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A.1.1zm - Stavební část" sheetId="2" r:id="rId2"/>
    <sheet name="A.1.2 - Zdravotně technic..." sheetId="3" r:id="rId3"/>
    <sheet name="A.1.3 - Vytápění" sheetId="4" r:id="rId4"/>
    <sheet name="A1.4 - Vzduchotechnika" sheetId="5" r:id="rId5"/>
    <sheet name="A1.5 - Elektroinstalace" sheetId="6" r:id="rId6"/>
    <sheet name="A1.6 - VRN + VON" sheetId="7" r:id="rId7"/>
    <sheet name="Pokyny pro vyplnění" sheetId="8" r:id="rId8"/>
  </sheets>
  <definedNames>
    <definedName name="_xlnm.Print_Area" localSheetId="0">'Rekapitulace stavby'!$D$4:$AO$33,'Rekapitulace stavby'!$C$39:$AQ$59</definedName>
    <definedName name="_xlnm._FilterDatabase" localSheetId="1" hidden="1">'A.1.1zm - Stavební část'!$C$113:$K$1980</definedName>
    <definedName name="_xlnm.Print_Area" localSheetId="1">'A.1.1zm - Stavební část'!$C$4:$J$38,'A.1.1zm - Stavební část'!$C$44:$J$93,'A.1.1zm - Stavební část'!$C$99:$K$1980</definedName>
    <definedName name="_xlnm._FilterDatabase" localSheetId="2" hidden="1">'A.1.2 - Zdravotně technic...'!$C$95:$K$481</definedName>
    <definedName name="_xlnm.Print_Area" localSheetId="2">'A.1.2 - Zdravotně technic...'!$C$4:$J$38,'A.1.2 - Zdravotně technic...'!$C$44:$J$75,'A.1.2 - Zdravotně technic...'!$C$81:$K$481</definedName>
    <definedName name="_xlnm._FilterDatabase" localSheetId="3" hidden="1">'A.1.3 - Vytápění'!$C$91:$K$238</definedName>
    <definedName name="_xlnm.Print_Area" localSheetId="3">'A.1.3 - Vytápění'!$C$4:$J$38,'A.1.3 - Vytápění'!$C$44:$J$71,'A.1.3 - Vytápění'!$C$77:$K$238</definedName>
    <definedName name="_xlnm._FilterDatabase" localSheetId="4" hidden="1">'A1.4 - Vzduchotechnika'!$C$85:$K$134</definedName>
    <definedName name="_xlnm.Print_Area" localSheetId="4">'A1.4 - Vzduchotechnika'!$C$4:$J$38,'A1.4 - Vzduchotechnika'!$C$44:$J$65,'A1.4 - Vzduchotechnika'!$C$71:$K$134</definedName>
    <definedName name="_xlnm._FilterDatabase" localSheetId="5" hidden="1">'A1.5 - Elektroinstalace'!$C$100:$K$361</definedName>
    <definedName name="_xlnm.Print_Area" localSheetId="5">'A1.5 - Elektroinstalace'!$C$4:$J$38,'A1.5 - Elektroinstalace'!$C$44:$J$80,'A1.5 - Elektroinstalace'!$C$86:$K$361</definedName>
    <definedName name="_xlnm._FilterDatabase" localSheetId="6" hidden="1">'A1.6 - VRN + VON'!$C$83:$K$110</definedName>
    <definedName name="_xlnm.Print_Area" localSheetId="6">'A1.6 - VRN + VON'!$C$4:$J$38,'A1.6 - VRN + VON'!$C$44:$J$63,'A1.6 - VRN + VON'!$C$69:$K$110</definedName>
    <definedName name="_xlnm.Print_Area" localSheetId="7">'Pokyny pro vyplnění'!$B$2:$K$69,'Pokyny pro vyplnění'!$B$72:$K$116,'Pokyny pro vyplnění'!$B$119:$K$188,'Pokyny pro vyplnění'!$B$196:$K$216</definedName>
    <definedName name="_xlnm.Print_Titles" localSheetId="0">'Rekapitulace stavby'!$49:$49</definedName>
    <definedName name="_xlnm.Print_Titles" localSheetId="1">'A.1.1zm - Stavební část'!$113:$113</definedName>
    <definedName name="_xlnm.Print_Titles" localSheetId="2">'A.1.2 - Zdravotně technic...'!$95:$95</definedName>
    <definedName name="_xlnm.Print_Titles" localSheetId="3">'A.1.3 - Vytápění'!$91:$91</definedName>
    <definedName name="_xlnm.Print_Titles" localSheetId="4">'A1.4 - Vzduchotechnika'!$85:$85</definedName>
    <definedName name="_xlnm.Print_Titles" localSheetId="5">'A1.5 - Elektroinstalace'!$100:$100</definedName>
    <definedName name="_xlnm.Print_Titles" localSheetId="6">'A1.6 - VRN + VON'!$83:$83</definedName>
  </definedNames>
  <calcPr fullCalcOnLoad="1"/>
</workbook>
</file>

<file path=xl/sharedStrings.xml><?xml version="1.0" encoding="utf-8"?>
<sst xmlns="http://schemas.openxmlformats.org/spreadsheetml/2006/main" count="26057" uniqueCount="3733">
  <si>
    <t>Export VZ</t>
  </si>
  <si>
    <t>List obsahuje:</t>
  </si>
  <si>
    <t>1) Rekapitulace stavby</t>
  </si>
  <si>
    <t>2) Rekapitulace objektů stavby a soupisů prací</t>
  </si>
  <si>
    <t>3.0</t>
  </si>
  <si>
    <t>ZAMOK</t>
  </si>
  <si>
    <t>False</t>
  </si>
  <si>
    <t>{c5f8fa2c-af5a-4af6-b624-1ba16d1151c8}</t>
  </si>
  <si>
    <t>0,01</t>
  </si>
  <si>
    <t>21</t>
  </si>
  <si>
    <t>15</t>
  </si>
  <si>
    <t>REKAPITULACE STAVBY</t>
  </si>
  <si>
    <t>v ---  níže se nacházejí doplnkové a pomocné údaje k sestavám  --- v</t>
  </si>
  <si>
    <t>Návod na vyplnění</t>
  </si>
  <si>
    <t>0,001</t>
  </si>
  <si>
    <t>Kód:</t>
  </si>
  <si>
    <t>TV16-067ko</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</si>
  <si>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</si>
  <si>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</si>
  <si>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Adaptace prostor 1.NP pro bydlení, rekonstrukce objektu penzionu pro seniory v ul.PKH č.p.1591 - PD</t>
  </si>
  <si>
    <t>0,1</t>
  </si>
  <si>
    <t>KSO:</t>
  </si>
  <si>
    <t>803 5</t>
  </si>
  <si>
    <t>CC-CZ:</t>
  </si>
  <si>
    <t/>
  </si>
  <si>
    <t>1</t>
  </si>
  <si>
    <t>Místo:</t>
  </si>
  <si>
    <t>Litvínov</t>
  </si>
  <si>
    <t>Datum:</t>
  </si>
  <si>
    <t>15. 12. 2016</t>
  </si>
  <si>
    <t>Zadavatel:</t>
  </si>
  <si>
    <t>IČ:</t>
  </si>
  <si>
    <t>Město Litvínov</t>
  </si>
  <si>
    <t>DIČ:</t>
  </si>
  <si>
    <t>Uchazeč:</t>
  </si>
  <si>
    <t>Vyplň údaj</t>
  </si>
  <si>
    <t>Projektant:</t>
  </si>
  <si>
    <t>BPO spol. s r.o.,Lidická 1239,36317 OSTROV</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</si>
  <si>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</si>
  <si>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</si>
  <si>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</si>
  <si>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</si>
  <si>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</si>
  <si>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</si>
  <si>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</si>
  <si>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</si>
  <si>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</si>
  <si>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</si>
  <si>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</si>
  <si>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</si>
  <si>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</si>
  <si>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</si>
  <si>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</si>
  <si>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</si>
  <si>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</si>
  <si>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</si>
  <si>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</si>
  <si>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</si>
  <si>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</si>
  <si>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</si>
  <si>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</si>
  <si>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</si>
  <si>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</si>
  <si>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</si>
  <si>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</si>
  <si>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</si>
  <si>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</si>
  <si>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</si>
  <si>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</si>
  <si>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</si>
  <si>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</si>
  <si>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</si>
  <si>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</si>
  <si>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</si>
  <si>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</si>
  <si>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</si>
  <si>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</si>
  <si>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</si>
  <si>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</si>
  <si>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A.1</t>
  </si>
  <si>
    <t>Sociální bydlení</t>
  </si>
  <si>
    <t>STA</t>
  </si>
  <si>
    <t>{0aa2f4a8-3ecd-47ef-9214-b55952269e84}</t>
  </si>
  <si>
    <t>/</t>
  </si>
  <si>
    <t>A.1.1zm</t>
  </si>
  <si>
    <t>Stavební část</t>
  </si>
  <si>
    <t>Soupis</t>
  </si>
  <si>
    <t>2</t>
  </si>
  <si>
    <t>{5b50d36d-10c9-4755-8799-4645d0cf4cb5}</t>
  </si>
  <si>
    <t>A.1.2</t>
  </si>
  <si>
    <t>Zdravotně technické instalace</t>
  </si>
  <si>
    <t>{efac1c44-877d-4d72-9863-dd46be85f73f}</t>
  </si>
  <si>
    <t>A.1.3</t>
  </si>
  <si>
    <t>Vytápění</t>
  </si>
  <si>
    <t>{bf5a0292-ae5d-46f9-a490-e9bdaf43733a}</t>
  </si>
  <si>
    <t>A1.4</t>
  </si>
  <si>
    <t>Vzduchotechnika</t>
  </si>
  <si>
    <t>{1d134129-e684-4dbd-9283-295235f62c2c}</t>
  </si>
  <si>
    <t>A1.5</t>
  </si>
  <si>
    <t>Elektroinstalace</t>
  </si>
  <si>
    <t>{731be00f-ff69-4ca4-a9c9-6ce20e2675dd}</t>
  </si>
  <si>
    <t>A1.6</t>
  </si>
  <si>
    <t>VRN + VON</t>
  </si>
  <si>
    <t>{1a165a0e-7b7e-46f8-953d-d7d5113ec3f6}</t>
  </si>
  <si>
    <t>1) Krycí list soupisu</t>
  </si>
  <si>
    <t>2) Rekapitulace</t>
  </si>
  <si>
    <t>3) Soupis prací</t>
  </si>
  <si>
    <t>Zpět na list:</t>
  </si>
  <si>
    <t>Rekapitulace stavby</t>
  </si>
  <si>
    <t>KRYCÍ LIST SOUPISU</t>
  </si>
  <si>
    <t>Objekt:</t>
  </si>
  <si>
    <t>A.1 - Sociální bydlení</t>
  </si>
  <si>
    <t>Soupis:</t>
  </si>
  <si>
    <t>A.1.1zm - Stavební část</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</si>
  <si>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</si>
  <si>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</si>
  <si>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</si>
  <si>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</si>
  <si>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</si>
  <si>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</si>
  <si>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</si>
  <si>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</si>
  <si>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</si>
  <si>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32 - Konstrukce přehrad a opěrné zdi</t>
  </si>
  <si>
    <t xml:space="preserve">    5 - Komunikace pozemní</t>
  </si>
  <si>
    <t xml:space="preserve">    61 - Úprava povrchů vnitřních</t>
  </si>
  <si>
    <t xml:space="preserve">    62 - Úprava povrchů vnějších</t>
  </si>
  <si>
    <t xml:space="preserve">    63 - Podlahy a podlahové konstrukce</t>
  </si>
  <si>
    <t xml:space="preserve">    64 - Osazování výplní otvorů</t>
  </si>
  <si>
    <t xml:space="preserve">    89 - Ostatní konstrukce - kanalizační šachta</t>
  </si>
  <si>
    <t xml:space="preserve">    9 - Ostatní konstrukce a práce</t>
  </si>
  <si>
    <t xml:space="preserve">    94 - Lešení a stavební výtahy</t>
  </si>
  <si>
    <t xml:space="preserve">    96 - Bourání konstrukcí</t>
  </si>
  <si>
    <t xml:space="preserve">    997 - Přesun sutě</t>
  </si>
  <si>
    <t xml:space="preserve">    998 - Přesun hmot</t>
  </si>
  <si>
    <t>PSV - Práce a dodávky PSV</t>
  </si>
  <si>
    <t xml:space="preserve">    DMT - Demontáže</t>
  </si>
  <si>
    <t xml:space="preserve">    711 - Izolace proti vodě, vlhkosti a plynům</t>
  </si>
  <si>
    <t xml:space="preserve">    713 - Izolace tepelné</t>
  </si>
  <si>
    <t xml:space="preserve">    762 - Konstrukce tesařské</t>
  </si>
  <si>
    <t xml:space="preserve">    763 - Konstrukce suché výstavby</t>
  </si>
  <si>
    <t xml:space="preserve">    764 - Konstrukce klempířské</t>
  </si>
  <si>
    <t xml:space="preserve">    766 - Konstrukce truhlářské</t>
  </si>
  <si>
    <t xml:space="preserve">    771 - Podlahy z dlaždic</t>
  </si>
  <si>
    <t xml:space="preserve">    767 - Konstrukce zámečnické</t>
  </si>
  <si>
    <t xml:space="preserve">    776 - Podlahy povlakové</t>
  </si>
  <si>
    <t xml:space="preserve">    781 - Dokončovací práce - obklady</t>
  </si>
  <si>
    <t xml:space="preserve">    783 - Dokončovací práce - nátěry</t>
  </si>
  <si>
    <t xml:space="preserve">    784 - Dokončovací práce - malby a tapety</t>
  </si>
  <si>
    <t xml:space="preserve">    787 - Dokončovací práce - zasklívání</t>
  </si>
  <si>
    <t>VYB - Vybavení objektu</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</si>
  <si>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</si>
  <si>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</si>
  <si>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</si>
  <si>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</si>
  <si>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</si>
  <si>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</si>
  <si>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</si>
  <si>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</si>
  <si>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</si>
  <si>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</si>
  <si>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</si>
  <si>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</si>
  <si>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</si>
  <si>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</si>
  <si>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</si>
  <si>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</si>
  <si>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</si>
  <si>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</si>
  <si>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</si>
  <si>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131203101</t>
  </si>
  <si>
    <t>Hloubení jam ručním nebo pneum nářadím v soudržných horninách tř. 3</t>
  </si>
  <si>
    <t>m3</t>
  </si>
  <si>
    <t>CS ÚRS 2016 02</t>
  </si>
  <si>
    <t>4</t>
  </si>
  <si>
    <t>-882677226</t>
  </si>
  <si>
    <t>PP</t>
  </si>
  <si>
    <t>Hloubení zapažených i nezapažených jam ručním nebo pneumatickým nářadím s urovnáním dna do předepsaného profilu a spádu v horninách tř. 3 soudržných</t>
  </si>
  <si>
    <t>PSC</t>
  </si>
  <si>
    <t xml:space="preserve">Poznámka k souboru cen:
1. V cenách jsou započteny i náklady na přehození výkopku na přilehlém terénu na vzdálenost do 3 m od okraje jámy nebo naložení na dopravní prostředek. 2. V cenách 10-3101 až 40-3102 jsou započteny i náklady na svislý přesun horniny po házečkách do 2 metrů. </t>
  </si>
  <si>
    <t>VV</t>
  </si>
  <si>
    <t>výkop pro šachtu - výkres č.11</t>
  </si>
  <si>
    <t>výkop do úrovně předpokládaných základů - nepažený</t>
  </si>
  <si>
    <t>(0,9-0,35)*2,2*2,7+0,033</t>
  </si>
  <si>
    <t>131203109</t>
  </si>
  <si>
    <t>Příplatek za lepivost u hloubení jam ručním nebo pneum nářadím v hornině tř. 3</t>
  </si>
  <si>
    <t>-1027313512</t>
  </si>
  <si>
    <t>Hloubení zapažených i nezapažených jam ručním nebo pneumatickým nářadím s urovnáním dna do předepsaného profilu a spádu v horninách tř. 3 Příplatek k cenám za lepivost horniny tř. 3</t>
  </si>
  <si>
    <t>lepivost 70%</t>
  </si>
  <si>
    <t>3,3*0,7</t>
  </si>
  <si>
    <t>3</t>
  </si>
  <si>
    <t>139711101</t>
  </si>
  <si>
    <t>Vykopávky v uzavřených prostorách v hornině tř. 1 až 4</t>
  </si>
  <si>
    <t>-515620408</t>
  </si>
  <si>
    <t>Vykopávka v uzavřených prostorách s naložením výkopku na dopravní prostředek v hornině tř. 1 až 4</t>
  </si>
  <si>
    <t xml:space="preserve">Poznámka k souboru cen:
1. V cenách nejsou započteny náklady na podchycení stavebních konstrukcí a případné odvětrávání pracovního prostoru. </t>
  </si>
  <si>
    <t>pažený+výdřeva z fošen tl.50 mm</t>
  </si>
  <si>
    <t>(2,55-0,9)*2,1*2,1</t>
  </si>
  <si>
    <t>na dně</t>
  </si>
  <si>
    <t>0,2*1,63*1,63</t>
  </si>
  <si>
    <t>0,192</t>
  </si>
  <si>
    <t>Součet</t>
  </si>
  <si>
    <t>162201211</t>
  </si>
  <si>
    <t>Vodorovné přemístění výkopku z horniny tř. 1 až 4 stavebním kolečkem do 10 m</t>
  </si>
  <si>
    <t>-2037407949</t>
  </si>
  <si>
    <t>Vodorovné přemístění výkopku stavebním kolečkem s vyprázdněním kolečka na hromady nebo do dopravního prostředku na vzdálenost do 10 m z horniny tř. 1 až 4</t>
  </si>
  <si>
    <t>pol.131203101+133202011</t>
  </si>
  <si>
    <t>3,3+8,0</t>
  </si>
  <si>
    <t>5</t>
  </si>
  <si>
    <t>162201219</t>
  </si>
  <si>
    <t>Příplatek k vodorovnému přemístění výkopku z horniny tř. 1 až 4 stavebním kolečkem ZKD 10 m</t>
  </si>
  <si>
    <t>-1874084601</t>
  </si>
  <si>
    <t>Vodorovné přemístění výkopku stavebním kolečkem s vyprázdněním kolečka na hromady nebo do dopravního prostředku na vzdálenost do 10 m z horniny Příplatek k ceně za každých dalších 10 m</t>
  </si>
  <si>
    <t>celkem cca 20 m</t>
  </si>
  <si>
    <t>pol.162201211</t>
  </si>
  <si>
    <t>11,3</t>
  </si>
  <si>
    <t>6</t>
  </si>
  <si>
    <t>167101101</t>
  </si>
  <si>
    <t>Nakládání výkopku z hornin tř. 1 až 4 do 100 m3</t>
  </si>
  <si>
    <t>1203560836</t>
  </si>
  <si>
    <t>Nakládání, skládání a překládání neulehlého výkopku nebo sypaniny nakládání, množství do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</si>
  <si>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</si>
  <si>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přeložení výkopku z kolečka na nákladní automobil</t>
  </si>
  <si>
    <t>7</t>
  </si>
  <si>
    <t>151101901</t>
  </si>
  <si>
    <t>Zřízení příložného pažení stěn s ponecháním pažin ve výkopu hl do 4 m</t>
  </si>
  <si>
    <t>m2</t>
  </si>
  <si>
    <t>-1840745660</t>
  </si>
  <si>
    <t>Zřízení pažení stěn výkopu bez rozepření nebo vzepření s ponecháním pažin ve výkopu příložné, hloubky do 4 m</t>
  </si>
  <si>
    <t xml:space="preserve">Poznámka k souboru cen:
1. Ceny nelze použít pro oceňování rozepřeného pažení stěn rýh pro podzemní vedení; toto se oceňuje cenami souboru cen 151 . 0-11 Zřízení pažení a rozepření stěn rýh pro podzemní vedení pro všechny šířky rýhy. 2. Plocha mezer mezi pažinami příložného pažení se od plochy příložného pažení neodečítá; nezapažené plochy u pažení zátažného nebo hnaného se od plochy pažení odečítají. </t>
  </si>
  <si>
    <t>výkop pro šachtu</t>
  </si>
  <si>
    <t>pažení z dřevěných profilů včetně svislé výztuhy</t>
  </si>
  <si>
    <t>rohové a vodorovné 100x100+výdřeva z fošen tl.50 mm</t>
  </si>
  <si>
    <t>výkres č.11</t>
  </si>
  <si>
    <t>(2,55-0,9)*2,0*4+0,8</t>
  </si>
  <si>
    <t>8</t>
  </si>
  <si>
    <t>151101301</t>
  </si>
  <si>
    <t>Zřízení rozepření stěn při pažení příložném hl do 4 m</t>
  </si>
  <si>
    <t>-396479545</t>
  </si>
  <si>
    <t>Zřízení rozepření zapažených stěn výkopů s potřebným přepažováním při roubení příložném, hloubky do 4 m</t>
  </si>
  <si>
    <t xml:space="preserve">Poznámka k souboru cen:
1. Ceny nelze použít pro oceňování rozepření stěn rýh pro podzemní vedení v hloubce do 8m; toto rozepření je započteno v cenách souboru cen 151 . 0-11 Zřízení pažení a rozepření stěn rýh pro podzemní vedení pro všechny šířky rýhy. </t>
  </si>
  <si>
    <t>- rozepření rohoro pažení (výkres č.11) :</t>
  </si>
  <si>
    <t>(2,55-0,9)*2,0*2,0</t>
  </si>
  <si>
    <t>9</t>
  </si>
  <si>
    <t>151101311</t>
  </si>
  <si>
    <t>Odstranění rozepření stěn při pažení příložném hl do 4 m</t>
  </si>
  <si>
    <t>-2081124009</t>
  </si>
  <si>
    <t>Odstranění rozepření stěn výkopů s uložením materiálu na vzdálenost do 3 m od okraje výkopu roubení příložného, hloubky do 4 m</t>
  </si>
  <si>
    <t>10</t>
  </si>
  <si>
    <t>132201201</t>
  </si>
  <si>
    <t>Hloubení rýh š do 2000 mm v hornině tř. 3 objemu do 100 m3</t>
  </si>
  <si>
    <t>-1858005686</t>
  </si>
  <si>
    <t>Hloubení zapažených i nezapažených rýh šířky přes 600 do 2 000 mm s urovnáním dna do předepsaného profilu a spádu v hornině tř. 3 do 100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</si>
  <si>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</si>
  <si>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rýhy okolo budovy pro zateplení základové části</t>
  </si>
  <si>
    <t>(včetně naložení)</t>
  </si>
  <si>
    <t>1,0*1,0*(2,0*2+1,6+2,5)</t>
  </si>
  <si>
    <t>0,3*1,0*1,6*2</t>
  </si>
  <si>
    <t>(1,0-0,1)*1,0*(12,7+10,0)</t>
  </si>
  <si>
    <t>1,7*1,6*14,2+1,6*0,8*0,5*14,2</t>
  </si>
  <si>
    <t>77,2*0,01+0,026</t>
  </si>
  <si>
    <t>11</t>
  </si>
  <si>
    <t>130001101</t>
  </si>
  <si>
    <t>Příplatek za ztížení vykopávky v blízkosti podzemního vedení</t>
  </si>
  <si>
    <t>953430701</t>
  </si>
  <si>
    <t>Příplatek k cenám hloubených vykopávek za ztížení vykopávky v blízkosti podzemního vedení nebo výbušnin pro jakoukoliv třídu horniny</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</si>
  <si>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</si>
  <si>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12</t>
  </si>
  <si>
    <t>119001402</t>
  </si>
  <si>
    <t>Dočasné zajištění potrubí ocelového nebo litinového DN do 500</t>
  </si>
  <si>
    <t>m</t>
  </si>
  <si>
    <t>225103808</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</si>
  <si>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přes 200 do 500</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</si>
  <si>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</si>
  <si>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13</t>
  </si>
  <si>
    <t>119001421</t>
  </si>
  <si>
    <t>Dočasné zajištění kabelů a kabelových tratí ze 3 volně ložených kabelů</t>
  </si>
  <si>
    <t>687543954</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</si>
  <si>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</si>
  <si>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14</t>
  </si>
  <si>
    <t>174101101</t>
  </si>
  <si>
    <t>Zásyp jam, šachet rýh nebo kolem objektů sypaninou se zhutněním</t>
  </si>
  <si>
    <t>-1342579440</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</si>
  <si>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</si>
  <si>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</si>
  <si>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rýhy okolo objektu</t>
  </si>
  <si>
    <t>(1,0-0,15)*1,0*(1,2+2,5)</t>
  </si>
  <si>
    <t>(1,0-0,25)*1,0*(12,7+10,0)</t>
  </si>
  <si>
    <t>0,7*0,6*14,2</t>
  </si>
  <si>
    <t>1,6*0,8*0,5*14,2</t>
  </si>
  <si>
    <t>zásyp jámy po bouraném schodišti</t>
  </si>
  <si>
    <t>1,5</t>
  </si>
  <si>
    <t>36,7*0,02+0,044</t>
  </si>
  <si>
    <t>M</t>
  </si>
  <si>
    <t>583312000</t>
  </si>
  <si>
    <t>štěrkopísek netříděný zásypový materiál</t>
  </si>
  <si>
    <t>t</t>
  </si>
  <si>
    <t>-230476992</t>
  </si>
  <si>
    <t>hutnění 10%, ztratné 1%</t>
  </si>
  <si>
    <t>dodávka, doprava k pol.174101101</t>
  </si>
  <si>
    <t>37,5*1,8*1,11</t>
  </si>
  <si>
    <t>16</t>
  </si>
  <si>
    <t>162701105</t>
  </si>
  <si>
    <t>Vodorovné přemístění do 10000 m výkopku/sypaniny z horniny tř. 1 až 4</t>
  </si>
  <si>
    <t>-663479512</t>
  </si>
  <si>
    <t>Vodorovné přemístění výkopku nebo sypaniny po suchu na obvyklém dopravním prostředku, bez naložení výkopku, avšak se složením bez rozhrnutí z horniny tř. 1 až 4 na vzdálenost přes 9 000 do 10 000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</si>
  <si>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</si>
  <si>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pol.167101101</t>
  </si>
  <si>
    <t>pol.132201201</t>
  </si>
  <si>
    <t>78,0</t>
  </si>
  <si>
    <t>17</t>
  </si>
  <si>
    <t>162201102</t>
  </si>
  <si>
    <t>Vodorovné přemístění do 50 m výkopku/sypaniny z horniny tř. 1 až 4</t>
  </si>
  <si>
    <t>2078735733</t>
  </si>
  <si>
    <t>Vodorovné přemístění výkopku nebo sypaniny po suchu na obvyklém dopravním prostředku, bez naložení výkopku, avšak se složením bez rozhrnutí z horniny tř. 1 až 4 na vzdálenost přes 20 do 50 m</t>
  </si>
  <si>
    <t>staveništní přesun sypkých materiálů</t>
  </si>
  <si>
    <t>pol.174101101</t>
  </si>
  <si>
    <t>37,5</t>
  </si>
  <si>
    <t>pol.564851111</t>
  </si>
  <si>
    <t>42,5</t>
  </si>
  <si>
    <t>18</t>
  </si>
  <si>
    <t>171201201</t>
  </si>
  <si>
    <t>Uložení sypaniny na skládky</t>
  </si>
  <si>
    <t>755275231</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</si>
  <si>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</si>
  <si>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19</t>
  </si>
  <si>
    <t>17120121R</t>
  </si>
  <si>
    <t>Poplatek za uložení odpadu ze sypaniny na skládce (skládkovné)</t>
  </si>
  <si>
    <t>1013210581</t>
  </si>
  <si>
    <t>Uložení sypaniny poplatek za uložení sypaniny na skládce (skládkovné)</t>
  </si>
  <si>
    <t>89,3*1,5</t>
  </si>
  <si>
    <t>20</t>
  </si>
  <si>
    <t>181951102</t>
  </si>
  <si>
    <t>Úprava pláně v hornině tř. 1 až 4 se zhutněním</t>
  </si>
  <si>
    <t>519663987</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</si>
  <si>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</si>
  <si>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</si>
  <si>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pod zpevněné plochy</t>
  </si>
  <si>
    <t>pol.591111111</t>
  </si>
  <si>
    <t>12,5</t>
  </si>
  <si>
    <t>pol.596211110</t>
  </si>
  <si>
    <t>30,0</t>
  </si>
  <si>
    <t>181951101</t>
  </si>
  <si>
    <t>Úprava pláně v hornině tř. 1 až 4 bez zhutnění</t>
  </si>
  <si>
    <t>582647707</t>
  </si>
  <si>
    <t>Úprava pláně vyrovnáním výškových rozdílů v hornině tř. 1 až 4 bez zhutnění</t>
  </si>
  <si>
    <t>obnovené zatravněné plochy + plochy zasažené výstavbou</t>
  </si>
  <si>
    <t>50,0</t>
  </si>
  <si>
    <t>22</t>
  </si>
  <si>
    <t>181301102</t>
  </si>
  <si>
    <t>Rozprostření ornice tl vrstvy do 150 mm pl do 500 m2 v rovině nebo ve svahu do 1:5</t>
  </si>
  <si>
    <t>-1194910354</t>
  </si>
  <si>
    <t>Rozprostření a urovnání ornice v rovině nebo ve svahu sklonu do 1:5 při souvislé ploše do 500 m2, tl. vrstvy přes 100 do 150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</si>
  <si>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</si>
  <si>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23</t>
  </si>
  <si>
    <t>10364101R</t>
  </si>
  <si>
    <t>zemina pro terénní úpravy -  ornice - nákup vč. naložení</t>
  </si>
  <si>
    <t>1157153125</t>
  </si>
  <si>
    <t>zemina pro terénní úpravy -  ornice</t>
  </si>
  <si>
    <t>dodávka, doprava k pol.181301102</t>
  </si>
  <si>
    <t>50,0*0,15*1,01+0,025</t>
  </si>
  <si>
    <t>24</t>
  </si>
  <si>
    <t>181411131</t>
  </si>
  <si>
    <t>Založení parkového trávníku výsevem plochy do 1000 m2 v rovině a ve svahu do 1:5</t>
  </si>
  <si>
    <t>1393726595</t>
  </si>
  <si>
    <t>Založení trávníku na půdě předem připravené plochy do 1000 m2 výsevem včetně utažení parkového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</si>
  <si>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</si>
  <si>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25</t>
  </si>
  <si>
    <t>005724100</t>
  </si>
  <si>
    <t xml:space="preserve">osivo směs travní parková </t>
  </si>
  <si>
    <t>kg</t>
  </si>
  <si>
    <t>-1854861859</t>
  </si>
  <si>
    <t>Osiva pícnin směsi travní balení obvykle 25 kg parková</t>
  </si>
  <si>
    <t>ztratné 3%</t>
  </si>
  <si>
    <t>množství dle ceníkové přílohy</t>
  </si>
  <si>
    <t>50,0*0,015*1,03</t>
  </si>
  <si>
    <t>26</t>
  </si>
  <si>
    <t>185804312</t>
  </si>
  <si>
    <t>Zalití rostlin vodou plocha přes 20 m2</t>
  </si>
  <si>
    <t>-381743739</t>
  </si>
  <si>
    <t>trávník - pol.181411131</t>
  </si>
  <si>
    <t>50,0*10*0,001</t>
  </si>
  <si>
    <t>27</t>
  </si>
  <si>
    <t>185851121</t>
  </si>
  <si>
    <t>Dovoz vody pro zálivku rostlin za vzdálenost do 1000 m</t>
  </si>
  <si>
    <t>-1363494572</t>
  </si>
  <si>
    <t>Dovoz vody pro zálivku rostlin na vzdálenost do 1000 m</t>
  </si>
  <si>
    <t xml:space="preserve">Poznámka k souboru cen:
1. Ceny lze použít pouze tehdy, když není voda dostupná z vodovodního řádu. 2. V cenách jsou započteny i náklady na čerpání vody do cisterny. 3. V cenách nejsou započteny náklady na dodání vody. Tyto náklady se oceňují individuálně. </t>
  </si>
  <si>
    <t>28</t>
  </si>
  <si>
    <t>111201101</t>
  </si>
  <si>
    <t>Odstranění křovin a stromů průměru kmene do 100 mm i s kořeny z celkové plochy do 1000 m2</t>
  </si>
  <si>
    <t>543266297</t>
  </si>
  <si>
    <t>Odstranění křovin a stromů s odstraněním kořenů průměru kmene do 100 mm do sklonu terénu 1 : 5, při celkové ploše do 1 000 m2</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</si>
  <si>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</si>
  <si>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v místě výkopů</t>
  </si>
  <si>
    <t>10,0</t>
  </si>
  <si>
    <t>29</t>
  </si>
  <si>
    <t>162301501</t>
  </si>
  <si>
    <t>Vodorovné přemístění křovin do 5 km D kmene do 100 mm</t>
  </si>
  <si>
    <t>1323933652</t>
  </si>
  <si>
    <t>Vodorovné přemístění smýcených křovin do průměru kmene 100 mm na vzdálenost do 5 000 m</t>
  </si>
  <si>
    <t xml:space="preserve">Poznámka k souboru cen:
1. Ceny nelze použít pro přemístění křovin do 50 m; toto přemístění je započteno v cenách souboru cen 111 20-11 Odstranění křovin a stromů s odstraněním kořenů této části a 111 20-32 Odstranění křovin a stromů s ponecháním kořenů části A 03 Zemní práce pro objekty oborů 831 až 833. 2. V cenách jsou započteny i náklady na složení křovin z dopravního prostředku do hromad na vykázaném místě. </t>
  </si>
  <si>
    <t>30</t>
  </si>
  <si>
    <t>111201401</t>
  </si>
  <si>
    <t>Spálení křovin a stromů průměru kmene do 100 mm</t>
  </si>
  <si>
    <t>-2121367951</t>
  </si>
  <si>
    <t>Spálení odstraněných křovin a stromů na hromadách průměru kmene do 100 mm pro jakoukoliv plochu</t>
  </si>
  <si>
    <t xml:space="preserve">Poznámka k souboru cen:
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 </t>
  </si>
  <si>
    <t>případně jiná likvidace křovin</t>
  </si>
  <si>
    <t>Zakládání</t>
  </si>
  <si>
    <t>31</t>
  </si>
  <si>
    <t>279311115</t>
  </si>
  <si>
    <t>Postupné podbetonování základového zdiva prostým betonem tř. C 20/25</t>
  </si>
  <si>
    <t>890281239</t>
  </si>
  <si>
    <t>Postupné podbetonování základového zdiva jakékoliv tloušťky, bez výkopu, bez zapažení a bednění, prostým betonem tř. C 20/25</t>
  </si>
  <si>
    <t>podbetonování stávajícího zákl.pasu na úroveň</t>
  </si>
  <si>
    <t>výkopu pro novou ležatou kanalizaci</t>
  </si>
  <si>
    <t>výkres č.4</t>
  </si>
  <si>
    <t>0,5</t>
  </si>
  <si>
    <t>32</t>
  </si>
  <si>
    <t>275313511</t>
  </si>
  <si>
    <t>Základové patky z betonu tř. C 12/15</t>
  </si>
  <si>
    <t>1418243704</t>
  </si>
  <si>
    <t>Základy z betonu prostého patky a bloky z betonu kamenem neprokládaného tř. C 12/15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</si>
  <si>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</si>
  <si>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zalití nové kanalizační šachty hubeným betonem</t>
  </si>
  <si>
    <t>(2,55-0,9)*2,0*2,0*1,1+0,04</t>
  </si>
  <si>
    <t>(0,8*2,2*2,7-0,8*1,5*1,5)*1,05</t>
  </si>
  <si>
    <t>33</t>
  </si>
  <si>
    <t>274313611</t>
  </si>
  <si>
    <t>Základové pásy z betonu tř. C 16/20</t>
  </si>
  <si>
    <t>-1791658988</t>
  </si>
  <si>
    <t>Základy z betonu prostého pasy betonu kamenem neprokládaného tř. C 16/20</t>
  </si>
  <si>
    <t>základ opěrné zídky angl.dvorku</t>
  </si>
  <si>
    <t>0,5*0,9*15,0</t>
  </si>
  <si>
    <t xml:space="preserve">obnova betonového schodu u vstupu </t>
  </si>
  <si>
    <t>0,3*2,0*1,5</t>
  </si>
  <si>
    <t>7,2*0,1+0,03</t>
  </si>
  <si>
    <t>34</t>
  </si>
  <si>
    <t>279351105</t>
  </si>
  <si>
    <t>Zřízení bednění základových zdí oboustranné</t>
  </si>
  <si>
    <t>-891471243</t>
  </si>
  <si>
    <t>Bednění základových zdí svislé nebo šikmé (odkloněné), půdorysně přímé nebo zalomené ve volných nebo zapažených jámách, rýhách, šachtách, včetně případných vzpěr, oboustranné za každou stranu zřízení</t>
  </si>
  <si>
    <t xml:space="preserve">Poznámka k souboru cen:
1. Položky -1101, -1102, -1105 a -1106 nelze použít pro bednění výšky přes 4 m při předepsané nepřetržité betonáži konstrukce. Toto bednění se oceňuje individuálně. </t>
  </si>
  <si>
    <t>2*0,9*15,0+0,5*0,9*2+0,1</t>
  </si>
  <si>
    <t>betonový schod u vstupu rohožky</t>
  </si>
  <si>
    <t>0,3*(2,0+1,5*2)</t>
  </si>
  <si>
    <t>podbetonování stávajícího zákl.pasu</t>
  </si>
  <si>
    <t>1,0</t>
  </si>
  <si>
    <t>35</t>
  </si>
  <si>
    <t>279351106</t>
  </si>
  <si>
    <t>Odstranění bednění základových zdí oboustranné</t>
  </si>
  <si>
    <t>1742234074</t>
  </si>
  <si>
    <t>Bednění základových zdí svislé nebo šikmé (odkloněné), půdorysně přímé nebo zalomené ve volných nebo zapažených jámách, rýhách, šachtách, včetně případných vzpěr, oboustranné za každou stranu odstranění</t>
  </si>
  <si>
    <t>Svislé a kompletní konstrukce</t>
  </si>
  <si>
    <t>36</t>
  </si>
  <si>
    <t>319202331</t>
  </si>
  <si>
    <t>Vyrovnání nerovného povrchu zdiva tl do 150 mm přizděním</t>
  </si>
  <si>
    <t>-1520837016</t>
  </si>
  <si>
    <t>Vyrovnání nerovného povrchu vnitřního i vnějšího zdiva přizděním, tl. přes 80 do 150 mm</t>
  </si>
  <si>
    <t>vyspravení poškozeného povrchu zdiva přizděním</t>
  </si>
  <si>
    <t>předpoklad : prům tl.70 mm na 10% plochy</t>
  </si>
  <si>
    <t>výkres č.3</t>
  </si>
  <si>
    <t>3,1*(7,2-1,3+0,45*2+7,2-0,9*2-2,3)</t>
  </si>
  <si>
    <t>3,1*(1,55*2-0,9*2)</t>
  </si>
  <si>
    <t>3,2*(0,45*(6+10)+0,625*4)</t>
  </si>
  <si>
    <t>3,6*(14,3*4+4,2*2+4,0*2)</t>
  </si>
  <si>
    <t>3,5*(14,3*2+2,05)</t>
  </si>
  <si>
    <t>méně</t>
  </si>
  <si>
    <t>-(1,3*1,8*11+1,45*2,4*2)</t>
  </si>
  <si>
    <t>-(1,5*3,2+1,5*2,2+1,0*3,1*3)</t>
  </si>
  <si>
    <t>-(1,5*2,25*2+1,5*2,1*2+0,95*2,1*4)</t>
  </si>
  <si>
    <t>-(0,95*2,0*8+3,2*4,9*4)</t>
  </si>
  <si>
    <t>289,0*0,01+0,165</t>
  </si>
  <si>
    <t>Mezisoučet A - 100% plochy stávajícího zdiva</t>
  </si>
  <si>
    <t>z toho 10%</t>
  </si>
  <si>
    <t>292,0*0,1+0,8</t>
  </si>
  <si>
    <t>Mezisoučet B - 10% poškozené plochy</t>
  </si>
  <si>
    <t>37</t>
  </si>
  <si>
    <t>310238211</t>
  </si>
  <si>
    <t>Zazdívka otvorů pl do 1 m2 ve zdivu nadzákladovém cihlami pálenými na MVC</t>
  </si>
  <si>
    <t>1816363939</t>
  </si>
  <si>
    <t>Zazdívka otvorů ve zdivu nadzákladovém cihlami pálenými plochy přes 0,25 m2 do 1 m2 na maltu vápenocementovou</t>
  </si>
  <si>
    <t>dozdívky :</t>
  </si>
  <si>
    <t>parapety</t>
  </si>
  <si>
    <t>0,45*1,45*0,2*2+0,039</t>
  </si>
  <si>
    <t>dozdívky - zrušení větracích otvorů v obvodovém zdivu :</t>
  </si>
  <si>
    <t>38</t>
  </si>
  <si>
    <t>310239211</t>
  </si>
  <si>
    <t>Zazdívka otvorů pl do 4 m2 ve zdivu nadzákladovém cihlami pálenými na MVC</t>
  </si>
  <si>
    <t>-178919123</t>
  </si>
  <si>
    <t>Zazdívka otvorů ve zdivu nadzákladovém cihlami pálenými plochy přes 1 m2 do 4 m2 na maltu vápenocementovou</t>
  </si>
  <si>
    <t>dozdívky - okenního otvoru místo dveřního otvoru</t>
  </si>
  <si>
    <t>0,45*1,45*0,9</t>
  </si>
  <si>
    <t>0,45*(1,45-1,3)*2,2</t>
  </si>
  <si>
    <t>0,2*0,9*2,0</t>
  </si>
  <si>
    <t>ostatní dozdívky vnitřního narušeného zdiva</t>
  </si>
  <si>
    <t>39</t>
  </si>
  <si>
    <t>340239211</t>
  </si>
  <si>
    <t>Zazdívka otvorů pl do 4 m2 v příčkách nebo stěnách z cihel tl do 100 mm</t>
  </si>
  <si>
    <t>-1935308514</t>
  </si>
  <si>
    <t>Zazdívka otvorů v příčkách nebo stěnách plochy přes 1 m2 do 4 m2 cihlami pálenými, tl. do 100 mm</t>
  </si>
  <si>
    <t>zazdění z vnější strany obvodového zdiva 3 řady luxferů pod</t>
  </si>
  <si>
    <t>střechou přístavku</t>
  </si>
  <si>
    <t>0,5*(7,5+2,0*2)+0,25</t>
  </si>
  <si>
    <t>40</t>
  </si>
  <si>
    <t>340239212</t>
  </si>
  <si>
    <t>Zazdívka otvorů pl do 4 m2 v příčkách nebo stěnách z cihel tl přes 100 mm</t>
  </si>
  <si>
    <t>145929234</t>
  </si>
  <si>
    <t>Zazdívka otvorů v příčkách nebo stěnách plochy přes 1 m2 do 4 m2 cihlami pálenými, tl. přes 100 mm</t>
  </si>
  <si>
    <t>zazdívka dveřního otvoru v opěrné stěně u západní fasády</t>
  </si>
  <si>
    <t>1,0*2,0</t>
  </si>
  <si>
    <t>41</t>
  </si>
  <si>
    <t>317944321</t>
  </si>
  <si>
    <t>Válcované nosníky do č.12 dodatečně osazované do připravených otvorů</t>
  </si>
  <si>
    <t>2134428122</t>
  </si>
  <si>
    <t>Válcované nosníky dodatečně osazované do připravených otvorů bez zazdění hlav do č. 12</t>
  </si>
  <si>
    <t xml:space="preserve">Poznámka k souboru cen:
1. V cenách jsou zahrnuty náklady na dodávku a montáž válcovaných nosníků. 2. Ceny jsou určeny pouze pro ocenění konstrukce překladů nad otvory. </t>
  </si>
  <si>
    <t>nosníky I 100 : dl.1,2 m - 6ks + dl.1,3 m - 15 ks</t>
  </si>
  <si>
    <t>8,34*1,2*6*1,05*0,001</t>
  </si>
  <si>
    <t>8,34*1,3*15*1,05*0,001</t>
  </si>
  <si>
    <t>nosníky I 120 : dl.1,8 m - 3ks</t>
  </si>
  <si>
    <t>11,1*1,8*3*1,05*0,001</t>
  </si>
  <si>
    <t>42</t>
  </si>
  <si>
    <t>317234410</t>
  </si>
  <si>
    <t>Vyzdívka mezi nosníky z cihel pálených na MC</t>
  </si>
  <si>
    <t>1383132341</t>
  </si>
  <si>
    <t>Vyzdívka mezi nosníky cihlami pálenými na maltu cementovou</t>
  </si>
  <si>
    <t xml:space="preserve">Poznámka k souboru cen:
1. Cenu lze použít i pro nadezdívku nad nosníky pro jejich osazení (uklínování zdiva). 2. Množství jednotek se určuje v m3 objemu vyzdívky jako součin světlosti neomítnutého otvoru; šířky (rovné tloušťce neomítnuté zdi zmenšené o tloušťku svislého plentování přírub) a výšky nosníku. 3. Plentování ocelových válcovaných nosníků jednostranné cihlami se oceňuje cenami 346 24-4381 až -4384, katalogu 801-1 Budovy a haly-zděné a monolitické. </t>
  </si>
  <si>
    <t>výkres č.3- včetně vyklínování</t>
  </si>
  <si>
    <t>ocelové nosníky I 100</t>
  </si>
  <si>
    <t>0,45*(1,2*2+1,3*5)*0,1</t>
  </si>
  <si>
    <t>ocelové nosníky I 120</t>
  </si>
  <si>
    <t>0,45*1,8*0,12</t>
  </si>
  <si>
    <t>0,498*0,1+0,052</t>
  </si>
  <si>
    <t>43</t>
  </si>
  <si>
    <t>342248110</t>
  </si>
  <si>
    <t>Příčky jednoduché z cihel děrovaných spojených na pero a drážku  klasických na maltu MVC, pevnost cihel P 10, tl. příčky 80 mm</t>
  </si>
  <si>
    <t>258640513</t>
  </si>
  <si>
    <t>Příčky jednoduché z cihel děrovaných spojených na pero a drážku klasických na maltu MVC, pevnost cihel P 10, tl. příčky 80 mm</t>
  </si>
  <si>
    <t xml:space="preserve">Poznámka k souboru cen:
1. Množství jednotek se určuje v m2 plochy konstrukce. </t>
  </si>
  <si>
    <t>3,5*(0,55+0,5+0,9+0,35+0,45*2)</t>
  </si>
  <si>
    <t>sokl sprchových koutů</t>
  </si>
  <si>
    <t>0,1*0,65*4</t>
  </si>
  <si>
    <t>0,54</t>
  </si>
  <si>
    <t>44</t>
  </si>
  <si>
    <t>342248113</t>
  </si>
  <si>
    <t>Příčky jednoduché z cihel děrovaných keramických spojených na pero a drážku klasických na maltu MVC, pevnost cihel P 10, tl. příčky 140 mm</t>
  </si>
  <si>
    <t>-1948212773</t>
  </si>
  <si>
    <t>3,5*(2,35+0,85+1,5*2)</t>
  </si>
  <si>
    <t>0,3</t>
  </si>
  <si>
    <t>45</t>
  </si>
  <si>
    <t>311238113</t>
  </si>
  <si>
    <t>Zdivo nosné jednovrstvé z cihel děrovaných keramických vnitřní  klasické, spojené na pero a drážku na maltu MVC, pevnost cihel P10, tl. zdiva 240 mm</t>
  </si>
  <si>
    <t>-1211445876</t>
  </si>
  <si>
    <t>Zdivo nosné jednovrstvé z cihel děrovaných keramických vnitřní klasické, spojené na pero a drážku na maltu MVC, pevnost cihel P10, tl. zdiva 240 mm</t>
  </si>
  <si>
    <t xml:space="preserve">Poznámka k souboru cen:
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 rozměrů kótovaných ve výkresech. Při zalomeném ostění oken a balkónových dveří se šířka zmenšuje o 100 mm. c) plocha překladů, obetonovaných hlav ocelových nosníků, věnců a jiných konstrukcí betonových a železobetonových. 4. V cenách jsou započteny i náklady na doplňkové cihly. 5. V cenách nejsou započteny náklady na: a) výplň kapes obvodového zdiva (např kolem oken); tyto se ocení cenou 311 23-8911, b) zásyp dutin první vrstvy zdiva; tyto se ocení příslušnými cenami 311 23-892.. </t>
  </si>
  <si>
    <t>3,5*2,35</t>
  </si>
  <si>
    <t>0,775</t>
  </si>
  <si>
    <t>46</t>
  </si>
  <si>
    <t>342291121</t>
  </si>
  <si>
    <t>Ukotvení příček k cihelným konstrukcím plochými kotvami</t>
  </si>
  <si>
    <t>-356579625</t>
  </si>
  <si>
    <t>Ukotvení příček plochými kotvami, do konstrukce cihelné</t>
  </si>
  <si>
    <t xml:space="preserve">Poznámka k souboru cen: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</si>
  <si>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výkres č.2</t>
  </si>
  <si>
    <t>kotvení dozdívek</t>
  </si>
  <si>
    <t>0,9*2*2+0,4*2+5,6</t>
  </si>
  <si>
    <t>nové příčky</t>
  </si>
  <si>
    <t>3,5*16</t>
  </si>
  <si>
    <t>Konstrukce přehrad a opěrné zdi</t>
  </si>
  <si>
    <t>47</t>
  </si>
  <si>
    <t>348272153</t>
  </si>
  <si>
    <t>Plotová zeď tl 195 mm z betonových tvarovek jednostranně štípaných přírodních na MC vč spárování</t>
  </si>
  <si>
    <t>1519884559</t>
  </si>
  <si>
    <t>Ploty z tvárnic betonových plotová zeď na maltu cementovou včetně spárování současně při zdění z tvarovek jednostranně štípaných, dutých přírodních, tloušťka zdiva 195 mm</t>
  </si>
  <si>
    <t xml:space="preserve">Poznámka k souboru cen:
1. Množství jednotek se u: a) plotových zdí určuje v m2 plochy zdiva, b) příplatku za vyztužení sloupku průběžných plotových zdí určuje v m2 plochy zdiva, c) ztužujících věnců průběžných plotových zdí určuje v m délky zdiva, d) plotové stříšky určuje v m délky zdiva, e) plotových sloupků určuje v m výšky jednotlivých sloupků, f) sloupových hlavic určuje v kusech jednotlivých sloupů, g) kovových doplňků plotového zdiva určuje v kusech jednotlivých dílů. 2. Položky -229. jsou určeny pro ocenění ztužujících sloupků u průběžných plotových zdí, jedná se o tzv. ztracené sloupky. 3. Položky -23.. jsou určeny pro ocenění ztužujících věnců u průběžných plotových zdí výšky přes 2 m. </t>
  </si>
  <si>
    <t>opěrná stěna anglického dvorku tl.200 mm, výška 400-1000 mm</t>
  </si>
  <si>
    <t>12,0</t>
  </si>
  <si>
    <t>48</t>
  </si>
  <si>
    <t>348272293</t>
  </si>
  <si>
    <t>Příplatek k plotové zdi tl 195 mm z betonových tvarovek za vylití ztužujícího sloupku betonem C16/20</t>
  </si>
  <si>
    <t>-93965410</t>
  </si>
  <si>
    <t>Ploty z tvárnic betonových plotová zeď Příplatek k cenám plotového zdiva vylití betonem C 16/20, bezvýztuže, tloušťka zdiva 195 mm</t>
  </si>
  <si>
    <t>49</t>
  </si>
  <si>
    <t>348272513</t>
  </si>
  <si>
    <t>Plotová stříška pro zeď tl 195 mm z tvarovek hladkých nebo štípaných přírodních</t>
  </si>
  <si>
    <t>-355487637</t>
  </si>
  <si>
    <t>Ploty z tvárnic betonových plotová stříška lepená mrazuvzdorným lepidlem z tvarovek hladkých nebo štípaných, sedlového tvaru přírodních, tloušťka zdiva 195 mm</t>
  </si>
  <si>
    <t>15,0</t>
  </si>
  <si>
    <t>Komunikace pozemní</t>
  </si>
  <si>
    <t>50</t>
  </si>
  <si>
    <t>113106151</t>
  </si>
  <si>
    <t>Rozebrání dlažeb vozovek pl do 50 m2 z velkých kostek do lože z kameniva</t>
  </si>
  <si>
    <t>-1369711102</t>
  </si>
  <si>
    <t>Rozebrání dlažeb a dílců komunikací pro pěší, vozovek a ploch s přemístěním hmot na skládku na vzdálenost do 3 m nebo s naložením na dopravní prostředek vozovek a ploch, s jakoukoliv výplní spár v ploše jednotlivě do 50 m2 z velkých kostek kladených do lože z kameniva</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</si>
  <si>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</si>
  <si>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demontáž ke zpětnému použití</t>
  </si>
  <si>
    <t>zpevněná plocha před západní fasádou</t>
  </si>
  <si>
    <t>1,0*12,5</t>
  </si>
  <si>
    <t>51</t>
  </si>
  <si>
    <t>979071111</t>
  </si>
  <si>
    <t>Očištění dlažebních kostek velkých s původním spárováním kamenivem těženým</t>
  </si>
  <si>
    <t>-265748742</t>
  </si>
  <si>
    <t>Očištění vybouraných dlažebních kostek od spojovacího materiálu, s uložením očištěných kostek na skládku, s odklizením odpadových hmot na hromady a s odklizením vybouraných kostek na vzdálenost do 3 m velkých, s původním vyplněním spár kamenivem těženým</t>
  </si>
  <si>
    <t xml:space="preserve">Poznámka k souboru cen:
1. Ceny jsou určeny jen pro očištění vybouraných kostek uložených do lože ze sypkého materiálu bez pojiva. 2. Přemístění vybouraných dlažebních kostek na vzdálenost přes 3 m se oceňuje cenami souborů cen 997 22-1 Vodorovná doprava suti. </t>
  </si>
  <si>
    <t>dle pol.113106151</t>
  </si>
  <si>
    <t>52</t>
  </si>
  <si>
    <t>591111111</t>
  </si>
  <si>
    <t>Kladení dlažby z kostek velkých z kamene do lože z kameniva těženého tl 50 mm</t>
  </si>
  <si>
    <t>826384181</t>
  </si>
  <si>
    <t>Kladení dlažby z kostek s provedením lože do tl. 50 mm, s vyplněním spár, s dvojím beraněním a se smetením přebytečného materiálu na krajnici velkých z kamene, do lože z kameniva těženého</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</si>
  <si>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</si>
  <si>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obnovení vybourané dlažby z kostek</t>
  </si>
  <si>
    <t>53</t>
  </si>
  <si>
    <t>564851111</t>
  </si>
  <si>
    <t>Podklad ze štěrkodrtě ŠD tl 150 mm</t>
  </si>
  <si>
    <t>-2111952339</t>
  </si>
  <si>
    <t>Podklad ze štěrkodrti ŠD s rozprostřením a zhutněním, po zhutnění tl. 150 mm</t>
  </si>
  <si>
    <t>podkladní vrstva dlažby z kostek</t>
  </si>
  <si>
    <t xml:space="preserve">podkladní vrstva zámkové dlažby </t>
  </si>
  <si>
    <t>54</t>
  </si>
  <si>
    <t>113106023</t>
  </si>
  <si>
    <t>Rozebrání dlažeb při překopech komunikací pro pěší ze zámkových dlaždic plochy do 15 m2</t>
  </si>
  <si>
    <t>-1707692915</t>
  </si>
  <si>
    <t>Rozebrání dlažeb při překopech inženýrských sítí plochy do 15 m2 s přemístěním hmot na skládku na vzdálenost do 3 m nebo s naložením na dopravní prostředek komunikací pro pěší s ložem z kameniva nebo živice a s výplní spár ze zámkové dlažby</t>
  </si>
  <si>
    <t xml:space="preserve">Poznámka k souboru cen:
1. Ceny jsou určeny pouze pro rozebrání dlažeb včetně odstranění lože po překopech inženýrských sítí z důvodu oprav havárií, přeložek nebo běžných oprav. 2. Ceny nelze použít pro rozebrání dlažeb při zřízení nových inženýrských sítí. 3. Ceny nelze použít pro rozebrání dlažeb uložených do betonového lože nebo do cementové malty, které se oceňují cenami 113 10-7030, -7031 a -7032 Odstranění podkladů nebo krytů po překopech z betonu prostého. 4. V cenách nejsou započteny náklady na popř. nutné očištění: a) dlažebních nebo mozaikových kostek, které se oceňuje cenami souboru cen 979 07-11 Očištění vybouraných dlažebních kostek části C 01 tohoto katalogu, b) betonových, kameninových nebo kamenných desek nebo dlaždic, které se oceňuje cenami souboru cen 979 0 . - . . Očištění vybouraných obrubníků, krajníků, desek nebo dílců části C 01 tohoto katalogu. 5. Přemístění vybourané dlažby včetně materiálu z lože a spár na vzdálenost přes 3 m se oceňuje cenami souborů cen 997 22-1 Vodorovná doprava suti a vybouraných hmot. </t>
  </si>
  <si>
    <t>rozebrání zámkové dlažby před jižní fasádou</t>
  </si>
  <si>
    <t>55</t>
  </si>
  <si>
    <t>979054451</t>
  </si>
  <si>
    <t>Očištění vybouraných zámkových dlaždic s původním spárováním z kameniva těženého</t>
  </si>
  <si>
    <t>2084551136</t>
  </si>
  <si>
    <t>Očištění vybouraných prvků komunikací od spojovacího materiálu s odklizením a uložením očištěných hmot a spojovacího materiálu na skládku na vzdálenost do 10 m zámkových dlaždic s vyplněním spár kamenivem</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</si>
  <si>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</si>
  <si>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dle pol.113106023</t>
  </si>
  <si>
    <t>56</t>
  </si>
  <si>
    <t>596211110</t>
  </si>
  <si>
    <t>Kladení zámkové dlažby komunikací pro pěší tl 60 mm skupiny A pl do 50 m2</t>
  </si>
  <si>
    <t>-973955199</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</si>
  <si>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</si>
  <si>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</si>
  <si>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plocha před vstupy do bytů</t>
  </si>
  <si>
    <t>1,7*2,3*2</t>
  </si>
  <si>
    <t>dno anglického dvorku</t>
  </si>
  <si>
    <t>0,8*15,0+0,18</t>
  </si>
  <si>
    <t>MezisoučetA</t>
  </si>
  <si>
    <t>zpětně rozebráná zámková dlažba před jižní fasádou</t>
  </si>
  <si>
    <t>Mezisoučet B</t>
  </si>
  <si>
    <t>57</t>
  </si>
  <si>
    <t>59245214R</t>
  </si>
  <si>
    <t>dlažba betonová zámková protiskluzná tl.6 cm</t>
  </si>
  <si>
    <t>-1371482266</t>
  </si>
  <si>
    <t>dlažba betonová zámková protiskluzná tl.6 cm přírodní - dodávka, doprava</t>
  </si>
  <si>
    <t>pol.596211111 mezisoučet A</t>
  </si>
  <si>
    <t>20,0*1,03+0,4</t>
  </si>
  <si>
    <t>61</t>
  </si>
  <si>
    <t>Úprava povrchů vnitřních</t>
  </si>
  <si>
    <t>58</t>
  </si>
  <si>
    <t>615142012</t>
  </si>
  <si>
    <t>Potažení vnitřních nosníků rabicovým pletivem</t>
  </si>
  <si>
    <t>-197539283</t>
  </si>
  <si>
    <t>Potažení vnitřních ploch pletivem v ploše nebo pruzích, na plném podkladu rabicovým provizorním přichycením nosníků</t>
  </si>
  <si>
    <t xml:space="preserve">Poznámka k souboru cen:
1. V cenách -2001 jsou započteny i náklady na tmel. </t>
  </si>
  <si>
    <t>0,45*(0,9*2+0,95*2+1,0*3)</t>
  </si>
  <si>
    <t>0,3*(0,9+0,6)*2*2</t>
  </si>
  <si>
    <t>0,3*(0,95+0,6)*2*2</t>
  </si>
  <si>
    <t>0,3*(1,0+0,6)*3*2</t>
  </si>
  <si>
    <t>0,45*1,5+0,3*(1,5+0,6)*2</t>
  </si>
  <si>
    <t>11,49*0,04+0,05</t>
  </si>
  <si>
    <t>59</t>
  </si>
  <si>
    <t>612142012</t>
  </si>
  <si>
    <t>Potažení vnitřních stěn rabicovým pletivem</t>
  </si>
  <si>
    <t>-1125447331</t>
  </si>
  <si>
    <t>Potažení vnitřních ploch pletivem v ploše nebo pruzích, na plném podkladu rabicovým provizorním přichycením stěn</t>
  </si>
  <si>
    <t>ostění bouraných otvorů - výkres č.3</t>
  </si>
  <si>
    <t>0,3*3,1*4*3+0,3*2,1*4*5</t>
  </si>
  <si>
    <t>0,45*2,2+(0,15+0,3)*2,2</t>
  </si>
  <si>
    <t>0,45*0,9+0,3*0,9*2</t>
  </si>
  <si>
    <t>dozdívka parapetu</t>
  </si>
  <si>
    <t>(0,2+0,3)*(1,45+0,6)*2</t>
  </si>
  <si>
    <t>pilíř v bytě č.3</t>
  </si>
  <si>
    <t>7,0</t>
  </si>
  <si>
    <t>ostatní dozdívky či potřebné plochy</t>
  </si>
  <si>
    <t>15,265</t>
  </si>
  <si>
    <t>60</t>
  </si>
  <si>
    <t>612331121</t>
  </si>
  <si>
    <t>Cementová omítka hladká jednovrstvá vnitřních stěn nanášená ručně</t>
  </si>
  <si>
    <t>657025606</t>
  </si>
  <si>
    <t>Omítka cementová vnitřních ploch nanášená ručně jednovrstvá, tloušťky do 10 mm hladká svislých konstrukcí stěn</t>
  </si>
  <si>
    <t xml:space="preserve">Poznámka k souboru cen:
1. Pro ocenění nanášení omítky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</si>
  <si>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omítka na rabicové pletivo - dle pol.615142012+612142012</t>
  </si>
  <si>
    <t>12,0+51,0</t>
  </si>
  <si>
    <t>612331191</t>
  </si>
  <si>
    <t>Příplatek k cementové omítce vnitřních stěn za každých dalších 5 mm tloušťky ručně</t>
  </si>
  <si>
    <t>1268158312</t>
  </si>
  <si>
    <t>Omítka cementová vnitřních ploch nanášená ručně Příplatek k cenám za každých dalších i započatých 5 mm tloušťky omítky přes 10 mm stěn</t>
  </si>
  <si>
    <t>celková tl. vyrovnání cca 20 mm</t>
  </si>
  <si>
    <t>k pol.612331121</t>
  </si>
  <si>
    <t>56,0*2</t>
  </si>
  <si>
    <t>62</t>
  </si>
  <si>
    <t>612135001</t>
  </si>
  <si>
    <t>Vyrovnání podkladu vnitřních stěn maltou vápenocementovou tl do 10 mm</t>
  </si>
  <si>
    <t>-788234573</t>
  </si>
  <si>
    <t>Vyrovnání nerovností podkladu vnitřních omítaných ploch maltou, tloušťky do 10 mm vápenocementovou stěn</t>
  </si>
  <si>
    <t xml:space="preserve">Poznámka k souboru cen:
1. V cenách nejsou započteny náklady na případné vkládání výztuže do vyrovnávací vrstvy; tyto se ocení cenami souboru cen 61.-14-10.. Potažení vnitřních ploch pletivem v části A04, katalogu 801-1 Budovy a haly - zděné a monolitické. 2. Ceny -5011 nelze použít, je-li předepsáno vkládání výztužné tkaniny; náklady se ocení cenami 61. 14-1001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</si>
  <si>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chodba do výše budoucí světlé výšky</t>
  </si>
  <si>
    <t>2,7*(14,3*2+2,15)+0,785</t>
  </si>
  <si>
    <t>-(1,5*2,7+1,5*2,2+1,0*2,0*4+2,7*4,9*2)</t>
  </si>
  <si>
    <t>Mezisoučet A</t>
  </si>
  <si>
    <t>na ostatních plochách - 80% plochy</t>
  </si>
  <si>
    <t>vyrovnání stávajících stěn do výše ,,světlé výšky místností"</t>
  </si>
  <si>
    <t>2,6*(0,45*(6+10)+0,625*4)</t>
  </si>
  <si>
    <t>3,1*(14,3*4+4,2*2+4,0*2)</t>
  </si>
  <si>
    <t>-(1,5*3,2+1,0*3,1*3)</t>
  </si>
  <si>
    <t>-(1,5*2,25*1+1,5*2,1*2)</t>
  </si>
  <si>
    <t>-(0,95*2,0*8+3,2*4,9*2)</t>
  </si>
  <si>
    <t>méně plocha stěn s SDK předstěnou</t>
  </si>
  <si>
    <t>-3,1*(4,2+2,35+4,2)</t>
  </si>
  <si>
    <t>ostění otvorů</t>
  </si>
  <si>
    <t>151,7*0,2+0,92</t>
  </si>
  <si>
    <t>Mezisoučet B - 100% plochy stávajícího zdiva</t>
  </si>
  <si>
    <t>z toho 80%</t>
  </si>
  <si>
    <t>183,0*0,8+0,6</t>
  </si>
  <si>
    <t>Mezisoučet C - 80%  plochy</t>
  </si>
  <si>
    <t>vyrovnaná plocha :</t>
  </si>
  <si>
    <t>mezisoučet A+C</t>
  </si>
  <si>
    <t>42,0+147,0</t>
  </si>
  <si>
    <t>Mezisoučet D - celkem vyrovnaná plocha</t>
  </si>
  <si>
    <t>63</t>
  </si>
  <si>
    <t>612135091</t>
  </si>
  <si>
    <t>Příplatek k vyrovnání vnitřních stěn maltou vápenocementovou za každých dalších 5 mm tl</t>
  </si>
  <si>
    <t>-696818944</t>
  </si>
  <si>
    <t>Vyrovnání nerovností podkladu vnitřních omítaných ploch maltou, tloušťky do 10 mm Příplatek k ceně za každých dalších 5 mm tloušťky podkladní vrstvy přes 10 mm maltou vápenocementovou stěn</t>
  </si>
  <si>
    <t>celková tl. vyrovnání =  30 mm</t>
  </si>
  <si>
    <t xml:space="preserve">pol.612135001 </t>
  </si>
  <si>
    <t>189,0*4</t>
  </si>
  <si>
    <t>64</t>
  </si>
  <si>
    <t>612321141</t>
  </si>
  <si>
    <t>Vápenocementová omítka štuková dvouvrstvá vnitřních stěn nanášená ručně</t>
  </si>
  <si>
    <t>986231099</t>
  </si>
  <si>
    <t>Omítka vápenocementová vnitřních ploch nanášená ručně dvouvrstvá, tloušťky jádrové omítky do 10 mm a tloušťky štuku do 3 mm štuková svislých konstrukcí stěn</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</si>
  <si>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</si>
  <si>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 xml:space="preserve">nové zdivo </t>
  </si>
  <si>
    <t>pol.342248110+342248113</t>
  </si>
  <si>
    <t>(12,0+22,0)*2</t>
  </si>
  <si>
    <t>pol.311235113+340239211</t>
  </si>
  <si>
    <t>9,0*2+6,0*1</t>
  </si>
  <si>
    <t>-(3,2*2,3+3,1*1,5*2)</t>
  </si>
  <si>
    <t>75,34*0,01+0,907</t>
  </si>
  <si>
    <t>vyrovnané zdivo původní chodby</t>
  </si>
  <si>
    <t>42,0</t>
  </si>
  <si>
    <t>sdkladba F3</t>
  </si>
  <si>
    <t>stěna ze strany technického podlaží</t>
  </si>
  <si>
    <t>27,0</t>
  </si>
  <si>
    <t>stěny Kočárkárny</t>
  </si>
  <si>
    <t>3,6*(1,5+2,2)*2-1,3*2,125</t>
  </si>
  <si>
    <t>0,122</t>
  </si>
  <si>
    <t>65</t>
  </si>
  <si>
    <t>612311131</t>
  </si>
  <si>
    <t>Potažení vnitřních stěn vápenným štukem tloušťky do 3 mm</t>
  </si>
  <si>
    <t>-1484390050</t>
  </si>
  <si>
    <t>Potažení vnitřních ploch štukem tloušťky do 3 mm svislých konstrukcí stěn</t>
  </si>
  <si>
    <t>potažení štukem do výše ,,světlé výšky místností"</t>
  </si>
  <si>
    <t>dle pol.612135001 mezisoučet A+B</t>
  </si>
  <si>
    <t>42,0+183,0</t>
  </si>
  <si>
    <t>Úprava povrchů vnějších</t>
  </si>
  <si>
    <t>66</t>
  </si>
  <si>
    <t>628195002</t>
  </si>
  <si>
    <t>Proměření rovinnosti fasády a zjištěné nerovnosti vyrovnat (před započetím zateplení fasády)</t>
  </si>
  <si>
    <t>-633219256</t>
  </si>
  <si>
    <t>Očištění zdiva nebo betonu zdí a valů před započetím oprav ručně</t>
  </si>
  <si>
    <t>stávající plochy, které se budou zateplovat</t>
  </si>
  <si>
    <t>sokl pod terénem - F2b</t>
  </si>
  <si>
    <t>86,0</t>
  </si>
  <si>
    <t>67</t>
  </si>
  <si>
    <t>629995101</t>
  </si>
  <si>
    <t>Očištění vnějších ploch tlakovou vodou</t>
  </si>
  <si>
    <t>-1353107766</t>
  </si>
  <si>
    <t>Očištění vnějších ploch tlakovou vodou omytím</t>
  </si>
  <si>
    <t>sokl nad terénem - F2a</t>
  </si>
  <si>
    <t>40,0</t>
  </si>
  <si>
    <t>68</t>
  </si>
  <si>
    <t>622135001</t>
  </si>
  <si>
    <t>Vyrovnání podkladu vnějších stěn maltou vápenocementovou tl do 10 mm</t>
  </si>
  <si>
    <t>578135135</t>
  </si>
  <si>
    <t>Vyrovnání nerovností podkladu vnějších omítaných ploch maltou, tloušťky do 10 mm vápenocementovou stěn</t>
  </si>
  <si>
    <t xml:space="preserve">Poznámka k souboru cen:
1. V cenách nejsou započteny náklady na případné vkládání výztuže do vyrovnávací vrstvy; tyto se ocení cenami souboru cen 62.-14-10.. Potažení vnějších ploch pletivem v části A04, katalogu 801-1 Budovy a haly - zděné a monolitické. 2. Ceny -5011 nelze použít, je-li předepsáno vkládání výztužné tkaniny; náklady se ocení cenami 62. 14-1001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</si>
  <si>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skladba F2a+F2b - vyrovnání ploch s otlučenou poškozenou</t>
  </si>
  <si>
    <t>omítkou - dle pol.978015391</t>
  </si>
  <si>
    <t>126,0</t>
  </si>
  <si>
    <t>69</t>
  </si>
  <si>
    <t>622135091</t>
  </si>
  <si>
    <t>Příplatek k vyrovnání vnějších stěn maltou vápenocementovou za každých dalších 5 mm tl</t>
  </si>
  <si>
    <t>1014895573</t>
  </si>
  <si>
    <t>Vyrovnání nerovností podkladu vnějších omítaných ploch maltou, tloušťky do 10 mm Příplatek k ceně za každých dalších 5 mm tloušťky podkladní vrstvy přes 10 mm maltou vápenocementovou stěn</t>
  </si>
  <si>
    <t>celková průměrná tl. vyrovnání = 25 mm</t>
  </si>
  <si>
    <t>pol.622135001</t>
  </si>
  <si>
    <t>126,0*3</t>
  </si>
  <si>
    <t>70</t>
  </si>
  <si>
    <t>622211031</t>
  </si>
  <si>
    <t>Montáž kontaktního zateplení vnějších stěn z polystyrénových desek tl do 160 mm</t>
  </si>
  <si>
    <t>-2045292674</t>
  </si>
  <si>
    <t>Montáž kontaktního zateplení z polystyrenových desek nebo z kombinovaných desek na vnější stěny, tloušťky desek přes 120 do 160 mm</t>
  </si>
  <si>
    <t xml:space="preserve">Poznámka k souboru cen:
1. V cenách jsou započteny náklady na: a) upevnění desek lepením a talířovými hmoždinkami, b) přestěrkování izolačních desek, c) vložení sklovláknité výztužné tkaniny.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4. Kombinovaná deska je např. sendvičově uspořádaná deska tvořena izolačním jádrem z grafitového polystyrenu a krycí deskou z minerální vlny. </t>
  </si>
  <si>
    <t>F2a - sokl nad terénem</t>
  </si>
  <si>
    <t>0,45*(3,15*2+2,1*2-0,95*2+2,8*2+14,8)</t>
  </si>
  <si>
    <t>0,45*(15,0+12,8-2,3+15,8+14,4-1,0)</t>
  </si>
  <si>
    <t>37,6*0,05+0,455</t>
  </si>
  <si>
    <t xml:space="preserve"> V cenách jsou započteny náklady na:</t>
  </si>
  <si>
    <t xml:space="preserve">    a) upevnění desek lepením a talířovými hmoždinkami,</t>
  </si>
  <si>
    <t xml:space="preserve">    b) přestěrkování izolačních desek,</t>
  </si>
  <si>
    <t xml:space="preserve">    c) vložení sklovláknité výztužné tkaniny</t>
  </si>
  <si>
    <t>71</t>
  </si>
  <si>
    <t>283764240</t>
  </si>
  <si>
    <t>deska z extrudovaného polystyrénu  XPS 300 SF 140 mm</t>
  </si>
  <si>
    <t>-1919717653</t>
  </si>
  <si>
    <t>deska z polystyrénu XPS, hrana polodrážková a hladký povrch tl 140 mm</t>
  </si>
  <si>
    <t>ztratné 2%</t>
  </si>
  <si>
    <t>pol.622211031</t>
  </si>
  <si>
    <t>40,0*1,02+0,2</t>
  </si>
  <si>
    <t>72</t>
  </si>
  <si>
    <t>622251101</t>
  </si>
  <si>
    <t>Příplatek k cenám kontaktního zateplení stěn za použití tepelněizolačních zátek z polystyrenu</t>
  </si>
  <si>
    <t>-352890932</t>
  </si>
  <si>
    <t>Montáž kontaktního zateplení Příplatek k cenám za zápustnou montáž kotev s použitím tepelněizolačních zátek na vnější stěny z polystyrenu</t>
  </si>
  <si>
    <t>k pol.622211031</t>
  </si>
  <si>
    <t>73</t>
  </si>
  <si>
    <t>622221011</t>
  </si>
  <si>
    <t>Montáž kontaktního zateplení vnějších stěn z minerální vlny s podélnou orientací vláken tl do 80 mm</t>
  </si>
  <si>
    <t>-807138733</t>
  </si>
  <si>
    <t>Montáž kontaktního zateplení z desek z minerální vlny s podélnou orientací vláken na vnější stěny, tloušťky desek přes 40 do 80 mm</t>
  </si>
  <si>
    <t>skladba F3</t>
  </si>
  <si>
    <t>74</t>
  </si>
  <si>
    <t>631515260</t>
  </si>
  <si>
    <t>deska minerální izolační ISOVER TF PROFI tl. 80 mm</t>
  </si>
  <si>
    <t>-993368730</t>
  </si>
  <si>
    <t>deska izolační minerální kontaktních fasád podélné vlákno λ-0.036 tl. 80 mm</t>
  </si>
  <si>
    <t>pol.622221011</t>
  </si>
  <si>
    <t>51,0*1,02</t>
  </si>
  <si>
    <t>75</t>
  </si>
  <si>
    <t>621251105</t>
  </si>
  <si>
    <t>Příplatek k cenám kontaktního zateplení podhledů za použití tepelněizolačních zátek z minerální vlny</t>
  </si>
  <si>
    <t>-2144039323</t>
  </si>
  <si>
    <t>Montáž kontaktního zateplení Příplatek k cenám za zápustnou montáž kotev s použitím tepelněizolačních zátek na vnější podhledy z minerální vlny</t>
  </si>
  <si>
    <t>76</t>
  </si>
  <si>
    <t>622252001</t>
  </si>
  <si>
    <t>Montáž zakládacích soklových lišt kontaktního zateplení</t>
  </si>
  <si>
    <t>-1609982666</t>
  </si>
  <si>
    <t>Montáž lišt kontaktního zateplení zakládacích soklových připevněných hmoždinkami</t>
  </si>
  <si>
    <t xml:space="preserve">Poznámka k souboru cen: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 </t>
  </si>
  <si>
    <t>pro stěny F3 - tl. izolace 80 mm</t>
  </si>
  <si>
    <t>pro skladbu F2a - tl. izolace 140 mm</t>
  </si>
  <si>
    <t>15,7+14,5-1,0+15,2+15,0</t>
  </si>
  <si>
    <t>13,0-2,4+2,7*2+2,1*2+7,7-0,8*2-1,45</t>
  </si>
  <si>
    <t>0,75</t>
  </si>
  <si>
    <t>77</t>
  </si>
  <si>
    <t>590514120</t>
  </si>
  <si>
    <t>lišta zakládací LO 83 mm tl 1,0 mm</t>
  </si>
  <si>
    <t>-1910314328</t>
  </si>
  <si>
    <t>lišta zakládací pro telpelně izolační desky do roviny 83 mm tl 1,0 mm</t>
  </si>
  <si>
    <t>ztratné 5%</t>
  </si>
  <si>
    <t>pol.622252001 mezisoučet A</t>
  </si>
  <si>
    <t>15,0*1,05+0,25</t>
  </si>
  <si>
    <t>78</t>
  </si>
  <si>
    <t>590516340</t>
  </si>
  <si>
    <t>lišta zakládací LO 143 mm tl.1,0mm</t>
  </si>
  <si>
    <t>752841106</t>
  </si>
  <si>
    <t>lišta zakládací pro telpelně izolační desky do roviny 143 mm tl.1,0mm</t>
  </si>
  <si>
    <t>pol.622252001 mezisoučet B</t>
  </si>
  <si>
    <t>85,0*1,05+0,75</t>
  </si>
  <si>
    <t>90*1,05 'Přepočtené koeficientem množství</t>
  </si>
  <si>
    <t>Podlahy a podlahové konstrukce</t>
  </si>
  <si>
    <t>79</t>
  </si>
  <si>
    <t>635111215</t>
  </si>
  <si>
    <t>Násyp pod podlahy ze štěrkopísku se zhutněním</t>
  </si>
  <si>
    <t>555117002</t>
  </si>
  <si>
    <t>Násyp ze štěrkopísku, písku nebo kameniva pod podlahy se zhutněním ze štěrkopísku</t>
  </si>
  <si>
    <t xml:space="preserve">Poznámka k souboru cen:
1. Ceny jsou určeny pro násyp vodorovný nebo ve spádu pod podlahy, mazaniny, dlažby a pro násypy na plochých střechách. </t>
  </si>
  <si>
    <t>výkres č.4, 6</t>
  </si>
  <si>
    <t>podlaha P1 - tl.50-100 mm</t>
  </si>
  <si>
    <t>(0,05+0,1)/2*(14,35*4,2+14,7*2,35+14,35*4,0)</t>
  </si>
  <si>
    <t>(0,05+0,1)/2*1,5*6,55+0,532</t>
  </si>
  <si>
    <t>12,7*0,1+0,045</t>
  </si>
  <si>
    <t>80</t>
  </si>
  <si>
    <t>631311124</t>
  </si>
  <si>
    <t>Mazanina tl do 120 mm z betonu prostého bez zvýšených nároků na prostředí tř. C 16/20</t>
  </si>
  <si>
    <t>48902925</t>
  </si>
  <si>
    <t>Mazanina z betonu prostého bez zvýšených nároků na prostředí tl. přes 80 do 120 mm tř. C 16/20</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</si>
  <si>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</si>
  <si>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podlaha P1 - tl.100 mm</t>
  </si>
  <si>
    <t>0,1*(14,35*4,2+14,7*2,35+14,35*4,0)</t>
  </si>
  <si>
    <t>0,1*1,5*6,55</t>
  </si>
  <si>
    <t>16,2*0,1+0,175</t>
  </si>
  <si>
    <t>81</t>
  </si>
  <si>
    <t>631319173</t>
  </si>
  <si>
    <t>Příplatek k mazanině tl do 120 mm za stržení povrchu spodní vrstvy před vložením výztuže</t>
  </si>
  <si>
    <t>1260777448</t>
  </si>
  <si>
    <t>Příplatek k cenám mazanin za stržení povrchu spodní vrstvy mazaniny latí před vložením výztuže nebo pletiva pro tl. obou vrstev mazaniny přes 80 do 120 mm</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</si>
  <si>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</si>
  <si>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pol.631311124</t>
  </si>
  <si>
    <t>18,0</t>
  </si>
  <si>
    <t>82</t>
  </si>
  <si>
    <t>631362021</t>
  </si>
  <si>
    <t>Výztuž mazanin svařovanými sítěmi Kari</t>
  </si>
  <si>
    <t>318966346</t>
  </si>
  <si>
    <t>Výztuž mazanin ze svařovaných sítí z drátů typu KARI</t>
  </si>
  <si>
    <t>výztuž AQ80 (7,9kg/m2)</t>
  </si>
  <si>
    <t>podlaha P1 - beton.mazanina tl. 100 mm</t>
  </si>
  <si>
    <t>(14,35*4,2+14,7*2,35+14,35*4,0)*7,9*1,25*0,001</t>
  </si>
  <si>
    <t>1,5*6,55*7,9*1,25*0,001</t>
  </si>
  <si>
    <t>83</t>
  </si>
  <si>
    <t>631311114</t>
  </si>
  <si>
    <t>Mazanina tl do 80 mm z betonu prostého bez zvýšených nároků na prostředí tř. C 16/20</t>
  </si>
  <si>
    <t>209992429</t>
  </si>
  <si>
    <t>Mazanina z betonu prostého bez zvýšených nároků na prostředí tl. do 80 mm tř. C 16/20</t>
  </si>
  <si>
    <t>výkres č.6, 4</t>
  </si>
  <si>
    <t>podlaha P1</t>
  </si>
  <si>
    <t>dle pol.713121111</t>
  </si>
  <si>
    <t>176,0*0,05</t>
  </si>
  <si>
    <t>84</t>
  </si>
  <si>
    <t>631311115</t>
  </si>
  <si>
    <t>Mazanina tl do 80 mm z betonu prostého bez zvýšených nároků na prostředí tř. C 20/25</t>
  </si>
  <si>
    <t>-1472825571</t>
  </si>
  <si>
    <t>Mazanina z betonu prostého bez zvýšených nároků na prostředí tl. přes 50 do 80 mm tř. C 20/25</t>
  </si>
  <si>
    <t>oprava bourané podlah okolo nové kanalizační</t>
  </si>
  <si>
    <t>šachty - tl.60 mm (výkres č.11)</t>
  </si>
  <si>
    <t>0,06*2,85*2,35*1,035</t>
  </si>
  <si>
    <t>Osazování výplní otvorů</t>
  </si>
  <si>
    <t>85</t>
  </si>
  <si>
    <t>642942111</t>
  </si>
  <si>
    <t>Osazování zárubní nebo rámů dveřních kovových do 2,5 m2 na MC</t>
  </si>
  <si>
    <t>kus</t>
  </si>
  <si>
    <t>286743137</t>
  </si>
  <si>
    <t>Osazování zárubní nebo rámů kovových dveřních lisovaných nebo z úhelníků bez dveřních křídel, na cementovou maltu, plochy otvoru do 2,5 m2</t>
  </si>
  <si>
    <t xml:space="preserve">Poznámka k souboru cen:
1. Ceny lze použít i pro osazování zárubní a rámů do stěn z prefadílců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které se oceňují ve specifikaci. </t>
  </si>
  <si>
    <t>dveře O2</t>
  </si>
  <si>
    <t>86</t>
  </si>
  <si>
    <t>553311170</t>
  </si>
  <si>
    <t>zárubeň ocelová pro běžné zdění H 110 800 L/P</t>
  </si>
  <si>
    <t>-1727630088</t>
  </si>
  <si>
    <t>zárubeň ocelová pro běžné zdění hranatý profil 110 800 L/P</t>
  </si>
  <si>
    <t>87</t>
  </si>
  <si>
    <t>642945111</t>
  </si>
  <si>
    <t>Osazování protipožárních nebo protiplynových zárubní dveří jednokřídlových do 2,5 m2</t>
  </si>
  <si>
    <t>1663997605</t>
  </si>
  <si>
    <t>Osazování ocelových zárubní protipožárních nebo protiplynových dveří do vynechaného otvoru, s obetonováním, dveří jednokřídlových do 2,5 m2</t>
  </si>
  <si>
    <t xml:space="preserve">Poznámka k souboru cen: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</si>
  <si>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dveře O3</t>
  </si>
  <si>
    <t>88</t>
  </si>
  <si>
    <t>55331100R</t>
  </si>
  <si>
    <t>zárubeň ocelová pro běžné zdění H 110 800 L/P protipožární</t>
  </si>
  <si>
    <t>537390224</t>
  </si>
  <si>
    <t>zárubeň ocelová pro běžné zdění hranatý profil 110 800 L/P protipožární</t>
  </si>
  <si>
    <t>89</t>
  </si>
  <si>
    <t>Ostatní konstrukce - kanalizační šachta</t>
  </si>
  <si>
    <t>894201112</t>
  </si>
  <si>
    <t>Dno šachet tl nad 200 mm z prostého betonu bez zvýšených nároků na prostředí tř. C 12/15</t>
  </si>
  <si>
    <t>77564790</t>
  </si>
  <si>
    <t>Ostatní konstrukce na trubním vedení z prostého betonu dno šachet tloušťky přes 200 mm z betonu bez zvýšených nároků na prostředí tř. C 12/15</t>
  </si>
  <si>
    <t xml:space="preserve">Poznámka k souboru cen:
1. Bednění stěny šachet se oceňuje cenami souboru cen 894 50-.. Bednění konstrukcí na trubním vedení této části katalogu. 2. Bednění žlabu se oceňuje cenami souboru cen 351 35-11 Vnitřní bednění spodní části stok části A 03. </t>
  </si>
  <si>
    <t>podkladní beton</t>
  </si>
  <si>
    <t>0,05*1,63*1,63*1,1</t>
  </si>
  <si>
    <t>90</t>
  </si>
  <si>
    <t>894201120</t>
  </si>
  <si>
    <t>Dno šachet tl nad 200 mm z prostého betonu bez zvýšených nároků na prostředí tř. C 20/25</t>
  </si>
  <si>
    <t>1295641469</t>
  </si>
  <si>
    <t>Ostatní konstrukce na trubním vedení z prostého betonu dno šachet tloušťky přes 200 mm z betonu bez zvýšených nároků na prostředí tř. C 20/25</t>
  </si>
  <si>
    <t>ŽB dno</t>
  </si>
  <si>
    <t>0,15*1,63*1,63*1,05</t>
  </si>
  <si>
    <t>91</t>
  </si>
  <si>
    <t>894201193</t>
  </si>
  <si>
    <t>Příplatek za tloušťku dna šachet do 200 mm</t>
  </si>
  <si>
    <t>729363864</t>
  </si>
  <si>
    <t>Ostatní konstrukce na trubním vedení z prostého betonu dno šachet tloušťky přes 200 mm Příplatek k ceně za tloušťku dna do 200 mm</t>
  </si>
  <si>
    <t>pol.894201112+894201120</t>
  </si>
  <si>
    <t>0,146+0,418</t>
  </si>
  <si>
    <t>92</t>
  </si>
  <si>
    <t>894608211</t>
  </si>
  <si>
    <t>Výztuž šachet ze svařovaných sítí typu Kari</t>
  </si>
  <si>
    <t>-184845999</t>
  </si>
  <si>
    <t>1x síť Q221  3,14kg/m2 - dno</t>
  </si>
  <si>
    <t>1,63*1,63*3,14*1,25*0,001</t>
  </si>
  <si>
    <t>93</t>
  </si>
  <si>
    <t>2066613128</t>
  </si>
  <si>
    <t>šachta - dno</t>
  </si>
  <si>
    <t>0,05*1,0*1,0</t>
  </si>
  <si>
    <t>94</t>
  </si>
  <si>
    <t>631319011</t>
  </si>
  <si>
    <t>Příplatek k mazanině tl do 80 mm za přehlazení povrchu</t>
  </si>
  <si>
    <t>-1517575699</t>
  </si>
  <si>
    <t>Příplatek k cenám mazanin za úpravu povrchu mazaniny přehlazením, mazanina tl. přes 50 do 80 mm</t>
  </si>
  <si>
    <t>95</t>
  </si>
  <si>
    <t>2114002360</t>
  </si>
  <si>
    <t>přizdívka šachty</t>
  </si>
  <si>
    <t>2,4*(1,55+1,3)*2+0,32</t>
  </si>
  <si>
    <t>96</t>
  </si>
  <si>
    <t>348272112</t>
  </si>
  <si>
    <t>Zeď tl 150 mm z betonových tvarovek hladkých přírodních na MC včetně spárování</t>
  </si>
  <si>
    <t>-1457694511</t>
  </si>
  <si>
    <t>Zeď z tvárnic betonových na maltu cementovou včetně spárování současně při zdění z tvarovek hladkých, dutých přírodních, tloušťka zdiva 150 mm</t>
  </si>
  <si>
    <t>kanalizační šachta</t>
  </si>
  <si>
    <t>(2,55-0,2)*(1,3+1,0)*2+0,19</t>
  </si>
  <si>
    <t>97</t>
  </si>
  <si>
    <t>34800010R</t>
  </si>
  <si>
    <t>Příplatek ke zdi tl 150 mm z betonových tvarovek za vylití dutin betonem C20/25</t>
  </si>
  <si>
    <t>2144625717</t>
  </si>
  <si>
    <t>Příplatek ke zdi tl 150 mm z betonových tvarovek za vylití dutin betonem C16/20</t>
  </si>
  <si>
    <t>pol.348272112</t>
  </si>
  <si>
    <t>11,0</t>
  </si>
  <si>
    <t>98</t>
  </si>
  <si>
    <t>311361821</t>
  </si>
  <si>
    <t>Výztuž nosných zdí betonářskou ocelí 10 505</t>
  </si>
  <si>
    <t>-547920673</t>
  </si>
  <si>
    <t>Výztuž nadzákladových zdí nosných svislých nebo odkloněných od svislice, rovných nebo oblých z betonářské oceli 10 505 (R) nebo BSt 500</t>
  </si>
  <si>
    <t>cca 8 kg/m2 zdiva</t>
  </si>
  <si>
    <t>11,0*8,0*1,05*0,001</t>
  </si>
  <si>
    <t>99</t>
  </si>
  <si>
    <t>417321414</t>
  </si>
  <si>
    <t>Ztužující pásy a věnce ze ŽB tř. C 20/25</t>
  </si>
  <si>
    <t>610430751</t>
  </si>
  <si>
    <t>Ztužující pásy a věnce z betonu železového (bez výztuže) tř. C 20/25</t>
  </si>
  <si>
    <t>nad stěnou šachty</t>
  </si>
  <si>
    <t>0,15*0,5*(1,3+1,0)*2</t>
  </si>
  <si>
    <t>100</t>
  </si>
  <si>
    <t>417351115</t>
  </si>
  <si>
    <t>Zřízení bednění ztužujících věnců</t>
  </si>
  <si>
    <t>962048960</t>
  </si>
  <si>
    <t>Bednění bočnic ztužujících pásů a věnců včetně vzpěr zřízení</t>
  </si>
  <si>
    <t>0,2*(1,3*4+1,0*4)+0,16</t>
  </si>
  <si>
    <t>101</t>
  </si>
  <si>
    <t>417351116</t>
  </si>
  <si>
    <t>Odstranění bednění ztužujících věnců</t>
  </si>
  <si>
    <t>1116124222</t>
  </si>
  <si>
    <t>Bednění bočnic ztužujících pásů a věnců včetně vzpěr odstranění</t>
  </si>
  <si>
    <t>102</t>
  </si>
  <si>
    <t>899501221</t>
  </si>
  <si>
    <t>Stupadla do šachet ocelová s PE povlakem vidlicová pro přímé zabudování do hmoždinek</t>
  </si>
  <si>
    <t>-1814428969</t>
  </si>
  <si>
    <t>Stupadla do šachet a drobných objektů ocelová s PE povlakem vidlicová pro přímé zabudování do hmoždinek</t>
  </si>
  <si>
    <t xml:space="preserve">Poznámka k souboru cen:
1. Ceny jsou určeny pro osazení a dodání stupadel do netypových drobných objektů (oceňovaných cenami této části). </t>
  </si>
  <si>
    <t>103</t>
  </si>
  <si>
    <t>89900010R</t>
  </si>
  <si>
    <t>Osazení poklopů litinových nebo ocelových včetně rámů hmotnosti nad 50 do 100 kg</t>
  </si>
  <si>
    <t>963111803</t>
  </si>
  <si>
    <t>Osazení poklopů kompozitových včetně rámů pro kotvení do betonu</t>
  </si>
  <si>
    <t xml:space="preserve">Poznámka k souboru cen:
1. Cena -1111 lze použít i pro osazení rektifikačních kroužků nebo rámečků. 2. V cenách nejsou započteny náklady na dodání poklopů včetně rámů; tyto náklady se oceňují ve specifikaci. </t>
  </si>
  <si>
    <t>výkres č.11 - šachta</t>
  </si>
  <si>
    <t>104</t>
  </si>
  <si>
    <t>89900011R</t>
  </si>
  <si>
    <t>kompozitní poklop s T rámem pro kotvení do betonu, s těsněním a oky pro otevření, vnější rozměr rámu 994 x 994 mm (vnitřní 920 x 920 mm)</t>
  </si>
  <si>
    <t>433652682</t>
  </si>
  <si>
    <t>Ostatní konstrukce a práce</t>
  </si>
  <si>
    <t>105</t>
  </si>
  <si>
    <t>113202111</t>
  </si>
  <si>
    <t>Vytrhání obrub krajníků obrubníků stojatých</t>
  </si>
  <si>
    <t>-1267188186</t>
  </si>
  <si>
    <t>Vytrhání obrub s vybouráním lože, s přemístěním hmot na skládku na vzdálenost do 3 m nebo s naložením na dopravní prostředek z krajníků nebo obrubníků stojatých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</si>
  <si>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</si>
  <si>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demontáž obrubníků ke zpětnému použití</t>
  </si>
  <si>
    <t>6,0*2</t>
  </si>
  <si>
    <t>106</t>
  </si>
  <si>
    <t>979024442</t>
  </si>
  <si>
    <t>Očištění vybouraných obrubníků a krajníků chodníkových</t>
  </si>
  <si>
    <t>-1410369998</t>
  </si>
  <si>
    <t>Očištění vybouraných prvků komunikací od spojovacího materiálu s odklizením a uložením očištěných hmot a spojovacího materiálu na skládku na vzdálenost do 10 m obrubníků a krajníků, vybouraných z jakéhokoliv lože a s jakoukoliv výplní spár chodníkových</t>
  </si>
  <si>
    <t>dle pol.113202111</t>
  </si>
  <si>
    <t>107</t>
  </si>
  <si>
    <t>916231213</t>
  </si>
  <si>
    <t>Osazení chodníkového obrubníku betonového stojatého s boční opěrou do lože z betonu prostého</t>
  </si>
  <si>
    <t>593320741</t>
  </si>
  <si>
    <t>Osazení chodníkového obrubníku betonového se zřízením lože, s vyplněním a zatřením spár cementovou maltou stojatého s boční opěrou z betonu prostého tř. C 12/15, do lože z betonu prostého téže značky</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</si>
  <si>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</si>
  <si>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zpětné osazení demontovaného obrubníku</t>
  </si>
  <si>
    <t>108</t>
  </si>
  <si>
    <t>952901111</t>
  </si>
  <si>
    <t>Vyčištění budov bytové a občanské výstavby při výšce podlaží do 4 m</t>
  </si>
  <si>
    <t>-1884010335</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</si>
  <si>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</si>
  <si>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</si>
  <si>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41,8+36,6+6,8+36,7+36,7+3,6+7,8</t>
  </si>
  <si>
    <t>109</t>
  </si>
  <si>
    <t>952902121</t>
  </si>
  <si>
    <t>Čištění budov zametení drsných podlah</t>
  </si>
  <si>
    <t>1012541355</t>
  </si>
  <si>
    <t>Čištění budov při provádění oprav a udržovacích prací podlah drsných nebo chodníků zametením</t>
  </si>
  <si>
    <t xml:space="preserve">Poznámka k souboru cen:
1. Ceny jsou určeny pro oceňování konečného čištění po ukončení oprav a udržovacích prací před předáním do užívání. Do výměry ploch se započítávají i plochy místností, schodišť a chodeb, kterými se přepravuje materiál pro stavební práce. 2. Čištění vnějších ploch tlakovou vodou a tryskáním:pískem se oceňuje cenami souboru cen 629 99 -51 tohoto katalogu. 3. Množství jednotek čištěných ploch: a) se určuje v m2 ploch místností a chodeb nebo jejich částí, kterými se dopravuje materiál nebo jsou používány pro stavební práce b) schodiště se určuje v m2 rozvinuté plochy schodišťových stupňů, c) podest se určuje v m2 půdorysné plochy, d) oken, dveří a vrat v m2 plochy, e) konstrukcí a prvků se určuje v m2 pohledové plochy. 4. Povrch hladký je rovný, nezdrsněný, nezvrásněný (např. linoleum, teraco, hladké dlažby, parkety apod. ). Povrch drsný je nerovný, zdrsněný, zvrásněný (např. betonový potěr, mozaiková dlažba, palubky apod.). 5. V cenách očištění schodišť jsou započteny náklady na očištění schodišťových stupňů a schodišťového zábradlí. Plocha podest se započítává do plochy podlah. 6. V cenách čištění oken a balkonových dveří jsou započteny náklady na očištění rámu, parapetu, prahu a kování a očištění a vyleštění skleněné výplně. 7. V cenách čištění dveří a vrat jsou započteny náklady na očištění rámu, výplně, prahu a kování. 8. Čištění říms (odstraňování smetí, prachu, náletů apod.) se oceňuje individuálně. 9. Odvoz odpadu se ocení položkami odvozu suti ceníku 801-3, hmotnost se stanoví individuálně. </t>
  </si>
  <si>
    <t>podlaha pdkroví</t>
  </si>
  <si>
    <t>12,7*30,0</t>
  </si>
  <si>
    <t>110</t>
  </si>
  <si>
    <t>952903001</t>
  </si>
  <si>
    <t>Čištění budov odstranění ptačího nebo netopýřího trusu z podlahy</t>
  </si>
  <si>
    <t>-299595502</t>
  </si>
  <si>
    <t>Čištění budov při provádění oprav a udržovacích prací odstraněním ptačího nebo netopýřího trusu z podlahy</t>
  </si>
  <si>
    <t>podlaha pdkroví - důkladné mechanické očištění od všech nečistot</t>
  </si>
  <si>
    <t>111</t>
  </si>
  <si>
    <t>952902611</t>
  </si>
  <si>
    <t>Čištění budov vysátí prachu z ostatních ploch</t>
  </si>
  <si>
    <t>1369095528</t>
  </si>
  <si>
    <t>Čištění budov při provádění oprav a udržovacích prací vysátím prachu z ostatních ploch</t>
  </si>
  <si>
    <t>podlaha pdkroví - důkladné odprášení zateplovaného podkladu</t>
  </si>
  <si>
    <t>112</t>
  </si>
  <si>
    <t>953962111</t>
  </si>
  <si>
    <t>Kotvy chemickým tmelem M 8 hl 80 mm do zdiva z plných cihel vyvrtáním otvoru</t>
  </si>
  <si>
    <t>-1473526825</t>
  </si>
  <si>
    <t>Kotvy chemické s vyvrtáním otvoru do zdiva z plných cihel tmel, hloubka 80 mm, velikost M 8</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</si>
  <si>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</si>
  <si>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kotvení zábradlí Z4 do stěny</t>
  </si>
  <si>
    <t>4*2</t>
  </si>
  <si>
    <t>113</t>
  </si>
  <si>
    <t>953961211</t>
  </si>
  <si>
    <t>Kotvy chemickou patronou M 8 hl 80 mm do betonu, ŽB nebo kamene s vyvrtáním otvoru</t>
  </si>
  <si>
    <t>1534145495</t>
  </si>
  <si>
    <t>Kotvy chemické s vyvrtáním otvoru do betonu, železobetonu nebo tvrdého kamene chemická patrona, velikost M 8, hloubka 80 mm</t>
  </si>
  <si>
    <t>kotvení zábradlí Z4 do betonové plochy</t>
  </si>
  <si>
    <t>114</t>
  </si>
  <si>
    <t>953965111</t>
  </si>
  <si>
    <t>Kotevní šroub pro chemické kotvy M 8 dl 110 mm</t>
  </si>
  <si>
    <t>1859608308</t>
  </si>
  <si>
    <t>Kotvy chemické s vyvrtáním otvoru kotevní šrouby pro chemické kotvy, velikost M 8, délka 110 mm</t>
  </si>
  <si>
    <t>115</t>
  </si>
  <si>
    <t>953965112</t>
  </si>
  <si>
    <t>Kotevní šroub pro chemické kotvy M 8 dl 150 mm</t>
  </si>
  <si>
    <t>1217587524</t>
  </si>
  <si>
    <t>Kotvy chemické s vyvrtáním otvoru kotevní šrouby pro chemické kotvy, velikost M 8, délka 150 mm</t>
  </si>
  <si>
    <t>116</t>
  </si>
  <si>
    <t>966001211</t>
  </si>
  <si>
    <t>Odstranění lavičky stabilní zabetonované</t>
  </si>
  <si>
    <t>946423310</t>
  </si>
  <si>
    <t>Odstranění lavičky parkové stabilní zabetonované</t>
  </si>
  <si>
    <t xml:space="preserve">Poznámka k souboru cen:
1. V cenách jsou započteny i náklady na odklizení materiálu na vzdálenost do 20 m nebo naložení na dopravní prostředek. 2. Přemístění vybouraných hmot na vzdálenost přes 20 m se oceňuje cenami souborů cen 997 22-1 . Vodorovná doprava vybouraných hmot katalogu 822-1 Komunikace pozemní a letiště. </t>
  </si>
  <si>
    <t>117</t>
  </si>
  <si>
    <t>936124112</t>
  </si>
  <si>
    <t>Montáž lavičky stabilní parkové se zabetonováním noh</t>
  </si>
  <si>
    <t>594090551</t>
  </si>
  <si>
    <t>Montáž lavičky parkové stabilní se zabetonováním noh</t>
  </si>
  <si>
    <t xml:space="preserve">Poznámka k souboru cen:
1. V cenách -4111 a -4112 jsou započteny i náklady na zemní práce s odhozem výkopku na vzdálenost do 3 m. 2. V cenách nejsou započteny náklady na: a) vysekání otvorů pro osazení noh do stávajících konstrukcí; tyto práce se oceňují cenami souboru cen 974 04-25 Vysekání rýh částí B01 katalogu 801-3 Budovy a haly – bourání konstrukcí, b) dodání lavičky, tyto se oceňují ve specifikaci, c) odklizení výkopku, tyto se oceňují cenami části A 01 katalogu 800-1 Zemní práce. </t>
  </si>
  <si>
    <t>nové osazení demontované lavičky na stejné místo</t>
  </si>
  <si>
    <t>Lešení a stavební výtahy</t>
  </si>
  <si>
    <t>118</t>
  </si>
  <si>
    <t>949101111</t>
  </si>
  <si>
    <t>Lešení pomocné pro objekty pozemních staveb s lešeňovou podlahou v do 1,9 m zatížení do 150 kg/m2</t>
  </si>
  <si>
    <t>-772223282</t>
  </si>
  <si>
    <t>Lešení pomocné pracovní pro objekty pozemních staveb pro zatížení do 150 kg/m2, o výšce lešeňové podlahy do 1,9 m</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</si>
  <si>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</si>
  <si>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41,8+36,6+6,8+36,7+36,7+3,6+0,8</t>
  </si>
  <si>
    <t>Bourání konstrukcí</t>
  </si>
  <si>
    <t>119</t>
  </si>
  <si>
    <t>113107130</t>
  </si>
  <si>
    <t>Odstranění podkladu pl do 50 m2 z betonu prostého tl 100 mm</t>
  </si>
  <si>
    <t>270302226</t>
  </si>
  <si>
    <t>Odstranění podkladů nebo krytů s přemístěním hmot na skládku na vzdálenost do 3 m nebo s naložením na dopravní prostředek v ploše jednotlivě do 50 m2 z betonu prostého, o tl. vrstvy do 100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</si>
  <si>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</si>
  <si>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okapový chodník</t>
  </si>
  <si>
    <t>10,5*1,0+1,0*1,5*0,5+0,75</t>
  </si>
  <si>
    <t>120</t>
  </si>
  <si>
    <t>962081141</t>
  </si>
  <si>
    <t>Bourání příček ze skleněných tvárnic tl do 150 mm</t>
  </si>
  <si>
    <t>-1101596418</t>
  </si>
  <si>
    <t>Bourání zdiva příček nebo vybourání otvorů ze skleněných tvárnic, tl. do 150 mm</t>
  </si>
  <si>
    <t>nadsvětlík nad vchodovými 2 kř. dveřmi</t>
  </si>
  <si>
    <t>1,45*0,9</t>
  </si>
  <si>
    <t>121</t>
  </si>
  <si>
    <t>962031132</t>
  </si>
  <si>
    <t>Bourání příček z cihel pálených na MVC tl do 100 mm</t>
  </si>
  <si>
    <t>1628104642</t>
  </si>
  <si>
    <t>Bourání příček z cihel, tvárnic nebo příčkovek z cihel pálených, plných nebo dutých na maltu vápennou nebo vápenocementovou, tl. do 100 mm</t>
  </si>
  <si>
    <t>3,65*(1,5*3+0,6)</t>
  </si>
  <si>
    <t>-(1,95*0,65*2+0,6*1,95)</t>
  </si>
  <si>
    <t>3,65*(3,25+1,45)</t>
  </si>
  <si>
    <t>-2,0*0,75</t>
  </si>
  <si>
    <t>30,5*0,02+0,825</t>
  </si>
  <si>
    <t>122</t>
  </si>
  <si>
    <t>962032231</t>
  </si>
  <si>
    <t>Bourání zdiva z cihel pálených nebo vápenopískových na MV nebo MVC přes 1 m3</t>
  </si>
  <si>
    <t>-837102753</t>
  </si>
  <si>
    <t>Bourání zdiva nadzákladového z cihel nebo tvárnic z cihel pálených nebo vápenopískových, na maltu vápennou nebo vápenocementovou, objemu přes 1 m3</t>
  </si>
  <si>
    <t xml:space="preserve">Poznámka k souboru cen:
1. Bourání pilířů o průřezu přes 0,36 m2 se oceňuje příslušnými cenami -2230, -2231, -2240, -2241,-2253 a -2254 jako bourání zdiva nadzákladového cihelného. </t>
  </si>
  <si>
    <t>0,2*3,65*(4,0*4+4,15+2,5+2,35)</t>
  </si>
  <si>
    <t>-0,2*1,95*(0,65+0,9*2)</t>
  </si>
  <si>
    <t>-0,2*2,0*(0,8*3+0,9)</t>
  </si>
  <si>
    <t>16,0*0,02+0,006</t>
  </si>
  <si>
    <t>123</t>
  </si>
  <si>
    <t>971033561</t>
  </si>
  <si>
    <t>Vybourání otvorů ve zdivu cihelném pl do 1 m2 na MVC nebo MV tl do 600 mm</t>
  </si>
  <si>
    <t>204107476</t>
  </si>
  <si>
    <t>Vybourání otvorů ve zdivu základovém nebo nadzákladovém z cihel, tvárnic, příčkovek z cihel pálených na maltu vápennou nebo vápenocementovou plochy do 1 m2, tl. do 600 mm</t>
  </si>
  <si>
    <t>ubourání okenních parapetů na výšku 900 mm</t>
  </si>
  <si>
    <t>0,45*0,4*1,35*11+0,027</t>
  </si>
  <si>
    <t>124</t>
  </si>
  <si>
    <t>971033651</t>
  </si>
  <si>
    <t>Vybourání otvorů ve zdivu cihelném pl do 4 m2 na MVC nebo MV tl do 600 mm</t>
  </si>
  <si>
    <t>-1288008144</t>
  </si>
  <si>
    <t>Vybourání otvorů ve zdivu základovém nebo nadzákladovém z cihel, tvárnic, příčkovek z cihel pálených na maltu vápennou nebo vápenocementovou plochy do 4 m2, tl. do 600 mm</t>
  </si>
  <si>
    <t>nové otvory</t>
  </si>
  <si>
    <t>0,45*(1,0*3,1*3+0,95*2,1*2+0,9*2,1*2+1,5*2,1)</t>
  </si>
  <si>
    <t>9,099*0,01+0,01</t>
  </si>
  <si>
    <t>125</t>
  </si>
  <si>
    <t>974031664</t>
  </si>
  <si>
    <t>Vysekání rýh ve zdivu cihelném pro vtahování nosníků hl do 150 mm v do 150 mm</t>
  </si>
  <si>
    <t>625362744</t>
  </si>
  <si>
    <t>Vysekání rýh ve zdivu cihelném na maltu vápennou nebo vápenocementovou pro vtahování nosníků do zdí, před vybouráním otvoru do hl. 150 mm, při v. nosníku do 150 mm</t>
  </si>
  <si>
    <t>pro dodatečně osazené oc. nosníky</t>
  </si>
  <si>
    <t>1,2*3*2+1,3*3*5+1,8*3</t>
  </si>
  <si>
    <t>126</t>
  </si>
  <si>
    <t>973031324</t>
  </si>
  <si>
    <t>Vysekání kapes ve zdivu cihelném na MV nebo MVC pl do 0,10 m2 hl do 150 mm</t>
  </si>
  <si>
    <t>621683909</t>
  </si>
  <si>
    <t>Vysekání výklenků nebo kapes ve zdivu z cihel na maltu vápennou nebo vápenocementovou kapes, plochy do 0,10 m2, hl. do 150 mm</t>
  </si>
  <si>
    <t>nika ve stávajícím zdivu - m.č.02.4</t>
  </si>
  <si>
    <t>127</t>
  </si>
  <si>
    <t>977211111</t>
  </si>
  <si>
    <t>Řezání ŽB kcí hl do 200 mm stěnovou pilou do průměru výztuže 16 mm</t>
  </si>
  <si>
    <t>114852856</t>
  </si>
  <si>
    <t>Řezání železobetonových konstrukcí stěnovou pilou do průměru řezané výztuže 16 mm hloubka řezu do 200 mm</t>
  </si>
  <si>
    <t xml:space="preserve">Poznámka k souboru cen:
1. V cenách jsou započteny i náklady na spotřebu vody. 2. V cenách nejsou započteny náklady na vybourání železobetonové konstrukce; tyto náklady se oceňují cenami katalogu 801-3 Budovy a haly - bourání konstrukcí. </t>
  </si>
  <si>
    <t>stávající průlez na půdu  600x1000 mm zvětšit</t>
  </si>
  <si>
    <t>na rozměry 600x1100 mm</t>
  </si>
  <si>
    <t>0,6+0,1+0,1</t>
  </si>
  <si>
    <t>128</t>
  </si>
  <si>
    <t>97205420R</t>
  </si>
  <si>
    <t>Vyvrtání otvorů v ŽB stropních panelech pl do 0,09 m2 tl do 150 mm</t>
  </si>
  <si>
    <t>-1112750993</t>
  </si>
  <si>
    <t>Vybourání otvorů ve stropech nebo klenbách železobetonových bez odstranění podlahy a násypu, plochy do 0,09 m2, tl. do 150 mm</t>
  </si>
  <si>
    <t>ubourání části stropní konstrukce půdního výlezu (0,1x 0,6 m)</t>
  </si>
  <si>
    <t>129</t>
  </si>
  <si>
    <t>968062376</t>
  </si>
  <si>
    <t>Vybourání dřevěných rámů oken zdvojených včetně křídel pl do 4 m2</t>
  </si>
  <si>
    <t>-1858980807</t>
  </si>
  <si>
    <t>Vybourání dřevěných rámů oken s křídly, dveřních zárubní, vrat, stěn, ostění nebo obkladů rámů oken s křídly zdvojených, plochy do 4 m2</t>
  </si>
  <si>
    <t xml:space="preserve">Poznámka k souboru cen:
1. V cenách -2244 až -2747 jsou započteny i náklady na vyvěšení křídel. </t>
  </si>
  <si>
    <t>výkres č.3 - bourání okenních rámů včetně křídel</t>
  </si>
  <si>
    <t xml:space="preserve"> okno  1,3/1,8 m   11 ks</t>
  </si>
  <si>
    <t>1,3*1,8*11</t>
  </si>
  <si>
    <t>okno  1,45/2,4 m  2 ks</t>
  </si>
  <si>
    <t>1,45*2,4*2</t>
  </si>
  <si>
    <t>130</t>
  </si>
  <si>
    <t>968062456</t>
  </si>
  <si>
    <t>Vybourání dřevěných dveřních zárubní pl přes 2 m2</t>
  </si>
  <si>
    <t>-1991419800</t>
  </si>
  <si>
    <t>Vybourání dřevěných rámů oken s křídly, dveřních zárubní, vrat, stěn, ostění nebo obkladů dveřních zárubní, plochy přes 2 m2</t>
  </si>
  <si>
    <t>zárubeň vchodových 2 křídlých dveří</t>
  </si>
  <si>
    <t>1,46*2,2+0,088</t>
  </si>
  <si>
    <t>131</t>
  </si>
  <si>
    <t>968072455</t>
  </si>
  <si>
    <t>Vybourání kovových dveřních zárubní pl do 2 m2</t>
  </si>
  <si>
    <t>-166438878</t>
  </si>
  <si>
    <t>Vybourání kovových rámů oken s křídly, dveřních zárubní, vrat, stěn, ostění nebo obkladů dveřních zárubní, plochy do 2 m2</t>
  </si>
  <si>
    <t xml:space="preserve">Poznámka k souboru cen:
1. V cenách -2244 až -2559 jsou započteny i náklady na vyvěšení křídel. 2. Cenou -2641 se oceňuje i vybourání nosné ocelové konstrukce pro sádrokartonové příčky. </t>
  </si>
  <si>
    <t>vybourání kovových dveřních zárubní</t>
  </si>
  <si>
    <t>2,0*(0,6*3+0,9+0,8*2)</t>
  </si>
  <si>
    <t>záruběň dveřního otvoru v opěrné stěně u západní fasády</t>
  </si>
  <si>
    <t>2,0*1,0</t>
  </si>
  <si>
    <t>132</t>
  </si>
  <si>
    <t>968072456</t>
  </si>
  <si>
    <t>Vybourání kovových dveřních zárubní pl přes 2 m2</t>
  </si>
  <si>
    <t>-1760125144</t>
  </si>
  <si>
    <t>Vybourání kovových rámů oken s křídly, dveřních zárubní, vrat, stěn, ostění nebo obkladů dveřních zárubní, plochy přes 2 m2</t>
  </si>
  <si>
    <t>ocelový rám (zárubeň) vchodových dveří s nadsvětlíkem</t>
  </si>
  <si>
    <t>z luxferů</t>
  </si>
  <si>
    <t>1,47*3,12+0,014</t>
  </si>
  <si>
    <t>133</t>
  </si>
  <si>
    <t>967031132</t>
  </si>
  <si>
    <t>Přisekání rovných ostění v cihelném zdivu na MV nebo MVC</t>
  </si>
  <si>
    <t>426551071</t>
  </si>
  <si>
    <t>Přisekání (špicování) plošné nebo rovných ostění zdiva z cihel pálených rovných ostění, bez odstupu, po hrubém vybourání otvorů, na maltu vápennou nebo vápenocementovou</t>
  </si>
  <si>
    <t>0,45*(1,0+3,1*2)*3</t>
  </si>
  <si>
    <t>0,45*(0,9*2,1*2)*2</t>
  </si>
  <si>
    <t>0,45*(0,95+2,1*2)*2</t>
  </si>
  <si>
    <t>0,45*(1,5*2,1*2)</t>
  </si>
  <si>
    <t>otvory povybouraných výplních otvorů</t>
  </si>
  <si>
    <t>0,45*(1,3+1,8)*2*11</t>
  </si>
  <si>
    <t>0,45*(1,45+2,4)*2*2</t>
  </si>
  <si>
    <t>0,45*(1,45+3,1*2)</t>
  </si>
  <si>
    <t>0,45*(1,45+2,2*2)</t>
  </si>
  <si>
    <t>0,2*(1,0*2,0*2)</t>
  </si>
  <si>
    <t>po vybouraných příčkách</t>
  </si>
  <si>
    <t>0,2*3,5*14</t>
  </si>
  <si>
    <t>74,0*0,05+0,412</t>
  </si>
  <si>
    <t>134</t>
  </si>
  <si>
    <t>96880010R</t>
  </si>
  <si>
    <t>Demontáž a vybourání lapolu (předpoklad 3,2-4,0 m3 OP)</t>
  </si>
  <si>
    <t>309317243</t>
  </si>
  <si>
    <t>135</t>
  </si>
  <si>
    <t>978013191</t>
  </si>
  <si>
    <t>Otlučení vnitřní vápenné nebo vápenocementové omítky stěn v rozsahu do 100 %</t>
  </si>
  <si>
    <t>1334792475</t>
  </si>
  <si>
    <t>Otlučení vápenných nebo vápenocementových omítek vnitřních ploch stěn s vyškrabáním spar, s očištěním zdiva, v rozsahu přes 50 do 100 %</t>
  </si>
  <si>
    <t xml:space="preserve">Poznámka k souboru cen:
1. Položky lze použít i pro ocenění otlučení sádrových, hliněných apod. vnitřních omítek. </t>
  </si>
  <si>
    <t>Mezisoučet A- 100% plochy stěn chodby</t>
  </si>
  <si>
    <t>stávající omítka již pouze na 80% ploše</t>
  </si>
  <si>
    <t>42,0*0,8+0,4</t>
  </si>
  <si>
    <t>Mezisoučet B - 80% plochy chodby</t>
  </si>
  <si>
    <t xml:space="preserve">na ostatních plochách otlouct pouze poškozenou omítku </t>
  </si>
  <si>
    <t>předpoklad cca 20% z plochy:</t>
  </si>
  <si>
    <t>dle pol.319202331 mezisoučet A (100% plochy)</t>
  </si>
  <si>
    <t>(292,0-42,0)*0,2</t>
  </si>
  <si>
    <t>Mezisoučet C - 20% zbylé plochy</t>
  </si>
  <si>
    <t>otlučená omítka:</t>
  </si>
  <si>
    <t>mezisoučet B+C</t>
  </si>
  <si>
    <t>34,0+50,0</t>
  </si>
  <si>
    <t>Mezisoučet D - otlučená omítka celkem</t>
  </si>
  <si>
    <t>136</t>
  </si>
  <si>
    <t>978015391</t>
  </si>
  <si>
    <t>Otlučení vnější vápenné nebo vápenocementové vnější omítky stupně členitosti 1 a 2 rozsahu do 100%</t>
  </si>
  <si>
    <t>-778368164</t>
  </si>
  <si>
    <t>Otlučení vápenných nebo vápenocementových omítek vnějších ploch s vyškrabáním spar a s očištěním zdiva stupně členitosti 1 a 2, v rozsahu do 100 %</t>
  </si>
  <si>
    <t>sokl nad teréněm  F2a - 40% plochy otlouct</t>
  </si>
  <si>
    <t>dle pol.622211031</t>
  </si>
  <si>
    <t>40,0*0,4</t>
  </si>
  <si>
    <t>sokl pod terénem F2b - 75% plochy otlouct</t>
  </si>
  <si>
    <t>dle pol.713131144</t>
  </si>
  <si>
    <t>86,0*0,75</t>
  </si>
  <si>
    <t>137</t>
  </si>
  <si>
    <t>977312113</t>
  </si>
  <si>
    <t>Řezání stávajících betonových mazanin vyztužených hl do 150 mm</t>
  </si>
  <si>
    <t>-1952139274</t>
  </si>
  <si>
    <t>Řezání stávajících betonových mazanin s vyztužením hloubky přes 100 do 150 mm</t>
  </si>
  <si>
    <t>bourání podlahy pro novou šachtu</t>
  </si>
  <si>
    <t>2,2</t>
  </si>
  <si>
    <t>138</t>
  </si>
  <si>
    <t>965042241</t>
  </si>
  <si>
    <t>Bourání podkladů pod dlažby nebo mazanin betonových nebo z litého asfaltu tl přes 100 mm pl pře 4 m2</t>
  </si>
  <si>
    <t>-23161378</t>
  </si>
  <si>
    <t>podlahová betonová mazanina bez nášlapných vrstev - předpokládaná tl.150 mm</t>
  </si>
  <si>
    <t>(předpokládá se, že mezi vrstvami je vlepen hydroizolační pás)</t>
  </si>
  <si>
    <t>0,15*(14,35*4,2+14,7*2,35+14,35*4,0)</t>
  </si>
  <si>
    <t>0,15*1,5*6,55</t>
  </si>
  <si>
    <t>0,15*0,45*(1,46*5+1,0*4+0,9*2)</t>
  </si>
  <si>
    <t>0,15*0,625*5,0*2</t>
  </si>
  <si>
    <t>0,15*2,2*2,7</t>
  </si>
  <si>
    <t>0,081</t>
  </si>
  <si>
    <t>betonová podlahová deska  - předpokládaná tl.200 mm</t>
  </si>
  <si>
    <t>0,2*(14,35*4,2+14,7*2,35+14,35*4,0)</t>
  </si>
  <si>
    <t>0,2*1,5*6,55</t>
  </si>
  <si>
    <t>0,2*2,2*2,7+0,004</t>
  </si>
  <si>
    <t>Poznámka :</t>
  </si>
  <si>
    <t>Výkopy pro rozvody ZTI budou vykázány v části ZTI.</t>
  </si>
  <si>
    <t>139</t>
  </si>
  <si>
    <t>965049112</t>
  </si>
  <si>
    <t xml:space="preserve">Příplatek k bourání betonových mazanin za bourání mazanin se svařovanou sítí </t>
  </si>
  <si>
    <t>976548127</t>
  </si>
  <si>
    <t>Bourání mazanin Příplatek k cenám za bourání mazanin betonových se svařovanou sítí</t>
  </si>
  <si>
    <t>pol.965042241 mezisoučet A</t>
  </si>
  <si>
    <t>27,1</t>
  </si>
  <si>
    <t>140</t>
  </si>
  <si>
    <t>961044111</t>
  </si>
  <si>
    <t>Bourání základů z betonu prostého</t>
  </si>
  <si>
    <t>1781086232</t>
  </si>
  <si>
    <t>srovnatelně :</t>
  </si>
  <si>
    <t>pro betonový schod u vstupu rohožky</t>
  </si>
  <si>
    <t>0,45*1,5*2,0</t>
  </si>
  <si>
    <t>pro betonové schodiště včetně zídky u fasády</t>
  </si>
  <si>
    <t>do vzdálenost 1 m od západní fasády</t>
  </si>
  <si>
    <t>2,5</t>
  </si>
  <si>
    <t>997</t>
  </si>
  <si>
    <t>Přesun sutě</t>
  </si>
  <si>
    <t>141</t>
  </si>
  <si>
    <t>997013111</t>
  </si>
  <si>
    <t>Vnitrostaveništní doprava suti a vybouraných hmot pro budovy v do 6 m s použitím mechanizace</t>
  </si>
  <si>
    <t>361131292</t>
  </si>
  <si>
    <t>Vnitrostaveništní doprava suti a vybouraných hmot vodorovně do 50 m svisle s použitím mechanizace pro budovy a haly výšky do 6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</si>
  <si>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</si>
  <si>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142</t>
  </si>
  <si>
    <t>997013501</t>
  </si>
  <si>
    <t>Odvoz suti a vybouraných hmot na skládku nebo meziskládku do 1 km se složením</t>
  </si>
  <si>
    <t>-1041229959</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</si>
  <si>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</si>
  <si>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</si>
  <si>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143</t>
  </si>
  <si>
    <t>997013509</t>
  </si>
  <si>
    <t>Příplatek k odvozu suti a vybouraných hmot na skládku ZKD 1 km přes 1 km</t>
  </si>
  <si>
    <t>-1728842638</t>
  </si>
  <si>
    <t>Odvoz suti a vybouraných hmot na skládku nebo meziskládku se složením, na vzdálenost Příplatek k ceně za každý další i započatý 1 km přes 1 km</t>
  </si>
  <si>
    <t>celkem 10 km</t>
  </si>
  <si>
    <t>230,09*(10-1)</t>
  </si>
  <si>
    <t>144</t>
  </si>
  <si>
    <t>997013801</t>
  </si>
  <si>
    <t>Poplatek za uložení stavebního betonového odpadu na skládce (skládkovné)</t>
  </si>
  <si>
    <t>2087247799</t>
  </si>
  <si>
    <t>Poplatek za uložení stavebního odpadu na skládce (skládkovné) betonového</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</si>
  <si>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</si>
  <si>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145</t>
  </si>
  <si>
    <t>99701380R</t>
  </si>
  <si>
    <t>Poplatek za uložení stavebního odpadu z keramických materiálů na skládce (skládkovné)</t>
  </si>
  <si>
    <t>-2049996603</t>
  </si>
  <si>
    <t>Poplatek za uložení stavebního odpadu na skládce (skládkovné) z keramických materiálů</t>
  </si>
  <si>
    <t>146</t>
  </si>
  <si>
    <t>997013831</t>
  </si>
  <si>
    <t>Poplatek za uložení stavebního směsného odpadu na skládce (skládkovné)</t>
  </si>
  <si>
    <t>-1206987722</t>
  </si>
  <si>
    <t>Poplatek za uložení stavebního odpadu na skládce (skládkovné) směsného</t>
  </si>
  <si>
    <t>998</t>
  </si>
  <si>
    <t>Přesun hmot</t>
  </si>
  <si>
    <t>147</t>
  </si>
  <si>
    <t>998011001</t>
  </si>
  <si>
    <t>Přesun hmot pro budovy zděné v do 6 m</t>
  </si>
  <si>
    <t>-1330318329</t>
  </si>
  <si>
    <t>Přesun hmot pro budovy občanské výstavby, bydlení, výrobu a služby s nosnou svislou konstrukcí zděnou z cihel, tvárnic nebo kamene vodorovná dopravní vzdálenost do 100 m pro budovy výšky do 6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</si>
  <si>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</si>
  <si>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</si>
  <si>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</si>
  <si>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DMT</t>
  </si>
  <si>
    <t>Demontáže</t>
  </si>
  <si>
    <t>148</t>
  </si>
  <si>
    <t>713130831</t>
  </si>
  <si>
    <t>Odstranění tepelné izolace stěn přibité nebo nastřelené z vláknitých materiálů tl do 100 mm</t>
  </si>
  <si>
    <t>-206502162</t>
  </si>
  <si>
    <t>Odstranění tepelné izolace běžných stavebních konstrukcí z rohoží, pásů, dílců, desek, bloků stěn a příček připevněných přibitím nebo nastřelením do 100 mm z vláknitých materiálů, tloušťka izolace</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</si>
  <si>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</si>
  <si>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výkres č.3 - dodatečná izolace stěn</t>
  </si>
  <si>
    <t>3,5*(2,3+2,2)*2+0,5</t>
  </si>
  <si>
    <t>149</t>
  </si>
  <si>
    <t>713110831</t>
  </si>
  <si>
    <t>Odstranění tepelné izolace stropů přibité nebo nastřelené z vláknitých materiálů tl do 100 mm</t>
  </si>
  <si>
    <t>510377325</t>
  </si>
  <si>
    <t>Odstranění tepelné izolace běžných stavebních konstrukcí z rohoží, pásů, dílců, desek, bloků stropů nebo podhledů připevněných přibitím nebo nastřelením do 100 mm z vláknitých materiálů, tloušťka izolace</t>
  </si>
  <si>
    <t>výkres č.3 - dodatečná izolace stropu</t>
  </si>
  <si>
    <t>2,3*2,2*2+0,88</t>
  </si>
  <si>
    <t>150</t>
  </si>
  <si>
    <t>713130833</t>
  </si>
  <si>
    <t>Odstranění tepelné izolace stěn přibité nebo nastřelené z vláknitých materiálů tl přes 100 mm</t>
  </si>
  <si>
    <t>308325812</t>
  </si>
  <si>
    <t>Odstranění tepelné izolace běžných stavebních konstrukcí z rohoží, pásů, dílců, desek, bloků stěn a příček připevněných přibitím nebo nastřelením přes 100 mm z vláknitých materiálů, tloušťka izolace</t>
  </si>
  <si>
    <t>3,5*(2,05+2,35+2,35)</t>
  </si>
  <si>
    <t>23,6*0,1+0,015</t>
  </si>
  <si>
    <t>151</t>
  </si>
  <si>
    <t>713110833</t>
  </si>
  <si>
    <t>Odstranění tepelné izolace stropů přibité nebo nastřelené z vláknitých materiálů tl přes 100 mm</t>
  </si>
  <si>
    <t>-448006806</t>
  </si>
  <si>
    <t>Odstranění tepelné izolace běžných stavebních konstrukcí z rohoží, pásů, dílců, desek, bloků stropů nebo podhledů připevněných přibitím nebo nastřelením přes 100 mm z vláknitých materiálů, tloušťka izolace</t>
  </si>
  <si>
    <t>2,35*2,45+0,242</t>
  </si>
  <si>
    <t>152</t>
  </si>
  <si>
    <t>762841812</t>
  </si>
  <si>
    <t>Demontáž podbíjení obkladů stropů a střech sklonu do 60° z hrubých prken s omítkou</t>
  </si>
  <si>
    <t>-706960833</t>
  </si>
  <si>
    <t>Demontáž podbíjení obkladů stropů a střech sklonu do 60 st. z hrubých prken tl. do 35 mm s omítkou</t>
  </si>
  <si>
    <t>předpoklad omítka na bednění - cca 20% plochy stropů</t>
  </si>
  <si>
    <t>164,0*0,2+0,2</t>
  </si>
  <si>
    <t>153</t>
  </si>
  <si>
    <t>764002851</t>
  </si>
  <si>
    <t>Demontáž oplechování parapetů do suti</t>
  </si>
  <si>
    <t>888143892</t>
  </si>
  <si>
    <t>Demontáž klempířských konstrukcí oplechování parapetů do suti</t>
  </si>
  <si>
    <t>1,35*11+1,5*2+0,15</t>
  </si>
  <si>
    <t>154</t>
  </si>
  <si>
    <t>766691914</t>
  </si>
  <si>
    <t>Vyvěšení nebo zavěšení dřevěných křídel dveří pl do 2 m2</t>
  </si>
  <si>
    <t>1341343182</t>
  </si>
  <si>
    <t>Ostatní práce vyvěšení nebo zavěšení křídel s případným uložením a opětovným zavěšením po provedení stavebních změn dřevěných dveřních, plochy do 2 m2</t>
  </si>
  <si>
    <t xml:space="preserve">Poznámka k souboru cen:
1. Ceny -1931 a -1932 lze užít jen pro křídlo mající současně obě jmenované funkce. </t>
  </si>
  <si>
    <t>Vyvěšení dřevěných křídel dveří</t>
  </si>
  <si>
    <t>dvoukřídlé vchodové dveře</t>
  </si>
  <si>
    <t>vnitřní dveře</t>
  </si>
  <si>
    <t>dveře v opěrné stěně u západní fasády</t>
  </si>
  <si>
    <t>155</t>
  </si>
  <si>
    <t>766441821</t>
  </si>
  <si>
    <t>Demontáž parapetních desek dřevěných nebo plastových šířky do 30 cm délky přes 1,0 m</t>
  </si>
  <si>
    <t>-1345185714</t>
  </si>
  <si>
    <t>Demontáž parapetních desek dřevěných nebo plastových šířky do 300 mm délky přes 1m</t>
  </si>
  <si>
    <t>156</t>
  </si>
  <si>
    <t>767996701</t>
  </si>
  <si>
    <t>Demontáž atypických zámečnických konstrukcí řezáním hmotnosti jednotlivých dílů do 50 kg</t>
  </si>
  <si>
    <t>613656414</t>
  </si>
  <si>
    <t>Demontáž ostatních zámečnických konstrukcí o hmotnosti jednotlivých dílů řezáním do 50 kg</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</si>
  <si>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</si>
  <si>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 xml:space="preserve">demontáž okenních mříží </t>
  </si>
  <si>
    <t>předpoklad 6 kg/m2</t>
  </si>
  <si>
    <t>(1,6*2,1*12+1,6*1,35*2)*6+0,16</t>
  </si>
  <si>
    <t>157</t>
  </si>
  <si>
    <t>76799001R</t>
  </si>
  <si>
    <t>Demontáž ventilátorů s větracími žaluziemi</t>
  </si>
  <si>
    <t>1752933513</t>
  </si>
  <si>
    <t>158</t>
  </si>
  <si>
    <t>76799005R</t>
  </si>
  <si>
    <t>Demontáž větrací mřížky</t>
  </si>
  <si>
    <t>-1488208341</t>
  </si>
  <si>
    <t>na stávajících fasádách</t>
  </si>
  <si>
    <t>1,6</t>
  </si>
  <si>
    <t>159</t>
  </si>
  <si>
    <t>771571810</t>
  </si>
  <si>
    <t>Demontáž podlah z dlaždic keramických kladených do malty</t>
  </si>
  <si>
    <t>-802346561</t>
  </si>
  <si>
    <t>podlaha v místě nové kanalizační šachty</t>
  </si>
  <si>
    <t>8,0</t>
  </si>
  <si>
    <t>711</t>
  </si>
  <si>
    <t>Izolace proti vodě, vlhkosti a plynům</t>
  </si>
  <si>
    <t>160</t>
  </si>
  <si>
    <t>711112001</t>
  </si>
  <si>
    <t>Provedení izolace proti zemní vlhkosti svislé za studena nátěrem penetračním</t>
  </si>
  <si>
    <t>-1809846669</t>
  </si>
  <si>
    <t>Provedení izolace proti zemní vlhkosti natěradly a tmely za studena na ploše svislé S nátěrem penetračním</t>
  </si>
  <si>
    <t xml:space="preserve">Poznámka k souboru cen:
1. Izolace plochy jednotlivě do 10 m2 se oceňují skladebně cenou příslušné izolace a cenou 711 19-9095 Příplatek za plochu do 10 m2. </t>
  </si>
  <si>
    <t>kanalizační šachta - stěny</t>
  </si>
  <si>
    <t>2,4*1,3*4+0,52</t>
  </si>
  <si>
    <t>opěrná zídka z bloků</t>
  </si>
  <si>
    <t>hydroizolace vnějšího líce</t>
  </si>
  <si>
    <t>161</t>
  </si>
  <si>
    <t>711111001</t>
  </si>
  <si>
    <t>Provedení izolace proti zemní vlhkosti vodorovné za studena nátěrem penetračním</t>
  </si>
  <si>
    <t>1623436190</t>
  </si>
  <si>
    <t>Provedení izolace proti zemní vlhkosti natěradly a tmely za studena na ploše vodorovné V nátěrem penetračním</t>
  </si>
  <si>
    <t>14,35*4,2+14,7*2,35+14,35*4,0</t>
  </si>
  <si>
    <t>1,5*6,55</t>
  </si>
  <si>
    <t>0,45*(1,5*3+1,0*5+0,9*2)</t>
  </si>
  <si>
    <t>0,625*5,0*2</t>
  </si>
  <si>
    <t>172,7*0,01+0,898</t>
  </si>
  <si>
    <t>vytažení na stěnu</t>
  </si>
  <si>
    <t>0,18*(14,35+4,2+14,35+4,0)*2</t>
  </si>
  <si>
    <t>0,18*(14,7*2+2,35+7,2+1,5*2+0,9*2+0,6*2)</t>
  </si>
  <si>
    <t>0,625</t>
  </si>
  <si>
    <t>kanalizační šachta - dno</t>
  </si>
  <si>
    <t>1,63*1,63+0,343</t>
  </si>
  <si>
    <t>Mezisoučet C</t>
  </si>
  <si>
    <t>zateplení podlahy v podkrovním prostoru</t>
  </si>
  <si>
    <t>Mezisoučet D</t>
  </si>
  <si>
    <t>162</t>
  </si>
  <si>
    <t>111631500</t>
  </si>
  <si>
    <t>lak asfaltový ALP/9 (MJ t) bal 9 kg</t>
  </si>
  <si>
    <t>1322064815</t>
  </si>
  <si>
    <t>lak asfaltový penetrační (MJ t) bal 9 kg</t>
  </si>
  <si>
    <t>pol.7111111001</t>
  </si>
  <si>
    <t>582,0*0,0003</t>
  </si>
  <si>
    <t>pol.711112001</t>
  </si>
  <si>
    <t>25,0*0,00035</t>
  </si>
  <si>
    <t>163</t>
  </si>
  <si>
    <t>711142559</t>
  </si>
  <si>
    <t>Provedení izolace proti zemní vlhkosti pásy přitavením svislé NAIP</t>
  </si>
  <si>
    <t>1096509227</t>
  </si>
  <si>
    <t>Provedení izolace proti zemní vlhkosti pásy přitavením NAIP na ploše svislé S</t>
  </si>
  <si>
    <t xml:space="preserve">Poznámka k souboru cen:
1. Izolace plochy jednotlivě do 10 m2 se oceňují skladebně cenou příslušné izolace a cenou 711 19-9097 Příplatek za plochu do 10 m2. </t>
  </si>
  <si>
    <t>164</t>
  </si>
  <si>
    <t>711141559</t>
  </si>
  <si>
    <t>Provedení izolace proti zemní vlhkosti pásy přitavením vodorovné NAIP</t>
  </si>
  <si>
    <t>818993788</t>
  </si>
  <si>
    <t>Provedení izolace proti zemní vlhkosti pásy přitavením NAIP na ploše vodorovné V</t>
  </si>
  <si>
    <t>dle pol.711111001mez.A+B</t>
  </si>
  <si>
    <t>176,0+22,0</t>
  </si>
  <si>
    <t>dle pol.711111001mez.C</t>
  </si>
  <si>
    <t>3,0</t>
  </si>
  <si>
    <t>parozábrana natavením asfalt.pásu</t>
  </si>
  <si>
    <t>165</t>
  </si>
  <si>
    <t>628526740</t>
  </si>
  <si>
    <t>pásy s modifikovaným asfaltem vložka skleněná rohož</t>
  </si>
  <si>
    <t>-696784296</t>
  </si>
  <si>
    <t>pol.711141559 mezisoučet A -ztratné 15%</t>
  </si>
  <si>
    <t>201,0*1,15+0,3</t>
  </si>
  <si>
    <t>pol.711142559 -ztratné 20%</t>
  </si>
  <si>
    <t>25,0*1,2+0,45</t>
  </si>
  <si>
    <t>166</t>
  </si>
  <si>
    <t>628361100</t>
  </si>
  <si>
    <t>pás těžký asfaltovaný s Al folií nosnou vložkou</t>
  </si>
  <si>
    <t>-1799957668</t>
  </si>
  <si>
    <t>pol.711141559 mezisoučet B -ztratné 2%</t>
  </si>
  <si>
    <t>381,0*1,15+0,8</t>
  </si>
  <si>
    <t>167</t>
  </si>
  <si>
    <t>711491272</t>
  </si>
  <si>
    <t>Provedení izolace proti tlakové vodě svislé z textilií vrstva ochranná</t>
  </si>
  <si>
    <t>1262916596</t>
  </si>
  <si>
    <t>Provedení izolace proti povrchové a podpovrchové tlakové vodě ostatní na ploše svislé S z textilií, vrstvy ochranné</t>
  </si>
  <si>
    <t xml:space="preserve">Poznámka k souboru cen: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</si>
  <si>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dle pol.711142559</t>
  </si>
  <si>
    <t>25,0</t>
  </si>
  <si>
    <t>168</t>
  </si>
  <si>
    <t>693110050</t>
  </si>
  <si>
    <t>geotextilie tkaná (polypropylen) PK-TEX PP 80 314 g/m2</t>
  </si>
  <si>
    <t>-837510959</t>
  </si>
  <si>
    <t>geotextilie tkaná polypropylenová 314 g/m2</t>
  </si>
  <si>
    <t>ztratné 20%</t>
  </si>
  <si>
    <t>pol.693110050</t>
  </si>
  <si>
    <t>25,0*1,2</t>
  </si>
  <si>
    <t>169</t>
  </si>
  <si>
    <t>711113115</t>
  </si>
  <si>
    <t>Izolace proti zemní vlhkosti na vodorovné ploše za studena těsnicí hmotou COMBIFLEX-C2</t>
  </si>
  <si>
    <t>1274565389</t>
  </si>
  <si>
    <t>Izolace proti zemní vlhkosti natěradly a tmely za studena na ploše vodorovné V těsnicí hmotou dvousložkovou bitumenovou</t>
  </si>
  <si>
    <t>nátěrová hydroizolace - mokré prostory</t>
  </si>
  <si>
    <t>místnost 02.1, 02.2, 02.3, 02.4</t>
  </si>
  <si>
    <t>3,73+3,73+4,5+4,21+0,83</t>
  </si>
  <si>
    <t>170</t>
  </si>
  <si>
    <t>711113125</t>
  </si>
  <si>
    <t>Izolace proti zemní vlhkosti na svislé ploše za studena těsnicí hmotou COMBIFLEX-C2</t>
  </si>
  <si>
    <t>-952389633</t>
  </si>
  <si>
    <t>Izolace proti zemní vlhkosti natěradly a tmely za studena na ploše svislé S těsnicí hmotou dvousložkovou bitumenovou</t>
  </si>
  <si>
    <t>2,0*(8,4*2+10,3*2)+0,2</t>
  </si>
  <si>
    <t>171</t>
  </si>
  <si>
    <t>711161511</t>
  </si>
  <si>
    <t>Izolace fóliemi nopovými pro sanaci vlhkých stěn nebo soklů zatížitelnost 70 kN/m2</t>
  </si>
  <si>
    <t>1809051074</t>
  </si>
  <si>
    <t>Izolace nopovými foliemi na ploše svislé sanace vlhkých stěn nebo soklů, zatížitelnost 70 kN/m2 výška nopu 8 mm</t>
  </si>
  <si>
    <t xml:space="preserve">Poznámka k souboru cen:
1. V cenách -1511 až -1562 nejsou započteny náklady na ukončení izolace lištou. Tyto se oceňují položkami -1571 až -1573. 2. Prostupy izolací se oceňují cenami souboru 711 76 - Provedení detailů fóliemi. </t>
  </si>
  <si>
    <t>skladba F2b</t>
  </si>
  <si>
    <t>dle pol.713131141</t>
  </si>
  <si>
    <t>172</t>
  </si>
  <si>
    <t>998711101</t>
  </si>
  <si>
    <t>Přesun hmot tonážní pro izolace proti vodě, vlhkosti a plynům v objektech výšky do 6 m</t>
  </si>
  <si>
    <t>-891476922</t>
  </si>
  <si>
    <t>Přesun hmot pro izolace proti vodě, vlhkosti a plynům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</si>
  <si>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</si>
  <si>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713</t>
  </si>
  <si>
    <t>Izolace tepelné</t>
  </si>
  <si>
    <t>173</t>
  </si>
  <si>
    <t>713121111</t>
  </si>
  <si>
    <t>Montáž izolace tepelné podlah volně kladenými rohožemi, pásy, dílci, deskami 1 vrstva</t>
  </si>
  <si>
    <t>1720157919</t>
  </si>
  <si>
    <t>Montáž tepelné izolace podlah rohožemi, pásy, deskami, dílci, bloky (izolační materiál ve specifikaci) kladenými volně jednovrstvá</t>
  </si>
  <si>
    <t xml:space="preserve">Poznámka k souboru cen:
1. Množství tepelné izolace podlah okrajovými pásky k ceně -1211 se určuje v m projektované délky obložení (bez přesahů) na obvodu podlahy. </t>
  </si>
  <si>
    <t>podlaha P1 - podlahový polystyren tl. 100 mm</t>
  </si>
  <si>
    <t>173,4*0,01+0,891</t>
  </si>
  <si>
    <t>minerální izolace tl.2 x 100 mm</t>
  </si>
  <si>
    <t>12,7*30,0*2</t>
  </si>
  <si>
    <t>174</t>
  </si>
  <si>
    <t>63153706R</t>
  </si>
  <si>
    <t>deska izolační minerální tl.100 mm</t>
  </si>
  <si>
    <t>-57242839</t>
  </si>
  <si>
    <t>deska izolační minerální λ-0.037 tl.100 mm s nakašírovanou textilií</t>
  </si>
  <si>
    <t>pol.713121111 mezisoučet B</t>
  </si>
  <si>
    <t>762,0*1,02+0,76</t>
  </si>
  <si>
    <t>175</t>
  </si>
  <si>
    <t>283723090</t>
  </si>
  <si>
    <t>deska z pěnového polystyrenu EPS 100 S 1000 x 500 x 100 mm</t>
  </si>
  <si>
    <t>1123633694</t>
  </si>
  <si>
    <t>deska z pěnového polystyrenu pro trvalé zatížení v tlaku (max. 2000 kg/m2) 1000 x 500 x 100 mm</t>
  </si>
  <si>
    <t>min.100kPa</t>
  </si>
  <si>
    <t>pol.713121111 mezisoučet A</t>
  </si>
  <si>
    <t>176,0*1,02+0,48</t>
  </si>
  <si>
    <t>176</t>
  </si>
  <si>
    <t>713121211</t>
  </si>
  <si>
    <t>Montáž izolace tepelné podlah volně kladenými okrajovými pásky</t>
  </si>
  <si>
    <t>1174051449</t>
  </si>
  <si>
    <t>Montáž tepelné izolace podlah okrajovými pásky kladenými volně</t>
  </si>
  <si>
    <t>(14,35+4,2+14,35+4,0)*2</t>
  </si>
  <si>
    <t>14,7*2+2,35+7,2+1,5*2+0,9*2+0,6*2</t>
  </si>
  <si>
    <t>1,25</t>
  </si>
  <si>
    <t>177</t>
  </si>
  <si>
    <t>631402740</t>
  </si>
  <si>
    <t>pásek okrajový izolační minerální plovoucích podlah tl.12 mm</t>
  </si>
  <si>
    <t>-964427636</t>
  </si>
  <si>
    <t>pol.713121211</t>
  </si>
  <si>
    <t>120,0*1,05</t>
  </si>
  <si>
    <t>178</t>
  </si>
  <si>
    <t>713191114</t>
  </si>
  <si>
    <t>Montáž izolace tepelné podlah, stropů vrchem nebo střech překrytí pásem asfaltovým položeným volně</t>
  </si>
  <si>
    <t>-834074786</t>
  </si>
  <si>
    <t>Montáž tepelné izolace stavebních konstrukcí - doplňky a konstrukční součásti podlah, stropů vrchem nebo střech překrytím pásem asfaltovým položeném volně</t>
  </si>
  <si>
    <t>176,0</t>
  </si>
  <si>
    <t>179</t>
  </si>
  <si>
    <t>628321320</t>
  </si>
  <si>
    <t>pás těžký asfaltovaný</t>
  </si>
  <si>
    <t>2137490538</t>
  </si>
  <si>
    <t>ztratné 15%</t>
  </si>
  <si>
    <t>pol.713191114</t>
  </si>
  <si>
    <t>176,0*1,15+0,6</t>
  </si>
  <si>
    <t>180</t>
  </si>
  <si>
    <t>713111127</t>
  </si>
  <si>
    <t>Montáž izolace tepelné spodem stropů lepením celoplošně rohoží, pásů, dílců, desek</t>
  </si>
  <si>
    <t>-1631329579</t>
  </si>
  <si>
    <t>Montáž tepelné izolace stropů rohožemi, pásy, dílci, deskami, bloky (izolační materiál ve specifikaci) rovných spodem lepením celoplošně</t>
  </si>
  <si>
    <t xml:space="preserve">strop technického podlaží </t>
  </si>
  <si>
    <t>145,0</t>
  </si>
  <si>
    <t>strop Kočárkárny</t>
  </si>
  <si>
    <t>3,6</t>
  </si>
  <si>
    <t>181</t>
  </si>
  <si>
    <t>63155103R</t>
  </si>
  <si>
    <t>deska izolační minerální tl. 80 mm</t>
  </si>
  <si>
    <t>279633920</t>
  </si>
  <si>
    <t>pol.713111127</t>
  </si>
  <si>
    <t>148,6*1,02+0,428</t>
  </si>
  <si>
    <t>182</t>
  </si>
  <si>
    <t>713131141</t>
  </si>
  <si>
    <t>Montáž izolace tepelné stěn a základů lepením celoplošně rohoží, pásů, dílců, desek</t>
  </si>
  <si>
    <t>-1139561482</t>
  </si>
  <si>
    <t>Montáž tepelné izolace stěn rohožemi, pásy, deskami, dílci, bloky (izolační materiál ve specifikaci) lepením celoplošně</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</si>
  <si>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</si>
  <si>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F2b - sokl pod terénem (lepící hmota na bázi cementu)</t>
  </si>
  <si>
    <t>XPS tl.140 mm</t>
  </si>
  <si>
    <t>0,9*(7,8+2,1*2+2,7*2)</t>
  </si>
  <si>
    <t>0,9*(14,8+15,0+12,8+15,8+14,4)</t>
  </si>
  <si>
    <t>81,2*0,05+0,76</t>
  </si>
  <si>
    <t>183</t>
  </si>
  <si>
    <t>1340516191</t>
  </si>
  <si>
    <t>pol.713131141</t>
  </si>
  <si>
    <t>86,0*1,02+0,28</t>
  </si>
  <si>
    <t>184</t>
  </si>
  <si>
    <t>998713101</t>
  </si>
  <si>
    <t>Přesun hmot tonážní pro izolace tepelné v objektech v do 6 m</t>
  </si>
  <si>
    <t>1920011769</t>
  </si>
  <si>
    <t>Přesun hmot pro izolace tepelné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</si>
  <si>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</si>
  <si>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762</t>
  </si>
  <si>
    <t>Konstrukce tesařské</t>
  </si>
  <si>
    <t>185</t>
  </si>
  <si>
    <t>762521104</t>
  </si>
  <si>
    <t>Položení podlahy z hrubých prken na sraz</t>
  </si>
  <si>
    <t>781233462</t>
  </si>
  <si>
    <t>Položení podlah nehoblovaných na sraz z prken hrubých</t>
  </si>
  <si>
    <t xml:space="preserve">Poznámka k souboru cen:
1. Cenu 762 52-1104, 762 52-1108 lze použít na provizorní zakrytí výkopu uvnitř budov. </t>
  </si>
  <si>
    <t>nová lávka v prostoru krovu</t>
  </si>
  <si>
    <t>prkna tl.24 mm</t>
  </si>
  <si>
    <t>výkres č.6</t>
  </si>
  <si>
    <t>186</t>
  </si>
  <si>
    <t>605151110</t>
  </si>
  <si>
    <t>řezivo jehličnaté boční prkno jakost I.-II. 2 - 3 cm</t>
  </si>
  <si>
    <t>934491386</t>
  </si>
  <si>
    <t>ztratné 10% - pol.762521104</t>
  </si>
  <si>
    <t>18,0*0,024*1,1</t>
  </si>
  <si>
    <t>187</t>
  </si>
  <si>
    <t>762526110</t>
  </si>
  <si>
    <t>Položení polštáře pod podlahy při osové vzdálenosti 65 cm</t>
  </si>
  <si>
    <t>1898512458</t>
  </si>
  <si>
    <t>Položení podlah položení polštářů pod podlahy osové vzdálenosti do 650 mm</t>
  </si>
  <si>
    <t xml:space="preserve">hranoly 50/100 mm (á 950mm) </t>
  </si>
  <si>
    <t>hranoly 50/140 mm</t>
  </si>
  <si>
    <t>188</t>
  </si>
  <si>
    <t>605120010</t>
  </si>
  <si>
    <t>řezivo jehličnaté hranol jakost I do 120 cm2</t>
  </si>
  <si>
    <t>-977938122</t>
  </si>
  <si>
    <t>ztratné 10%</t>
  </si>
  <si>
    <t>k pol.762526110 mezisoučet A</t>
  </si>
  <si>
    <t>0,05*0,1*40*1,1</t>
  </si>
  <si>
    <t>k pol.762526110 mezisoučet B</t>
  </si>
  <si>
    <t>0,05*0,14*32*2*1,1</t>
  </si>
  <si>
    <t>189</t>
  </si>
  <si>
    <t>762595001</t>
  </si>
  <si>
    <t>Spojovací prostředky pro položení dřevěných podlah a zakrytí kanálů</t>
  </si>
  <si>
    <t>-192782452</t>
  </si>
  <si>
    <t>Spojovací prostředky podlah a podkladových konstrukcí hřebíky, vruty</t>
  </si>
  <si>
    <t xml:space="preserve">Poznámka k souboru cen:
1. Cena -5001 je určena pro montážní ceny souborů cen : 762 51- Podlahové konstrukce podkladové, ceny -2235 až - 2255, 762 52- Položení podlah, 762 59- Zakrytí kanálů a výkopů 2. Ochrana konstrukce se oceňuje samostatně, např. položkami 762 08-3 Impregnace řeziva, tohoto katalogu, nebo příslušnými položkami katalogu 800-783 Nátěry. </t>
  </si>
  <si>
    <t>pol.762521104</t>
  </si>
  <si>
    <t>pol.762526110</t>
  </si>
  <si>
    <t>36,0</t>
  </si>
  <si>
    <t>190</t>
  </si>
  <si>
    <t>762083121</t>
  </si>
  <si>
    <t>Impregnace řeziva proti dřevokaznému hmyzu, houbám a plísním máčením třída ohrožení 1 a 2 - dřevo v interiéru</t>
  </si>
  <si>
    <t>2114417254</t>
  </si>
  <si>
    <t>Práce společné pro tesařské konstrukce impregnace řeziva máčením proti dřevokaznému hmyzu, houbám a plísním, třída ohrožení 1 a 2 (dřevo v interiéru)</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</si>
  <si>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</si>
  <si>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pol.605151110</t>
  </si>
  <si>
    <t>0,475</t>
  </si>
  <si>
    <t>pol.605120010</t>
  </si>
  <si>
    <t>0,713</t>
  </si>
  <si>
    <t>191</t>
  </si>
  <si>
    <t>998762102</t>
  </si>
  <si>
    <t>Přesun hmot tonážní pro kce tesařské v objektech v do 12 m</t>
  </si>
  <si>
    <t>409607786</t>
  </si>
  <si>
    <t>Přesun hmot pro konstrukce tesařské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</si>
  <si>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</si>
  <si>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763</t>
  </si>
  <si>
    <t>Konstrukce suché výstavby</t>
  </si>
  <si>
    <t>192</t>
  </si>
  <si>
    <t>76312148R</t>
  </si>
  <si>
    <t xml:space="preserve">SDK stěna předsazená tl 75 mm profil CW+UW 50 desky 2x A 12,5 bez TI </t>
  </si>
  <si>
    <t>1781519046</t>
  </si>
  <si>
    <t>Stěna předsazená ze sádrokartonových desek s nosnou konstrukcí z ocelových profilů CW, UW dvojitě opláštěná deskamii A tl. 2 x 12,5 mm, bez TI, stěna tl. 75 mm, profil 50</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</si>
  <si>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a lepené na pásky jsou určeny pro podklad o nerovnosti přes 20 mm. 4. Ceny -1611 a -1612 Montáž nosné konstrukce je stanoveny pro m2 plochy předsazené stěny. 5. V ceně -1611 a -1612 nejsou započteny náklady na profily; tyto se oceňují ve specifikaci. Doporučené množství na 1 m2 stěny je: a) 1,9 m profilu CW a 0,8 m profilu UW u ceny. -1611, b) 1,9 m profilu CD a 0,5 m profilu UD u ceny -1612. 6. V cenách -1621 až -1641 Montáž desek nejsou započteny náklady na desky; tato dodávka se oceňuje ve specifikaci. 7. Ostatní konstrukce a práce a příplatky, neuvedené v tomto souboru cen, se oceňují cenami 763 11-17.. pro příčky ze sádrokartonových desek. </t>
  </si>
  <si>
    <t>místnost č. 03.3, 04.4</t>
  </si>
  <si>
    <t>3,1*4,2*2+3,0*2,35+0,91</t>
  </si>
  <si>
    <t>svislé opláštění rozvodů</t>
  </si>
  <si>
    <t>3,1*(0,45*2+0,35)</t>
  </si>
  <si>
    <t>37,9*0,02+0,367</t>
  </si>
  <si>
    <t>193</t>
  </si>
  <si>
    <t>763121714</t>
  </si>
  <si>
    <t>SDK stěna předsazená základní penetrační nátěr</t>
  </si>
  <si>
    <t>-1127825302</t>
  </si>
  <si>
    <t>Stěna předsazená ze sádrokartonových desek ostatní konstrukce a práce na předsazených stěnách ze sádrokartonových desek základní penetrační nátěr</t>
  </si>
  <si>
    <t>pol.763121481</t>
  </si>
  <si>
    <t>39,0</t>
  </si>
  <si>
    <t>194</t>
  </si>
  <si>
    <t>763111411</t>
  </si>
  <si>
    <t>SDK příčka tl 100 mm profil CW+UW 50 desky 2xA 12,5 TI 50 mm EI 60 Rw 50 dB</t>
  </si>
  <si>
    <t>779969156</t>
  </si>
  <si>
    <t>Příčka ze sádrokartonových desek s nosnou konstrukcí z jednoduchých ocelových profilů UW, CW dvojitě opláštěná deskami standardními A tl. 2 x 12,5 mm, EI 60, příčka tl. 100 mm, profil 50 TI tl. 50 mm, Rw 50 dB</t>
  </si>
  <si>
    <t xml:space="preserve">Poznámka k souboru cen: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</si>
  <si>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3,2*1,45-1,97*0,7</t>
  </si>
  <si>
    <t>0,239</t>
  </si>
  <si>
    <t>195</t>
  </si>
  <si>
    <t>763111431</t>
  </si>
  <si>
    <t>SDK příčka tl 100 mm profil CW+UW 50 desky 2xH2 12,5 TI 50 mm EI 60 Rw 50 dB</t>
  </si>
  <si>
    <t>-1879674782</t>
  </si>
  <si>
    <t>Příčka ze sádrokartonových desek s nosnou konstrukcí z jednoduchých ocelových profilů UW, CW dvojitě opláštěná deskami impregnovanými H2 tl. 2 x 12,5 mm, EI 60, příčka tl. 100 mm, profil 50 TI tl. 50 mm, Rw 50 dB</t>
  </si>
  <si>
    <t xml:space="preserve">výkres č.4 </t>
  </si>
  <si>
    <t>ve smáčených prostorech</t>
  </si>
  <si>
    <t>3,2*1,7*2+3,5*2,35</t>
  </si>
  <si>
    <t>-1,97*0,7*3</t>
  </si>
  <si>
    <t>0,032</t>
  </si>
  <si>
    <t>Mezisoučet</t>
  </si>
  <si>
    <t>196</t>
  </si>
  <si>
    <t>763111417</t>
  </si>
  <si>
    <t>SDK příčka tl 150 mm profil CW+UW 100 desky 2xA 12,5 TI 100 mm EI 60 Rw 55 DB</t>
  </si>
  <si>
    <t>942807442</t>
  </si>
  <si>
    <t>Příčka ze sádrokartonových desek s nosnou konstrukcí z jednoduchých ocelových profilů UW, CW dvojitě opláštěná deskami standardními A tl. 2 x 12,5 mm, EI 60, příčka tl. 150 mm, profil 100 TI tl. 100 mm, Rw 55 dB</t>
  </si>
  <si>
    <t>3,6*((4,0*4+0,6+3,8+1,2)</t>
  </si>
  <si>
    <t>3,6*(2,3*2+2,45*2)</t>
  </si>
  <si>
    <t>3,5*(3,45+2,35)</t>
  </si>
  <si>
    <t>-1,97*0,8*5</t>
  </si>
  <si>
    <t>47,0*0,01+0,91</t>
  </si>
  <si>
    <t>197</t>
  </si>
  <si>
    <t>763111437</t>
  </si>
  <si>
    <t>SDK příčka tl 150 mm profil CW+UW 100 desky 2xH2 12,5 TI 100 mm EI 60 Rw 55 DB</t>
  </si>
  <si>
    <t>-2051760916</t>
  </si>
  <si>
    <t>Příčka ze sádrokartonových desek s nosnou konstrukcí z jednoduchých ocelových profilů UW, CW dvojitě opláštěná deskami impregnovanými H2 tl. 2 x 12,5 mm, EI 60, příčka tl. 150 mm, profil 100 TI tl. 100 mm, Rw 55 dB</t>
  </si>
  <si>
    <t>3,5*2,35+3,2*1,1+0,255</t>
  </si>
  <si>
    <t>198</t>
  </si>
  <si>
    <t>763113341</t>
  </si>
  <si>
    <t>SDK příčka instalační tl 150 mm zdvojený profil CW+UW 50 desky 2xH2 12,5 TI 50 mm EI 60 Rw 52 dB</t>
  </si>
  <si>
    <t>1979976107</t>
  </si>
  <si>
    <t>Příčka instalační ze sádrokartonových desek s nosnou konstrukcí ze zdvojených ocelových profilů UW, CW s mezerou, CW profily navzájem spojeny páskem sádry dvojitě opláštěná deskami impregnovanými H2 tl. 2 x 12,5 mm, EI 60, příčka tl. 150 mm, profil 50 TI tl. 50 mm, Rw 52 dB</t>
  </si>
  <si>
    <t xml:space="preserve">Poznámka k souboru cen:
1. V cenách jsou započteny i náklady na tmelení a výztužnou pásku. 2. V cenách nejsou započteny náklady na základní penetrační nátěr; tyto se oceňují cenou 763 11-1717. 3. Ceny -3321 a -3323 lze použít i pro příčky s tepelnou izolací tl. 40 mm o objemové hmotnosti 100 kg/m3. 4. Cena -3611 Montáž nosné konstrukce je stanovena pro m2 plochy instalační příčky. 5. Cena -3621 Montáž desek je stanovena pro obě strany instalační příčky. 6. V ceně -3611 nejsou započteny náklady na profily; tyto se oceňují ve specifikaci. Doporučené množství na 1 m2 příčky je 3,8 m profilu CW a 1,6 m profilu UW. 7. V ceně -3621 nejsou započteny náklady na desky; tato dodávka se oceňuje ve specifikaci. 8. Ostatní konstrukce a práce a příplatky u instalačních příček se oceňují cenami 763 11-17.. pro příčky ze sádrokartonových desek. </t>
  </si>
  <si>
    <t>3,5*1,7+0,05</t>
  </si>
  <si>
    <t>199</t>
  </si>
  <si>
    <t>763113347</t>
  </si>
  <si>
    <t>SDK příčka instalační tl 250 mm zdvojený profil CW+UW 75 desky 2xH2 12,5 TI 60 mm EI 60 54 dB</t>
  </si>
  <si>
    <t>1408993071</t>
  </si>
  <si>
    <t>Příčka instalační ze sádrokartonových desek s nosnou konstrukcí ze zdvojených ocelových profilů UW, CW s mezerou, CW profily navzájem spojeny páskem sádry dvojitě opláštěná deskami impregnovanými H2 tl. 2 x 12,5 mm, EI 60, příčka tl. 250 mm, profil 75 TI tl. 60 mm, Rw 54 dB</t>
  </si>
  <si>
    <t>3,5*3,4+0,1</t>
  </si>
  <si>
    <t>200</t>
  </si>
  <si>
    <t>763111717</t>
  </si>
  <si>
    <t>SDK příčka základní penetrační nátěr</t>
  </si>
  <si>
    <t>-390692041</t>
  </si>
  <si>
    <t>Příčka ze sádrokartonových desek ostatní konstrukce a práce na příčkách ze sádrokartonových desek základní penetrační nátěr</t>
  </si>
  <si>
    <t>oboustranný nátěr</t>
  </si>
  <si>
    <t>pol.763111411+763111431</t>
  </si>
  <si>
    <t>3,5+15,0</t>
  </si>
  <si>
    <t>pol.763111417+763111437</t>
  </si>
  <si>
    <t>48,0+12,0</t>
  </si>
  <si>
    <t>pol.763113341+763113347</t>
  </si>
  <si>
    <t>6,0+12,0</t>
  </si>
  <si>
    <t>201</t>
  </si>
  <si>
    <t>763111713</t>
  </si>
  <si>
    <t>SDK příčka ukončení ve volném prostoru</t>
  </si>
  <si>
    <t>1826212289</t>
  </si>
  <si>
    <t>Příčka ze sádrokartonových desek ostatní konstrukce a práce na příčkách ze sádrokartonových desek ukončení příčky ve volném prostoru</t>
  </si>
  <si>
    <t>202</t>
  </si>
  <si>
    <t>763111714</t>
  </si>
  <si>
    <t>SDK příčka zalomení</t>
  </si>
  <si>
    <t>-970675320</t>
  </si>
  <si>
    <t>Příčka ze sádrokartonových desek ostatní konstrukce a práce na příčkách ze sádrokartonových desek zalomení příčky</t>
  </si>
  <si>
    <t>203</t>
  </si>
  <si>
    <t>763111721</t>
  </si>
  <si>
    <t>SDK příčka plastový úhelník k ochraně rohů</t>
  </si>
  <si>
    <t>1210264074</t>
  </si>
  <si>
    <t>Příčka ze sádrokartonových desek ostatní konstrukce a práce na příčkách ze sádrokartonových desek úhelníky k ochraně rohů plastové</t>
  </si>
  <si>
    <t>204</t>
  </si>
  <si>
    <t>763111761</t>
  </si>
  <si>
    <t>Příplatek k SDK příčce a předstěny s nosnou konstrukcí za zahuštění profilů na vzdálenost 31 mm</t>
  </si>
  <si>
    <t>382084012</t>
  </si>
  <si>
    <t>Příčka ze sádrokartonových desek Příplatek k cenám za zahuštění profilů u příček s nosnou konstrukcí z jednoduchých profilů na vzdálenost 31 cm</t>
  </si>
  <si>
    <t xml:space="preserve">plochy, kde budou zavěšeny zařizovací </t>
  </si>
  <si>
    <t>předměty nebo nábytek</t>
  </si>
  <si>
    <t>205</t>
  </si>
  <si>
    <t>763131521</t>
  </si>
  <si>
    <t>SDK podhled desky 2xA 12,5 bez TI jednovrstvá spodní kce profil CD+UD</t>
  </si>
  <si>
    <t>891811235</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</si>
  <si>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</si>
  <si>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byty - obytné místnosti - výkres č.4</t>
  </si>
  <si>
    <t>místnost č.03.1, 03.2, 03.3, 03.4, 04.4</t>
  </si>
  <si>
    <t>26,0+26,0+28,0+21,0+12,0</t>
  </si>
  <si>
    <t>zakrytí VZT potrubí pod stropem</t>
  </si>
  <si>
    <t>0,25*2*(2,9+4,0)</t>
  </si>
  <si>
    <t>změna světlích výšek</t>
  </si>
  <si>
    <t>0,5*(1,6+0,9*2)</t>
  </si>
  <si>
    <t>118,1*0,01+0,669</t>
  </si>
  <si>
    <t>206</t>
  </si>
  <si>
    <t>763131714</t>
  </si>
  <si>
    <t>SDK podhled základní penetrační nátěr</t>
  </si>
  <si>
    <t>-1059731616</t>
  </si>
  <si>
    <t>Podhled ze sádrokartonových desek ostatní práce a konstrukce na podhledech ze sádrokartonových desek základní penetrační nátěr</t>
  </si>
  <si>
    <t>pol.763131521</t>
  </si>
  <si>
    <t>120,0</t>
  </si>
  <si>
    <t>207</t>
  </si>
  <si>
    <t>763131721</t>
  </si>
  <si>
    <t>SDK podhled skoková změna v do 0,5 m</t>
  </si>
  <si>
    <t>742103238</t>
  </si>
  <si>
    <t>Podhled ze sádrokartonových desek ostatní práce a konstrukce na podhledech ze sádrokartonových desek skokové změny výšky podhledu do 0,5 m</t>
  </si>
  <si>
    <t>skokové zakrytí VZT pod stropem</t>
  </si>
  <si>
    <t>2,9+4,0</t>
  </si>
  <si>
    <t>1,6+0,9*2</t>
  </si>
  <si>
    <t>208</t>
  </si>
  <si>
    <t>763431011</t>
  </si>
  <si>
    <t>Montáž minerálního podhledu s vyjímatelnými panely vel. do 0,36 m2 na zavěšený polozapuštěný rošt</t>
  </si>
  <si>
    <t>817013995</t>
  </si>
  <si>
    <t>Montáž podhledu minerálního včetně zavěšeného roštu polozapuštěného s panely vyjímatelnými, velikosti panelů do 0,36 m2</t>
  </si>
  <si>
    <t xml:space="preserve">Poznámka k souboru cen:
1. V cenách montáže podhledu -1001 až -1201 jsou započteny náklady na montáž a dodávku nosné konstrukce. 2. V cenách nejsou započteny náklady na dodávku panelů; jejich dodávka se oceňuje ve specifikaci. 3. Ostatní práce a konstrukce na minerálních podhledech lze ocenit cenami 763 13-17. . . </t>
  </si>
  <si>
    <t>místnost č.01.1, 02.1, 01.2, 02.2</t>
  </si>
  <si>
    <t>7,22+3,73+7,22+3,73</t>
  </si>
  <si>
    <t>místnost č. 01.3+4</t>
  </si>
  <si>
    <t>6,79</t>
  </si>
  <si>
    <t>místnost č. 01.3, 02.3, 01.4, 02.</t>
  </si>
  <si>
    <t>4,35+4,5+4,5+4,21</t>
  </si>
  <si>
    <t>46,2*0,05+0,44</t>
  </si>
  <si>
    <t>209</t>
  </si>
  <si>
    <t>590360240</t>
  </si>
  <si>
    <t>panel minerální z části zapuštěný rošt bílá  600x600x20mm</t>
  </si>
  <si>
    <t>530190166</t>
  </si>
  <si>
    <t>dodávka, doprava k pol.763431011</t>
  </si>
  <si>
    <t>49,0*1,05+0,55</t>
  </si>
  <si>
    <t>210</t>
  </si>
  <si>
    <t>763431041</t>
  </si>
  <si>
    <t>Příplatek k montáži minerálního podhledu na zavěšený rošt za výšku zavěšení přes 0,5 do 1,0 m</t>
  </si>
  <si>
    <t>365304395</t>
  </si>
  <si>
    <t>Montáž podhledu minerálního včetně zavěšeného roštu Příplatek k cenám: za výšku zavěšení přes 0,5 do 1,0 m</t>
  </si>
  <si>
    <t>211</t>
  </si>
  <si>
    <t>763181311</t>
  </si>
  <si>
    <t>Montáž jednokřídlové kovové zárubně v do 2,75 m SDK příčka</t>
  </si>
  <si>
    <t>-1314356031</t>
  </si>
  <si>
    <t>Výplně otvorů konstrukcí ze sádrokartonových desek montáž zárubně kovové s příslušenstvím pro příčky výšky do 2,75 m nebo zátěže dveřního křídla do 25 kg, s profily CW a UW jednokřídlové</t>
  </si>
  <si>
    <t xml:space="preserve">Poznámka k souboru cen:
1. V cenách montáže zárubní -1311 až -1322 nejsou započteny náklady na dodávku zárubní, profilů a patek zárubní; tato dodávka se oceňuje ve specifikaci. Množství profilů se určí: a) pro příčku výšky do 2,75 m takto: - délka profilu CW = 2x konstrukční výška příčky - délka profilu UW = 2x konstrukční výška příčky + šířka dveří + 300 mm, b) pro příčku výšky přes 2,75 do 4,25 m takto: - délka profilu UW = šířka dveří + 300 mm, - délka profilu UA = 2x konstrukční výška příčky, - patka UA = 4 kusy. 2. Montáž zárubní dřevěných a obložkových lze oceňovat cenami katalogu 800-766 Konstrukce truhlářské. 3. V cenách -2313 a -2314 ostění oken jsou započteny i náklady na ochranné úhelníky. 4. V ceně -2411 opláštění střešního okna jsou započteny i náklady na UA profily. 5. Pro volbu ceny montáže stavebního pouzdra -3111 až -3222 je rozhodující čistá průchozí šířka dveřního otvoru resp. dveřních otvorů. 6. V cenách -3111 až -3222 jsou započteny i náklady na sestavení stavebního pouzdra. 7. V cenách -3111 až -3222 nejsou započteny náklady na opláštění stavebního pouzdra sádrokartonovými deskami a jejich povrchové úpravy. Tyto práce se oceňují příslušnými položkami souboru cen 763 11-1 Příčka ze sádrokartonových desek. </t>
  </si>
  <si>
    <t>výkres č.4, 10</t>
  </si>
  <si>
    <t>dveře O1</t>
  </si>
  <si>
    <t>212</t>
  </si>
  <si>
    <t>76318131R</t>
  </si>
  <si>
    <t>1414480985</t>
  </si>
  <si>
    <t>Výplně otvorů konstrukcí ze sádrokartonových desek montáž zárubně kovové s příslušenstvím pro příčky výšky do 2,75 m nebo zátěže dveřního křídla do 25 kg, s profily CW a UW jednokřídlové - protipožární</t>
  </si>
  <si>
    <t>213</t>
  </si>
  <si>
    <t>553315210</t>
  </si>
  <si>
    <t>zárubeň ocelová pro sádrokarton S 100 700 L/P</t>
  </si>
  <si>
    <t>-94754740</t>
  </si>
  <si>
    <t>zárubeň ocelová pro sádrokarton 100 700 L/P</t>
  </si>
  <si>
    <t>výkres č.10</t>
  </si>
  <si>
    <t>214</t>
  </si>
  <si>
    <t>553315420</t>
  </si>
  <si>
    <t>zárubeň ocelová pro sádrokarton S 150 800 L/P</t>
  </si>
  <si>
    <t>781226882</t>
  </si>
  <si>
    <t>zárubeň ocelová pro sádrokarton 150 800 L/P</t>
  </si>
  <si>
    <t>215</t>
  </si>
  <si>
    <t>55331000R</t>
  </si>
  <si>
    <t>zárubeň ocelová pro sádrokarton S 150 800 L/P protipožární</t>
  </si>
  <si>
    <t>1850182936</t>
  </si>
  <si>
    <t>zárubeň ocelová pro sádrokarton 150 800 L/P protipožární</t>
  </si>
  <si>
    <t>216</t>
  </si>
  <si>
    <t>998763100</t>
  </si>
  <si>
    <t>Přesun hmot tonážní pro dřevostavby v objektech v do 6 m</t>
  </si>
  <si>
    <t>-1870593481</t>
  </si>
  <si>
    <t>Přesun hmot pro dřevostavby stanovený z hmotnosti přesunovaného materiálu vodorovná dopravní vzdálenost do 50 m v objektech výšky do 6 m</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</si>
  <si>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</si>
  <si>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217</t>
  </si>
  <si>
    <t>Poznámka 1</t>
  </si>
  <si>
    <t>POZNÁMKA odd.763 -  položky pro sádrokartonové konstrukce (SDK) obsahují tmelení a všechny závěsné, ukončovací, výztužné a doplňkové profily (tuto položku neoceňovat)</t>
  </si>
  <si>
    <t>2144636277</t>
  </si>
  <si>
    <t>Položky pro sádrokartonové konstrukce (SDK) obsahují tmelení a všechny závěsné, ukončovacíh, výztužné a doplňkové profily</t>
  </si>
  <si>
    <t>P</t>
  </si>
  <si>
    <t>Poznámka k položce:
Položky pro sádrokartonové konstrukce (SDK) obsahují tmelení a všechny závěsné, ukončovací, výztužné a doplňkové profily (tuto položku neoceňovat)</t>
  </si>
  <si>
    <t>764</t>
  </si>
  <si>
    <t>Konstrukce klempířské</t>
  </si>
  <si>
    <t>218</t>
  </si>
  <si>
    <t>76422640R</t>
  </si>
  <si>
    <t>Oplechování parapetů rovných mechanicky kotvené z Al plechu  rš 330 mm</t>
  </si>
  <si>
    <t>-1870921317</t>
  </si>
  <si>
    <t>Oplechování parapetů z hliníkového plechu rovných mechanicky kotvené, bez rohů rš 330 mm + plechové příponky</t>
  </si>
  <si>
    <t>okno O4</t>
  </si>
  <si>
    <t>0,5*2</t>
  </si>
  <si>
    <t>okno O5</t>
  </si>
  <si>
    <t>1,35*12</t>
  </si>
  <si>
    <t>219</t>
  </si>
  <si>
    <t>764222434</t>
  </si>
  <si>
    <t>Oplechování rovné okapové hrany z Al plechu rš 300 mm včetně příponek</t>
  </si>
  <si>
    <t>-1396141444</t>
  </si>
  <si>
    <t>Oplechování střešních prvků z hliníkového plechu okapu okapovým plechem střechy rovné rš 330 mm</t>
  </si>
  <si>
    <t xml:space="preserve">Poznámka k souboru cen:
1. V cenách 764 22-1405 až -3442 nejsou započteny náklady na podkladní plech, tyto se oceňují cenami souboru cen 764 02-14.. Podkladní plech z hliníkového plechu v rozvinuté šířce podle rš střešního prvku. </t>
  </si>
  <si>
    <t>srovnatelně pro oplechování s okapnicí zateplené</t>
  </si>
  <si>
    <t>soklové části (ochrana než bude provedena fasáda)</t>
  </si>
  <si>
    <t>220</t>
  </si>
  <si>
    <t>998764101</t>
  </si>
  <si>
    <t>Přesun hmot tonážní pro konstrukce klempířské v objektech v do 6 m</t>
  </si>
  <si>
    <t>-2014755147</t>
  </si>
  <si>
    <t>Přesun hmot pro konstrukce klempířské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</si>
  <si>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</si>
  <si>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t>
  </si>
  <si>
    <t>Konstrukce truhlářské</t>
  </si>
  <si>
    <t>221</t>
  </si>
  <si>
    <t>766622132</t>
  </si>
  <si>
    <t>Montáž plastových oken plochy přes 1 m2 otevíravých výšky do 2,5 m s rámem do zdiva</t>
  </si>
  <si>
    <t>-1910174928</t>
  </si>
  <si>
    <t>Montáž oken plastových včetně montáže rámu na polyuretanovou pěnu plochy přes 1 m2 otevíravých nebo sklápěcích do zdiva, výšky přes 1,5 do 2,5 m</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</si>
  <si>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Tepelnou izolaci mezi ostěním a rámem okna je možné ocenit položkami 766 62 - 9 . . Příplatek k cenám za tepelnou izolaci mezi ostěním a rámem okna jsou započteny náklady na izolaci vnější i vnitřní. 3. Délka izolace se určuje v metrech délky rámu okna. </t>
  </si>
  <si>
    <t>1,45*2,2*2</t>
  </si>
  <si>
    <t>1,3*2,2*12</t>
  </si>
  <si>
    <t>222</t>
  </si>
  <si>
    <t>61140001R</t>
  </si>
  <si>
    <t>okno plastové trojkřídlé otvíravé vyklápěcí+otvíravé+otvíravé a vyklápěcí 145x220 cm</t>
  </si>
  <si>
    <t>1012365297</t>
  </si>
  <si>
    <t>O4 - okno plastové trojkřídlé otvíravé a vyklápěcí 145x220 cm bílé, rámy min.pětikomorové, izolač.dvojsklo čiré,kování celoobvodové, půloliva, vrchní část ovládání 1,5m nad podlahou - dodávka, doprava</t>
  </si>
  <si>
    <t>2,0</t>
  </si>
  <si>
    <t>Un,max=1,2 W/m2K</t>
  </si>
  <si>
    <t>ostatní požadavky  - viz výkres č.10</t>
  </si>
  <si>
    <t>223</t>
  </si>
  <si>
    <t>61140002R</t>
  </si>
  <si>
    <t>-1539405943</t>
  </si>
  <si>
    <t>O5 - okno plastové trojkřídlé otvíravé a vyklápěcí 130x220 cm bílé, rámy min.pětikomorové, izolač.dvojsklo čiré,kování celoobvodové, půloliva, vrchní část ovládání 1,5m nad podlahou - dodávka, doprava</t>
  </si>
  <si>
    <t>224</t>
  </si>
  <si>
    <t>766660421</t>
  </si>
  <si>
    <t>Montáž vchodových dveří 1křídlových s nadsvětlíkem do zdiva</t>
  </si>
  <si>
    <t>722330002</t>
  </si>
  <si>
    <t>Montáž dveřních křídel dřevěných nebo plastových vchodových dveří včetně rámu do zdiva jednokřídlových s nadsvětlíkem</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</si>
  <si>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ceně -0722 je započtena montáž zámku, zámkové vložky a osazení štítku s klikou 6.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</si>
  <si>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výkres č.10 - dveře O6</t>
  </si>
  <si>
    <t>225</t>
  </si>
  <si>
    <t>61144001R</t>
  </si>
  <si>
    <t>dveře plastové vchodové 1křídlové otevíravé 80x200 cm</t>
  </si>
  <si>
    <t>-1278322545</t>
  </si>
  <si>
    <t>O6 - dveře plastové vchodové jednokřídlové otevíravé s plnou neprůhlednou výplní  se sklápěcím nadsvětlíkem s výplní tep.izol.dvojsklo čiré  80x215+95 cm rám bílý, výplň světle šedá, koule-klika, zámek vložkový - dodávka, doprava</t>
  </si>
  <si>
    <t>levé</t>
  </si>
  <si>
    <t>pravé</t>
  </si>
  <si>
    <t>Un,max=1,2 W/m2K, ovládání nasvětlíku max.1,5m nad podlahou,</t>
  </si>
  <si>
    <t>226</t>
  </si>
  <si>
    <t>766660451</t>
  </si>
  <si>
    <t>Montáž vchodových dveří 2křídlových bez nadsvětlíku do zdiva</t>
  </si>
  <si>
    <t>-1074786910</t>
  </si>
  <si>
    <t>Montáž dveřních křídel dřevěných nebo plastových vchodových dveří včetně rámu do zdiva dvoukřídlových bez nadsvětlíku</t>
  </si>
  <si>
    <t>výkres č.10 - dveře O7</t>
  </si>
  <si>
    <t>227</t>
  </si>
  <si>
    <t>61144002R</t>
  </si>
  <si>
    <t>dveře plastové terasové 2křídlové OS 159x220 cm</t>
  </si>
  <si>
    <t>-608867892</t>
  </si>
  <si>
    <t>O7 - dveře plastové vchodovédvoukřídlé otevíravé s plnou neprůhlednou výplní   145x220 cm rám bílý, výplň světle šedá, koule-klika, zámek vložkový - dodávka, doprava</t>
  </si>
  <si>
    <t>228</t>
  </si>
  <si>
    <t>766694112</t>
  </si>
  <si>
    <t>Montáž parapetních desek dřevěných nebo plastových šířky do 30 cm délky do 1,6 m</t>
  </si>
  <si>
    <t>-492304256</t>
  </si>
  <si>
    <t>Montáž ostatních truhlářských konstrukcí parapetních desek dřevěných nebo plastových šířky do 300 mm, délky přes 1000 do 1600 mm</t>
  </si>
  <si>
    <t xml:space="preserve">Poznámka k souboru cen:
1. Cenami -8111 a -8112 se oceňuje montáž vrat oboru JKPOV 611. 2. Cenami -97 . . nelze oceňovat venkovní krycí lišty balkónových dveří; tato montáž se oceňuje cenou -1610. </t>
  </si>
  <si>
    <t>229</t>
  </si>
  <si>
    <t>611444020</t>
  </si>
  <si>
    <t>parapet plastový vnitřní - komůrkový 30,5 x 2 x 100 cm, imitace dřeva, přesah 20 mm</t>
  </si>
  <si>
    <t>-1500577699</t>
  </si>
  <si>
    <t>1,45*2</t>
  </si>
  <si>
    <t>1,3*12</t>
  </si>
  <si>
    <t>230</t>
  </si>
  <si>
    <t>611444150</t>
  </si>
  <si>
    <t>koncovka k parapetu plastovému vnitřnímu 1 pár</t>
  </si>
  <si>
    <t>-1805994351</t>
  </si>
  <si>
    <t>231</t>
  </si>
  <si>
    <t>766660001</t>
  </si>
  <si>
    <t>Montáž dveřních křídel otvíravých 1křídlových š do 0,8 m do ocelové zárubně</t>
  </si>
  <si>
    <t>-1710343991</t>
  </si>
  <si>
    <t>Montáž dveřních křídel dřevěných nebo plastových otevíravých do ocelové zárubně povrchově upravených jednokřídlových, šířky do 800 mm</t>
  </si>
  <si>
    <t>232</t>
  </si>
  <si>
    <t>611629320</t>
  </si>
  <si>
    <t>dveře vnitřní hladké laminované světlý dub plné 1křídlé 70x197 cm</t>
  </si>
  <si>
    <t>-471307316</t>
  </si>
  <si>
    <t>233</t>
  </si>
  <si>
    <t>611629340</t>
  </si>
  <si>
    <t>dveře vnitřní hladké laminované světlý dub plné 1křídlé 80x197 cm</t>
  </si>
  <si>
    <t>-1840976810</t>
  </si>
  <si>
    <t>234</t>
  </si>
  <si>
    <t>766660021</t>
  </si>
  <si>
    <t>Montáž dveřních křídel otvíravých 1křídlových š do 0,8 m požárních do ocelové zárubně</t>
  </si>
  <si>
    <t>161778373</t>
  </si>
  <si>
    <t>Montáž dveřních křídel dřevěných nebo plastových otevíravých do ocelové zárubně protipožárních jednokřídlových, šířky do 800 mm</t>
  </si>
  <si>
    <t>235</t>
  </si>
  <si>
    <t>611653100</t>
  </si>
  <si>
    <t>dveře vnitřní protipožární hladké dýhované 1křídlé 80x197 cm</t>
  </si>
  <si>
    <t>334427072</t>
  </si>
  <si>
    <t>dveře vnitřní protipožární hladké dýhované 1křídlé 80x197 cm EW 30 C DP3</t>
  </si>
  <si>
    <t>236</t>
  </si>
  <si>
    <t>766695212</t>
  </si>
  <si>
    <t>Montáž truhlářských prahů dveří 1křídlových šířky do 10 cm</t>
  </si>
  <si>
    <t>-2024618784</t>
  </si>
  <si>
    <t>Montáž ostatních truhlářských konstrukcí prahů dveří jednokřídlových, šířky do 100 mm</t>
  </si>
  <si>
    <t>237</t>
  </si>
  <si>
    <t>611871360</t>
  </si>
  <si>
    <t>prah dveřní dřevěný dubový tl 2 cm dl.72 cm š 10 cm</t>
  </si>
  <si>
    <t>1023225574</t>
  </si>
  <si>
    <t>238</t>
  </si>
  <si>
    <t>766695213</t>
  </si>
  <si>
    <t>Montáž truhlářských prahů dveří 1křídlových šířky přes 10 cm</t>
  </si>
  <si>
    <t>-2111240712</t>
  </si>
  <si>
    <t>Montáž ostatních truhlářských konstrukcí prahů dveří jednokřídlových, šířky přes 100 mm</t>
  </si>
  <si>
    <t>239</t>
  </si>
  <si>
    <t>611871610</t>
  </si>
  <si>
    <t>prah dveřní dřevěný dubový tl 2 cm dl.82 cm š 15 cm</t>
  </si>
  <si>
    <t>-1983451489</t>
  </si>
  <si>
    <t>240</t>
  </si>
  <si>
    <t>766660722</t>
  </si>
  <si>
    <t>Montáž dveřního kování - zámku</t>
  </si>
  <si>
    <t>-1344530025</t>
  </si>
  <si>
    <t>Montáž dveřních křídel dřevěných nebo plastových ostatní práce dveřního kování zámku</t>
  </si>
  <si>
    <t>dveře O1+O2+O3</t>
  </si>
  <si>
    <t>4+5+2</t>
  </si>
  <si>
    <t>241</t>
  </si>
  <si>
    <t>61180001R</t>
  </si>
  <si>
    <t>kování klika-klika, zámek WC - dodávka, doprava</t>
  </si>
  <si>
    <t>-940565569</t>
  </si>
  <si>
    <t>242</t>
  </si>
  <si>
    <t>61180002R</t>
  </si>
  <si>
    <t>kování klika-klika, zámek dozický - dodávka, doprava</t>
  </si>
  <si>
    <t>232473572</t>
  </si>
  <si>
    <t>243</t>
  </si>
  <si>
    <t>61180003R</t>
  </si>
  <si>
    <t>kování koule-klika, zámek vložkový - dodávka, doprava</t>
  </si>
  <si>
    <t>2065048779</t>
  </si>
  <si>
    <t>244</t>
  </si>
  <si>
    <t>76666071R</t>
  </si>
  <si>
    <t>Osazení kukátka s vyvrtáním otvoru do 50 mm</t>
  </si>
  <si>
    <t>753090860</t>
  </si>
  <si>
    <t>Montáž dveřních křídel dřevěných nebo plastových ostatní práce kukátko s vyvrtání otvorů do 50 mm</t>
  </si>
  <si>
    <t>245</t>
  </si>
  <si>
    <t>549155520</t>
  </si>
  <si>
    <t>kukátko-průhledítko panoramatické chrom/mosaz se jmenovkou</t>
  </si>
  <si>
    <t>-1759572374</t>
  </si>
  <si>
    <t>246</t>
  </si>
  <si>
    <t>998766101</t>
  </si>
  <si>
    <t>Přesun hmot tonážní pro konstrukce truhlářské v objektech v do 6 m</t>
  </si>
  <si>
    <t>-1078042700</t>
  </si>
  <si>
    <t>Přesun hmot pro konstrukce truhlářské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</si>
  <si>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</si>
  <si>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771</t>
  </si>
  <si>
    <t>Podlahy z dlaždic</t>
  </si>
  <si>
    <t>247</t>
  </si>
  <si>
    <t>771474113</t>
  </si>
  <si>
    <t>Montáž soklíků z dlaždic keramických rovných flexibilní lepidlo v do 120 mm</t>
  </si>
  <si>
    <t>-1496124457</t>
  </si>
  <si>
    <t>Poznámka k položce:
srovnatelná položka i pro lepení do voděodolného tmelu</t>
  </si>
  <si>
    <t>srovnatelná položka i pro lepení do tmelu</t>
  </si>
  <si>
    <t>místnost č.a.01.1,  01.2,  01.3+4</t>
  </si>
  <si>
    <t>(2,3*2+1,5*2-0,8*2)*2</t>
  </si>
  <si>
    <t>(4,5*2+1,55*2-0,8*2-0,85)</t>
  </si>
  <si>
    <t>21,65*0,1+0,185</t>
  </si>
  <si>
    <t>248</t>
  </si>
  <si>
    <t>771574131</t>
  </si>
  <si>
    <t>Montáž podlah keramických režných protiskluzných lepených flexibilním lepidlem do 50 ks/m2</t>
  </si>
  <si>
    <t>-1782526409</t>
  </si>
  <si>
    <t>místnost č.a.01.1, 02.1, 01.2, 02.2, 01.3+4</t>
  </si>
  <si>
    <t>1,5*2,0*2+1,0*0,4*2+3,73*2+6,8</t>
  </si>
  <si>
    <t>místnost č.02.3, 02.4</t>
  </si>
  <si>
    <t>4,5+4,21</t>
  </si>
  <si>
    <t>29,8*0,05+0,04</t>
  </si>
  <si>
    <t>zpětná montáž demontované keramické dlažby</t>
  </si>
  <si>
    <t>v místě nové kanalizační šachty</t>
  </si>
  <si>
    <t>8,0-1,3*1,3+0,09</t>
  </si>
  <si>
    <t>249</t>
  </si>
  <si>
    <t>59700010R</t>
  </si>
  <si>
    <t>dlaždice keramické protiskluzné, otěruvzdorné, matné, protiskluznost dle ČSN 74405 a TZ - dodávka, doprava</t>
  </si>
  <si>
    <t>-1514541154</t>
  </si>
  <si>
    <t>dle pol.771574131 mezisoučet A</t>
  </si>
  <si>
    <t>31,3*1,1</t>
  </si>
  <si>
    <t>sokl - pol.771474113</t>
  </si>
  <si>
    <t>24,0*0,1*1,1+0,93</t>
  </si>
  <si>
    <t>250</t>
  </si>
  <si>
    <t>771591185</t>
  </si>
  <si>
    <t>Podlahy řezání keramických dlaždic rovné</t>
  </si>
  <si>
    <t>1069261278</t>
  </si>
  <si>
    <t>Podlahy - ostatní práce řezání dlaždic keramických rovné</t>
  </si>
  <si>
    <t xml:space="preserve">Poznámka k souboru cen:
1. Množství měrných jednotek u ceny -1185 se stanoví podle počtu řezaných dlaždic, nezávisle na jejich velikosti. 2. Položkou -1185 lze ocenit provádění více řezů na jednom kusu dlažby. </t>
  </si>
  <si>
    <t xml:space="preserve">dlaždice pro sokl </t>
  </si>
  <si>
    <t>24,0*0,5/0,2</t>
  </si>
  <si>
    <t>251</t>
  </si>
  <si>
    <t>771579191</t>
  </si>
  <si>
    <t>Příplatek k montáž podlah keramických za plochu do 5 m2</t>
  </si>
  <si>
    <t>1015008128</t>
  </si>
  <si>
    <t>Montáž podlah z dlaždic keramických Příplatek k cenám za plochu do 5 m2 jednotlivě</t>
  </si>
  <si>
    <t>místnost č.a.01.1, 02.1, 01.2, 02.2</t>
  </si>
  <si>
    <t>1,5*2,0*2+1,0*0,4*2+3,73*2</t>
  </si>
  <si>
    <t>4,5+4,21+0,03</t>
  </si>
  <si>
    <t>252</t>
  </si>
  <si>
    <t>771591111</t>
  </si>
  <si>
    <t>Podlahy penetrace podkladu</t>
  </si>
  <si>
    <t>163381438</t>
  </si>
  <si>
    <t>Podlahy - ostatní práce penetrace podkladu</t>
  </si>
  <si>
    <t>pol.771574131</t>
  </si>
  <si>
    <t>31,3</t>
  </si>
  <si>
    <t>pol.771474113</t>
  </si>
  <si>
    <t>24,0*0,1</t>
  </si>
  <si>
    <t>253</t>
  </si>
  <si>
    <t>771591115</t>
  </si>
  <si>
    <t>Podlahy spárování silikonem</t>
  </si>
  <si>
    <t>-745605026</t>
  </si>
  <si>
    <t>Podlahy - ostatní práce spárování silikonem</t>
  </si>
  <si>
    <t>přechod dlažba x keramický obklad stěny (nebo sokl)</t>
  </si>
  <si>
    <t>včetně dveřních otvorů</t>
  </si>
  <si>
    <t>6,9+9,1+6,9+9,1+12,2+11,0+11,0</t>
  </si>
  <si>
    <t>66,2*0,02+0,476</t>
  </si>
  <si>
    <t>254</t>
  </si>
  <si>
    <t>771591171</t>
  </si>
  <si>
    <t>Montáž profilu ukončujícího pro plynulý přechod (dlažby s kobercem apod.)</t>
  </si>
  <si>
    <t>-1254844863</t>
  </si>
  <si>
    <t>Podlahy - ostatní práce montáž ukončujícího profilu pro plynulý přechod (dlažba-koberec apod.)</t>
  </si>
  <si>
    <t>dlažba x PVC</t>
  </si>
  <si>
    <t>0,9*2</t>
  </si>
  <si>
    <t>255</t>
  </si>
  <si>
    <t>5900010_R</t>
  </si>
  <si>
    <t>přechodová systémové nerezová (Al)  lišta - dodávka, doprava</t>
  </si>
  <si>
    <t>132163471</t>
  </si>
  <si>
    <t>přechodová nerezová lišta dveřní - dodávka, doprava</t>
  </si>
  <si>
    <t>dle pol.771591171</t>
  </si>
  <si>
    <t>1,8*1,1+0,02</t>
  </si>
  <si>
    <t>256</t>
  </si>
  <si>
    <t>771591237</t>
  </si>
  <si>
    <t>Montáž kontaktní izolace ve spojení s dlažbou celoplošně lepená v páscích</t>
  </si>
  <si>
    <t>-621202948</t>
  </si>
  <si>
    <t>Izolace, separace, odvodnění ve spojení s dlažbou kontaktní izolace v páscích montáž</t>
  </si>
  <si>
    <t xml:space="preserve">Poznámka k souboru cen:
1. V cenách 77159-1217, 77159-1227, 77159-1237, 77159-1247, 77159-1257 nejsou započteny náklady na materiál, tyto se oceňují ve specifikaci. </t>
  </si>
  <si>
    <t>přechod dlažba x obklad stěny - mokré prostory</t>
  </si>
  <si>
    <t>9,1+9,1+11,0+11,0</t>
  </si>
  <si>
    <t>257</t>
  </si>
  <si>
    <t>590542230</t>
  </si>
  <si>
    <t>páska izolační 125 / 30 role 30 m - dodávka, doprava</t>
  </si>
  <si>
    <t>825879846</t>
  </si>
  <si>
    <t>páska izolační pružná přes dilatační spáry</t>
  </si>
  <si>
    <t>pol.771591237</t>
  </si>
  <si>
    <t>40,2*1,1+0,78</t>
  </si>
  <si>
    <t>258</t>
  </si>
  <si>
    <t>998771101</t>
  </si>
  <si>
    <t>Přesun hmot tonážní pro podlahy z dlaždic v objektech v do 6 m</t>
  </si>
  <si>
    <t>-1059893733</t>
  </si>
  <si>
    <t>Přesun hmot pro podlahy z dlaždic stanovený z hmotnosti přesunovaného materiálu vodorovná dopravní vzdálenost do 50 m v objektech výšky do 6 m</t>
  </si>
  <si>
    <t>767</t>
  </si>
  <si>
    <t>Konstrukce zámečnické</t>
  </si>
  <si>
    <t>259</t>
  </si>
  <si>
    <t>553475830</t>
  </si>
  <si>
    <t>schody skládací protipožární,mech. z Al profilů, El 30 TI, pro výšku max. 280 cm, 11 schodnic 120 X 70 cm</t>
  </si>
  <si>
    <t>-1662639497</t>
  </si>
  <si>
    <t>schody do půdního prostoru</t>
  </si>
  <si>
    <t>260</t>
  </si>
  <si>
    <t>76700101R</t>
  </si>
  <si>
    <t>Montáž protipožárných Al skládacích schodů zateplených</t>
  </si>
  <si>
    <t>807052946</t>
  </si>
  <si>
    <t>261</t>
  </si>
  <si>
    <t>767995111</t>
  </si>
  <si>
    <t>Montáž atypických zámečnických konstrukcí hmotnosti do 5 kg</t>
  </si>
  <si>
    <t>31839682</t>
  </si>
  <si>
    <t>Montáž ostatních atypických zámečnických konstrukcí hmotnosti do 5 kg</t>
  </si>
  <si>
    <t xml:space="preserve">Poznámka k souboru cen:
1. Určení cen se řídí hmotností jednotlivě montovaného dílu konstrukce. </t>
  </si>
  <si>
    <t>vyztužení stávajícího pilíře v bytě č.3</t>
  </si>
  <si>
    <t>pásová ocel+výztužná o cel</t>
  </si>
  <si>
    <t>90,0</t>
  </si>
  <si>
    <t>včetně drážek pro pásovou ocel a kotvení</t>
  </si>
  <si>
    <t>(rabicové pletivo vykázáno v pol.612142012)</t>
  </si>
  <si>
    <t>262</t>
  </si>
  <si>
    <t>76799000R</t>
  </si>
  <si>
    <t>drobná výztužná a pásová ocel pro ztužení zděného pilíře - dodávka, doprava</t>
  </si>
  <si>
    <t>-42171873</t>
  </si>
  <si>
    <t>pol.767995111</t>
  </si>
  <si>
    <t>263</t>
  </si>
  <si>
    <t>76700520R</t>
  </si>
  <si>
    <t>ČZ  na hrubé nečistoty - venkovní rošt vel.1000x500 mm zapuštěný do venkovní dlažby v boxu z polymerbetonu se štěrkovým trativodem, nerezový rám -  montáž, dodávka, doprava včetně odvodnění trativodu</t>
  </si>
  <si>
    <t>512</t>
  </si>
  <si>
    <t>1087811491</t>
  </si>
  <si>
    <t>ČZ na hrubé nečistoty - venkovní rošt vel.100x500 mmzapuštěný do venkovní dlažby v boxu z polymerbetonu se štěrkovým trativodem, nerezový rám - montáž, dodávka, doprava včetně odvodnění trativodu</t>
  </si>
  <si>
    <t>264</t>
  </si>
  <si>
    <t>767995115</t>
  </si>
  <si>
    <t>Montáž atypických zámečnických konstrukcí hmotnosti do 100 kg</t>
  </si>
  <si>
    <t>-2048752903</t>
  </si>
  <si>
    <t>Montáž ostatních atypických zámečnických konstrukcí hmotnosti přes 50 do 100 kg</t>
  </si>
  <si>
    <t>zábradlí Z4 okolo plochy před vstupy do bytů</t>
  </si>
  <si>
    <t>97,0*2</t>
  </si>
  <si>
    <t>Chemické kotvy jsou vykázány v odd.9</t>
  </si>
  <si>
    <t>265</t>
  </si>
  <si>
    <t>76700201R</t>
  </si>
  <si>
    <t>ocelové zábradlí Z4, ocel S235 žárově zinkováno - dodávka, doprava</t>
  </si>
  <si>
    <t>-1062077800</t>
  </si>
  <si>
    <t>2 ks zábradlí Z4 včetně brankových raktifikovatelných</t>
  </si>
  <si>
    <t>pantů, kliky a zámku s vložkou</t>
  </si>
  <si>
    <t>dle pol.767995115</t>
  </si>
  <si>
    <t>266</t>
  </si>
  <si>
    <t>998767101</t>
  </si>
  <si>
    <t>Přesun hmot tonážní pro zámečnické konstrukce v objektech v do 6 m</t>
  </si>
  <si>
    <t>-1192454320</t>
  </si>
  <si>
    <t>Přesun hmot pro zámečnické konstrukce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</si>
  <si>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</si>
  <si>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776</t>
  </si>
  <si>
    <t>Podlahy povlakové</t>
  </si>
  <si>
    <t>267</t>
  </si>
  <si>
    <t>776221111</t>
  </si>
  <si>
    <t>Lepení pásů z PVC standardním lepidlem</t>
  </si>
  <si>
    <t>-204590676</t>
  </si>
  <si>
    <t>Montáž podlahovin z PVC lepením standardním lepidlem z pásů standardních</t>
  </si>
  <si>
    <t>výkres č.4 - dle tabulky místností</t>
  </si>
  <si>
    <t>4,0+25,8+4,0+25,8</t>
  </si>
  <si>
    <t>4,4+27,7+4,5+20,9+12,2</t>
  </si>
  <si>
    <t>129,3*0,01+0,407</t>
  </si>
  <si>
    <t>268</t>
  </si>
  <si>
    <t>776223112</t>
  </si>
  <si>
    <t>Spoj povlakových podlahovin z PVC svařováním za studena</t>
  </si>
  <si>
    <t>-2014250073</t>
  </si>
  <si>
    <t>Montáž podlahovin z PVC spoj podlah svařováním za studena</t>
  </si>
  <si>
    <t>269</t>
  </si>
  <si>
    <t>28411000R</t>
  </si>
  <si>
    <t>PVC homogenní zátěžové tl. 2,00 mm,  třída zátěže 23,34,43 s podložkou</t>
  </si>
  <si>
    <t>-2003313761</t>
  </si>
  <si>
    <t>PVC homogenní zátěžové tl. 2,00 mm, úprava PUR, třída zátěže 23,34,43</t>
  </si>
  <si>
    <t>pol.776221111</t>
  </si>
  <si>
    <t>131,0*1,1+0,9</t>
  </si>
  <si>
    <t>270</t>
  </si>
  <si>
    <t>776421111</t>
  </si>
  <si>
    <t>Montáž obvodových lišt lepením</t>
  </si>
  <si>
    <t>-445595464</t>
  </si>
  <si>
    <t>Montáž lišt obvodových lepených</t>
  </si>
  <si>
    <t>7,2+25,0+7,2+25,0</t>
  </si>
  <si>
    <t>7,3+27,0+6,7+18,2+14,0</t>
  </si>
  <si>
    <t>137,6*0,02+0,648</t>
  </si>
  <si>
    <t>271</t>
  </si>
  <si>
    <t>284110040</t>
  </si>
  <si>
    <t>lišta speciální soklová PVC  30 x 30 mm role 50 m</t>
  </si>
  <si>
    <t>1591677330</t>
  </si>
  <si>
    <t>lišta speciální soklová PVC 30 x 30 mm role 50 m</t>
  </si>
  <si>
    <t>pol.776421111</t>
  </si>
  <si>
    <t>141,0*1,02+0,18</t>
  </si>
  <si>
    <t>272</t>
  </si>
  <si>
    <t>998776101</t>
  </si>
  <si>
    <t>Přesun hmot tonážní pro podlahy povlakové v objektech v do 6 m</t>
  </si>
  <si>
    <t>1558746122</t>
  </si>
  <si>
    <t>Přesun hmot pro podlahy povlakové stanovený z hmotnosti přesunovaného materiálu vodorovná dopravní vzdálenost do 50 m v objektech výšky do 6 m</t>
  </si>
  <si>
    <t>781</t>
  </si>
  <si>
    <t>Dokončovací práce - obklady</t>
  </si>
  <si>
    <t>273</t>
  </si>
  <si>
    <t>781474115</t>
  </si>
  <si>
    <t>Montáž obkladů vnitřních keramických hladkých do 25 ks/m2 lepených flexibilním lepidlem</t>
  </si>
  <si>
    <t>1777067344</t>
  </si>
  <si>
    <t>místnost č. 02.1, 02.2, 02.3, 02.4</t>
  </si>
  <si>
    <t>2,0*(8,4+8,4+10,3+10,3)</t>
  </si>
  <si>
    <t>kuchyňské kouty za linkou</t>
  </si>
  <si>
    <t>1,5*(3,2*2+4,0*2)</t>
  </si>
  <si>
    <t>96,4*0,01+0,636</t>
  </si>
  <si>
    <t>274</t>
  </si>
  <si>
    <t>59761100R</t>
  </si>
  <si>
    <t>obklad keramický - koupelny  (barevný) 20 x 20 x 0,75 cm I. j. - dodávka, doprava</t>
  </si>
  <si>
    <t>700765892</t>
  </si>
  <si>
    <t>obkladačky keramické - koupelny (bílé i barevné) - dodávka, doprava</t>
  </si>
  <si>
    <t>dodávka, doprava k pol.781474115</t>
  </si>
  <si>
    <t>98,0*1,1+0,2</t>
  </si>
  <si>
    <t>275</t>
  </si>
  <si>
    <t>781479191</t>
  </si>
  <si>
    <t>Příplatek k montáži obkladů vnitřních keramických hladkých za plochu do 10 m2</t>
  </si>
  <si>
    <t>-1181284590</t>
  </si>
  <si>
    <t>Montáž obkladů vnitřních stěn z dlaždic keramických Příplatek k cenám za plochu do 10 m2 jednotlivě</t>
  </si>
  <si>
    <t>276</t>
  </si>
  <si>
    <t>781479195</t>
  </si>
  <si>
    <t>Příplatek k montáži obkladů vnitřních keramických hladkých za spárování bílým cementem</t>
  </si>
  <si>
    <t>-1074195519</t>
  </si>
  <si>
    <t>Montáž obkladů vnitřních stěn z dlaždic keramických Příplatek k cenám za spárování cement bílý</t>
  </si>
  <si>
    <t>277</t>
  </si>
  <si>
    <t>781495111</t>
  </si>
  <si>
    <t>Penetrace podkladu vnitřních obkladů</t>
  </si>
  <si>
    <t>512747178</t>
  </si>
  <si>
    <t>Ostatní prvky ostatní práce penetrace podkladu</t>
  </si>
  <si>
    <t xml:space="preserve">Poznámka k souboru cen:
1. Množství měrných jednotek u ceny -5185 se stanoví podle počtu řezaných obkladaček, nezávisle na jejich velikosti. 2. Položkou -5185 lze ocenit provádění více řezů na jednom kusu obkladu. </t>
  </si>
  <si>
    <t>278</t>
  </si>
  <si>
    <t>781494111</t>
  </si>
  <si>
    <t>Plastové profily rohové lepené flexibilním lepidlem</t>
  </si>
  <si>
    <t>-225336220</t>
  </si>
  <si>
    <t>Ostatní prvky plastové profily ukončovací a dilatační lepené flexibilním lepidlem rohové</t>
  </si>
  <si>
    <t>svislé rohy a vodorovné rohy</t>
  </si>
  <si>
    <t>2,0*(4+4+6+8)</t>
  </si>
  <si>
    <t>0,65*2*4</t>
  </si>
  <si>
    <t>vnitřní kouty</t>
  </si>
  <si>
    <t>2,0*(7+7+8+10)</t>
  </si>
  <si>
    <t>113,2*0,02+0,536</t>
  </si>
  <si>
    <t>279</t>
  </si>
  <si>
    <t>781495115</t>
  </si>
  <si>
    <t>Spárování vnitřních obkladů silikonem</t>
  </si>
  <si>
    <t>-1405661518</t>
  </si>
  <si>
    <t>Ostatní prvky ostatní práce spárování silikonem</t>
  </si>
  <si>
    <t>dle TZ</t>
  </si>
  <si>
    <t>přechod obklad x stěna (omítka)</t>
  </si>
  <si>
    <t>8,4+8,4+10,3+10,3</t>
  </si>
  <si>
    <t>obklad x zařizovací předměta a ostatní</t>
  </si>
  <si>
    <t>12,6</t>
  </si>
  <si>
    <t>280</t>
  </si>
  <si>
    <t>998781101</t>
  </si>
  <si>
    <t>Přesun hmot tonážní pro obklady keramické v objektech v do 6 m</t>
  </si>
  <si>
    <t>-244992289</t>
  </si>
  <si>
    <t>Přesun hmot pro obklady keramické stanovený z hmotnosti přesunovaného materiálu vodorovná dopravní vzdálenost do 50 m v objektech výšky do 6 m</t>
  </si>
  <si>
    <t>783</t>
  </si>
  <si>
    <t>Dokončovací práce - nátěry</t>
  </si>
  <si>
    <t>281</t>
  </si>
  <si>
    <t>783901451</t>
  </si>
  <si>
    <t>Zametení betonových podlah před provedením nátěru</t>
  </si>
  <si>
    <t>-259074389</t>
  </si>
  <si>
    <t>Příprava podkladu betonových podlah před provedením nátěru zametením</t>
  </si>
  <si>
    <t>výkres č.4 - Kočárkárna</t>
  </si>
  <si>
    <t>282</t>
  </si>
  <si>
    <t>783933161</t>
  </si>
  <si>
    <t>Penetrační epoxidový nátěr pórovitých betonových podlah</t>
  </si>
  <si>
    <t>1384142819</t>
  </si>
  <si>
    <t>Penetrační nátěr betonových podlah pórovitých ( např. z cihelné dlažby, betonu apod.) epoxidový</t>
  </si>
  <si>
    <t>283</t>
  </si>
  <si>
    <t>783937161</t>
  </si>
  <si>
    <t>Krycí dvojnásobný epoxidový vodou ředitelný nátěr betonové podlahy</t>
  </si>
  <si>
    <t>1872042736</t>
  </si>
  <si>
    <t>Krycí (uzavírací) nátěr betonových podlah dvojnásobný epoxidový vodou ředitelný</t>
  </si>
  <si>
    <t>284</t>
  </si>
  <si>
    <t>783801403</t>
  </si>
  <si>
    <t>Oprášení omítek před provedením nátěru</t>
  </si>
  <si>
    <t>-155033836</t>
  </si>
  <si>
    <t>Příprava podkladu omítek před provedením nátěru oprášení</t>
  </si>
  <si>
    <t>omyvatelný nátěr chodby č.01.3+4</t>
  </si>
  <si>
    <t>2,0*10,0</t>
  </si>
  <si>
    <t>285</t>
  </si>
  <si>
    <t>78381700R</t>
  </si>
  <si>
    <t>Krycí omyvatelný dvojnásobný nátěr hladkých, zrnitých tenkovrstvých nebo štukových omítek</t>
  </si>
  <si>
    <t>107919053</t>
  </si>
  <si>
    <t xml:space="preserve">Krycí omyvatelný nátěr omítek dvojnásobný hladkých omítek hladkých, zrnitých tenkovrstvých nebo štukových </t>
  </si>
  <si>
    <t>286</t>
  </si>
  <si>
    <t>783314201</t>
  </si>
  <si>
    <t>Základní antikorozní jednonásobný syntetický standardní nátěr zámečnických konstrukcí</t>
  </si>
  <si>
    <t>813420610</t>
  </si>
  <si>
    <t>Základní antikorozní nátěr zámečnických konstrukcí jednonásobný syntetický standardní</t>
  </si>
  <si>
    <t>pásová ocel+výztužná o cel - pod omítku</t>
  </si>
  <si>
    <t>90,0*0,032</t>
  </si>
  <si>
    <t>287</t>
  </si>
  <si>
    <t>78333000R</t>
  </si>
  <si>
    <t>Nátěrový systém pro ocelové zámečnické konstrukce s pozinkovaným povrchem do vnějšího prostředí C3 s vysokou životností (20 let)</t>
  </si>
  <si>
    <t>-229950999</t>
  </si>
  <si>
    <t>1,0*(2,215+1,6)*2+0,37</t>
  </si>
  <si>
    <t>784</t>
  </si>
  <si>
    <t>Dokončovací práce - malby a tapety</t>
  </si>
  <si>
    <t>288</t>
  </si>
  <si>
    <t>784211001</t>
  </si>
  <si>
    <t>Jednonásobné bílé malby ze směsí za mokra výborně otěruvzdorných v místnostech výšky do 3,80 m</t>
  </si>
  <si>
    <t>1491263922</t>
  </si>
  <si>
    <t>Malby z malířských směsí otěruvzdorných za mokra jednonásobné, bílé za mokra otěruvzdorné výborně v místnostech výšky do 3,80 m</t>
  </si>
  <si>
    <t>podhledy</t>
  </si>
  <si>
    <t>145,0+3,6</t>
  </si>
  <si>
    <t>strop SDK</t>
  </si>
  <si>
    <t>(25,7+25,7+27,7+21,0+12,2)*1,3+0,01</t>
  </si>
  <si>
    <t>stěny</t>
  </si>
  <si>
    <t>stěny ostatních místností</t>
  </si>
  <si>
    <t>3,1*(7,0*2+26,0*2+5,5+28,0+20,0+15,0)</t>
  </si>
  <si>
    <t>2,6*(8,0*2+9,1*2+4,0+9,6+11,0+9,0+11,0)</t>
  </si>
  <si>
    <t>méně omyvatelný nátěr - pol.78381700R</t>
  </si>
  <si>
    <t>-20,0</t>
  </si>
  <si>
    <t>méně obklad - pol.781474115</t>
  </si>
  <si>
    <t>-98,0</t>
  </si>
  <si>
    <t>849,0*0,01+0,202</t>
  </si>
  <si>
    <t>289</t>
  </si>
  <si>
    <t>784181121</t>
  </si>
  <si>
    <t>Hloubková jednonásobná penetrace podkladu v místnostech výšky do 3,80 m</t>
  </si>
  <si>
    <t>1942609581</t>
  </si>
  <si>
    <t>Penetrace podkladu jednonásobná hloubková v místnostech výšky do 3,80 m</t>
  </si>
  <si>
    <t>dle pol.784211001</t>
  </si>
  <si>
    <t>858,0</t>
  </si>
  <si>
    <t>787</t>
  </si>
  <si>
    <t>Dokončovací práce - zasklívání</t>
  </si>
  <si>
    <t>290</t>
  </si>
  <si>
    <t>787911115</t>
  </si>
  <si>
    <t>Montáž neprůhledné fólie na sklo</t>
  </si>
  <si>
    <t>312145874</t>
  </si>
  <si>
    <t>Zasklívání – ostatní práce montáž fólie na sklo neprůhledné</t>
  </si>
  <si>
    <t>okno O4 - spodní část - 2 ks</t>
  </si>
  <si>
    <t>0,7*1,4*2+0,04</t>
  </si>
  <si>
    <t>291</t>
  </si>
  <si>
    <t>634790120</t>
  </si>
  <si>
    <t>fólie na sklo nereflexní neprůhledná</t>
  </si>
  <si>
    <t>1863747923</t>
  </si>
  <si>
    <t>2,0*1,03</t>
  </si>
  <si>
    <t>VYB</t>
  </si>
  <si>
    <t>Vybavení objektu</t>
  </si>
  <si>
    <t>292</t>
  </si>
  <si>
    <t>0010</t>
  </si>
  <si>
    <t>vestavěné skříně - pouze korpus bez dveří - montáž, dopdávka, doprava</t>
  </si>
  <si>
    <t>-536605621</t>
  </si>
  <si>
    <t>vestavěné skříně - pouze korpus bez dveří - - montáž, dopdávka, doprava</t>
  </si>
  <si>
    <t>293</t>
  </si>
  <si>
    <t>0020</t>
  </si>
  <si>
    <t>kuchyňská linka dl.1,8m - skříňky+pracovní plocha s dřezem+zabudovaná varná plocha+zabudovaná el.trouba -  - montáž, dopdávka, doprava</t>
  </si>
  <si>
    <t>-301776007</t>
  </si>
  <si>
    <t>kuchyňská linka dl.1,8m - pouze korpus+skříňky bez dvířek+pracovní plocha s dřezem+zabudovaná varná plocha+zabudovaná el.trouba - - montáž, dopdávka, doprava</t>
  </si>
  <si>
    <t>294</t>
  </si>
  <si>
    <t>0030</t>
  </si>
  <si>
    <t>přenosný hasicí přístroj s hasicí schopností 21A</t>
  </si>
  <si>
    <t>1457793604</t>
  </si>
  <si>
    <t>295</t>
  </si>
  <si>
    <t>0040</t>
  </si>
  <si>
    <t>bezpečnostní značky a tabulky</t>
  </si>
  <si>
    <t>1670571842</t>
  </si>
  <si>
    <t>A.1.2 - Zdravotně technické instalace</t>
  </si>
  <si>
    <t xml:space="preserve">    4 - Vodorovné konstrukce</t>
  </si>
  <si>
    <t xml:space="preserve">    5 - Komunikace</t>
  </si>
  <si>
    <t xml:space="preserve">    8 - Trubní vedení</t>
  </si>
  <si>
    <t xml:space="preserve">    9 - Ostatní konstrukce a práce-bourání</t>
  </si>
  <si>
    <t xml:space="preserve">      99 - Přesun hmot</t>
  </si>
  <si>
    <t xml:space="preserve">    721 - Zdravotechnika - vnitřní kanalizace</t>
  </si>
  <si>
    <t xml:space="preserve">    722 - Zdravotechnika - vnitřní vodovod</t>
  </si>
  <si>
    <t xml:space="preserve">    725 - Zdravotechnika - zařizovací předměty</t>
  </si>
  <si>
    <t>M - Práce a dodávky M</t>
  </si>
  <si>
    <t xml:space="preserve">    23-M - Montáže potrubí</t>
  </si>
  <si>
    <t>OST - Ostatní</t>
  </si>
  <si>
    <t>-1556653375</t>
  </si>
  <si>
    <t>6*1,2</t>
  </si>
  <si>
    <t>113107112</t>
  </si>
  <si>
    <t>Odstranění podkladu pl do 50 m2 z kameniva těženého tl 200 mm</t>
  </si>
  <si>
    <t>768915171</t>
  </si>
  <si>
    <t>-206284164</t>
  </si>
  <si>
    <t>1403706272</t>
  </si>
  <si>
    <t>"kanalizace mimo objekt</t>
  </si>
  <si>
    <t>"zaslepení odbočky na stáv. kanalizaci DN 200</t>
  </si>
  <si>
    <t>2*2*2</t>
  </si>
  <si>
    <t>"napojení do stávající šachty</t>
  </si>
  <si>
    <t>"napojení na stáv. kanalizaci</t>
  </si>
  <si>
    <t>1,5*1,5*1,5*5</t>
  </si>
  <si>
    <t>-978491051</t>
  </si>
  <si>
    <t>-1615649029</t>
  </si>
  <si>
    <t>"kanalizace - mimo objekt</t>
  </si>
  <si>
    <t>"PVC KG DN 200</t>
  </si>
  <si>
    <t>6*2*1</t>
  </si>
  <si>
    <t>"PVC KG DN 100</t>
  </si>
  <si>
    <t>8*1,8*1</t>
  </si>
  <si>
    <t>132201209</t>
  </si>
  <si>
    <t>Příplatek za lepivost k hloubení rýh š do 2000 mm v hornině tř. 3</t>
  </si>
  <si>
    <t>2134308638</t>
  </si>
  <si>
    <t>132212201</t>
  </si>
  <si>
    <t>Hloubení rýh š přes 600 do 2000 mm ručním nebo pneum nářadím v soudržných horninách tř. 3</t>
  </si>
  <si>
    <t>-173769606</t>
  </si>
  <si>
    <t>Hloubení zapažených i nezapažených rýh šířky přes 600 do 2 000 mm ručním nebo pneumatickým nářadím s urovnáním dna do předepsaného profilu a spádu v horninách tř. 3 soudržných</t>
  </si>
  <si>
    <t>"kanalizace ležatá - v objektu</t>
  </si>
  <si>
    <t>10*1*1,8</t>
  </si>
  <si>
    <t>"PVC KG DN 150</t>
  </si>
  <si>
    <t>13*0,8*1,8</t>
  </si>
  <si>
    <t>"PVC KG DN 125</t>
  </si>
  <si>
    <t>15*0,8*1,8</t>
  </si>
  <si>
    <t>25*0,8*1,8</t>
  </si>
  <si>
    <t>2,5*1*2,5</t>
  </si>
  <si>
    <t>"KT 100-200</t>
  </si>
  <si>
    <t>20*1*1,8</t>
  </si>
  <si>
    <t>"odpadní potrubí dešťové DN 100</t>
  </si>
  <si>
    <t>6*1*1,8</t>
  </si>
  <si>
    <t>132212209</t>
  </si>
  <si>
    <t>Příplatek za lepivost u hloubení rýh š do 2000 mm ručním nebo pneum nářadím v hornině tř. 3</t>
  </si>
  <si>
    <t>88291657</t>
  </si>
  <si>
    <t>Hloubení zapažených i nezapažených rýh šířky přes 600 do 2 000 mm ručním nebo pneumatickým nářadím s urovnáním dna do předepsaného profilu a spádu v horninách tř. 3 Příplatek k cenám za lepivost horniny tř. 3</t>
  </si>
  <si>
    <t>151101101</t>
  </si>
  <si>
    <t>Zřízení příložného pažení a rozepření stěn rýh hl do 2 m</t>
  </si>
  <si>
    <t>1568460492</t>
  </si>
  <si>
    <t>2*2*4</t>
  </si>
  <si>
    <t>1,5*1,5*4*5</t>
  </si>
  <si>
    <t>6*2*2</t>
  </si>
  <si>
    <t>8*1,8*2</t>
  </si>
  <si>
    <t>10*1,8*2</t>
  </si>
  <si>
    <t>13*1,8*2</t>
  </si>
  <si>
    <t>15*1,8*2</t>
  </si>
  <si>
    <t>25*1,8*2</t>
  </si>
  <si>
    <t>"výkop v nerekonstruované části</t>
  </si>
  <si>
    <t>2,5*2,5*2</t>
  </si>
  <si>
    <t>"výkop pro demontáže</t>
  </si>
  <si>
    <t>20*1,8*2</t>
  </si>
  <si>
    <t>6*1,8*2</t>
  </si>
  <si>
    <t>151101111</t>
  </si>
  <si>
    <t>Odstranění příložného pažení a rozepření stěn rýh hl do 2 m</t>
  </si>
  <si>
    <t>903928790</t>
  </si>
  <si>
    <t>"KT  100-200</t>
  </si>
  <si>
    <t>161101101</t>
  </si>
  <si>
    <t>Svislé přemístění výkopku z horniny tř. 1 až 4 hl výkopu do 2,5 m</t>
  </si>
  <si>
    <t>-220590260</t>
  </si>
  <si>
    <t>162201201</t>
  </si>
  <si>
    <t>Vodorovné přemístění do 10 m nošením výkopku z horniny tř. 1 až 4</t>
  </si>
  <si>
    <t>2144753451</t>
  </si>
  <si>
    <t>147,37+(147,37-41,125)</t>
  </si>
  <si>
    <t>162201209</t>
  </si>
  <si>
    <t>Příplatek k vodorovnému přemístění nošením ZKD 10 m nošení výkopku z horniny tř. 1 až 4</t>
  </si>
  <si>
    <t>-346873189</t>
  </si>
  <si>
    <t>162301101</t>
  </si>
  <si>
    <t>Vodorovné přemístění do 500 m výkopku/sypaniny z horniny tř. 1 až 4</t>
  </si>
  <si>
    <t>-522382241</t>
  </si>
  <si>
    <t>Vodorovné přemístění výkopku nebo sypaniny po suchu na obvyklém dopravním prostředku, bez naložení výkopku, avšak se složením bez rozhrnutí z horniny tř. 1 až 4 na vzdálenost přes 50 do 500 m</t>
  </si>
  <si>
    <t>165,52*2</t>
  </si>
  <si>
    <t>-1070450984</t>
  </si>
  <si>
    <t>33,425+7,7</t>
  </si>
  <si>
    <t>162701109</t>
  </si>
  <si>
    <t>Příplatek k vodorovnému přemístění výkopku/sypaniny z horniny tř. 1 až 4 ZKD 1000 m přes 10000 m</t>
  </si>
  <si>
    <t>1026627930</t>
  </si>
  <si>
    <t>41,125*10</t>
  </si>
  <si>
    <t>-1680790940</t>
  </si>
  <si>
    <t>171201211</t>
  </si>
  <si>
    <t>-629354984</t>
  </si>
  <si>
    <t>41,125*1,68</t>
  </si>
  <si>
    <t>174101102</t>
  </si>
  <si>
    <t>Zásyp v uzavřených prostorech sypaninou se zhutněním</t>
  </si>
  <si>
    <t>-465196445</t>
  </si>
  <si>
    <t>206,645-41,125</t>
  </si>
  <si>
    <t>175111101</t>
  </si>
  <si>
    <t>Obsypání potrubí ručně sypaninou bez prohození, uloženou do 3 m</t>
  </si>
  <si>
    <t>-193106864</t>
  </si>
  <si>
    <t>Obsypání potrubí ručně sypaninou z vhodných hornin tř. 1 až 4 nebo materiálem připraveným podél výkopu ve vzdálenosti do 3 m od jeho kraje, pro jakoukoliv hloubku výkopu a míru zhutnění bez prohození sypaniny</t>
  </si>
  <si>
    <t>"kanalizace ležatá - mimo objekt</t>
  </si>
  <si>
    <t>"DN 200</t>
  </si>
  <si>
    <t>6*1*0,5</t>
  </si>
  <si>
    <t>"DN 100</t>
  </si>
  <si>
    <t>8*1*0,4</t>
  </si>
  <si>
    <t>10*1*0,5</t>
  </si>
  <si>
    <t>"DN 150</t>
  </si>
  <si>
    <t>13*1*0,45</t>
  </si>
  <si>
    <t>"DN 125</t>
  </si>
  <si>
    <t>15*1*0,425</t>
  </si>
  <si>
    <t>25*1*0,4</t>
  </si>
  <si>
    <t>175111109</t>
  </si>
  <si>
    <t>Příplatek k obsypání potrubí za ruční prohození sypaniny, uložené do 3 m</t>
  </si>
  <si>
    <t>-1870929962</t>
  </si>
  <si>
    <t>Obsypání potrubí ručně sypaninou z vhodných hornin tř. 1 až 4 nebo materiálem připraveným podél výkopu ve vzdálenosti do 3 m od jeho kraje, pro jakoukoliv hloubku výkopu a míru zhutnění Příplatek k ceně za prohození sypaniny</t>
  </si>
  <si>
    <t>Vodorovné konstrukce</t>
  </si>
  <si>
    <t>451561111</t>
  </si>
  <si>
    <t>Lože pod dlažby z kameniva drceného drobného vrstva tl do 100 mm</t>
  </si>
  <si>
    <t>-1618529107</t>
  </si>
  <si>
    <t>451573111</t>
  </si>
  <si>
    <t>Lože pod potrubí otevřený výkop ze štěrkopísku</t>
  </si>
  <si>
    <t>-1439116695</t>
  </si>
  <si>
    <t>6*1*0,1</t>
  </si>
  <si>
    <t>8*1*0,1</t>
  </si>
  <si>
    <t>10*1*0,1</t>
  </si>
  <si>
    <t>13*1*0,1</t>
  </si>
  <si>
    <t>15*1*0,1</t>
  </si>
  <si>
    <t>25*1*0,1</t>
  </si>
  <si>
    <t>Komunikace</t>
  </si>
  <si>
    <t>1705862614</t>
  </si>
  <si>
    <t>596212220</t>
  </si>
  <si>
    <t>Kladení zámkové dlažby pozemních komunikací tl 80 mm skupiny B pl do 50 m2</t>
  </si>
  <si>
    <t>986827052</t>
  </si>
  <si>
    <t>Trubní vedení</t>
  </si>
  <si>
    <t>837314111</t>
  </si>
  <si>
    <t>Montáž kameninových útesů s hrdlem DN 150</t>
  </si>
  <si>
    <t>-567127059</t>
  </si>
  <si>
    <t>597117400</t>
  </si>
  <si>
    <t>odbočka kameninová glazovaná jednoduchá kolmá DN150/150 L40cm spojovací systém F/F</t>
  </si>
  <si>
    <t>1454498507</t>
  </si>
  <si>
    <t>837355121</t>
  </si>
  <si>
    <t>Výsek a montáž kameninové odbočné tvarovky DN 200</t>
  </si>
  <si>
    <t>-1695589188</t>
  </si>
  <si>
    <t>597117430</t>
  </si>
  <si>
    <t>odbočka kameninová glazovaná jednoduchá kolmá DN200/150 L50cm spojovací systém F/F tř.160/-</t>
  </si>
  <si>
    <t>-317497733</t>
  </si>
  <si>
    <t>83751999R</t>
  </si>
  <si>
    <t>Zaslepení odbočky na stáv. kameninové kanalizaci</t>
  </si>
  <si>
    <t>-1725419115</t>
  </si>
  <si>
    <t>871265221</t>
  </si>
  <si>
    <t>Kanalizační potrubí z tvrdého PVC-systém KG tuhost třídy SN8 DN100</t>
  </si>
  <si>
    <t>-395499262</t>
  </si>
  <si>
    <t>871355221</t>
  </si>
  <si>
    <t>Kanalizační potrubí z tvrdého PVC-systém KG tuhost třídy SN8 DN200</t>
  </si>
  <si>
    <t>-839997703</t>
  </si>
  <si>
    <t>877265261</t>
  </si>
  <si>
    <t>Montáž dvorní vpusti z tvrdého PVC-systém KG DN 100</t>
  </si>
  <si>
    <t>245482006</t>
  </si>
  <si>
    <t>562311650</t>
  </si>
  <si>
    <t>vpusť dvorní se záp.klapkou a lapač.písku HL606/1 DN 110</t>
  </si>
  <si>
    <t>2090450394</t>
  </si>
  <si>
    <t>Ostatní konstrukce a práce-bourání</t>
  </si>
  <si>
    <t>977151125</t>
  </si>
  <si>
    <t>Jádrové vrty diamantovými korunkami do D 200 mm do stavebních materiálů</t>
  </si>
  <si>
    <t>1373899073</t>
  </si>
  <si>
    <t>286116580R</t>
  </si>
  <si>
    <t>šachtová vložka kanalizace plastové KGF-S/B DN 200 délky 240 mm</t>
  </si>
  <si>
    <t>856901071</t>
  </si>
  <si>
    <t>2089121241</t>
  </si>
  <si>
    <t>997221551</t>
  </si>
  <si>
    <t>Vodorovná doprava suti ze sypkých materiálů do 1 km</t>
  </si>
  <si>
    <t>-1677920236</t>
  </si>
  <si>
    <t>Vodorovná doprava suti bez naložení, ale se složením a s hrubým urovnáním ze sypkých materiálů, na vzdálenost do 1 km</t>
  </si>
  <si>
    <t>997221559</t>
  </si>
  <si>
    <t>Příplatek ZKD 1 km u vodorovné dopravy suti ze sypkých materiálů</t>
  </si>
  <si>
    <t>-1810359530</t>
  </si>
  <si>
    <t>Vodorovná doprava suti bez naložení, ale se složením a s hrubým urovnáním Příplatek k ceně za každý další i započatý 1 km přes 1 km</t>
  </si>
  <si>
    <t>Poznámka k položce:
Celkem 20Km</t>
  </si>
  <si>
    <t>6,325*19 "Přepočtené koeficientem množství</t>
  </si>
  <si>
    <t>997221611</t>
  </si>
  <si>
    <t>Nakládání suti na dopravní prostředky pro vodorovnou dopravu</t>
  </si>
  <si>
    <t>1906880531</t>
  </si>
  <si>
    <t>Nakládání na dopravní prostředky pro vodorovnou dopravu suti</t>
  </si>
  <si>
    <t>997221855</t>
  </si>
  <si>
    <t>Poplatek za uložení odpadu z kameniva na skládce (skládkovné)</t>
  </si>
  <si>
    <t>1989061394</t>
  </si>
  <si>
    <t>Poplatek za uložení stavebního odpadu na skládce (skládkovné) z kameniva</t>
  </si>
  <si>
    <t>-1820339243</t>
  </si>
  <si>
    <t>99910011R</t>
  </si>
  <si>
    <t>Hutnící zkoušky záhozu</t>
  </si>
  <si>
    <t>soubor</t>
  </si>
  <si>
    <t>1043704330</t>
  </si>
  <si>
    <t>998223011</t>
  </si>
  <si>
    <t>Přesun hmot pro pozemní komunikace s krytem dlážděným</t>
  </si>
  <si>
    <t>268307375</t>
  </si>
  <si>
    <t>721</t>
  </si>
  <si>
    <t>Zdravotechnika - vnitřní kanalizace</t>
  </si>
  <si>
    <t>721100911</t>
  </si>
  <si>
    <t>Zazátkování hrdla potrubí kanalizačního</t>
  </si>
  <si>
    <t>761844446</t>
  </si>
  <si>
    <t>721100913</t>
  </si>
  <si>
    <t>Vysekání čistícího otvoru do trouby</t>
  </si>
  <si>
    <t>-2063893111</t>
  </si>
  <si>
    <t>286116200</t>
  </si>
  <si>
    <t>čistící kus kanalizace plastové KGRE- 150 se 4 šrouby</t>
  </si>
  <si>
    <t>-1132600207</t>
  </si>
  <si>
    <t>721110806</t>
  </si>
  <si>
    <t>Demontáž potrubí kameninové do DN 200</t>
  </si>
  <si>
    <t>-1940897962</t>
  </si>
  <si>
    <t>721140802</t>
  </si>
  <si>
    <t>Demontáž potrubí litinové do DN 100</t>
  </si>
  <si>
    <t>-1246597751</t>
  </si>
  <si>
    <t>30+6+10</t>
  </si>
  <si>
    <t>721140905</t>
  </si>
  <si>
    <t>Potrubí litinové vsazení odbočky DN 100</t>
  </si>
  <si>
    <t>1558070093</t>
  </si>
  <si>
    <t>721173401</t>
  </si>
  <si>
    <t>Potrubí kanalizační plastové svodné systém KG DN 100</t>
  </si>
  <si>
    <t>-248542510</t>
  </si>
  <si>
    <t>28614802r</t>
  </si>
  <si>
    <t>D+M trubka kanalizační  PP potrubí DN 200/6m</t>
  </si>
  <si>
    <t>534607848</t>
  </si>
  <si>
    <t>D+M trubka kanalizační PP potrubí DN 200/6m</t>
  </si>
  <si>
    <t>např.WAVI-NOR PP</t>
  </si>
  <si>
    <t>28614804r</t>
  </si>
  <si>
    <t>D+M trubka kanalizační  PP potrubí DN 300/6m</t>
  </si>
  <si>
    <t>600488938</t>
  </si>
  <si>
    <t>721173402</t>
  </si>
  <si>
    <t>Potrubí kanalizační plastové svodné systém KG DN 125</t>
  </si>
  <si>
    <t>1974512845</t>
  </si>
  <si>
    <t>721173403</t>
  </si>
  <si>
    <t>Potrubí kanalizační plastové svodné systém KG DN 150</t>
  </si>
  <si>
    <t>607544439</t>
  </si>
  <si>
    <t>721173404</t>
  </si>
  <si>
    <t>Potrubí kanalizační plastové svodné systém KG DN 200</t>
  </si>
  <si>
    <t>-1195520685</t>
  </si>
  <si>
    <t>721174024</t>
  </si>
  <si>
    <t>Potrubí kanalizační z PP odpadní systém HT DN 70</t>
  </si>
  <si>
    <t>1416222137</t>
  </si>
  <si>
    <t>721174025</t>
  </si>
  <si>
    <t>Potrubí kanalizační z PP odpadní systém HT DN 100</t>
  </si>
  <si>
    <t>98852669</t>
  </si>
  <si>
    <t>721174041R</t>
  </si>
  <si>
    <t>Potrubí kanalizační z PP připojovací DN 32</t>
  </si>
  <si>
    <t>-1079584524</t>
  </si>
  <si>
    <t>721174042</t>
  </si>
  <si>
    <t>Potrubí kanalizační z PP připojovací systém HT DN 40</t>
  </si>
  <si>
    <t>1948232463</t>
  </si>
  <si>
    <t>721174043</t>
  </si>
  <si>
    <t>Potrubí kanalizační z PP připojovací systém HT DN 50</t>
  </si>
  <si>
    <t>454228443</t>
  </si>
  <si>
    <t>721175112</t>
  </si>
  <si>
    <t>Potrubí kanalizační z PP odpadní zvuk tlumící vícevrstvé systém DN 110</t>
  </si>
  <si>
    <t>185450661</t>
  </si>
  <si>
    <t>(např. POLO-KAL)</t>
  </si>
  <si>
    <t>721210813</t>
  </si>
  <si>
    <t>Demontáž vpustí podlahových z kyselinovzdorné kameniny DN 100</t>
  </si>
  <si>
    <t>601510395</t>
  </si>
  <si>
    <t>721211404</t>
  </si>
  <si>
    <t>Vpusť podlahová s vodorovným odtokem DN 50/75 s přepadovou trubkou</t>
  </si>
  <si>
    <t>2082382275</t>
  </si>
  <si>
    <t>721242115</t>
  </si>
  <si>
    <t>Lapač střešních splavenin z PP se zápachovou klapkou a lapacím košem DN 110</t>
  </si>
  <si>
    <t>-1618278493</t>
  </si>
  <si>
    <t>721242803</t>
  </si>
  <si>
    <t>Demontáž lapače střešních splavenin DN 110</t>
  </si>
  <si>
    <t>-2127885693</t>
  </si>
  <si>
    <t>721290112</t>
  </si>
  <si>
    <t>Zkouška těsnosti potrubí kanalizace vodou do DN 200</t>
  </si>
  <si>
    <t>2123630622</t>
  </si>
  <si>
    <t>25+15+13+10+25+10+2+5+5+8</t>
  </si>
  <si>
    <t>998721101</t>
  </si>
  <si>
    <t>Přesun hmot tonážní pro vnitřní kanalizace v objektech v do 6 m</t>
  </si>
  <si>
    <t>990800422</t>
  </si>
  <si>
    <t>722</t>
  </si>
  <si>
    <t>Zdravotechnika - vnitřní vodovod</t>
  </si>
  <si>
    <t>722130801</t>
  </si>
  <si>
    <t>Demontáž potrubí ocelové pozinkované závitové do DN 25</t>
  </si>
  <si>
    <t>573863474</t>
  </si>
  <si>
    <t>722174001</t>
  </si>
  <si>
    <t>Potrubí vodovodní plastové PPR svar polyfuze PN 16 D 16 x 2,2 mm</t>
  </si>
  <si>
    <t>-874063375</t>
  </si>
  <si>
    <t>722174002</t>
  </si>
  <si>
    <t>Potrubí vodovodní plastové PPR svar polyfuze PN 16 D 20 x 2,8 mm</t>
  </si>
  <si>
    <t>-572296491</t>
  </si>
  <si>
    <t>72217402R</t>
  </si>
  <si>
    <t>Potrubí vodovodní plastové PP-RCT svar polyfuze S3,2 D 20 x 2,8 mm</t>
  </si>
  <si>
    <t>203600027</t>
  </si>
  <si>
    <t>72217403R</t>
  </si>
  <si>
    <t>Potrubí vodovodní plastové PP-RCT svar polyfuze S3,2 D 25 x 3,5 mm</t>
  </si>
  <si>
    <t>959200631</t>
  </si>
  <si>
    <t>722181231</t>
  </si>
  <si>
    <t>Ochrana vodovodního potrubí přilepenými tepelně izolačními trubicemi z PE tl do 15 mm DN do 22 mm</t>
  </si>
  <si>
    <t>847893678</t>
  </si>
  <si>
    <t>90+25</t>
  </si>
  <si>
    <t>722181251</t>
  </si>
  <si>
    <t>Ochrana vodovodního potrubí přilepenými tepelně izolačními trubicemi z PE tl do 25 mm DN do 22 mm</t>
  </si>
  <si>
    <t>1790166957</t>
  </si>
  <si>
    <t>722181252</t>
  </si>
  <si>
    <t>Ochrana vodovodního potrubí přilepenými tepelně izolačními trubicemi z PE tl do 25 mm DN do 42 mm</t>
  </si>
  <si>
    <t>-970526966</t>
  </si>
  <si>
    <t>722230101</t>
  </si>
  <si>
    <t>Ventil přímý G 1/2 se dvěma závity</t>
  </si>
  <si>
    <t>504267314</t>
  </si>
  <si>
    <t>59030711R</t>
  </si>
  <si>
    <t>D+M dvířka revizní uzamykatelná plas 250 x 350 mm</t>
  </si>
  <si>
    <t>720528184</t>
  </si>
  <si>
    <t>722232045</t>
  </si>
  <si>
    <t>Kohout kulový přímý G 1 PN 42 do 185°C vnitřní závit</t>
  </si>
  <si>
    <t>1427460330</t>
  </si>
  <si>
    <t>722232061</t>
  </si>
  <si>
    <t>Kohout kulový přímý G 1/2 PN 42 do 185°C vnitřní závit s vypouštěním</t>
  </si>
  <si>
    <t>1426884342</t>
  </si>
  <si>
    <t>72223910R</t>
  </si>
  <si>
    <t>Montáž patního měřiče, seřízení, naprogramování</t>
  </si>
  <si>
    <t>1277525742</t>
  </si>
  <si>
    <t>Montáž armatur vodovodních se dvěma závity G 1</t>
  </si>
  <si>
    <t>72223911R</t>
  </si>
  <si>
    <t>Patní měřič TV DN 20 Q 2,5 m3/h ( Skalár III OS ) vč. teplotního čidla, kalkulátoru, vyhodnocovací jednotky, snímače, teplotní čidlo, KU 1" pro teplotní čidlo</t>
  </si>
  <si>
    <t>-655064692</t>
  </si>
  <si>
    <t>72223912R</t>
  </si>
  <si>
    <t>Montáž přivzdušňovacího ventilu DN70</t>
  </si>
  <si>
    <t>-1294898811</t>
  </si>
  <si>
    <t>72223913R</t>
  </si>
  <si>
    <t>Přivzdušňovací ventil DN50/75/110  ( HL900 )</t>
  </si>
  <si>
    <t>1390565670</t>
  </si>
  <si>
    <t>722262221</t>
  </si>
  <si>
    <t>Vodoměr závitový jednovtokový suchoběžný do 40 °C G 1/2 x 80 mm Qn 1,5 m3/s horizontální</t>
  </si>
  <si>
    <t>-1660555796</t>
  </si>
  <si>
    <t>722262223</t>
  </si>
  <si>
    <t>Vodoměr závitový jednovtokový suchoběžný do 40 °C G 3/4 x 130 mm Qn 1,5 m3/s horizontální</t>
  </si>
  <si>
    <t>-955250000</t>
  </si>
  <si>
    <t>722263201</t>
  </si>
  <si>
    <t>Vodoměr závitový jednovtokový suchoběžný do 100 °C G 1/2 x 80 mm Qn 1,5 m3/s horizontální</t>
  </si>
  <si>
    <t>1582739856</t>
  </si>
  <si>
    <t>722290226</t>
  </si>
  <si>
    <t>Zkouška těsnosti vodovodního potrubí závitového do DN 50</t>
  </si>
  <si>
    <t>276461504</t>
  </si>
  <si>
    <t>25+90+45+60</t>
  </si>
  <si>
    <t>722290234</t>
  </si>
  <si>
    <t>Proplach a dezinfekce vodovodního potrubí do DN 80</t>
  </si>
  <si>
    <t>1162268099</t>
  </si>
  <si>
    <t>998722101</t>
  </si>
  <si>
    <t>Přesun hmot tonážní pro vnitřní vodovod v objektech v do 6 m</t>
  </si>
  <si>
    <t>1824723555</t>
  </si>
  <si>
    <t>725</t>
  </si>
  <si>
    <t>Zdravotechnika - zařizovací předměty</t>
  </si>
  <si>
    <t>725112182</t>
  </si>
  <si>
    <t>Kombi klozet s úspornou armaturou odpad svislý</t>
  </si>
  <si>
    <t>-2141757958</t>
  </si>
  <si>
    <t>551673810</t>
  </si>
  <si>
    <t>sedátko klozetové s poklopem duroplastové -  bílé</t>
  </si>
  <si>
    <t>-1512832807</t>
  </si>
  <si>
    <t>725211621</t>
  </si>
  <si>
    <t>Umyvadlo keramické připevněné na stěnu šrouby bílé se sloupem na sifon 500 mm</t>
  </si>
  <si>
    <t>-626732044</t>
  </si>
  <si>
    <t>725311121</t>
  </si>
  <si>
    <t>Dřez jednoduchý nerezový se zápachovou uzávěrkou s odkapávací plochou 560x480 mm a miskou</t>
  </si>
  <si>
    <t>804311450</t>
  </si>
  <si>
    <t>725813111</t>
  </si>
  <si>
    <t>Ventil rohový bez připojovací trubičky nebo flexi hadičky G 1/2</t>
  </si>
  <si>
    <t>1089620069</t>
  </si>
  <si>
    <t>725819402</t>
  </si>
  <si>
    <t>Montáž ventilů rohových G 1/2 bez připojovací trubičky</t>
  </si>
  <si>
    <t>1848415376</t>
  </si>
  <si>
    <t>8+4+8</t>
  </si>
  <si>
    <t>551410400</t>
  </si>
  <si>
    <t>ventil rohový mosazný DN 15 1/2"</t>
  </si>
  <si>
    <t>-1160229256</t>
  </si>
  <si>
    <t>ventil rohový mosazný  DN 15 1/2"</t>
  </si>
  <si>
    <t>např.1TE66 DN 15 1/2"</t>
  </si>
  <si>
    <t>20,0</t>
  </si>
  <si>
    <t>725821325</t>
  </si>
  <si>
    <t>Baterie dřezové stojánkové pákové s otáčivým kulatým ústím a délkou ramínka 240 mm</t>
  </si>
  <si>
    <t>-445193131</t>
  </si>
  <si>
    <t>725822612</t>
  </si>
  <si>
    <t>Baterie umyvadlové stojánkové pákové s výpustí</t>
  </si>
  <si>
    <t>767410740</t>
  </si>
  <si>
    <t>725841311</t>
  </si>
  <si>
    <t>Baterie sprchové nástěnné pákové</t>
  </si>
  <si>
    <t>-1858896338</t>
  </si>
  <si>
    <t>72584131R</t>
  </si>
  <si>
    <t>Sprchová sada</t>
  </si>
  <si>
    <t>-930844663</t>
  </si>
  <si>
    <t>Baterie sprchové nástěnné pákové prosté</t>
  </si>
  <si>
    <t>725869218</t>
  </si>
  <si>
    <t>Montáž zápachových uzávěrek U-sifonů</t>
  </si>
  <si>
    <t>1880144625</t>
  </si>
  <si>
    <t>55161311R</t>
  </si>
  <si>
    <t>uzávěrka zápachová pračková nadomítková DN32</t>
  </si>
  <si>
    <t>1822747197</t>
  </si>
  <si>
    <t>72598012R</t>
  </si>
  <si>
    <t>D+M Dvířka 15/30</t>
  </si>
  <si>
    <t>1147371946</t>
  </si>
  <si>
    <t>2+4</t>
  </si>
  <si>
    <t>998725101</t>
  </si>
  <si>
    <t>Přesun hmot tonážní pro zařizovací předměty v objektech v do 6 m</t>
  </si>
  <si>
    <t>-1893566124</t>
  </si>
  <si>
    <t>Práce a dodávky M</t>
  </si>
  <si>
    <t>23-M</t>
  </si>
  <si>
    <t>Montáže potrubí</t>
  </si>
  <si>
    <t>230120046</t>
  </si>
  <si>
    <t>Čištění potrubí profukováním nebo proplachováním DN 100</t>
  </si>
  <si>
    <t>-968528736</t>
  </si>
  <si>
    <t>230120048</t>
  </si>
  <si>
    <t>Čištění potrubí profukováním nebo proplachováním DN 150</t>
  </si>
  <si>
    <t>-417655338</t>
  </si>
  <si>
    <t>230120049</t>
  </si>
  <si>
    <t>Čištění potrubí profukováním nebo proplachováním DN 200</t>
  </si>
  <si>
    <t>1172781711</t>
  </si>
  <si>
    <t>OST</t>
  </si>
  <si>
    <t>Ostatní</t>
  </si>
  <si>
    <t>HZS2491</t>
  </si>
  <si>
    <t>Hodinová zúčtovací sazba dělník zednických výpomocí</t>
  </si>
  <si>
    <t>hod</t>
  </si>
  <si>
    <t>-1208097045</t>
  </si>
  <si>
    <t>Hodinové zúčtovací sazby profesí PSV zednické výpomoci a pomocné práce PSV dělník zednických výpomocí</t>
  </si>
  <si>
    <t>99950010R</t>
  </si>
  <si>
    <t>Uvedení do provozu</t>
  </si>
  <si>
    <t>kpl</t>
  </si>
  <si>
    <t>-1396694049</t>
  </si>
  <si>
    <t>99950020R</t>
  </si>
  <si>
    <t>Vytyčení stávajích sítí</t>
  </si>
  <si>
    <t>764015490</t>
  </si>
  <si>
    <t>99950040R</t>
  </si>
  <si>
    <t>Dokumentace skutečného provedení</t>
  </si>
  <si>
    <t>177592867</t>
  </si>
  <si>
    <t>99950050R</t>
  </si>
  <si>
    <t>Vedlejší rozpočtové náklady</t>
  </si>
  <si>
    <t>1697663558</t>
  </si>
  <si>
    <t>A.1.3 - Vytápění</t>
  </si>
  <si>
    <t xml:space="preserve">    731 - Ústřední vytápění - kotelny</t>
  </si>
  <si>
    <t xml:space="preserve">    733 - Ústřední vytápění - potrubí</t>
  </si>
  <si>
    <t xml:space="preserve">    734 - Ústřední vytápění - armatury</t>
  </si>
  <si>
    <t xml:space="preserve">    735 - Ústřední vytápění - otopná tělesa</t>
  </si>
  <si>
    <t xml:space="preserve">    36-M - Montáž prov.,měř. a regul. zařízení</t>
  </si>
  <si>
    <t>713463211</t>
  </si>
  <si>
    <t>Montáž izolace tepelné potrubí potrubními pouzdry s Al fólií staženými Al páskou 1x D do 50 mm</t>
  </si>
  <si>
    <t>-533947107</t>
  </si>
  <si>
    <t>20+70+60+30</t>
  </si>
  <si>
    <t>631545100</t>
  </si>
  <si>
    <t>pouzdro potrubní izolační 22/25 mm</t>
  </si>
  <si>
    <t>850022382</t>
  </si>
  <si>
    <t>pouzdro potrubní izolační22/25 mm</t>
  </si>
  <si>
    <t>20+70</t>
  </si>
  <si>
    <t>trubice z pěnového PE</t>
  </si>
  <si>
    <t>631545320</t>
  </si>
  <si>
    <t>pouzdro potrubní izolační  35/30 mm</t>
  </si>
  <si>
    <t>847953752</t>
  </si>
  <si>
    <t>pouzdro potrubní izolační 35/30 mm</t>
  </si>
  <si>
    <t>60,0</t>
  </si>
  <si>
    <t>631545330</t>
  </si>
  <si>
    <t>pouzdro potrubní izolační  42/30 mm</t>
  </si>
  <si>
    <t>-656200371</t>
  </si>
  <si>
    <t>713463411</t>
  </si>
  <si>
    <t>Montáž izolace tepelné potrubí a ohybů návlekovými izolačními pouzdry</t>
  </si>
  <si>
    <t>-1867463777</t>
  </si>
  <si>
    <t>283771050</t>
  </si>
  <si>
    <t>izolace potrubí 18 x 13 mm</t>
  </si>
  <si>
    <t>-963720086</t>
  </si>
  <si>
    <t>160,0</t>
  </si>
  <si>
    <t>(např.Mirelon Pro)</t>
  </si>
  <si>
    <t>283771350</t>
  </si>
  <si>
    <t>páska samolepící  po 20 m</t>
  </si>
  <si>
    <t>402246998</t>
  </si>
  <si>
    <t>983335489</t>
  </si>
  <si>
    <t>Přesun hmot pro izolace tepelné v objektech v do 6 m</t>
  </si>
  <si>
    <t>731</t>
  </si>
  <si>
    <t>Ústřední vytápění - kotelny</t>
  </si>
  <si>
    <t>73141111R</t>
  </si>
  <si>
    <t>Úprava stávajícího rozdělovače a sběrače přívodní a zpětné topné vody, navaření 2 výstupních hrdel z bzešvých trubek DN25, 2 ks závitová hrdla DN25/PN6 provést z čelní strany R+S</t>
  </si>
  <si>
    <t>-1029525969</t>
  </si>
  <si>
    <t>73141211R</t>
  </si>
  <si>
    <t>Radiová odečtová sada ( dle volby provozovatele )</t>
  </si>
  <si>
    <t>-1149359032</t>
  </si>
  <si>
    <t>73141311R</t>
  </si>
  <si>
    <t>Úprava nastavení ekviterní křivky objektu po celkovém zateplení, součástí výměníkové stanice - zajistí provozovatel nebo dodavatel tepla</t>
  </si>
  <si>
    <t>1042695817</t>
  </si>
  <si>
    <t>73441211R</t>
  </si>
  <si>
    <t>Měřič tepla ultrazvukový, nominální průtok 0,60 m3/h vč. kabelů, čidel a šroubení</t>
  </si>
  <si>
    <t>1892322890</t>
  </si>
  <si>
    <t>998731101</t>
  </si>
  <si>
    <t>Přesun hmot tonážní pro kotelny v objektech v do 6 m</t>
  </si>
  <si>
    <t>1035961923</t>
  </si>
  <si>
    <t>733</t>
  </si>
  <si>
    <t>Ústřední vytápění - potrubí</t>
  </si>
  <si>
    <t>733121117</t>
  </si>
  <si>
    <t>Potrubí ocelové hladké bezešvé běžné nízkotlaké D 51x3,2</t>
  </si>
  <si>
    <t>1968138796</t>
  </si>
  <si>
    <t>733121154</t>
  </si>
  <si>
    <t>Potrubí ocelové hladké bezešvé nízkotlaké nebo středotlaké D 31,8x2,6</t>
  </si>
  <si>
    <t>-354559148</t>
  </si>
  <si>
    <t>733190217</t>
  </si>
  <si>
    <t>Zkouška těsnosti potrubí ocelové hladké do D 51x2,6</t>
  </si>
  <si>
    <t>-1838190058</t>
  </si>
  <si>
    <t>100+35</t>
  </si>
  <si>
    <t>733322201</t>
  </si>
  <si>
    <t xml:space="preserve">Potrubí plastové z PE-X spojované kovovou objímkou D 17x2 </t>
  </si>
  <si>
    <t>-1628648318</t>
  </si>
  <si>
    <t>(systém Rehau - Has)</t>
  </si>
  <si>
    <t>180,0</t>
  </si>
  <si>
    <t>733322202</t>
  </si>
  <si>
    <t xml:space="preserve">Potrubí plastové z PE-X spojované kovovou objímkou D 20x2 </t>
  </si>
  <si>
    <t>-667973697</t>
  </si>
  <si>
    <t>Potrubí plastové z PE-X spojované kovovou objímkou D 20x2</t>
  </si>
  <si>
    <t>70,0</t>
  </si>
  <si>
    <t>733322204</t>
  </si>
  <si>
    <t xml:space="preserve">Potrubí plastové z PE-X spojované kovovou objímkou D 32x2,9 </t>
  </si>
  <si>
    <t>-1369253291</t>
  </si>
  <si>
    <t>733391102</t>
  </si>
  <si>
    <t>Zkouška těsnosti potrubí plastové do D 50x4,6</t>
  </si>
  <si>
    <t>1503877083</t>
  </si>
  <si>
    <t>180+70+25</t>
  </si>
  <si>
    <t>998733101</t>
  </si>
  <si>
    <t>Přesun hmot tonážní pro rozvody potrubí v objektech v do 6 m</t>
  </si>
  <si>
    <t>799850833</t>
  </si>
  <si>
    <t>734</t>
  </si>
  <si>
    <t>Ústřední vytápění - armatury</t>
  </si>
  <si>
    <t>734209113</t>
  </si>
  <si>
    <t>Montáž armatury závitové s dvěma závity G 1/2</t>
  </si>
  <si>
    <t>569616618</t>
  </si>
  <si>
    <t>55121169R</t>
  </si>
  <si>
    <t>Kompaktní armatura 1/2" s integrovaným termostatickým ventilem, rohová</t>
  </si>
  <si>
    <t>-749548028</t>
  </si>
  <si>
    <t>ventil radiátorový termostatický rohový VE4263H DN10</t>
  </si>
  <si>
    <t>734209114</t>
  </si>
  <si>
    <t>Montáž armatury závitové s dvěma závity G 3/4</t>
  </si>
  <si>
    <t>-240172448</t>
  </si>
  <si>
    <t>551280360</t>
  </si>
  <si>
    <t>manometr radiální IVAR.MR 63, 0 - 16 bar</t>
  </si>
  <si>
    <t>-1494744600</t>
  </si>
  <si>
    <t>734211120</t>
  </si>
  <si>
    <t>Ventil závitový odvzdušňovací G 1/2 PN 14 do 120°C automatický</t>
  </si>
  <si>
    <t>647816525</t>
  </si>
  <si>
    <t>734220101</t>
  </si>
  <si>
    <t>Ventil závitový regulační přímý G 3/4 PN 20 do 100°C vyvažovací</t>
  </si>
  <si>
    <t>-6063381</t>
  </si>
  <si>
    <t>734221532</t>
  </si>
  <si>
    <t>Ventil závitový termostatický rohový jednoregulační G 1/2 PN 16 do 110°C bez hlavice ovládání</t>
  </si>
  <si>
    <t>-1549730487</t>
  </si>
  <si>
    <t>734221686</t>
  </si>
  <si>
    <t>Termostatická hlavice vosková PN 10 do 110°C otopných těles VK</t>
  </si>
  <si>
    <t>282093277</t>
  </si>
  <si>
    <t>73426123R</t>
  </si>
  <si>
    <t>Svěrné šroubení na potrubí PEX - 16x2 PEX TP 4410</t>
  </si>
  <si>
    <t>1198446852</t>
  </si>
  <si>
    <t>734261417</t>
  </si>
  <si>
    <t>Šroubení regulační radiátorové rohové G 1/2 s vypouštěním</t>
  </si>
  <si>
    <t>2008909946</t>
  </si>
  <si>
    <t>734292723</t>
  </si>
  <si>
    <t>-586404364</t>
  </si>
  <si>
    <t>734292774</t>
  </si>
  <si>
    <t>Kohout kulový přímý G 1 PN 42 do 185°C plnoprůtokový s koulí DADO vnitřní závit</t>
  </si>
  <si>
    <t>1637068016</t>
  </si>
  <si>
    <t>2110223878</t>
  </si>
  <si>
    <t>734419111</t>
  </si>
  <si>
    <t>Montáž teploměrů s ochranným pouzdrem nebo pevným stonkem a jímkou</t>
  </si>
  <si>
    <t>-544621964</t>
  </si>
  <si>
    <t>551281380</t>
  </si>
  <si>
    <t>teploměr s jímkou 1/2" R540 1/2" 0°-120°C</t>
  </si>
  <si>
    <t>1525919137</t>
  </si>
  <si>
    <t>551280280</t>
  </si>
  <si>
    <t>jímka pro teploměr 1/2" x L 200 mm</t>
  </si>
  <si>
    <t>-1864824282</t>
  </si>
  <si>
    <t>998734101</t>
  </si>
  <si>
    <t>Přesun hmot tonážní pro armatury v objektech v do 6 m</t>
  </si>
  <si>
    <t>-1403941492</t>
  </si>
  <si>
    <t>735</t>
  </si>
  <si>
    <t>Ústřední vytápění - otopná tělesa</t>
  </si>
  <si>
    <t>735152192</t>
  </si>
  <si>
    <t>Otopné těleso VK panelové výška/délka 900/500 mm</t>
  </si>
  <si>
    <t>-288920209</t>
  </si>
  <si>
    <t>Otopné těleso VK panelovévýška/délka 900/500 mm</t>
  </si>
  <si>
    <t>(Korado Radik Ventil Kompakt typ 10 VK)</t>
  </si>
  <si>
    <t>735152473</t>
  </si>
  <si>
    <t>Otopné těleso panelové  VK výška/délka 600/600 mm</t>
  </si>
  <si>
    <t>-385626237</t>
  </si>
  <si>
    <t>Otopné těleso panelové VK výška/délka 600/600 mm</t>
  </si>
  <si>
    <t>(Korado Radik Ventil Kompakt typ 21 VK)</t>
  </si>
  <si>
    <t>735152478</t>
  </si>
  <si>
    <t>Otopné těleso panelové VK výška/délka 600/1100 mm</t>
  </si>
  <si>
    <t>-1322824045</t>
  </si>
  <si>
    <t>735164511</t>
  </si>
  <si>
    <t>Montáž otopného tělesa trubkového na stěnu výšky tělesa do 1500 mm</t>
  </si>
  <si>
    <t>-456775336</t>
  </si>
  <si>
    <t>54153016R</t>
  </si>
  <si>
    <t>těleso trubkové  1220 x 400 mm</t>
  </si>
  <si>
    <t>-1811307903</t>
  </si>
  <si>
    <t>(KORALUX LINEAR CLASSIC-E)</t>
  </si>
  <si>
    <t>4,0</t>
  </si>
  <si>
    <t>998735101</t>
  </si>
  <si>
    <t>Přesun hmot tonážní pro otopná tělesa v objektech v do 6 m</t>
  </si>
  <si>
    <t>-546384986</t>
  </si>
  <si>
    <t>783614653</t>
  </si>
  <si>
    <t>Základní antikorozní jednonásobný syntetický samozákladující potrubí DN do 50 mm</t>
  </si>
  <si>
    <t>1212390809</t>
  </si>
  <si>
    <t>Základní antikorozní nátěr armatur a kovových potrubí jednonásobný potrubí do DN 50 mm syntetický samozákladující</t>
  </si>
  <si>
    <t>783615551</t>
  </si>
  <si>
    <t>Mezinátěr jednonásobný syntetický nátěr potrubí DN do 50 mm</t>
  </si>
  <si>
    <t>-1265332488</t>
  </si>
  <si>
    <t>Mezinátěr armatur a kovových potrubí potrubí do DN 50 mm syntetický standardní</t>
  </si>
  <si>
    <t>783617611</t>
  </si>
  <si>
    <t>Krycí dvojnásobný syntetický nátěr potrubí DN do 50 mm</t>
  </si>
  <si>
    <t>1335015528</t>
  </si>
  <si>
    <t>Krycí nátěr (email) armatur a kovových potrubí potrubí do DN 50 mm dvojnásobný syntetický standardní</t>
  </si>
  <si>
    <t>36-M</t>
  </si>
  <si>
    <t>Montáž prov.,měř. a regul. zařízení</t>
  </si>
  <si>
    <t>362430124</t>
  </si>
  <si>
    <t>Montáž elektricky řízeného rozdělovače, typ 463,464,465</t>
  </si>
  <si>
    <t>-1957979500</t>
  </si>
  <si>
    <t>391331010</t>
  </si>
  <si>
    <t>rozdělovač topných nákladů elektronický E-ITN 10.0 jednočidlový, vizuální odpočet</t>
  </si>
  <si>
    <t>-2133892324</t>
  </si>
  <si>
    <t>99950015R</t>
  </si>
  <si>
    <t>Dilatační a topná zkouška celkového systému vytápění vč. protokolu</t>
  </si>
  <si>
    <t>-1592784042</t>
  </si>
  <si>
    <t>Závěsný a spojovací materiál</t>
  </si>
  <si>
    <t>-1431487838</t>
  </si>
  <si>
    <t>99950030R</t>
  </si>
  <si>
    <t>Požární pásky pro ucpávky a těsnění prostopů požárních stěn ( celková délka do 2 m )</t>
  </si>
  <si>
    <t>-1341283412</t>
  </si>
  <si>
    <t>99950035R</t>
  </si>
  <si>
    <t>Vypuštění části systému</t>
  </si>
  <si>
    <t>-521979108</t>
  </si>
  <si>
    <t>-1874145614</t>
  </si>
  <si>
    <t>400232506</t>
  </si>
  <si>
    <t>A1.4 - Vzduchotechnika</t>
  </si>
  <si>
    <t>PSV - Vzduchotechnika</t>
  </si>
  <si>
    <t xml:space="preserve">    1.1 - Zařízení č. 1 –  Zařízení č. 1: Likvidace pachů v kuchyni</t>
  </si>
  <si>
    <t xml:space="preserve">    2.1 -  Zařízení č. 2 – Odvod vzduchu z koupelen</t>
  </si>
  <si>
    <t xml:space="preserve">    4.1 - Ostatní</t>
  </si>
  <si>
    <t>1.1</t>
  </si>
  <si>
    <t>Zařízení č. 1 –  Zařízení č. 1: Likvidace pachů v kuchyni</t>
  </si>
  <si>
    <t>751377012</t>
  </si>
  <si>
    <t>Mtž odsávacího zákrytu (digestoř) bytového komínového</t>
  </si>
  <si>
    <t>967611212</t>
  </si>
  <si>
    <t>Montáž odsávacích stropů, zákrytů odsávacího zákrytu (digestoř) bytového komínového</t>
  </si>
  <si>
    <t>1.01</t>
  </si>
  <si>
    <t>Kuchyňský odsavač par –podstavný , šířka: 600mm, hloubka 500 mm, s radiálním ventilátorem, osvětlením a tukovými a filtry, výkon: 200m3/hod (režim cirkulace)
 např. OP 520 X</t>
  </si>
  <si>
    <t>ks</t>
  </si>
  <si>
    <t>-108308046</t>
  </si>
  <si>
    <t>Kuchyňský odsavač par –podstavný , šířka: 600mm, hloubka 500 mm, s radiálním ventilátorem, osvětlením a tukovými a filtry, výkon: 200m3/hod (režim cirkulace)</t>
  </si>
  <si>
    <t>1.02</t>
  </si>
  <si>
    <t>Uhlíkový filtr  (1+1)</t>
  </si>
  <si>
    <t>1749427887</t>
  </si>
  <si>
    <t>Uhlíkový filtr (1+1)</t>
  </si>
  <si>
    <t>2.1</t>
  </si>
  <si>
    <t xml:space="preserve"> Zařízení č. 2 – Odvod vzduchu z koupelen</t>
  </si>
  <si>
    <t>751111052</t>
  </si>
  <si>
    <t>Mtž vent ax ntl podhledového D do 200 mm</t>
  </si>
  <si>
    <t>877360441</t>
  </si>
  <si>
    <t>Montáž ventilátoru axiálního nízkotlakého podhledového, průměru přes 100 do 200 mm</t>
  </si>
  <si>
    <t>2.01</t>
  </si>
  <si>
    <t xml:space="preserve">Ventilátor malý radiální, s doběhem a se zpětnou klapkou, výkon: 100m3/hod – 80Pa, např. EBB 250 N T 
</t>
  </si>
  <si>
    <t>50777459</t>
  </si>
  <si>
    <t>Ventilátor malý axiální, s doběhem a se zpětnou klapkou, v tichém provedení, výkon: 100m3/hod – 30Pa</t>
  </si>
  <si>
    <t>751398041</t>
  </si>
  <si>
    <t>Mtž protidešťové žaluzie potrubí D do 300 mm</t>
  </si>
  <si>
    <t>1334907232</t>
  </si>
  <si>
    <t>Montáž ostatních zařízení protidešťové žaluzie nebo žaluziové klapky na kruhové potrubí, průměru do 300 mm</t>
  </si>
  <si>
    <t>2.02</t>
  </si>
  <si>
    <t xml:space="preserve">Protidešťová žaluzie 125x125 mm – PER 125 W
</t>
  </si>
  <si>
    <t>73357082</t>
  </si>
  <si>
    <t>Protidešťová žaluzie 125x125 mm – PER 125 W</t>
  </si>
  <si>
    <t>751537011</t>
  </si>
  <si>
    <t>Mtž potrubí ohebného neizol z Al laminátové hadice D do 100 mm</t>
  </si>
  <si>
    <t>-80823971</t>
  </si>
  <si>
    <t>Montáž kruhového potrubí ohebného neizolovaného z Al laminátové hadice, průměru do 100 mm</t>
  </si>
  <si>
    <t>"semiflex 100" 4,0</t>
  </si>
  <si>
    <t>" spiro 100 - rovné" 33</t>
  </si>
  <si>
    <t>" spiro 100 - tvarové" 12</t>
  </si>
  <si>
    <t>2.03</t>
  </si>
  <si>
    <t>Ohebné potrubí semiflex -  DN 100</t>
  </si>
  <si>
    <t>-182610600</t>
  </si>
  <si>
    <t>Ohebné potrubí semiflex - f125</t>
  </si>
  <si>
    <t>2.04</t>
  </si>
  <si>
    <t xml:space="preserve">Spiro potrubí DN 100 - rovné
</t>
  </si>
  <si>
    <t>-414490389</t>
  </si>
  <si>
    <t>Spiro potrubí f125 - rovné</t>
  </si>
  <si>
    <t>2.05</t>
  </si>
  <si>
    <t xml:space="preserve">Spiro potrubí DN 100 - tvarové
</t>
  </si>
  <si>
    <t>-513251884</t>
  </si>
  <si>
    <t>Tepelná izolace tl.30 mm</t>
  </si>
  <si>
    <t>751537012</t>
  </si>
  <si>
    <t>Mtž potrubí ohebného neizol z Al laminátové hadice D do 200 mm</t>
  </si>
  <si>
    <t>1936468173</t>
  </si>
  <si>
    <t>Montáž kruhového potrubí ohebného neizolovaného z Al laminátové hadice, průměru přes 100 do 200 mm</t>
  </si>
  <si>
    <t>2.06</t>
  </si>
  <si>
    <t xml:space="preserve">Spiro potrubí DN 125 - tvarové
</t>
  </si>
  <si>
    <t>-542753699</t>
  </si>
  <si>
    <t>713411111</t>
  </si>
  <si>
    <t>Montáž izolace tepelné potrubí pásy nebo rohožemi bez úpravy staženými drátem 1x</t>
  </si>
  <si>
    <t>368693218</t>
  </si>
  <si>
    <t>Montáž izolace tepelné potrubí a ohybů pásy nebo rohožemi bez povrchové úpravy (izolační materiál ve specifikaci) ovinutými kolem potrubí a staženými ocelovým drátem potrubí jednovrstvá</t>
  </si>
  <si>
    <t>2.07</t>
  </si>
  <si>
    <t xml:space="preserve">Tepelná izolace tl.20 mm
</t>
  </si>
  <si>
    <t>1079014144</t>
  </si>
  <si>
    <t>751691111</t>
  </si>
  <si>
    <t>Zaregulování systému vzduchotechnického zařízení - 1 koncový (distribuční) prvek</t>
  </si>
  <si>
    <t>-248227915</t>
  </si>
  <si>
    <t>Zaregulování systému vzduchotechnického zařízení za 1 koncový (distribuční) prvek</t>
  </si>
  <si>
    <t>2.08</t>
  </si>
  <si>
    <t xml:space="preserve">Nastavitelný doběhový spínač (ZN 806)
</t>
  </si>
  <si>
    <t>1044982725</t>
  </si>
  <si>
    <t>4.1</t>
  </si>
  <si>
    <t>4.01</t>
  </si>
  <si>
    <t xml:space="preserve">Závěsný a spojovací materiál
</t>
  </si>
  <si>
    <t>1435329163</t>
  </si>
  <si>
    <t>4.02</t>
  </si>
  <si>
    <t xml:space="preserve">Doprava materiálu
</t>
  </si>
  <si>
    <t>-1008871095</t>
  </si>
  <si>
    <t>Doprava materiálu</t>
  </si>
  <si>
    <t>4.03</t>
  </si>
  <si>
    <t xml:space="preserve">Dokumentace pro kolaudaci
</t>
  </si>
  <si>
    <t>1746529766</t>
  </si>
  <si>
    <t>Dokumentace pro kolaudaci</t>
  </si>
  <si>
    <t>A1.5 - Elektroinstalace</t>
  </si>
  <si>
    <t>D1 - Dodávky</t>
  </si>
  <si>
    <t>D2 - Elektromontáže silnoproud</t>
  </si>
  <si>
    <t xml:space="preserve">    D3 - Elektromontáže</t>
  </si>
  <si>
    <t xml:space="preserve">      D4 - Kabeláže</t>
  </si>
  <si>
    <t xml:space="preserve">      D5 - Svítidla</t>
  </si>
  <si>
    <t xml:space="preserve">      D6 - Přístroje</t>
  </si>
  <si>
    <t xml:space="preserve">      D7 - kabelové trasy, úložný materiál</t>
  </si>
  <si>
    <t xml:space="preserve">      D8 - Ostatní elektromontážní práce a materiál</t>
  </si>
  <si>
    <t>D10 - Ostatní práce HZS</t>
  </si>
  <si>
    <t>D11 - Stavební výpomoce</t>
  </si>
  <si>
    <t>D12 - STA</t>
  </si>
  <si>
    <t xml:space="preserve">    D13 - dodávky</t>
  </si>
  <si>
    <t xml:space="preserve">    D14 - montáž</t>
  </si>
  <si>
    <t xml:space="preserve">      D15 - Zásuvka televizní TV+R+SAT- kompletní sestava Tango</t>
  </si>
  <si>
    <t xml:space="preserve">      D16 - Trasy</t>
  </si>
  <si>
    <t xml:space="preserve">    D17 - Ostatní</t>
  </si>
  <si>
    <t>D18 - Hromosvod</t>
  </si>
  <si>
    <t xml:space="preserve">    D19 - Demontáže</t>
  </si>
  <si>
    <t xml:space="preserve">    D20 - Montáž</t>
  </si>
  <si>
    <t>D1</t>
  </si>
  <si>
    <t>Dodávky</t>
  </si>
  <si>
    <t>Pol1</t>
  </si>
  <si>
    <t>Rozvaděč RE1 typ ER112/NVP7P-C ER včetně jističe50/3/B;</t>
  </si>
  <si>
    <t>Pol2</t>
  </si>
  <si>
    <t>rozvaděč RE1.1</t>
  </si>
  <si>
    <t>Pol3</t>
  </si>
  <si>
    <t>rozvaděč RB1-4</t>
  </si>
  <si>
    <t>Pol4</t>
  </si>
  <si>
    <t>HOP typ K12, Dehn</t>
  </si>
  <si>
    <t>740R1</t>
  </si>
  <si>
    <t>doprava dodávek</t>
  </si>
  <si>
    <t>-980533756</t>
  </si>
  <si>
    <t>doprava dodávek cca 3,6%</t>
  </si>
  <si>
    <t>740R2</t>
  </si>
  <si>
    <t>přesun dodávek</t>
  </si>
  <si>
    <t>110561853</t>
  </si>
  <si>
    <t>přesun dodávek cca 1%</t>
  </si>
  <si>
    <t>D2</t>
  </si>
  <si>
    <t>Elektromontáže silnoproud</t>
  </si>
  <si>
    <t>D3</t>
  </si>
  <si>
    <t>Elektromontáže</t>
  </si>
  <si>
    <t>740R5</t>
  </si>
  <si>
    <t>PPV - pro elektromontáže</t>
  </si>
  <si>
    <t>1912253973</t>
  </si>
  <si>
    <t>PPV - pro elektromontáže cca 6%</t>
  </si>
  <si>
    <t>D4</t>
  </si>
  <si>
    <t>Kabeláže</t>
  </si>
  <si>
    <t>Pol5</t>
  </si>
  <si>
    <t>CYKY-O 3x1.5 , pevně</t>
  </si>
  <si>
    <t>Pol6</t>
  </si>
  <si>
    <t>CYKY-J 3x1.5 , pevně</t>
  </si>
  <si>
    <t>Pol7</t>
  </si>
  <si>
    <t>CYKY-J 3x2.5 , pevně</t>
  </si>
  <si>
    <t>Pol8</t>
  </si>
  <si>
    <t>CYKY-J 5x1.5 , pevně</t>
  </si>
  <si>
    <t>Pol9</t>
  </si>
  <si>
    <t>CYKY-J 5x2.5 , pevně</t>
  </si>
  <si>
    <t>Pol10</t>
  </si>
  <si>
    <t>CYKY-J 5x6 , pevně</t>
  </si>
  <si>
    <t>Pol11</t>
  </si>
  <si>
    <t>1-AYKY-J 4x25 RM pevně</t>
  </si>
  <si>
    <t>Pol12</t>
  </si>
  <si>
    <t>1-AYKY-J 4x70SM pevně</t>
  </si>
  <si>
    <t>Pol13</t>
  </si>
  <si>
    <t>1-AYKY-J 4x150 SM pevně</t>
  </si>
  <si>
    <t>Pol14</t>
  </si>
  <si>
    <t>CY 4 , pevně</t>
  </si>
  <si>
    <t>Pol15</t>
  </si>
  <si>
    <t>CY 6 , pevně</t>
  </si>
  <si>
    <t>Pol16</t>
  </si>
  <si>
    <t>CY 10 , pevně</t>
  </si>
  <si>
    <t>Pol17</t>
  </si>
  <si>
    <t>CY 16 , pevně</t>
  </si>
  <si>
    <t>Pol18</t>
  </si>
  <si>
    <t>CY 35 , pevně</t>
  </si>
  <si>
    <t>Pol19</t>
  </si>
  <si>
    <t>H07V-K 70 , pevně</t>
  </si>
  <si>
    <t>Pol20</t>
  </si>
  <si>
    <t>Drát 10 drát o 10mm(0,62kg/m), pevně</t>
  </si>
  <si>
    <t>D5</t>
  </si>
  <si>
    <t>Svítidla</t>
  </si>
  <si>
    <t>Pol21</t>
  </si>
  <si>
    <t>A,E- Modus KSC218EP</t>
  </si>
  <si>
    <t>Pol22</t>
  </si>
  <si>
    <t>B- Modus KSC136EP</t>
  </si>
  <si>
    <t>Pol23</t>
  </si>
  <si>
    <t>C- Modus KSC236EP</t>
  </si>
  <si>
    <t>Pol24</t>
  </si>
  <si>
    <t>D,F-BRSB4KO300V0/ND</t>
  </si>
  <si>
    <t>Pol25</t>
  </si>
  <si>
    <t>G- nást. LED sv. s PIR čidlem typ WHLX84-BI</t>
  </si>
  <si>
    <t>Pol26</t>
  </si>
  <si>
    <t>zářivka L 18W/840 FLH1                     OSRAM</t>
  </si>
  <si>
    <t>zářivka L 18W/840 FLH1 OSRAM</t>
  </si>
  <si>
    <t>Pol27</t>
  </si>
  <si>
    <t>žářivka L 36W/840 FLH1                     OSRAM</t>
  </si>
  <si>
    <t>žářivka L 36W/840 FLH1 OSRAM</t>
  </si>
  <si>
    <t>D6</t>
  </si>
  <si>
    <t>Přístroje</t>
  </si>
  <si>
    <t>Pol28</t>
  </si>
  <si>
    <t>3559-A01345 Přístroj spínače jednopólového (bezšroubové svorky); řazení 1, 1So (do hořlavých podkladů B až F)</t>
  </si>
  <si>
    <t>Pol29</t>
  </si>
  <si>
    <t>3559-A05345 Přístroj přepínače sériového (bezšroubové svorky); řazení 5 (do hořlavých podkladů B až F)</t>
  </si>
  <si>
    <t>Pol30</t>
  </si>
  <si>
    <t>3559-A25345 Přístroj přepínače střídavého, se svorkou N (bezšroubové svorky); řazení 6S, 6So, 6 (do hořlavých podkladů B až F)</t>
  </si>
  <si>
    <t>Pol31</t>
  </si>
  <si>
    <t>3559-A91345 Přístroj ovládače zapínacího se svorkou N (bezšroubové svorky); řazení 1/0, 1/0So, 1/0S (do hořlavých podkladů B až F)</t>
  </si>
  <si>
    <t>Pol32</t>
  </si>
  <si>
    <t>5513A-C02357 B Zásuvka dvojnásobná (bezšroubové svorky), s ochrannými kolíky, s natočenou dutinou, s clonkami; řazení 2x(2P+PE); d. Tango; b. bílá</t>
  </si>
  <si>
    <t>Pol33</t>
  </si>
  <si>
    <t>5593A-C02357 B Zásuvka dvojnásobná (bezšroubové svorky), s ochrannými kolíky, s natočenou dutinou, s clonkami, s ochranou před přepětím, optická signalizace poruchy; řazení 2x(2P+PE); d. Tango; b. bílá</t>
  </si>
  <si>
    <t>Pol34</t>
  </si>
  <si>
    <t>3299A-A22180 B Spínač automatický, s rovinným snímáním pohybu 180°, relé; d. Tango; b. bílá</t>
  </si>
  <si>
    <t>Pol35</t>
  </si>
  <si>
    <t>3901A-B10 B Rámeček pro elektroinstalační přístroje, jednonásobný; d. Tango; b. bílá</t>
  </si>
  <si>
    <t>Pol36</t>
  </si>
  <si>
    <t>3558A-A651 B Kryt spínače kolébkového; d. Tango; b. bílá</t>
  </si>
  <si>
    <t>Pol37</t>
  </si>
  <si>
    <t>3558A-A652 B Kryt spínače kolébkového, dělený; d. Tango; b. bílá</t>
  </si>
  <si>
    <t>Pol38</t>
  </si>
  <si>
    <t>3558A-A653 B Kryt spínače kolébkového, s čirým průzorem; d. Tango; b. bílá</t>
  </si>
  <si>
    <t>Pol39</t>
  </si>
  <si>
    <t>3938A-A106 B Svorkovnice pětipólová, s krytem, pro pohyblivý vývod 5x 2,5 mm2 Cu, pro pevný přívod 5x 4 mm2 Cu; d. Tango; b. bílá</t>
  </si>
  <si>
    <t>Pol40</t>
  </si>
  <si>
    <t>Autonomní detektor kouře CSEZ-01/19 Moeller</t>
  </si>
  <si>
    <t>D7</t>
  </si>
  <si>
    <t>kabelové trasy, úložný materiál</t>
  </si>
  <si>
    <t>Pol41</t>
  </si>
  <si>
    <t>odbočovací krabice Hensel typ K 1205/2</t>
  </si>
  <si>
    <t>Pol42</t>
  </si>
  <si>
    <t>KPR 68 krabice univezální, hluboká pod om.</t>
  </si>
  <si>
    <t>Pol43</t>
  </si>
  <si>
    <t>KPRL 68-70/LD KRABICE UNIVERZÁLNÍ</t>
  </si>
  <si>
    <t>Pol44</t>
  </si>
  <si>
    <t>KF 09063 TRUBKA KOPOFLEX 63</t>
  </si>
  <si>
    <t>Poznámka k položce:
trasa HDV( přívod z HDS do RE)</t>
  </si>
  <si>
    <t>Pol45</t>
  </si>
  <si>
    <t>DZ 60X100 ŽLAB KABELOVÝ DRÁTĚNÝ</t>
  </si>
  <si>
    <t>Pol46</t>
  </si>
  <si>
    <t>DZS/B SPOJKA</t>
  </si>
  <si>
    <t>Pol47</t>
  </si>
  <si>
    <t>DZDS 100/B PODPĚRA NA STĚNU</t>
  </si>
  <si>
    <t>Pol48</t>
  </si>
  <si>
    <t>DZCZ/B ZÁVĚS STŘEDOVÝ</t>
  </si>
  <si>
    <t>Pol49</t>
  </si>
  <si>
    <t>KPO 8X97 KOTVA POŽÁRNĚ ODOLNÁ</t>
  </si>
  <si>
    <t>D8</t>
  </si>
  <si>
    <t>Ostatní elektromontážní práce a materiál</t>
  </si>
  <si>
    <t>Pol50</t>
  </si>
  <si>
    <t>PNA2 160A gG Pojistková vložka</t>
  </si>
  <si>
    <t>Ks</t>
  </si>
  <si>
    <t>Pol51</t>
  </si>
  <si>
    <t>PL7-C10/1 Jistič PL7, char C, 1-pólový, Icn=10kA, In=10A</t>
  </si>
  <si>
    <t>Pol52</t>
  </si>
  <si>
    <t>kryt jističe 1 fázového IP40</t>
  </si>
  <si>
    <t>Pol53</t>
  </si>
  <si>
    <t>stavební sádra</t>
  </si>
  <si>
    <t>Pol54</t>
  </si>
  <si>
    <t>Montáž rozvaděče do 50 kg</t>
  </si>
  <si>
    <t>Pol55</t>
  </si>
  <si>
    <t>přes 50 do 100kg</t>
  </si>
  <si>
    <t>Montáž rozvaděče přes 50 do 100kg</t>
  </si>
  <si>
    <t>Pol56</t>
  </si>
  <si>
    <t>do 2,5 mm2</t>
  </si>
  <si>
    <t>Ukončení vodičů izolovaných s označením a zapojením v rozváděči nebo na přístroji do 2,5 mm2</t>
  </si>
  <si>
    <t>Pol57</t>
  </si>
  <si>
    <t>4 mm2</t>
  </si>
  <si>
    <t>Ukončení vodičů izolovaných s označením a zapojením v rozváděči nebo na přístroji 4 mm2</t>
  </si>
  <si>
    <t>Pol58</t>
  </si>
  <si>
    <t>6 mm2</t>
  </si>
  <si>
    <t>Ukončení vodičů izolovaných s označením a zapojením v rozváděči nebo na přístroji 6 mm2</t>
  </si>
  <si>
    <t>Pol59</t>
  </si>
  <si>
    <t>10 mm2</t>
  </si>
  <si>
    <t>Ukončení vodičů izolovaných s označením a zapojením v rozváděči nebo na přístroji 10 mm2</t>
  </si>
  <si>
    <t>Pol60</t>
  </si>
  <si>
    <t>16 mm2</t>
  </si>
  <si>
    <t>Ukončení vodičů izolovaných s označením a zapojením v rozváděči nebo na přístroji 16 mm2</t>
  </si>
  <si>
    <t>Pol61</t>
  </si>
  <si>
    <t>35 mm2</t>
  </si>
  <si>
    <t>Ukončení vodičů izolovaných s označením a zapojením v rozváděči nebo na přístroji 35 mm2</t>
  </si>
  <si>
    <t>Pol62</t>
  </si>
  <si>
    <t>70 mm2</t>
  </si>
  <si>
    <t>Ukončení vodičů izolovaných s označením a zapojením v rozváděči nebo na přístroji 70 mm2</t>
  </si>
  <si>
    <t>Pol63</t>
  </si>
  <si>
    <t>150 mm2</t>
  </si>
  <si>
    <t>Ukončení vodičů izolovaných s označením a zapojením v rozváděči nebo na přístroji 150 mm2</t>
  </si>
  <si>
    <t>740R3</t>
  </si>
  <si>
    <t>podružný materiál - elektromontáže</t>
  </si>
  <si>
    <t>753770017</t>
  </si>
  <si>
    <t xml:space="preserve">podružný materiál </t>
  </si>
  <si>
    <t>D10</t>
  </si>
  <si>
    <t>Ostatní práce HZS</t>
  </si>
  <si>
    <t>Pol64</t>
  </si>
  <si>
    <t>správní poplatek za zřízení odběrného místa 3x50A</t>
  </si>
  <si>
    <t>Pol65</t>
  </si>
  <si>
    <t>součinnost s ČEZ při vypínání v HDS</t>
  </si>
  <si>
    <t>Pol67</t>
  </si>
  <si>
    <t>demontáž HDV v úseku mezi HDS a REH+RSS</t>
  </si>
  <si>
    <t>Pol68</t>
  </si>
  <si>
    <t>zajištění autorského a technického dozuru</t>
  </si>
  <si>
    <t>Pol69</t>
  </si>
  <si>
    <t>zakreslení skutečného provedení stavby</t>
  </si>
  <si>
    <t>Pol70</t>
  </si>
  <si>
    <t>zaučení obsluhy</t>
  </si>
  <si>
    <t>Pol71</t>
  </si>
  <si>
    <t>výchozí revize elektro</t>
  </si>
  <si>
    <t>D11</t>
  </si>
  <si>
    <t>Stavební výpomoce</t>
  </si>
  <si>
    <t>Pol72</t>
  </si>
  <si>
    <t>Stena do 150mm</t>
  </si>
  <si>
    <t>VYBOURANI OTVORU VE ZDIVU CIHELNEM DO PRUMERU 60mm Stena do 150mm</t>
  </si>
  <si>
    <t>Pol73</t>
  </si>
  <si>
    <t>Stena do 300mm</t>
  </si>
  <si>
    <t>VYBOURANI OTVORU VE ZDIVU CIHELNEM DO PRUMERU 60mm Stena do 300mm</t>
  </si>
  <si>
    <t>Pol74</t>
  </si>
  <si>
    <t>Stena do 450mm</t>
  </si>
  <si>
    <t>VYBOURANI OTVORU VE ZDIVU CIHELNEM DO PRUMERU 60mm Stena do 450mm</t>
  </si>
  <si>
    <t>Pol75</t>
  </si>
  <si>
    <t>VYBOURANI OTVORU VE ZDIVU CIHELNEM DO PLOCHY 9 dm2 Stena do 450mm</t>
  </si>
  <si>
    <t>Pol76</t>
  </si>
  <si>
    <t>100x100x70 mm</t>
  </si>
  <si>
    <t>VYSEKANI KAPES VE ZDIVU CIHELNEM PRO KRABICE 100x100x70 mm</t>
  </si>
  <si>
    <t>Pol77</t>
  </si>
  <si>
    <t>vykroužení otvorů pro krabice v SDK do pr. 80mm</t>
  </si>
  <si>
    <t>Pol78</t>
  </si>
  <si>
    <t>Sire 30 mm</t>
  </si>
  <si>
    <t>VYSEKANI RYH VE ZDIVU CIHELNEM - HLOUBKA 30mm Sire 30 mm</t>
  </si>
  <si>
    <t>Pol79</t>
  </si>
  <si>
    <t>Sire 70 mm</t>
  </si>
  <si>
    <t>VYSEKANI RYH VE ZDIVU CIHELNEM - HLOUBKA 30mm Sire 70 mm</t>
  </si>
  <si>
    <t>Pol80</t>
  </si>
  <si>
    <t>Sire do 150 mm</t>
  </si>
  <si>
    <t>OMITKA RYH VE STENACH MALTOU Sire do 150 mm</t>
  </si>
  <si>
    <t>Pol81</t>
  </si>
  <si>
    <t>Do 1.2 m</t>
  </si>
  <si>
    <t>LESENI LEHKE PRACOVNI O VYSCE LESENOVE PODLAHY Do 1.2 m</t>
  </si>
  <si>
    <t>740R3.1</t>
  </si>
  <si>
    <t>8529305</t>
  </si>
  <si>
    <t>podružný materiál - stavební výpompce</t>
  </si>
  <si>
    <t>D12</t>
  </si>
  <si>
    <t>D13</t>
  </si>
  <si>
    <t>dodávky</t>
  </si>
  <si>
    <t>Pol82</t>
  </si>
  <si>
    <t>úpravy anténního systému a hlavové stanice(dodávka servisní firmy)</t>
  </si>
  <si>
    <t>D14</t>
  </si>
  <si>
    <t>montáž</t>
  </si>
  <si>
    <t>D15</t>
  </si>
  <si>
    <t>Zásuvka televizní TV+R+SAT- kompletní sestava Tango</t>
  </si>
  <si>
    <t>Pol83</t>
  </si>
  <si>
    <t>EU 3303 Přístroj zásuvky anténní - televizní, rozhlasové a satelitní, koncové</t>
  </si>
  <si>
    <t>Pol84</t>
  </si>
  <si>
    <t>5011A-A00300 B Kryt zásuvky anténní univerzální (TV+R+SAT)</t>
  </si>
  <si>
    <t>Pol85</t>
  </si>
  <si>
    <t>3901A-B10 B Rámeček jednonásobný</t>
  </si>
  <si>
    <t>D16</t>
  </si>
  <si>
    <t>Trasy</t>
  </si>
  <si>
    <t>Pol86</t>
  </si>
  <si>
    <t>trubka ohebná d=16</t>
  </si>
  <si>
    <t>Pol87</t>
  </si>
  <si>
    <t>trubka ohebná d=36</t>
  </si>
  <si>
    <t>Pol88</t>
  </si>
  <si>
    <t>CY 1 , volně</t>
  </si>
  <si>
    <t>Pol89</t>
  </si>
  <si>
    <t>kabel koaxiální 75 ohm</t>
  </si>
  <si>
    <t>Pol90</t>
  </si>
  <si>
    <t>KT 250 SKŘÍŇ ROZVODNÁ</t>
  </si>
  <si>
    <t>Pol91</t>
  </si>
  <si>
    <t>drážkování a pomocné stavební práce (průrazy, zaomítaní atd.)</t>
  </si>
  <si>
    <t>D17</t>
  </si>
  <si>
    <t>Pol92</t>
  </si>
  <si>
    <t>Dokumentace skutečného stavu</t>
  </si>
  <si>
    <t>262144</t>
  </si>
  <si>
    <t>Pol93</t>
  </si>
  <si>
    <t>Oživení a konfigurace systému</t>
  </si>
  <si>
    <t>Pol94</t>
  </si>
  <si>
    <t>Měření signálu na zásuvkách</t>
  </si>
  <si>
    <t>Pol95</t>
  </si>
  <si>
    <t>Drobný a nespecifikovaný materiál</t>
  </si>
  <si>
    <t>Pol96</t>
  </si>
  <si>
    <t>Režie a příprava zakázky</t>
  </si>
  <si>
    <t>Pol97</t>
  </si>
  <si>
    <t>Dopravné a skladné</t>
  </si>
  <si>
    <t>Pol98</t>
  </si>
  <si>
    <t>Zaškolení obsluhy</t>
  </si>
  <si>
    <t>Pol99</t>
  </si>
  <si>
    <t>Podružný materiál</t>
  </si>
  <si>
    <t>Podružný materiál - STA</t>
  </si>
  <si>
    <t>D18</t>
  </si>
  <si>
    <t>Hromosvod</t>
  </si>
  <si>
    <t>D19</t>
  </si>
  <si>
    <t>Pol100</t>
  </si>
  <si>
    <t>FeZn-D8 (0,4kg/m), pevně</t>
  </si>
  <si>
    <t>Pol101</t>
  </si>
  <si>
    <t>úhelníků nebo trubek do zdiva</t>
  </si>
  <si>
    <t>Pol103</t>
  </si>
  <si>
    <t>SO okapových žlabů - velká</t>
  </si>
  <si>
    <t>Pol104</t>
  </si>
  <si>
    <t>SZ litina</t>
  </si>
  <si>
    <t>Pol105</t>
  </si>
  <si>
    <t>ST10 na okapové roury (pásek)</t>
  </si>
  <si>
    <t>D20</t>
  </si>
  <si>
    <t>Montáž</t>
  </si>
  <si>
    <t>Pol106</t>
  </si>
  <si>
    <t>Drát 8 AlMgSi T/2 drát o 8mm AlMgSi T/2 (0,135kg/m) polotvrdý, pevně</t>
  </si>
  <si>
    <t>Pol107</t>
  </si>
  <si>
    <t>SS spojovací</t>
  </si>
  <si>
    <t>Pol108</t>
  </si>
  <si>
    <t>SOa na okapové žlaby</t>
  </si>
  <si>
    <t>Pol109</t>
  </si>
  <si>
    <t>SZb zkušební - litinová</t>
  </si>
  <si>
    <t>Pol110</t>
  </si>
  <si>
    <t>PV1a-30 do dřeva nebo zdiva, L 300mm</t>
  </si>
  <si>
    <t>Pol111</t>
  </si>
  <si>
    <t>ST11 na okapové roury (pásek)</t>
  </si>
  <si>
    <t>Pol112</t>
  </si>
  <si>
    <t>DOUa-15 držák ochranného úhelníku, L 150mm</t>
  </si>
  <si>
    <t>Pol113</t>
  </si>
  <si>
    <t>OU 1,7 ochranný úhelník, L 1700mm</t>
  </si>
  <si>
    <t>Pol114</t>
  </si>
  <si>
    <t>Štítek pro označení svodu</t>
  </si>
  <si>
    <t>Pol115</t>
  </si>
  <si>
    <t>Výchozí revize</t>
  </si>
  <si>
    <t>1308743128</t>
  </si>
  <si>
    <t>740R3.2</t>
  </si>
  <si>
    <t>podružný materiál</t>
  </si>
  <si>
    <t>-532288238</t>
  </si>
  <si>
    <t>podružný materiál - Hromosvod</t>
  </si>
  <si>
    <t>A1.6 - VRN + VON</t>
  </si>
  <si>
    <t>VRN - Vedlejší rozpočtové náklady</t>
  </si>
  <si>
    <t>VON - Vedlejší ostatní náklady</t>
  </si>
  <si>
    <t>VRN</t>
  </si>
  <si>
    <t>VRN 01</t>
  </si>
  <si>
    <t>Zařízení staveniště</t>
  </si>
  <si>
    <t>Kč</t>
  </si>
  <si>
    <t>1722158908</t>
  </si>
  <si>
    <t>VRN 02</t>
  </si>
  <si>
    <t>Provozní vlivy</t>
  </si>
  <si>
    <t>-323603564</t>
  </si>
  <si>
    <t>VON</t>
  </si>
  <si>
    <t>Vedlejší ostatní náklady</t>
  </si>
  <si>
    <t>Kompletační činnost dodavatele</t>
  </si>
  <si>
    <t>676865323</t>
  </si>
  <si>
    <t>Obstarání dokladů a stanovisek veřejnoprávních orgánů a institucí</t>
  </si>
  <si>
    <t>1400252596</t>
  </si>
  <si>
    <t>Geodetické práce a měření včetně převzetí základové spáry geologem</t>
  </si>
  <si>
    <t>489432007</t>
  </si>
  <si>
    <t>Geodetické práce a měření</t>
  </si>
  <si>
    <t>Vytýčení všech stávajících inženýrských sítí na staveništi a jejich ověření</t>
  </si>
  <si>
    <t>715369310</t>
  </si>
  <si>
    <t xml:space="preserve">Vytýčení všech stávajících inženýrských sítí na staveništi </t>
  </si>
  <si>
    <t>Odpojení všech rozvodů inženýrských sítí a vnitřních instalací</t>
  </si>
  <si>
    <t>-1223975463</t>
  </si>
  <si>
    <t xml:space="preserve">Zpracování dokumentace skutečného provádění stavby a geodetické zaměření realizované stavby </t>
  </si>
  <si>
    <t>-981450593</t>
  </si>
  <si>
    <t xml:space="preserve">Zpracování dokumentace provádění stavby a geodetické zaměření realizované stavby </t>
  </si>
  <si>
    <t>Opatření k zajištění bezpečnosti účastníků realizace akce a veřejnosti (zejména zajištění staveniště, bezpečnostní tabulky)</t>
  </si>
  <si>
    <t>-1064909623</t>
  </si>
  <si>
    <t>Dodávka vybavení stavby dle příslušných ČSN se zaměřením na požární ochranu objektu a bezpečnost práce (hasící přístroje,  výstražné tabulky,lékárničky, vybavení kotelny pěnotvorným prostředkem )</t>
  </si>
  <si>
    <t>-1146049566</t>
  </si>
  <si>
    <t>Dodávka vybavení stavby dle příslušných ČSN se zaměřením na požární ochranu objektu a bezpečnost práce (hasící přístroje, výstražné tabulky,lékárničky)</t>
  </si>
  <si>
    <t>Úklid vnějších stavbou zasažených ploch a jejich uvedení do původního stavu</t>
  </si>
  <si>
    <t>-1289773326</t>
  </si>
  <si>
    <t>Označení stavby s údaji o stavbě</t>
  </si>
  <si>
    <t>-1264944220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</si>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</sst>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4">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8"/>
      <color theme="10"/>
      <name val="Wingdings 2"/>
      <family val="2"/>
    </font>
    <font>
      <b/>
      <sz val="10"/>
      <color rgb="FF003366"/>
      <name val="Trebuchet MS"/>
      <family val="2"/>
    </font>
    <font>
      <sz val="10"/>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cellStyleXfs>
  <cellXfs count="391">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pplyProtection="1">
      <alignment horizontal="center" vertical="center"/>
      <protection locked="0"/>
    </xf>
    <xf numFmtId="0" fontId="14"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2" fillId="2" borderId="0" xfId="20" applyFill="1"/>
    <xf numFmtId="0" fontId="0" fillId="2" borderId="0" xfId="0" applyFill="1"/>
    <xf numFmtId="0" fontId="14" fillId="2" borderId="0" xfId="0" applyFont="1" applyFill="1" applyAlignment="1">
      <alignment horizontal="lef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1"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1" fillId="0" borderId="0" xfId="0" applyFont="1" applyAlignment="1">
      <alignment horizontal="left" vertical="center"/>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2"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1"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4" fillId="0" borderId="14" xfId="0" applyFont="1" applyBorder="1" applyAlignment="1">
      <alignment horizontal="center" vertical="center"/>
    </xf>
    <xf numFmtId="0" fontId="24"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20" fillId="0" borderId="19" xfId="0" applyFont="1" applyBorder="1" applyAlignment="1" applyProtection="1">
      <alignment horizontal="center" vertical="center" wrapText="1"/>
      <protection/>
    </xf>
    <xf numFmtId="0" fontId="20" fillId="0" borderId="20" xfId="0" applyFont="1" applyBorder="1" applyAlignment="1" applyProtection="1">
      <alignment horizontal="center" vertical="center" wrapText="1"/>
      <protection/>
    </xf>
    <xf numFmtId="0" fontId="20"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4" fillId="0" borderId="17"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8"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4" fontId="28" fillId="0" borderId="0" xfId="0" applyNumberFormat="1"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8" xfId="0" applyNumberFormat="1" applyFont="1" applyBorder="1" applyAlignment="1" applyProtection="1">
      <alignment vertical="center"/>
      <protection/>
    </xf>
    <xf numFmtId="0" fontId="5" fillId="0" borderId="0" xfId="0" applyFont="1" applyAlignment="1">
      <alignment horizontal="left" vertical="center"/>
    </xf>
    <xf numFmtId="0" fontId="31" fillId="0" borderId="0" xfId="20" applyFont="1" applyAlignment="1">
      <alignment horizontal="center" vertical="center"/>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3" fillId="0" borderId="17" xfId="0" applyNumberFormat="1" applyFont="1" applyBorder="1" applyAlignment="1" applyProtection="1">
      <alignment vertical="center"/>
      <protection/>
    </xf>
    <xf numFmtId="4" fontId="33" fillId="0" borderId="0" xfId="0" applyNumberFormat="1" applyFont="1" applyBorder="1" applyAlignment="1" applyProtection="1">
      <alignment vertical="center"/>
      <protection/>
    </xf>
    <xf numFmtId="166" fontId="33" fillId="0" borderId="0" xfId="0" applyNumberFormat="1" applyFont="1" applyBorder="1" applyAlignment="1" applyProtection="1">
      <alignment vertical="center"/>
      <protection/>
    </xf>
    <xf numFmtId="4" fontId="33" fillId="0" borderId="18" xfId="0" applyNumberFormat="1" applyFont="1" applyBorder="1" applyAlignment="1" applyProtection="1">
      <alignment vertical="center"/>
      <protection/>
    </xf>
    <xf numFmtId="0" fontId="6" fillId="0" borderId="0" xfId="0" applyFont="1" applyAlignment="1">
      <alignment horizontal="left" vertical="center"/>
    </xf>
    <xf numFmtId="4" fontId="33" fillId="0" borderId="22" xfId="0" applyNumberFormat="1" applyFont="1" applyBorder="1" applyAlignment="1" applyProtection="1">
      <alignment vertical="center"/>
      <protection/>
    </xf>
    <xf numFmtId="4" fontId="33" fillId="0" borderId="23" xfId="0" applyNumberFormat="1" applyFont="1" applyBorder="1" applyAlignment="1" applyProtection="1">
      <alignment vertical="center"/>
      <protection/>
    </xf>
    <xf numFmtId="166" fontId="33" fillId="0" borderId="23" xfId="0" applyNumberFormat="1" applyFont="1" applyBorder="1" applyAlignment="1" applyProtection="1">
      <alignment vertical="center"/>
      <protection/>
    </xf>
    <xf numFmtId="4" fontId="33"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5" fillId="2" borderId="0" xfId="0" applyFont="1" applyFill="1" applyAlignment="1">
      <alignment horizontal="left" vertical="center"/>
    </xf>
    <xf numFmtId="0" fontId="34" fillId="2" borderId="0" xfId="20" applyFont="1" applyFill="1" applyAlignment="1">
      <alignment vertical="center"/>
    </xf>
    <xf numFmtId="0" fontId="6"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20"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5"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0" fillId="0" borderId="0" xfId="0" applyFont="1" applyAlignment="1" applyProtection="1">
      <alignment vertical="center"/>
      <protection locked="0"/>
    </xf>
    <xf numFmtId="0" fontId="20" fillId="0" borderId="0" xfId="0" applyFont="1" applyAlignment="1" applyProtection="1">
      <alignment horizontal="left" vertical="center" wrapText="1"/>
      <protection/>
    </xf>
    <xf numFmtId="0" fontId="0" fillId="0" borderId="0" xfId="0" applyProtection="1">
      <protection/>
    </xf>
    <xf numFmtId="0" fontId="0" fillId="0" borderId="4" xfId="0" applyBorder="1"/>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6" fillId="0" borderId="15" xfId="0" applyNumberFormat="1" applyFont="1" applyBorder="1" applyAlignment="1" applyProtection="1">
      <alignment/>
      <protection/>
    </xf>
    <xf numFmtId="166" fontId="36" fillId="0" borderId="16" xfId="0" applyNumberFormat="1" applyFont="1" applyBorder="1" applyAlignment="1" applyProtection="1">
      <alignment/>
      <protection/>
    </xf>
    <xf numFmtId="4" fontId="37"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8"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8" fillId="0" borderId="0" xfId="0" applyFont="1" applyAlignment="1" applyProtection="1">
      <alignment horizontal="left" vertical="center"/>
      <protection/>
    </xf>
    <xf numFmtId="0" fontId="39" fillId="0" borderId="0" xfId="0" applyFont="1" applyAlignment="1" applyProtection="1">
      <alignment horizontal="left" vertical="center" wrapText="1"/>
      <protection/>
    </xf>
    <xf numFmtId="0" fontId="0" fillId="0" borderId="17" xfId="0" applyFont="1" applyBorder="1" applyAlignment="1" applyProtection="1">
      <alignment vertical="center"/>
      <protection/>
    </xf>
    <xf numFmtId="0" fontId="40" fillId="0" borderId="0" xfId="0" applyFont="1" applyAlignment="1" applyProtection="1">
      <alignment vertical="center" wrapText="1"/>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8" xfId="0" applyFont="1" applyBorder="1" applyAlignment="1" applyProtection="1">
      <alignment vertical="center"/>
      <protection/>
    </xf>
    <xf numFmtId="0" fontId="12" fillId="0" borderId="0" xfId="0" applyFont="1" applyAlignment="1">
      <alignment horizontal="left" vertical="center"/>
    </xf>
    <xf numFmtId="0" fontId="40" fillId="0" borderId="0" xfId="0" applyFont="1" applyAlignment="1" applyProtection="1">
      <alignment vertical="top" wrapText="1"/>
      <protection/>
    </xf>
    <xf numFmtId="0" fontId="41" fillId="0" borderId="27" xfId="0" applyFont="1" applyBorder="1" applyAlignment="1" applyProtection="1">
      <alignment horizontal="center" vertical="center"/>
      <protection/>
    </xf>
    <xf numFmtId="49" fontId="41" fillId="0" borderId="27" xfId="0" applyNumberFormat="1" applyFont="1" applyBorder="1" applyAlignment="1" applyProtection="1">
      <alignment horizontal="left" vertical="center" wrapText="1"/>
      <protection/>
    </xf>
    <xf numFmtId="0" fontId="41" fillId="0" borderId="27" xfId="0" applyFont="1" applyBorder="1" applyAlignment="1" applyProtection="1">
      <alignment horizontal="left" vertical="center" wrapText="1"/>
      <protection/>
    </xf>
    <xf numFmtId="0" fontId="41" fillId="0" borderId="27" xfId="0" applyFont="1" applyBorder="1" applyAlignment="1" applyProtection="1">
      <alignment horizontal="center" vertical="center" wrapText="1"/>
      <protection/>
    </xf>
    <xf numFmtId="167" fontId="41" fillId="0" borderId="27" xfId="0" applyNumberFormat="1" applyFont="1" applyBorder="1" applyAlignment="1" applyProtection="1">
      <alignment vertical="center"/>
      <protection/>
    </xf>
    <xf numFmtId="4" fontId="41" fillId="3" borderId="27" xfId="0" applyNumberFormat="1" applyFont="1" applyFill="1" applyBorder="1" applyAlignment="1" applyProtection="1">
      <alignment vertical="center"/>
      <protection locked="0"/>
    </xf>
    <xf numFmtId="4" fontId="41" fillId="0" borderId="27" xfId="0" applyNumberFormat="1" applyFont="1" applyBorder="1" applyAlignment="1" applyProtection="1">
      <alignment vertical="center"/>
      <protection/>
    </xf>
    <xf numFmtId="0" fontId="41" fillId="0" borderId="4" xfId="0" applyFont="1" applyBorder="1" applyAlignment="1">
      <alignment vertical="center"/>
    </xf>
    <xf numFmtId="0" fontId="41" fillId="3" borderId="27" xfId="0" applyFont="1" applyFill="1" applyBorder="1" applyAlignment="1" applyProtection="1">
      <alignment horizontal="left" vertical="center"/>
      <protection locked="0"/>
    </xf>
    <xf numFmtId="0" fontId="41" fillId="0" borderId="0" xfId="0" applyFont="1" applyBorder="1" applyAlignment="1" applyProtection="1">
      <alignment horizontal="center" vertical="center"/>
      <protection/>
    </xf>
    <xf numFmtId="0" fontId="13" fillId="0" borderId="4"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4" xfId="0" applyFont="1" applyBorder="1" applyAlignment="1">
      <alignment vertical="center"/>
    </xf>
    <xf numFmtId="0" fontId="13" fillId="0" borderId="17"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8" xfId="0" applyFont="1" applyBorder="1" applyAlignment="1" applyProtection="1">
      <alignment vertical="center"/>
      <protection/>
    </xf>
    <xf numFmtId="0" fontId="13" fillId="0" borderId="0" xfId="0" applyFont="1" applyAlignment="1">
      <alignment horizontal="left" vertical="center"/>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6"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6"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0"/>
  <sheetViews>
    <sheetView showGridLines="0" tabSelected="1"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33" width="2.33203125" style="0" customWidth="1"/>
    <col min="34" max="34" width="2.83203125" style="0" customWidth="1"/>
    <col min="35" max="35" width="27.16015625" style="0" customWidth="1"/>
    <col min="36" max="37" width="2.16015625" style="0" customWidth="1"/>
    <col min="38" max="38" width="7.16015625" style="0" customWidth="1"/>
    <col min="39" max="39" width="2.83203125" style="0" customWidth="1"/>
    <col min="40" max="40" width="11.5" style="0" customWidth="1"/>
    <col min="41" max="41" width="6.5" style="0" customWidth="1"/>
    <col min="42" max="42" width="3.5" style="0" customWidth="1"/>
    <col min="43" max="43" width="13.5" style="0" customWidth="1"/>
    <col min="44" max="44" width="11.66015625" style="0" customWidth="1"/>
    <col min="45" max="47" width="22.16015625" style="0" hidden="1" customWidth="1"/>
    <col min="48" max="52" width="18.5" style="0" hidden="1" customWidth="1"/>
    <col min="53" max="53" width="16.5" style="0" hidden="1" customWidth="1"/>
    <col min="54" max="54" width="21.5" style="0" hidden="1" customWidth="1"/>
    <col min="55" max="56" width="16.5" style="0" hidden="1" customWidth="1"/>
    <col min="57" max="57" width="57" style="0" customWidth="1"/>
    <col min="71" max="91" width="9.16015625" style="0" hidden="1" customWidth="1"/>
  </cols>
  <sheetData>
    <row r="1" spans="1:74" ht="21.35" customHeight="1">
      <c r="A1" s="17" t="s">
        <v>0</v>
      </c>
      <c r="B1" s="18"/>
      <c r="C1" s="18"/>
      <c r="D1" s="19" t="s">
        <v>1</v>
      </c>
      <c r="E1" s="18"/>
      <c r="F1" s="18"/>
      <c r="G1" s="18"/>
      <c r="H1" s="18"/>
      <c r="I1" s="18"/>
      <c r="J1" s="18"/>
      <c r="K1" s="20" t="s">
        <v>2</v>
      </c>
      <c r="L1" s="20"/>
      <c r="M1" s="20"/>
      <c r="N1" s="20"/>
      <c r="O1" s="20"/>
      <c r="P1" s="20"/>
      <c r="Q1" s="20"/>
      <c r="R1" s="20"/>
      <c r="S1" s="20"/>
      <c r="T1" s="18"/>
      <c r="U1" s="18"/>
      <c r="V1" s="18"/>
      <c r="W1" s="20" t="s">
        <v>3</v>
      </c>
      <c r="X1" s="20"/>
      <c r="Y1" s="20"/>
      <c r="Z1" s="20"/>
      <c r="AA1" s="20"/>
      <c r="AB1" s="20"/>
      <c r="AC1" s="20"/>
      <c r="AD1" s="20"/>
      <c r="AE1" s="20"/>
      <c r="AF1" s="20"/>
      <c r="AG1" s="20"/>
      <c r="AH1" s="20"/>
      <c r="AI1" s="21"/>
      <c r="AJ1" s="22"/>
      <c r="AK1" s="22"/>
      <c r="AL1" s="22"/>
      <c r="AM1" s="22"/>
      <c r="AN1" s="22"/>
      <c r="AO1" s="22"/>
      <c r="AP1" s="22"/>
      <c r="AQ1" s="22"/>
      <c r="AR1" s="22"/>
      <c r="AS1" s="22"/>
      <c r="AT1" s="22"/>
      <c r="AU1" s="22"/>
      <c r="AV1" s="22"/>
      <c r="AW1" s="22"/>
      <c r="AX1" s="22"/>
      <c r="AY1" s="22"/>
      <c r="AZ1" s="22"/>
      <c r="BA1" s="23" t="s">
        <v>4</v>
      </c>
      <c r="BB1" s="23" t="s">
        <v>5</v>
      </c>
      <c r="BC1" s="22"/>
      <c r="BD1" s="22"/>
      <c r="BE1" s="22"/>
      <c r="BF1" s="22"/>
      <c r="BG1" s="22"/>
      <c r="BH1" s="22"/>
      <c r="BI1" s="22"/>
      <c r="BJ1" s="22"/>
      <c r="BK1" s="22"/>
      <c r="BL1" s="22"/>
      <c r="BM1" s="22"/>
      <c r="BN1" s="22"/>
      <c r="BO1" s="22"/>
      <c r="BP1" s="22"/>
      <c r="BQ1" s="22"/>
      <c r="BR1" s="22"/>
      <c r="BT1" s="24" t="s">
        <v>6</v>
      </c>
      <c r="BU1" s="24" t="s">
        <v>6</v>
      </c>
      <c r="BV1" s="24" t="s">
        <v>7</v>
      </c>
    </row>
    <row r="2" spans="3:72" ht="36.95" customHeight="1">
      <c r="BS2" s="25" t="s">
        <v>8</v>
      </c>
      <c r="BT2" s="25" t="s">
        <v>9</v>
      </c>
    </row>
    <row r="3" spans="2:72" ht="6.95"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c r="BS3" s="25" t="s">
        <v>8</v>
      </c>
      <c r="BT3" s="25" t="s">
        <v>10</v>
      </c>
    </row>
    <row r="4" spans="2:71" ht="36.95" customHeight="1">
      <c r="B4" s="29"/>
      <c r="C4" s="30"/>
      <c r="D4" s="31" t="s">
        <v>11</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2"/>
      <c r="AS4" s="33" t="s">
        <v>12</v>
      </c>
      <c r="BE4" s="34" t="s">
        <v>13</v>
      </c>
      <c r="BS4" s="25" t="s">
        <v>14</v>
      </c>
    </row>
    <row r="5" spans="2:71" ht="14.4" customHeight="1">
      <c r="B5" s="29"/>
      <c r="C5" s="30"/>
      <c r="D5" s="35" t="s">
        <v>15</v>
      </c>
      <c r="E5" s="30"/>
      <c r="F5" s="30"/>
      <c r="G5" s="30"/>
      <c r="H5" s="30"/>
      <c r="I5" s="30"/>
      <c r="J5" s="30"/>
      <c r="K5" s="36" t="s">
        <v>16</v>
      </c>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2"/>
      <c r="BE5" s="37" t="s">
        <v>17</v>
      </c>
      <c r="BS5" s="25" t="s">
        <v>8</v>
      </c>
    </row>
    <row r="6" spans="2:71" ht="36.95" customHeight="1">
      <c r="B6" s="29"/>
      <c r="C6" s="30"/>
      <c r="D6" s="38" t="s">
        <v>18</v>
      </c>
      <c r="E6" s="30"/>
      <c r="F6" s="30"/>
      <c r="G6" s="30"/>
      <c r="H6" s="30"/>
      <c r="I6" s="30"/>
      <c r="J6" s="30"/>
      <c r="K6" s="39" t="s">
        <v>19</v>
      </c>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2"/>
      <c r="BE6" s="40"/>
      <c r="BS6" s="25" t="s">
        <v>20</v>
      </c>
    </row>
    <row r="7" spans="2:71" ht="14.4" customHeight="1">
      <c r="B7" s="29"/>
      <c r="C7" s="30"/>
      <c r="D7" s="41" t="s">
        <v>21</v>
      </c>
      <c r="E7" s="30"/>
      <c r="F7" s="30"/>
      <c r="G7" s="30"/>
      <c r="H7" s="30"/>
      <c r="I7" s="30"/>
      <c r="J7" s="30"/>
      <c r="K7" s="36" t="s">
        <v>22</v>
      </c>
      <c r="L7" s="30"/>
      <c r="M7" s="30"/>
      <c r="N7" s="30"/>
      <c r="O7" s="30"/>
      <c r="P7" s="30"/>
      <c r="Q7" s="30"/>
      <c r="R7" s="30"/>
      <c r="S7" s="30"/>
      <c r="T7" s="30"/>
      <c r="U7" s="30"/>
      <c r="V7" s="30"/>
      <c r="W7" s="30"/>
      <c r="X7" s="30"/>
      <c r="Y7" s="30"/>
      <c r="Z7" s="30"/>
      <c r="AA7" s="30"/>
      <c r="AB7" s="30"/>
      <c r="AC7" s="30"/>
      <c r="AD7" s="30"/>
      <c r="AE7" s="30"/>
      <c r="AF7" s="30"/>
      <c r="AG7" s="30"/>
      <c r="AH7" s="30"/>
      <c r="AI7" s="30"/>
      <c r="AJ7" s="30"/>
      <c r="AK7" s="41" t="s">
        <v>23</v>
      </c>
      <c r="AL7" s="30"/>
      <c r="AM7" s="30"/>
      <c r="AN7" s="36" t="s">
        <v>24</v>
      </c>
      <c r="AO7" s="30"/>
      <c r="AP7" s="30"/>
      <c r="AQ7" s="32"/>
      <c r="BE7" s="40"/>
      <c r="BS7" s="25" t="s">
        <v>25</v>
      </c>
    </row>
    <row r="8" spans="2:71" ht="14.4" customHeight="1">
      <c r="B8" s="29"/>
      <c r="C8" s="30"/>
      <c r="D8" s="41" t="s">
        <v>26</v>
      </c>
      <c r="E8" s="30"/>
      <c r="F8" s="30"/>
      <c r="G8" s="30"/>
      <c r="H8" s="30"/>
      <c r="I8" s="30"/>
      <c r="J8" s="30"/>
      <c r="K8" s="36" t="s">
        <v>27</v>
      </c>
      <c r="L8" s="30"/>
      <c r="M8" s="30"/>
      <c r="N8" s="30"/>
      <c r="O8" s="30"/>
      <c r="P8" s="30"/>
      <c r="Q8" s="30"/>
      <c r="R8" s="30"/>
      <c r="S8" s="30"/>
      <c r="T8" s="30"/>
      <c r="U8" s="30"/>
      <c r="V8" s="30"/>
      <c r="W8" s="30"/>
      <c r="X8" s="30"/>
      <c r="Y8" s="30"/>
      <c r="Z8" s="30"/>
      <c r="AA8" s="30"/>
      <c r="AB8" s="30"/>
      <c r="AC8" s="30"/>
      <c r="AD8" s="30"/>
      <c r="AE8" s="30"/>
      <c r="AF8" s="30"/>
      <c r="AG8" s="30"/>
      <c r="AH8" s="30"/>
      <c r="AI8" s="30"/>
      <c r="AJ8" s="30"/>
      <c r="AK8" s="41" t="s">
        <v>28</v>
      </c>
      <c r="AL8" s="30"/>
      <c r="AM8" s="30"/>
      <c r="AN8" s="42" t="s">
        <v>29</v>
      </c>
      <c r="AO8" s="30"/>
      <c r="AP8" s="30"/>
      <c r="AQ8" s="32"/>
      <c r="BE8" s="40"/>
      <c r="BS8" s="25" t="s">
        <v>25</v>
      </c>
    </row>
    <row r="9" spans="2:71" ht="14.4" customHeight="1">
      <c r="B9" s="29"/>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2"/>
      <c r="BE9" s="40"/>
      <c r="BS9" s="25" t="s">
        <v>25</v>
      </c>
    </row>
    <row r="10" spans="2:71" ht="14.4" customHeight="1">
      <c r="B10" s="29"/>
      <c r="C10" s="30"/>
      <c r="D10" s="41" t="s">
        <v>30</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41" t="s">
        <v>31</v>
      </c>
      <c r="AL10" s="30"/>
      <c r="AM10" s="30"/>
      <c r="AN10" s="36" t="s">
        <v>24</v>
      </c>
      <c r="AO10" s="30"/>
      <c r="AP10" s="30"/>
      <c r="AQ10" s="32"/>
      <c r="BE10" s="40"/>
      <c r="BS10" s="25" t="s">
        <v>20</v>
      </c>
    </row>
    <row r="11" spans="2:71" ht="18.45" customHeight="1">
      <c r="B11" s="29"/>
      <c r="C11" s="30"/>
      <c r="D11" s="30"/>
      <c r="E11" s="36" t="s">
        <v>32</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41" t="s">
        <v>33</v>
      </c>
      <c r="AL11" s="30"/>
      <c r="AM11" s="30"/>
      <c r="AN11" s="36" t="s">
        <v>24</v>
      </c>
      <c r="AO11" s="30"/>
      <c r="AP11" s="30"/>
      <c r="AQ11" s="32"/>
      <c r="BE11" s="40"/>
      <c r="BS11" s="25" t="s">
        <v>20</v>
      </c>
    </row>
    <row r="12" spans="2:71" ht="6.95" customHeight="1">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2"/>
      <c r="BE12" s="40"/>
      <c r="BS12" s="25" t="s">
        <v>20</v>
      </c>
    </row>
    <row r="13" spans="2:71" ht="14.4" customHeight="1">
      <c r="B13" s="29"/>
      <c r="C13" s="30"/>
      <c r="D13" s="41" t="s">
        <v>34</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41" t="s">
        <v>31</v>
      </c>
      <c r="AL13" s="30"/>
      <c r="AM13" s="30"/>
      <c r="AN13" s="43" t="s">
        <v>35</v>
      </c>
      <c r="AO13" s="30"/>
      <c r="AP13" s="30"/>
      <c r="AQ13" s="32"/>
      <c r="BE13" s="40"/>
      <c r="BS13" s="25" t="s">
        <v>20</v>
      </c>
    </row>
    <row r="14" spans="2:71" ht="13.5">
      <c r="B14" s="29"/>
      <c r="C14" s="30"/>
      <c r="D14" s="30"/>
      <c r="E14" s="43" t="s">
        <v>35</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1" t="s">
        <v>33</v>
      </c>
      <c r="AL14" s="30"/>
      <c r="AM14" s="30"/>
      <c r="AN14" s="43" t="s">
        <v>35</v>
      </c>
      <c r="AO14" s="30"/>
      <c r="AP14" s="30"/>
      <c r="AQ14" s="32"/>
      <c r="BE14" s="40"/>
      <c r="BS14" s="25" t="s">
        <v>20</v>
      </c>
    </row>
    <row r="15" spans="2:71" ht="6.95" customHeight="1">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2"/>
      <c r="BE15" s="40"/>
      <c r="BS15" s="25" t="s">
        <v>6</v>
      </c>
    </row>
    <row r="16" spans="2:71" ht="14.4" customHeight="1">
      <c r="B16" s="29"/>
      <c r="C16" s="30"/>
      <c r="D16" s="41" t="s">
        <v>36</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41" t="s">
        <v>31</v>
      </c>
      <c r="AL16" s="30"/>
      <c r="AM16" s="30"/>
      <c r="AN16" s="36" t="s">
        <v>24</v>
      </c>
      <c r="AO16" s="30"/>
      <c r="AP16" s="30"/>
      <c r="AQ16" s="32"/>
      <c r="BE16" s="40"/>
      <c r="BS16" s="25" t="s">
        <v>6</v>
      </c>
    </row>
    <row r="17" spans="2:71" ht="18.45" customHeight="1">
      <c r="B17" s="29"/>
      <c r="C17" s="30"/>
      <c r="D17" s="30"/>
      <c r="E17" s="36" t="s">
        <v>37</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41" t="s">
        <v>33</v>
      </c>
      <c r="AL17" s="30"/>
      <c r="AM17" s="30"/>
      <c r="AN17" s="36" t="s">
        <v>24</v>
      </c>
      <c r="AO17" s="30"/>
      <c r="AP17" s="30"/>
      <c r="AQ17" s="32"/>
      <c r="BE17" s="40"/>
      <c r="BS17" s="25" t="s">
        <v>38</v>
      </c>
    </row>
    <row r="18" spans="2:71" ht="6.95" customHeight="1">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2"/>
      <c r="BE18" s="40"/>
      <c r="BS18" s="25" t="s">
        <v>8</v>
      </c>
    </row>
    <row r="19" spans="2:71" ht="14.4" customHeight="1">
      <c r="B19" s="29"/>
      <c r="C19" s="30"/>
      <c r="D19" s="41" t="s">
        <v>39</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2"/>
      <c r="BE19" s="40"/>
      <c r="BS19" s="25" t="s">
        <v>8</v>
      </c>
    </row>
    <row r="20" spans="2:71" ht="63" customHeight="1">
      <c r="B20" s="29"/>
      <c r="C20" s="30"/>
      <c r="D20" s="30"/>
      <c r="E20" s="45" t="s">
        <v>40</v>
      </c>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30"/>
      <c r="AP20" s="30"/>
      <c r="AQ20" s="32"/>
      <c r="BE20" s="40"/>
      <c r="BS20" s="25" t="s">
        <v>6</v>
      </c>
    </row>
    <row r="21" spans="2:57" ht="6.95"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2"/>
      <c r="BE21" s="40"/>
    </row>
    <row r="22" spans="2:57" ht="6.95" customHeight="1">
      <c r="B22" s="29"/>
      <c r="C22" s="30"/>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30"/>
      <c r="AQ22" s="32"/>
      <c r="BE22" s="40"/>
    </row>
    <row r="23" spans="2:57" s="1" customFormat="1" ht="25.9" customHeight="1">
      <c r="B23" s="47"/>
      <c r="C23" s="48"/>
      <c r="D23" s="49" t="s">
        <v>41</v>
      </c>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1">
        <f>ROUND(AG51,2)</f>
        <v>0</v>
      </c>
      <c r="AL23" s="50"/>
      <c r="AM23" s="50"/>
      <c r="AN23" s="50"/>
      <c r="AO23" s="50"/>
      <c r="AP23" s="48"/>
      <c r="AQ23" s="52"/>
      <c r="BE23" s="40"/>
    </row>
    <row r="24" spans="2:57" s="1" customFormat="1" ht="6.95" customHeight="1">
      <c r="B24" s="47"/>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52"/>
      <c r="BE24" s="40"/>
    </row>
    <row r="25" spans="2:57" s="1" customFormat="1" ht="13.5">
      <c r="B25" s="47"/>
      <c r="C25" s="48"/>
      <c r="D25" s="48"/>
      <c r="E25" s="48"/>
      <c r="F25" s="48"/>
      <c r="G25" s="48"/>
      <c r="H25" s="48"/>
      <c r="I25" s="48"/>
      <c r="J25" s="48"/>
      <c r="K25" s="48"/>
      <c r="L25" s="53" t="s">
        <v>42</v>
      </c>
      <c r="M25" s="53"/>
      <c r="N25" s="53"/>
      <c r="O25" s="53"/>
      <c r="P25" s="48"/>
      <c r="Q25" s="48"/>
      <c r="R25" s="48"/>
      <c r="S25" s="48"/>
      <c r="T25" s="48"/>
      <c r="U25" s="48"/>
      <c r="V25" s="48"/>
      <c r="W25" s="53" t="s">
        <v>43</v>
      </c>
      <c r="X25" s="53"/>
      <c r="Y25" s="53"/>
      <c r="Z25" s="53"/>
      <c r="AA25" s="53"/>
      <c r="AB25" s="53"/>
      <c r="AC25" s="53"/>
      <c r="AD25" s="53"/>
      <c r="AE25" s="53"/>
      <c r="AF25" s="48"/>
      <c r="AG25" s="48"/>
      <c r="AH25" s="48"/>
      <c r="AI25" s="48"/>
      <c r="AJ25" s="48"/>
      <c r="AK25" s="53" t="s">
        <v>44</v>
      </c>
      <c r="AL25" s="53"/>
      <c r="AM25" s="53"/>
      <c r="AN25" s="53"/>
      <c r="AO25" s="53"/>
      <c r="AP25" s="48"/>
      <c r="AQ25" s="52"/>
      <c r="BE25" s="40"/>
    </row>
    <row r="26" spans="2:57" s="2" customFormat="1" ht="14.4" customHeight="1">
      <c r="B26" s="54"/>
      <c r="C26" s="55"/>
      <c r="D26" s="56" t="s">
        <v>45</v>
      </c>
      <c r="E26" s="55"/>
      <c r="F26" s="56" t="s">
        <v>46</v>
      </c>
      <c r="G26" s="55"/>
      <c r="H26" s="55"/>
      <c r="I26" s="55"/>
      <c r="J26" s="55"/>
      <c r="K26" s="55"/>
      <c r="L26" s="57">
        <v>0.21</v>
      </c>
      <c r="M26" s="55"/>
      <c r="N26" s="55"/>
      <c r="O26" s="55"/>
      <c r="P26" s="55"/>
      <c r="Q26" s="55"/>
      <c r="R26" s="55"/>
      <c r="S26" s="55"/>
      <c r="T26" s="55"/>
      <c r="U26" s="55"/>
      <c r="V26" s="55"/>
      <c r="W26" s="58">
        <f>ROUND(AZ51,2)</f>
        <v>0</v>
      </c>
      <c r="X26" s="55"/>
      <c r="Y26" s="55"/>
      <c r="Z26" s="55"/>
      <c r="AA26" s="55"/>
      <c r="AB26" s="55"/>
      <c r="AC26" s="55"/>
      <c r="AD26" s="55"/>
      <c r="AE26" s="55"/>
      <c r="AF26" s="55"/>
      <c r="AG26" s="55"/>
      <c r="AH26" s="55"/>
      <c r="AI26" s="55"/>
      <c r="AJ26" s="55"/>
      <c r="AK26" s="58">
        <f>ROUND(AV51,2)</f>
        <v>0</v>
      </c>
      <c r="AL26" s="55"/>
      <c r="AM26" s="55"/>
      <c r="AN26" s="55"/>
      <c r="AO26" s="55"/>
      <c r="AP26" s="55"/>
      <c r="AQ26" s="59"/>
      <c r="BE26" s="40"/>
    </row>
    <row r="27" spans="2:57" s="2" customFormat="1" ht="14.4" customHeight="1">
      <c r="B27" s="54"/>
      <c r="C27" s="55"/>
      <c r="D27" s="55"/>
      <c r="E27" s="55"/>
      <c r="F27" s="56" t="s">
        <v>47</v>
      </c>
      <c r="G27" s="55"/>
      <c r="H27" s="55"/>
      <c r="I27" s="55"/>
      <c r="J27" s="55"/>
      <c r="K27" s="55"/>
      <c r="L27" s="57">
        <v>0.15</v>
      </c>
      <c r="M27" s="55"/>
      <c r="N27" s="55"/>
      <c r="O27" s="55"/>
      <c r="P27" s="55"/>
      <c r="Q27" s="55"/>
      <c r="R27" s="55"/>
      <c r="S27" s="55"/>
      <c r="T27" s="55"/>
      <c r="U27" s="55"/>
      <c r="V27" s="55"/>
      <c r="W27" s="58">
        <f>ROUND(BA51,2)</f>
        <v>0</v>
      </c>
      <c r="X27" s="55"/>
      <c r="Y27" s="55"/>
      <c r="Z27" s="55"/>
      <c r="AA27" s="55"/>
      <c r="AB27" s="55"/>
      <c r="AC27" s="55"/>
      <c r="AD27" s="55"/>
      <c r="AE27" s="55"/>
      <c r="AF27" s="55"/>
      <c r="AG27" s="55"/>
      <c r="AH27" s="55"/>
      <c r="AI27" s="55"/>
      <c r="AJ27" s="55"/>
      <c r="AK27" s="58">
        <f>ROUND(AW51,2)</f>
        <v>0</v>
      </c>
      <c r="AL27" s="55"/>
      <c r="AM27" s="55"/>
      <c r="AN27" s="55"/>
      <c r="AO27" s="55"/>
      <c r="AP27" s="55"/>
      <c r="AQ27" s="59"/>
      <c r="BE27" s="40"/>
    </row>
    <row r="28" spans="2:57" s="2" customFormat="1" ht="14.4" customHeight="1" hidden="1">
      <c r="B28" s="54"/>
      <c r="C28" s="55"/>
      <c r="D28" s="55"/>
      <c r="E28" s="55"/>
      <c r="F28" s="56" t="s">
        <v>48</v>
      </c>
      <c r="G28" s="55"/>
      <c r="H28" s="55"/>
      <c r="I28" s="55"/>
      <c r="J28" s="55"/>
      <c r="K28" s="55"/>
      <c r="L28" s="57">
        <v>0.21</v>
      </c>
      <c r="M28" s="55"/>
      <c r="N28" s="55"/>
      <c r="O28" s="55"/>
      <c r="P28" s="55"/>
      <c r="Q28" s="55"/>
      <c r="R28" s="55"/>
      <c r="S28" s="55"/>
      <c r="T28" s="55"/>
      <c r="U28" s="55"/>
      <c r="V28" s="55"/>
      <c r="W28" s="58">
        <f>ROUND(BB51,2)</f>
        <v>0</v>
      </c>
      <c r="X28" s="55"/>
      <c r="Y28" s="55"/>
      <c r="Z28" s="55"/>
      <c r="AA28" s="55"/>
      <c r="AB28" s="55"/>
      <c r="AC28" s="55"/>
      <c r="AD28" s="55"/>
      <c r="AE28" s="55"/>
      <c r="AF28" s="55"/>
      <c r="AG28" s="55"/>
      <c r="AH28" s="55"/>
      <c r="AI28" s="55"/>
      <c r="AJ28" s="55"/>
      <c r="AK28" s="58">
        <v>0</v>
      </c>
      <c r="AL28" s="55"/>
      <c r="AM28" s="55"/>
      <c r="AN28" s="55"/>
      <c r="AO28" s="55"/>
      <c r="AP28" s="55"/>
      <c r="AQ28" s="59"/>
      <c r="BE28" s="40"/>
    </row>
    <row r="29" spans="2:57" s="2" customFormat="1" ht="14.4" customHeight="1" hidden="1">
      <c r="B29" s="54"/>
      <c r="C29" s="55"/>
      <c r="D29" s="55"/>
      <c r="E29" s="55"/>
      <c r="F29" s="56" t="s">
        <v>49</v>
      </c>
      <c r="G29" s="55"/>
      <c r="H29" s="55"/>
      <c r="I29" s="55"/>
      <c r="J29" s="55"/>
      <c r="K29" s="55"/>
      <c r="L29" s="57">
        <v>0.15</v>
      </c>
      <c r="M29" s="55"/>
      <c r="N29" s="55"/>
      <c r="O29" s="55"/>
      <c r="P29" s="55"/>
      <c r="Q29" s="55"/>
      <c r="R29" s="55"/>
      <c r="S29" s="55"/>
      <c r="T29" s="55"/>
      <c r="U29" s="55"/>
      <c r="V29" s="55"/>
      <c r="W29" s="58">
        <f>ROUND(BC51,2)</f>
        <v>0</v>
      </c>
      <c r="X29" s="55"/>
      <c r="Y29" s="55"/>
      <c r="Z29" s="55"/>
      <c r="AA29" s="55"/>
      <c r="AB29" s="55"/>
      <c r="AC29" s="55"/>
      <c r="AD29" s="55"/>
      <c r="AE29" s="55"/>
      <c r="AF29" s="55"/>
      <c r="AG29" s="55"/>
      <c r="AH29" s="55"/>
      <c r="AI29" s="55"/>
      <c r="AJ29" s="55"/>
      <c r="AK29" s="58">
        <v>0</v>
      </c>
      <c r="AL29" s="55"/>
      <c r="AM29" s="55"/>
      <c r="AN29" s="55"/>
      <c r="AO29" s="55"/>
      <c r="AP29" s="55"/>
      <c r="AQ29" s="59"/>
      <c r="BE29" s="40"/>
    </row>
    <row r="30" spans="2:57" s="2" customFormat="1" ht="14.4" customHeight="1" hidden="1">
      <c r="B30" s="54"/>
      <c r="C30" s="55"/>
      <c r="D30" s="55"/>
      <c r="E30" s="55"/>
      <c r="F30" s="56" t="s">
        <v>50</v>
      </c>
      <c r="G30" s="55"/>
      <c r="H30" s="55"/>
      <c r="I30" s="55"/>
      <c r="J30" s="55"/>
      <c r="K30" s="55"/>
      <c r="L30" s="57">
        <v>0</v>
      </c>
      <c r="M30" s="55"/>
      <c r="N30" s="55"/>
      <c r="O30" s="55"/>
      <c r="P30" s="55"/>
      <c r="Q30" s="55"/>
      <c r="R30" s="55"/>
      <c r="S30" s="55"/>
      <c r="T30" s="55"/>
      <c r="U30" s="55"/>
      <c r="V30" s="55"/>
      <c r="W30" s="58">
        <f>ROUND(BD51,2)</f>
        <v>0</v>
      </c>
      <c r="X30" s="55"/>
      <c r="Y30" s="55"/>
      <c r="Z30" s="55"/>
      <c r="AA30" s="55"/>
      <c r="AB30" s="55"/>
      <c r="AC30" s="55"/>
      <c r="AD30" s="55"/>
      <c r="AE30" s="55"/>
      <c r="AF30" s="55"/>
      <c r="AG30" s="55"/>
      <c r="AH30" s="55"/>
      <c r="AI30" s="55"/>
      <c r="AJ30" s="55"/>
      <c r="AK30" s="58">
        <v>0</v>
      </c>
      <c r="AL30" s="55"/>
      <c r="AM30" s="55"/>
      <c r="AN30" s="55"/>
      <c r="AO30" s="55"/>
      <c r="AP30" s="55"/>
      <c r="AQ30" s="59"/>
      <c r="BE30" s="40"/>
    </row>
    <row r="31" spans="2:57" s="1" customFormat="1" ht="6.95" customHeight="1">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52"/>
      <c r="BE31" s="40"/>
    </row>
    <row r="32" spans="2:57" s="1" customFormat="1" ht="25.9" customHeight="1">
      <c r="B32" s="47"/>
      <c r="C32" s="60"/>
      <c r="D32" s="61" t="s">
        <v>51</v>
      </c>
      <c r="E32" s="62"/>
      <c r="F32" s="62"/>
      <c r="G32" s="62"/>
      <c r="H32" s="62"/>
      <c r="I32" s="62"/>
      <c r="J32" s="62"/>
      <c r="K32" s="62"/>
      <c r="L32" s="62"/>
      <c r="M32" s="62"/>
      <c r="N32" s="62"/>
      <c r="O32" s="62"/>
      <c r="P32" s="62"/>
      <c r="Q32" s="62"/>
      <c r="R32" s="62"/>
      <c r="S32" s="62"/>
      <c r="T32" s="63" t="s">
        <v>52</v>
      </c>
      <c r="U32" s="62"/>
      <c r="V32" s="62"/>
      <c r="W32" s="62"/>
      <c r="X32" s="64" t="s">
        <v>53</v>
      </c>
      <c r="Y32" s="62"/>
      <c r="Z32" s="62"/>
      <c r="AA32" s="62"/>
      <c r="AB32" s="62"/>
      <c r="AC32" s="62"/>
      <c r="AD32" s="62"/>
      <c r="AE32" s="62"/>
      <c r="AF32" s="62"/>
      <c r="AG32" s="62"/>
      <c r="AH32" s="62"/>
      <c r="AI32" s="62"/>
      <c r="AJ32" s="62"/>
      <c r="AK32" s="65">
        <f>SUM(AK23:AK30)</f>
        <v>0</v>
      </c>
      <c r="AL32" s="62"/>
      <c r="AM32" s="62"/>
      <c r="AN32" s="62"/>
      <c r="AO32" s="66"/>
      <c r="AP32" s="60"/>
      <c r="AQ32" s="67"/>
      <c r="BE32" s="40"/>
    </row>
    <row r="33" spans="2:43" s="1" customFormat="1" ht="6.95" customHeight="1">
      <c r="B33" s="47"/>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52"/>
    </row>
    <row r="34" spans="2:43" s="1" customFormat="1" ht="6.95" customHeight="1">
      <c r="B34" s="68"/>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70"/>
    </row>
    <row r="38" spans="2:44" s="1" customFormat="1" ht="6.95" customHeight="1">
      <c r="B38" s="71"/>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3"/>
    </row>
    <row r="39" spans="2:44" s="1" customFormat="1" ht="36.95" customHeight="1">
      <c r="B39" s="47"/>
      <c r="C39" s="74" t="s">
        <v>54</v>
      </c>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3"/>
    </row>
    <row r="40" spans="2:44" s="1" customFormat="1" ht="6.95" customHeight="1">
      <c r="B40" s="47"/>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3"/>
    </row>
    <row r="41" spans="2:44" s="3" customFormat="1" ht="14.4" customHeight="1">
      <c r="B41" s="76"/>
      <c r="C41" s="77" t="s">
        <v>15</v>
      </c>
      <c r="D41" s="78"/>
      <c r="E41" s="78"/>
      <c r="F41" s="78"/>
      <c r="G41" s="78"/>
      <c r="H41" s="78"/>
      <c r="I41" s="78"/>
      <c r="J41" s="78"/>
      <c r="K41" s="78"/>
      <c r="L41" s="78" t="str">
        <f>K5</f>
        <v>TV16-067ko</v>
      </c>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9"/>
    </row>
    <row r="42" spans="2:44" s="4" customFormat="1" ht="36.95" customHeight="1">
      <c r="B42" s="80"/>
      <c r="C42" s="81" t="s">
        <v>18</v>
      </c>
      <c r="D42" s="82"/>
      <c r="E42" s="82"/>
      <c r="F42" s="82"/>
      <c r="G42" s="82"/>
      <c r="H42" s="82"/>
      <c r="I42" s="82"/>
      <c r="J42" s="82"/>
      <c r="K42" s="82"/>
      <c r="L42" s="83" t="str">
        <f>K6</f>
        <v>Adaptace prostor 1.NP pro bydlení, rekonstrukce objektu penzionu pro seniory v ul.PKH č.p.1591 - PD</v>
      </c>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4"/>
    </row>
    <row r="43" spans="2:44" s="1" customFormat="1" ht="6.95" customHeight="1">
      <c r="B43" s="47"/>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3"/>
    </row>
    <row r="44" spans="2:44" s="1" customFormat="1" ht="13.5">
      <c r="B44" s="47"/>
      <c r="C44" s="77" t="s">
        <v>26</v>
      </c>
      <c r="D44" s="75"/>
      <c r="E44" s="75"/>
      <c r="F44" s="75"/>
      <c r="G44" s="75"/>
      <c r="H44" s="75"/>
      <c r="I44" s="75"/>
      <c r="J44" s="75"/>
      <c r="K44" s="75"/>
      <c r="L44" s="85" t="str">
        <f>IF(K8="","",K8)</f>
        <v>Litvínov</v>
      </c>
      <c r="M44" s="75"/>
      <c r="N44" s="75"/>
      <c r="O44" s="75"/>
      <c r="P44" s="75"/>
      <c r="Q44" s="75"/>
      <c r="R44" s="75"/>
      <c r="S44" s="75"/>
      <c r="T44" s="75"/>
      <c r="U44" s="75"/>
      <c r="V44" s="75"/>
      <c r="W44" s="75"/>
      <c r="X44" s="75"/>
      <c r="Y44" s="75"/>
      <c r="Z44" s="75"/>
      <c r="AA44" s="75"/>
      <c r="AB44" s="75"/>
      <c r="AC44" s="75"/>
      <c r="AD44" s="75"/>
      <c r="AE44" s="75"/>
      <c r="AF44" s="75"/>
      <c r="AG44" s="75"/>
      <c r="AH44" s="75"/>
      <c r="AI44" s="77" t="s">
        <v>28</v>
      </c>
      <c r="AJ44" s="75"/>
      <c r="AK44" s="75"/>
      <c r="AL44" s="75"/>
      <c r="AM44" s="86" t="str">
        <f>IF(AN8="","",AN8)</f>
        <v>15. 12. 2016</v>
      </c>
      <c r="AN44" s="86"/>
      <c r="AO44" s="75"/>
      <c r="AP44" s="75"/>
      <c r="AQ44" s="75"/>
      <c r="AR44" s="73"/>
    </row>
    <row r="45" spans="2:44" s="1" customFormat="1" ht="6.95" customHeight="1">
      <c r="B45" s="47"/>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3"/>
    </row>
    <row r="46" spans="2:56" s="1" customFormat="1" ht="13.5">
      <c r="B46" s="47"/>
      <c r="C46" s="77" t="s">
        <v>30</v>
      </c>
      <c r="D46" s="75"/>
      <c r="E46" s="75"/>
      <c r="F46" s="75"/>
      <c r="G46" s="75"/>
      <c r="H46" s="75"/>
      <c r="I46" s="75"/>
      <c r="J46" s="75"/>
      <c r="K46" s="75"/>
      <c r="L46" s="78" t="str">
        <f>IF(E11="","",E11)</f>
        <v>Město Litvínov</v>
      </c>
      <c r="M46" s="75"/>
      <c r="N46" s="75"/>
      <c r="O46" s="75"/>
      <c r="P46" s="75"/>
      <c r="Q46" s="75"/>
      <c r="R46" s="75"/>
      <c r="S46" s="75"/>
      <c r="T46" s="75"/>
      <c r="U46" s="75"/>
      <c r="V46" s="75"/>
      <c r="W46" s="75"/>
      <c r="X46" s="75"/>
      <c r="Y46" s="75"/>
      <c r="Z46" s="75"/>
      <c r="AA46" s="75"/>
      <c r="AB46" s="75"/>
      <c r="AC46" s="75"/>
      <c r="AD46" s="75"/>
      <c r="AE46" s="75"/>
      <c r="AF46" s="75"/>
      <c r="AG46" s="75"/>
      <c r="AH46" s="75"/>
      <c r="AI46" s="77" t="s">
        <v>36</v>
      </c>
      <c r="AJ46" s="75"/>
      <c r="AK46" s="75"/>
      <c r="AL46" s="75"/>
      <c r="AM46" s="78" t="str">
        <f>IF(E17="","",E17)</f>
        <v>BPO spol. s r.o.,Lidická 1239,36317 OSTROV</v>
      </c>
      <c r="AN46" s="78"/>
      <c r="AO46" s="78"/>
      <c r="AP46" s="78"/>
      <c r="AQ46" s="75"/>
      <c r="AR46" s="73"/>
      <c r="AS46" s="87" t="s">
        <v>55</v>
      </c>
      <c r="AT46" s="88"/>
      <c r="AU46" s="89"/>
      <c r="AV46" s="89"/>
      <c r="AW46" s="89"/>
      <c r="AX46" s="89"/>
      <c r="AY46" s="89"/>
      <c r="AZ46" s="89"/>
      <c r="BA46" s="89"/>
      <c r="BB46" s="89"/>
      <c r="BC46" s="89"/>
      <c r="BD46" s="90"/>
    </row>
    <row r="47" spans="2:56" s="1" customFormat="1" ht="13.5">
      <c r="B47" s="47"/>
      <c r="C47" s="77" t="s">
        <v>34</v>
      </c>
      <c r="D47" s="75"/>
      <c r="E47" s="75"/>
      <c r="F47" s="75"/>
      <c r="G47" s="75"/>
      <c r="H47" s="75"/>
      <c r="I47" s="75"/>
      <c r="J47" s="75"/>
      <c r="K47" s="75"/>
      <c r="L47" s="78" t="str">
        <f>IF(E14="Vyplň údaj","",E14)</f>
        <v/>
      </c>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3"/>
      <c r="AS47" s="91"/>
      <c r="AT47" s="92"/>
      <c r="AU47" s="93"/>
      <c r="AV47" s="93"/>
      <c r="AW47" s="93"/>
      <c r="AX47" s="93"/>
      <c r="AY47" s="93"/>
      <c r="AZ47" s="93"/>
      <c r="BA47" s="93"/>
      <c r="BB47" s="93"/>
      <c r="BC47" s="93"/>
      <c r="BD47" s="94"/>
    </row>
    <row r="48" spans="2:56" s="1" customFormat="1" ht="10.8" customHeight="1">
      <c r="B48" s="47"/>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3"/>
      <c r="AS48" s="95"/>
      <c r="AT48" s="56"/>
      <c r="AU48" s="48"/>
      <c r="AV48" s="48"/>
      <c r="AW48" s="48"/>
      <c r="AX48" s="48"/>
      <c r="AY48" s="48"/>
      <c r="AZ48" s="48"/>
      <c r="BA48" s="48"/>
      <c r="BB48" s="48"/>
      <c r="BC48" s="48"/>
      <c r="BD48" s="96"/>
    </row>
    <row r="49" spans="2:56" s="1" customFormat="1" ht="29.25" customHeight="1">
      <c r="B49" s="47"/>
      <c r="C49" s="97" t="s">
        <v>56</v>
      </c>
      <c r="D49" s="98"/>
      <c r="E49" s="98"/>
      <c r="F49" s="98"/>
      <c r="G49" s="98"/>
      <c r="H49" s="99"/>
      <c r="I49" s="100" t="s">
        <v>57</v>
      </c>
      <c r="J49" s="98"/>
      <c r="K49" s="98"/>
      <c r="L49" s="98"/>
      <c r="M49" s="98"/>
      <c r="N49" s="98"/>
      <c r="O49" s="98"/>
      <c r="P49" s="98"/>
      <c r="Q49" s="98"/>
      <c r="R49" s="98"/>
      <c r="S49" s="98"/>
      <c r="T49" s="98"/>
      <c r="U49" s="98"/>
      <c r="V49" s="98"/>
      <c r="W49" s="98"/>
      <c r="X49" s="98"/>
      <c r="Y49" s="98"/>
      <c r="Z49" s="98"/>
      <c r="AA49" s="98"/>
      <c r="AB49" s="98"/>
      <c r="AC49" s="98"/>
      <c r="AD49" s="98"/>
      <c r="AE49" s="98"/>
      <c r="AF49" s="98"/>
      <c r="AG49" s="101" t="s">
        <v>58</v>
      </c>
      <c r="AH49" s="98"/>
      <c r="AI49" s="98"/>
      <c r="AJ49" s="98"/>
      <c r="AK49" s="98"/>
      <c r="AL49" s="98"/>
      <c r="AM49" s="98"/>
      <c r="AN49" s="100" t="s">
        <v>59</v>
      </c>
      <c r="AO49" s="98"/>
      <c r="AP49" s="98"/>
      <c r="AQ49" s="102" t="s">
        <v>60</v>
      </c>
      <c r="AR49" s="73"/>
      <c r="AS49" s="103" t="s">
        <v>61</v>
      </c>
      <c r="AT49" s="104" t="s">
        <v>62</v>
      </c>
      <c r="AU49" s="104" t="s">
        <v>63</v>
      </c>
      <c r="AV49" s="104" t="s">
        <v>64</v>
      </c>
      <c r="AW49" s="104" t="s">
        <v>65</v>
      </c>
      <c r="AX49" s="104" t="s">
        <v>66</v>
      </c>
      <c r="AY49" s="104" t="s">
        <v>67</v>
      </c>
      <c r="AZ49" s="104" t="s">
        <v>68</v>
      </c>
      <c r="BA49" s="104" t="s">
        <v>69</v>
      </c>
      <c r="BB49" s="104" t="s">
        <v>70</v>
      </c>
      <c r="BC49" s="104" t="s">
        <v>71</v>
      </c>
      <c r="BD49" s="105" t="s">
        <v>72</v>
      </c>
    </row>
    <row r="50" spans="2:56" s="1" customFormat="1" ht="10.8" customHeight="1">
      <c r="B50" s="47"/>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3"/>
      <c r="AS50" s="106"/>
      <c r="AT50" s="107"/>
      <c r="AU50" s="107"/>
      <c r="AV50" s="107"/>
      <c r="AW50" s="107"/>
      <c r="AX50" s="107"/>
      <c r="AY50" s="107"/>
      <c r="AZ50" s="107"/>
      <c r="BA50" s="107"/>
      <c r="BB50" s="107"/>
      <c r="BC50" s="107"/>
      <c r="BD50" s="108"/>
    </row>
    <row r="51" spans="2:90" s="4" customFormat="1" ht="32.4" customHeight="1">
      <c r="B51" s="80"/>
      <c r="C51" s="109" t="s">
        <v>73</v>
      </c>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1">
        <f>ROUND(AG52,2)</f>
        <v>0</v>
      </c>
      <c r="AH51" s="111"/>
      <c r="AI51" s="111"/>
      <c r="AJ51" s="111"/>
      <c r="AK51" s="111"/>
      <c r="AL51" s="111"/>
      <c r="AM51" s="111"/>
      <c r="AN51" s="112">
        <f>SUM(AG51,AT51)</f>
        <v>0</v>
      </c>
      <c r="AO51" s="112"/>
      <c r="AP51" s="112"/>
      <c r="AQ51" s="113" t="s">
        <v>24</v>
      </c>
      <c r="AR51" s="84"/>
      <c r="AS51" s="114">
        <f>ROUND(AS52,2)</f>
        <v>0</v>
      </c>
      <c r="AT51" s="115">
        <f>ROUND(SUM(AV51:AW51),2)</f>
        <v>0</v>
      </c>
      <c r="AU51" s="116">
        <f>ROUND(AU52,5)</f>
        <v>0</v>
      </c>
      <c r="AV51" s="115">
        <f>ROUND(AZ51*L26,2)</f>
        <v>0</v>
      </c>
      <c r="AW51" s="115">
        <f>ROUND(BA51*L27,2)</f>
        <v>0</v>
      </c>
      <c r="AX51" s="115">
        <f>ROUND(BB51*L26,2)</f>
        <v>0</v>
      </c>
      <c r="AY51" s="115">
        <f>ROUND(BC51*L27,2)</f>
        <v>0</v>
      </c>
      <c r="AZ51" s="115">
        <f>ROUND(AZ52,2)</f>
        <v>0</v>
      </c>
      <c r="BA51" s="115">
        <f>ROUND(BA52,2)</f>
        <v>0</v>
      </c>
      <c r="BB51" s="115">
        <f>ROUND(BB52,2)</f>
        <v>0</v>
      </c>
      <c r="BC51" s="115">
        <f>ROUND(BC52,2)</f>
        <v>0</v>
      </c>
      <c r="BD51" s="117">
        <f>ROUND(BD52,2)</f>
        <v>0</v>
      </c>
      <c r="BS51" s="118" t="s">
        <v>74</v>
      </c>
      <c r="BT51" s="118" t="s">
        <v>75</v>
      </c>
      <c r="BU51" s="119" t="s">
        <v>76</v>
      </c>
      <c r="BV51" s="118" t="s">
        <v>77</v>
      </c>
      <c r="BW51" s="118" t="s">
        <v>7</v>
      </c>
      <c r="BX51" s="118" t="s">
        <v>78</v>
      </c>
      <c r="CL51" s="118" t="s">
        <v>22</v>
      </c>
    </row>
    <row r="52" spans="2:91" s="5" customFormat="1" ht="14.4" customHeight="1">
      <c r="B52" s="120"/>
      <c r="C52" s="121"/>
      <c r="D52" s="122" t="s">
        <v>79</v>
      </c>
      <c r="E52" s="122"/>
      <c r="F52" s="122"/>
      <c r="G52" s="122"/>
      <c r="H52" s="122"/>
      <c r="I52" s="123"/>
      <c r="J52" s="122" t="s">
        <v>80</v>
      </c>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4">
        <f>ROUND(SUM(AG53:AG58),2)</f>
        <v>0</v>
      </c>
      <c r="AH52" s="123"/>
      <c r="AI52" s="123"/>
      <c r="AJ52" s="123"/>
      <c r="AK52" s="123"/>
      <c r="AL52" s="123"/>
      <c r="AM52" s="123"/>
      <c r="AN52" s="125">
        <f>SUM(AG52,AT52)</f>
        <v>0</v>
      </c>
      <c r="AO52" s="123"/>
      <c r="AP52" s="123"/>
      <c r="AQ52" s="126" t="s">
        <v>81</v>
      </c>
      <c r="AR52" s="127"/>
      <c r="AS52" s="128">
        <f>ROUND(SUM(AS53:AS58),2)</f>
        <v>0</v>
      </c>
      <c r="AT52" s="129">
        <f>ROUND(SUM(AV52:AW52),2)</f>
        <v>0</v>
      </c>
      <c r="AU52" s="130">
        <f>ROUND(SUM(AU53:AU58),5)</f>
        <v>0</v>
      </c>
      <c r="AV52" s="129">
        <f>ROUND(AZ52*L26,2)</f>
        <v>0</v>
      </c>
      <c r="AW52" s="129">
        <f>ROUND(BA52*L27,2)</f>
        <v>0</v>
      </c>
      <c r="AX52" s="129">
        <f>ROUND(BB52*L26,2)</f>
        <v>0</v>
      </c>
      <c r="AY52" s="129">
        <f>ROUND(BC52*L27,2)</f>
        <v>0</v>
      </c>
      <c r="AZ52" s="129">
        <f>ROUND(SUM(AZ53:AZ58),2)</f>
        <v>0</v>
      </c>
      <c r="BA52" s="129">
        <f>ROUND(SUM(BA53:BA58),2)</f>
        <v>0</v>
      </c>
      <c r="BB52" s="129">
        <f>ROUND(SUM(BB53:BB58),2)</f>
        <v>0</v>
      </c>
      <c r="BC52" s="129">
        <f>ROUND(SUM(BC53:BC58),2)</f>
        <v>0</v>
      </c>
      <c r="BD52" s="131">
        <f>ROUND(SUM(BD53:BD58),2)</f>
        <v>0</v>
      </c>
      <c r="BS52" s="132" t="s">
        <v>74</v>
      </c>
      <c r="BT52" s="132" t="s">
        <v>25</v>
      </c>
      <c r="BU52" s="132" t="s">
        <v>76</v>
      </c>
      <c r="BV52" s="132" t="s">
        <v>77</v>
      </c>
      <c r="BW52" s="132" t="s">
        <v>82</v>
      </c>
      <c r="BX52" s="132" t="s">
        <v>7</v>
      </c>
      <c r="CL52" s="132" t="s">
        <v>22</v>
      </c>
      <c r="CM52" s="132" t="s">
        <v>25</v>
      </c>
    </row>
    <row r="53" spans="1:90" s="6" customFormat="1" ht="28.8" customHeight="1">
      <c r="A53" s="133" t="s">
        <v>83</v>
      </c>
      <c r="B53" s="134"/>
      <c r="C53" s="135"/>
      <c r="D53" s="135"/>
      <c r="E53" s="136" t="s">
        <v>84</v>
      </c>
      <c r="F53" s="136"/>
      <c r="G53" s="136"/>
      <c r="H53" s="136"/>
      <c r="I53" s="136"/>
      <c r="J53" s="135"/>
      <c r="K53" s="136" t="s">
        <v>85</v>
      </c>
      <c r="L53" s="136"/>
      <c r="M53" s="136"/>
      <c r="N53" s="136"/>
      <c r="O53" s="136"/>
      <c r="P53" s="136"/>
      <c r="Q53" s="136"/>
      <c r="R53" s="136"/>
      <c r="S53" s="136"/>
      <c r="T53" s="136"/>
      <c r="U53" s="136"/>
      <c r="V53" s="136"/>
      <c r="W53" s="136"/>
      <c r="X53" s="136"/>
      <c r="Y53" s="136"/>
      <c r="Z53" s="136"/>
      <c r="AA53" s="136"/>
      <c r="AB53" s="136"/>
      <c r="AC53" s="136"/>
      <c r="AD53" s="136"/>
      <c r="AE53" s="136"/>
      <c r="AF53" s="136"/>
      <c r="AG53" s="137">
        <f>'A.1.1zm - Stavební část'!J29</f>
        <v>0</v>
      </c>
      <c r="AH53" s="135"/>
      <c r="AI53" s="135"/>
      <c r="AJ53" s="135"/>
      <c r="AK53" s="135"/>
      <c r="AL53" s="135"/>
      <c r="AM53" s="135"/>
      <c r="AN53" s="137">
        <f>SUM(AG53,AT53)</f>
        <v>0</v>
      </c>
      <c r="AO53" s="135"/>
      <c r="AP53" s="135"/>
      <c r="AQ53" s="138" t="s">
        <v>86</v>
      </c>
      <c r="AR53" s="139"/>
      <c r="AS53" s="140">
        <v>0</v>
      </c>
      <c r="AT53" s="141">
        <f>ROUND(SUM(AV53:AW53),2)</f>
        <v>0</v>
      </c>
      <c r="AU53" s="142">
        <f>'A.1.1zm - Stavební část'!P114</f>
        <v>0</v>
      </c>
      <c r="AV53" s="141">
        <f>'A.1.1zm - Stavební část'!J32</f>
        <v>0</v>
      </c>
      <c r="AW53" s="141">
        <f>'A.1.1zm - Stavební část'!J33</f>
        <v>0</v>
      </c>
      <c r="AX53" s="141">
        <f>'A.1.1zm - Stavební část'!J34</f>
        <v>0</v>
      </c>
      <c r="AY53" s="141">
        <f>'A.1.1zm - Stavební část'!J35</f>
        <v>0</v>
      </c>
      <c r="AZ53" s="141">
        <f>'A.1.1zm - Stavební část'!F32</f>
        <v>0</v>
      </c>
      <c r="BA53" s="141">
        <f>'A.1.1zm - Stavební část'!F33</f>
        <v>0</v>
      </c>
      <c r="BB53" s="141">
        <f>'A.1.1zm - Stavební část'!F34</f>
        <v>0</v>
      </c>
      <c r="BC53" s="141">
        <f>'A.1.1zm - Stavební část'!F35</f>
        <v>0</v>
      </c>
      <c r="BD53" s="143">
        <f>'A.1.1zm - Stavební část'!F36</f>
        <v>0</v>
      </c>
      <c r="BT53" s="144" t="s">
        <v>87</v>
      </c>
      <c r="BV53" s="144" t="s">
        <v>77</v>
      </c>
      <c r="BW53" s="144" t="s">
        <v>88</v>
      </c>
      <c r="BX53" s="144" t="s">
        <v>82</v>
      </c>
      <c r="CL53" s="144" t="s">
        <v>24</v>
      </c>
    </row>
    <row r="54" spans="1:90" s="6" customFormat="1" ht="14.4" customHeight="1">
      <c r="A54" s="133" t="s">
        <v>83</v>
      </c>
      <c r="B54" s="134"/>
      <c r="C54" s="135"/>
      <c r="D54" s="135"/>
      <c r="E54" s="136" t="s">
        <v>89</v>
      </c>
      <c r="F54" s="136"/>
      <c r="G54" s="136"/>
      <c r="H54" s="136"/>
      <c r="I54" s="136"/>
      <c r="J54" s="135"/>
      <c r="K54" s="136" t="s">
        <v>90</v>
      </c>
      <c r="L54" s="136"/>
      <c r="M54" s="136"/>
      <c r="N54" s="136"/>
      <c r="O54" s="136"/>
      <c r="P54" s="136"/>
      <c r="Q54" s="136"/>
      <c r="R54" s="136"/>
      <c r="S54" s="136"/>
      <c r="T54" s="136"/>
      <c r="U54" s="136"/>
      <c r="V54" s="136"/>
      <c r="W54" s="136"/>
      <c r="X54" s="136"/>
      <c r="Y54" s="136"/>
      <c r="Z54" s="136"/>
      <c r="AA54" s="136"/>
      <c r="AB54" s="136"/>
      <c r="AC54" s="136"/>
      <c r="AD54" s="136"/>
      <c r="AE54" s="136"/>
      <c r="AF54" s="136"/>
      <c r="AG54" s="137">
        <f>'A.1.2 - Zdravotně technic...'!J29</f>
        <v>0</v>
      </c>
      <c r="AH54" s="135"/>
      <c r="AI54" s="135"/>
      <c r="AJ54" s="135"/>
      <c r="AK54" s="135"/>
      <c r="AL54" s="135"/>
      <c r="AM54" s="135"/>
      <c r="AN54" s="137">
        <f>SUM(AG54,AT54)</f>
        <v>0</v>
      </c>
      <c r="AO54" s="135"/>
      <c r="AP54" s="135"/>
      <c r="AQ54" s="138" t="s">
        <v>86</v>
      </c>
      <c r="AR54" s="139"/>
      <c r="AS54" s="140">
        <v>0</v>
      </c>
      <c r="AT54" s="141">
        <f>ROUND(SUM(AV54:AW54),2)</f>
        <v>0</v>
      </c>
      <c r="AU54" s="142">
        <f>'A.1.2 - Zdravotně technic...'!P96</f>
        <v>0</v>
      </c>
      <c r="AV54" s="141">
        <f>'A.1.2 - Zdravotně technic...'!J32</f>
        <v>0</v>
      </c>
      <c r="AW54" s="141">
        <f>'A.1.2 - Zdravotně technic...'!J33</f>
        <v>0</v>
      </c>
      <c r="AX54" s="141">
        <f>'A.1.2 - Zdravotně technic...'!J34</f>
        <v>0</v>
      </c>
      <c r="AY54" s="141">
        <f>'A.1.2 - Zdravotně technic...'!J35</f>
        <v>0</v>
      </c>
      <c r="AZ54" s="141">
        <f>'A.1.2 - Zdravotně technic...'!F32</f>
        <v>0</v>
      </c>
      <c r="BA54" s="141">
        <f>'A.1.2 - Zdravotně technic...'!F33</f>
        <v>0</v>
      </c>
      <c r="BB54" s="141">
        <f>'A.1.2 - Zdravotně technic...'!F34</f>
        <v>0</v>
      </c>
      <c r="BC54" s="141">
        <f>'A.1.2 - Zdravotně technic...'!F35</f>
        <v>0</v>
      </c>
      <c r="BD54" s="143">
        <f>'A.1.2 - Zdravotně technic...'!F36</f>
        <v>0</v>
      </c>
      <c r="BT54" s="144" t="s">
        <v>87</v>
      </c>
      <c r="BV54" s="144" t="s">
        <v>77</v>
      </c>
      <c r="BW54" s="144" t="s">
        <v>91</v>
      </c>
      <c r="BX54" s="144" t="s">
        <v>82</v>
      </c>
      <c r="CL54" s="144" t="s">
        <v>24</v>
      </c>
    </row>
    <row r="55" spans="1:90" s="6" customFormat="1" ht="14.4" customHeight="1">
      <c r="A55" s="133" t="s">
        <v>83</v>
      </c>
      <c r="B55" s="134"/>
      <c r="C55" s="135"/>
      <c r="D55" s="135"/>
      <c r="E55" s="136" t="s">
        <v>92</v>
      </c>
      <c r="F55" s="136"/>
      <c r="G55" s="136"/>
      <c r="H55" s="136"/>
      <c r="I55" s="136"/>
      <c r="J55" s="135"/>
      <c r="K55" s="136" t="s">
        <v>93</v>
      </c>
      <c r="L55" s="136"/>
      <c r="M55" s="136"/>
      <c r="N55" s="136"/>
      <c r="O55" s="136"/>
      <c r="P55" s="136"/>
      <c r="Q55" s="136"/>
      <c r="R55" s="136"/>
      <c r="S55" s="136"/>
      <c r="T55" s="136"/>
      <c r="U55" s="136"/>
      <c r="V55" s="136"/>
      <c r="W55" s="136"/>
      <c r="X55" s="136"/>
      <c r="Y55" s="136"/>
      <c r="Z55" s="136"/>
      <c r="AA55" s="136"/>
      <c r="AB55" s="136"/>
      <c r="AC55" s="136"/>
      <c r="AD55" s="136"/>
      <c r="AE55" s="136"/>
      <c r="AF55" s="136"/>
      <c r="AG55" s="137">
        <f>'A.1.3 - Vytápění'!J29</f>
        <v>0</v>
      </c>
      <c r="AH55" s="135"/>
      <c r="AI55" s="135"/>
      <c r="AJ55" s="135"/>
      <c r="AK55" s="135"/>
      <c r="AL55" s="135"/>
      <c r="AM55" s="135"/>
      <c r="AN55" s="137">
        <f>SUM(AG55,AT55)</f>
        <v>0</v>
      </c>
      <c r="AO55" s="135"/>
      <c r="AP55" s="135"/>
      <c r="AQ55" s="138" t="s">
        <v>86</v>
      </c>
      <c r="AR55" s="139"/>
      <c r="AS55" s="140">
        <v>0</v>
      </c>
      <c r="AT55" s="141">
        <f>ROUND(SUM(AV55:AW55),2)</f>
        <v>0</v>
      </c>
      <c r="AU55" s="142">
        <f>'A.1.3 - Vytápění'!P92</f>
        <v>0</v>
      </c>
      <c r="AV55" s="141">
        <f>'A.1.3 - Vytápění'!J32</f>
        <v>0</v>
      </c>
      <c r="AW55" s="141">
        <f>'A.1.3 - Vytápění'!J33</f>
        <v>0</v>
      </c>
      <c r="AX55" s="141">
        <f>'A.1.3 - Vytápění'!J34</f>
        <v>0</v>
      </c>
      <c r="AY55" s="141">
        <f>'A.1.3 - Vytápění'!J35</f>
        <v>0</v>
      </c>
      <c r="AZ55" s="141">
        <f>'A.1.3 - Vytápění'!F32</f>
        <v>0</v>
      </c>
      <c r="BA55" s="141">
        <f>'A.1.3 - Vytápění'!F33</f>
        <v>0</v>
      </c>
      <c r="BB55" s="141">
        <f>'A.1.3 - Vytápění'!F34</f>
        <v>0</v>
      </c>
      <c r="BC55" s="141">
        <f>'A.1.3 - Vytápění'!F35</f>
        <v>0</v>
      </c>
      <c r="BD55" s="143">
        <f>'A.1.3 - Vytápění'!F36</f>
        <v>0</v>
      </c>
      <c r="BT55" s="144" t="s">
        <v>87</v>
      </c>
      <c r="BV55" s="144" t="s">
        <v>77</v>
      </c>
      <c r="BW55" s="144" t="s">
        <v>94</v>
      </c>
      <c r="BX55" s="144" t="s">
        <v>82</v>
      </c>
      <c r="CL55" s="144" t="s">
        <v>24</v>
      </c>
    </row>
    <row r="56" spans="1:90" s="6" customFormat="1" ht="14.4" customHeight="1">
      <c r="A56" s="133" t="s">
        <v>83</v>
      </c>
      <c r="B56" s="134"/>
      <c r="C56" s="135"/>
      <c r="D56" s="135"/>
      <c r="E56" s="136" t="s">
        <v>95</v>
      </c>
      <c r="F56" s="136"/>
      <c r="G56" s="136"/>
      <c r="H56" s="136"/>
      <c r="I56" s="136"/>
      <c r="J56" s="135"/>
      <c r="K56" s="136" t="s">
        <v>96</v>
      </c>
      <c r="L56" s="136"/>
      <c r="M56" s="136"/>
      <c r="N56" s="136"/>
      <c r="O56" s="136"/>
      <c r="P56" s="136"/>
      <c r="Q56" s="136"/>
      <c r="R56" s="136"/>
      <c r="S56" s="136"/>
      <c r="T56" s="136"/>
      <c r="U56" s="136"/>
      <c r="V56" s="136"/>
      <c r="W56" s="136"/>
      <c r="X56" s="136"/>
      <c r="Y56" s="136"/>
      <c r="Z56" s="136"/>
      <c r="AA56" s="136"/>
      <c r="AB56" s="136"/>
      <c r="AC56" s="136"/>
      <c r="AD56" s="136"/>
      <c r="AE56" s="136"/>
      <c r="AF56" s="136"/>
      <c r="AG56" s="137">
        <f>'A1.4 - Vzduchotechnika'!J29</f>
        <v>0</v>
      </c>
      <c r="AH56" s="135"/>
      <c r="AI56" s="135"/>
      <c r="AJ56" s="135"/>
      <c r="AK56" s="135"/>
      <c r="AL56" s="135"/>
      <c r="AM56" s="135"/>
      <c r="AN56" s="137">
        <f>SUM(AG56,AT56)</f>
        <v>0</v>
      </c>
      <c r="AO56" s="135"/>
      <c r="AP56" s="135"/>
      <c r="AQ56" s="138" t="s">
        <v>86</v>
      </c>
      <c r="AR56" s="139"/>
      <c r="AS56" s="140">
        <v>0</v>
      </c>
      <c r="AT56" s="141">
        <f>ROUND(SUM(AV56:AW56),2)</f>
        <v>0</v>
      </c>
      <c r="AU56" s="142">
        <f>'A1.4 - Vzduchotechnika'!P86</f>
        <v>0</v>
      </c>
      <c r="AV56" s="141">
        <f>'A1.4 - Vzduchotechnika'!J32</f>
        <v>0</v>
      </c>
      <c r="AW56" s="141">
        <f>'A1.4 - Vzduchotechnika'!J33</f>
        <v>0</v>
      </c>
      <c r="AX56" s="141">
        <f>'A1.4 - Vzduchotechnika'!J34</f>
        <v>0</v>
      </c>
      <c r="AY56" s="141">
        <f>'A1.4 - Vzduchotechnika'!J35</f>
        <v>0</v>
      </c>
      <c r="AZ56" s="141">
        <f>'A1.4 - Vzduchotechnika'!F32</f>
        <v>0</v>
      </c>
      <c r="BA56" s="141">
        <f>'A1.4 - Vzduchotechnika'!F33</f>
        <v>0</v>
      </c>
      <c r="BB56" s="141">
        <f>'A1.4 - Vzduchotechnika'!F34</f>
        <v>0</v>
      </c>
      <c r="BC56" s="141">
        <f>'A1.4 - Vzduchotechnika'!F35</f>
        <v>0</v>
      </c>
      <c r="BD56" s="143">
        <f>'A1.4 - Vzduchotechnika'!F36</f>
        <v>0</v>
      </c>
      <c r="BT56" s="144" t="s">
        <v>87</v>
      </c>
      <c r="BV56" s="144" t="s">
        <v>77</v>
      </c>
      <c r="BW56" s="144" t="s">
        <v>97</v>
      </c>
      <c r="BX56" s="144" t="s">
        <v>82</v>
      </c>
      <c r="CL56" s="144" t="s">
        <v>24</v>
      </c>
    </row>
    <row r="57" spans="1:90" s="6" customFormat="1" ht="14.4" customHeight="1">
      <c r="A57" s="133" t="s">
        <v>83</v>
      </c>
      <c r="B57" s="134"/>
      <c r="C57" s="135"/>
      <c r="D57" s="135"/>
      <c r="E57" s="136" t="s">
        <v>98</v>
      </c>
      <c r="F57" s="136"/>
      <c r="G57" s="136"/>
      <c r="H57" s="136"/>
      <c r="I57" s="136"/>
      <c r="J57" s="135"/>
      <c r="K57" s="136" t="s">
        <v>99</v>
      </c>
      <c r="L57" s="136"/>
      <c r="M57" s="136"/>
      <c r="N57" s="136"/>
      <c r="O57" s="136"/>
      <c r="P57" s="136"/>
      <c r="Q57" s="136"/>
      <c r="R57" s="136"/>
      <c r="S57" s="136"/>
      <c r="T57" s="136"/>
      <c r="U57" s="136"/>
      <c r="V57" s="136"/>
      <c r="W57" s="136"/>
      <c r="X57" s="136"/>
      <c r="Y57" s="136"/>
      <c r="Z57" s="136"/>
      <c r="AA57" s="136"/>
      <c r="AB57" s="136"/>
      <c r="AC57" s="136"/>
      <c r="AD57" s="136"/>
      <c r="AE57" s="136"/>
      <c r="AF57" s="136"/>
      <c r="AG57" s="137">
        <f>'A1.5 - Elektroinstalace'!J29</f>
        <v>0</v>
      </c>
      <c r="AH57" s="135"/>
      <c r="AI57" s="135"/>
      <c r="AJ57" s="135"/>
      <c r="AK57" s="135"/>
      <c r="AL57" s="135"/>
      <c r="AM57" s="135"/>
      <c r="AN57" s="137">
        <f>SUM(AG57,AT57)</f>
        <v>0</v>
      </c>
      <c r="AO57" s="135"/>
      <c r="AP57" s="135"/>
      <c r="AQ57" s="138" t="s">
        <v>86</v>
      </c>
      <c r="AR57" s="139"/>
      <c r="AS57" s="140">
        <v>0</v>
      </c>
      <c r="AT57" s="141">
        <f>ROUND(SUM(AV57:AW57),2)</f>
        <v>0</v>
      </c>
      <c r="AU57" s="142">
        <f>'A1.5 - Elektroinstalace'!P101</f>
        <v>0</v>
      </c>
      <c r="AV57" s="141">
        <f>'A1.5 - Elektroinstalace'!J32</f>
        <v>0</v>
      </c>
      <c r="AW57" s="141">
        <f>'A1.5 - Elektroinstalace'!J33</f>
        <v>0</v>
      </c>
      <c r="AX57" s="141">
        <f>'A1.5 - Elektroinstalace'!J34</f>
        <v>0</v>
      </c>
      <c r="AY57" s="141">
        <f>'A1.5 - Elektroinstalace'!J35</f>
        <v>0</v>
      </c>
      <c r="AZ57" s="141">
        <f>'A1.5 - Elektroinstalace'!F32</f>
        <v>0</v>
      </c>
      <c r="BA57" s="141">
        <f>'A1.5 - Elektroinstalace'!F33</f>
        <v>0</v>
      </c>
      <c r="BB57" s="141">
        <f>'A1.5 - Elektroinstalace'!F34</f>
        <v>0</v>
      </c>
      <c r="BC57" s="141">
        <f>'A1.5 - Elektroinstalace'!F35</f>
        <v>0</v>
      </c>
      <c r="BD57" s="143">
        <f>'A1.5 - Elektroinstalace'!F36</f>
        <v>0</v>
      </c>
      <c r="BT57" s="144" t="s">
        <v>87</v>
      </c>
      <c r="BV57" s="144" t="s">
        <v>77</v>
      </c>
      <c r="BW57" s="144" t="s">
        <v>100</v>
      </c>
      <c r="BX57" s="144" t="s">
        <v>82</v>
      </c>
      <c r="CL57" s="144" t="s">
        <v>24</v>
      </c>
    </row>
    <row r="58" spans="1:90" s="6" customFormat="1" ht="14.4" customHeight="1">
      <c r="A58" s="133" t="s">
        <v>83</v>
      </c>
      <c r="B58" s="134"/>
      <c r="C58" s="135"/>
      <c r="D58" s="135"/>
      <c r="E58" s="136" t="s">
        <v>101</v>
      </c>
      <c r="F58" s="136"/>
      <c r="G58" s="136"/>
      <c r="H58" s="136"/>
      <c r="I58" s="136"/>
      <c r="J58" s="135"/>
      <c r="K58" s="136" t="s">
        <v>102</v>
      </c>
      <c r="L58" s="136"/>
      <c r="M58" s="136"/>
      <c r="N58" s="136"/>
      <c r="O58" s="136"/>
      <c r="P58" s="136"/>
      <c r="Q58" s="136"/>
      <c r="R58" s="136"/>
      <c r="S58" s="136"/>
      <c r="T58" s="136"/>
      <c r="U58" s="136"/>
      <c r="V58" s="136"/>
      <c r="W58" s="136"/>
      <c r="X58" s="136"/>
      <c r="Y58" s="136"/>
      <c r="Z58" s="136"/>
      <c r="AA58" s="136"/>
      <c r="AB58" s="136"/>
      <c r="AC58" s="136"/>
      <c r="AD58" s="136"/>
      <c r="AE58" s="136"/>
      <c r="AF58" s="136"/>
      <c r="AG58" s="137">
        <f>'A1.6 - VRN + VON'!J29</f>
        <v>0</v>
      </c>
      <c r="AH58" s="135"/>
      <c r="AI58" s="135"/>
      <c r="AJ58" s="135"/>
      <c r="AK58" s="135"/>
      <c r="AL58" s="135"/>
      <c r="AM58" s="135"/>
      <c r="AN58" s="137">
        <f>SUM(AG58,AT58)</f>
        <v>0</v>
      </c>
      <c r="AO58" s="135"/>
      <c r="AP58" s="135"/>
      <c r="AQ58" s="138" t="s">
        <v>86</v>
      </c>
      <c r="AR58" s="139"/>
      <c r="AS58" s="145">
        <v>0</v>
      </c>
      <c r="AT58" s="146">
        <f>ROUND(SUM(AV58:AW58),2)</f>
        <v>0</v>
      </c>
      <c r="AU58" s="147">
        <f>'A1.6 - VRN + VON'!P84</f>
        <v>0</v>
      </c>
      <c r="AV58" s="146">
        <f>'A1.6 - VRN + VON'!J32</f>
        <v>0</v>
      </c>
      <c r="AW58" s="146">
        <f>'A1.6 - VRN + VON'!J33</f>
        <v>0</v>
      </c>
      <c r="AX58" s="146">
        <f>'A1.6 - VRN + VON'!J34</f>
        <v>0</v>
      </c>
      <c r="AY58" s="146">
        <f>'A1.6 - VRN + VON'!J35</f>
        <v>0</v>
      </c>
      <c r="AZ58" s="146">
        <f>'A1.6 - VRN + VON'!F32</f>
        <v>0</v>
      </c>
      <c r="BA58" s="146">
        <f>'A1.6 - VRN + VON'!F33</f>
        <v>0</v>
      </c>
      <c r="BB58" s="146">
        <f>'A1.6 - VRN + VON'!F34</f>
        <v>0</v>
      </c>
      <c r="BC58" s="146">
        <f>'A1.6 - VRN + VON'!F35</f>
        <v>0</v>
      </c>
      <c r="BD58" s="148">
        <f>'A1.6 - VRN + VON'!F36</f>
        <v>0</v>
      </c>
      <c r="BT58" s="144" t="s">
        <v>87</v>
      </c>
      <c r="BV58" s="144" t="s">
        <v>77</v>
      </c>
      <c r="BW58" s="144" t="s">
        <v>103</v>
      </c>
      <c r="BX58" s="144" t="s">
        <v>82</v>
      </c>
      <c r="CL58" s="144" t="s">
        <v>24</v>
      </c>
    </row>
    <row r="59" spans="2:44" s="1" customFormat="1" ht="30" customHeight="1">
      <c r="B59" s="47"/>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3"/>
    </row>
    <row r="60" spans="2:44" s="1" customFormat="1" ht="6.95" customHeigh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73"/>
    </row>
  </sheetData>
  <sheetProtection password="CC35" sheet="1" objects="1" scenarios="1" formatColumns="0" formatRows="0"/>
  <mergeCells count="65">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E53:I53"/>
    <mergeCell ref="K53:AF53"/>
    <mergeCell ref="AN54:AP54"/>
    <mergeCell ref="AG54:AM54"/>
    <mergeCell ref="E54:I54"/>
    <mergeCell ref="K54:AF54"/>
    <mergeCell ref="AN55:AP55"/>
    <mergeCell ref="AG55:AM55"/>
    <mergeCell ref="E55:I55"/>
    <mergeCell ref="K55:AF55"/>
    <mergeCell ref="AN56:AP56"/>
    <mergeCell ref="AG56:AM56"/>
    <mergeCell ref="E56:I56"/>
    <mergeCell ref="K56:AF56"/>
    <mergeCell ref="AN57:AP57"/>
    <mergeCell ref="AG57:AM57"/>
    <mergeCell ref="E57:I57"/>
    <mergeCell ref="K57:AF57"/>
    <mergeCell ref="AN58:AP58"/>
    <mergeCell ref="AG58:AM58"/>
    <mergeCell ref="E58:I58"/>
    <mergeCell ref="K58:AF58"/>
    <mergeCell ref="AG51:AM51"/>
    <mergeCell ref="AN51:AP51"/>
    <mergeCell ref="AR2:BE2"/>
  </mergeCells>
  <hyperlinks>
    <hyperlink ref="K1:S1" location="C2" display="1) Rekapitulace stavby"/>
    <hyperlink ref="W1:AI1" location="C51" display="2) Rekapitulace objektů stavby a soupisů prací"/>
    <hyperlink ref="A53" location="'A.1.1zm - Stavební část'!C2" display="/"/>
    <hyperlink ref="A54" location="'A.1.2 - Zdravotně technic...'!C2" display="/"/>
    <hyperlink ref="A55" location="'A.1.3 - Vytápění'!C2" display="/"/>
    <hyperlink ref="A56" location="'A1.4 - Vzduchotechnika'!C2" display="/"/>
    <hyperlink ref="A57" location="'A1.5 - Elektroinstalace'!C2" display="/"/>
    <hyperlink ref="A58" location="'A1.6 - VRN + VON'!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1981"/>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49"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2"/>
      <c r="B1" s="150"/>
      <c r="C1" s="150"/>
      <c r="D1" s="151" t="s">
        <v>1</v>
      </c>
      <c r="E1" s="150"/>
      <c r="F1" s="152" t="s">
        <v>104</v>
      </c>
      <c r="G1" s="152" t="s">
        <v>105</v>
      </c>
      <c r="H1" s="152"/>
      <c r="I1" s="153"/>
      <c r="J1" s="152" t="s">
        <v>106</v>
      </c>
      <c r="K1" s="151" t="s">
        <v>107</v>
      </c>
      <c r="L1" s="152" t="s">
        <v>108</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88</v>
      </c>
    </row>
    <row r="3" spans="2:46" ht="6.95" customHeight="1">
      <c r="B3" s="26"/>
      <c r="C3" s="27"/>
      <c r="D3" s="27"/>
      <c r="E3" s="27"/>
      <c r="F3" s="27"/>
      <c r="G3" s="27"/>
      <c r="H3" s="27"/>
      <c r="I3" s="154"/>
      <c r="J3" s="27"/>
      <c r="K3" s="28"/>
      <c r="AT3" s="25" t="s">
        <v>25</v>
      </c>
    </row>
    <row r="4" spans="2:46" ht="36.95" customHeight="1">
      <c r="B4" s="29"/>
      <c r="C4" s="30"/>
      <c r="D4" s="31" t="s">
        <v>109</v>
      </c>
      <c r="E4" s="30"/>
      <c r="F4" s="30"/>
      <c r="G4" s="30"/>
      <c r="H4" s="30"/>
      <c r="I4" s="155"/>
      <c r="J4" s="30"/>
      <c r="K4" s="32"/>
      <c r="M4" s="33" t="s">
        <v>12</v>
      </c>
      <c r="AT4" s="25" t="s">
        <v>6</v>
      </c>
    </row>
    <row r="5" spans="2:11" ht="6.95" customHeight="1">
      <c r="B5" s="29"/>
      <c r="C5" s="30"/>
      <c r="D5" s="30"/>
      <c r="E5" s="30"/>
      <c r="F5" s="30"/>
      <c r="G5" s="30"/>
      <c r="H5" s="30"/>
      <c r="I5" s="155"/>
      <c r="J5" s="30"/>
      <c r="K5" s="32"/>
    </row>
    <row r="6" spans="2:11" ht="13.5">
      <c r="B6" s="29"/>
      <c r="C6" s="30"/>
      <c r="D6" s="41" t="s">
        <v>18</v>
      </c>
      <c r="E6" s="30"/>
      <c r="F6" s="30"/>
      <c r="G6" s="30"/>
      <c r="H6" s="30"/>
      <c r="I6" s="155"/>
      <c r="J6" s="30"/>
      <c r="K6" s="32"/>
    </row>
    <row r="7" spans="2:11" ht="14.4" customHeight="1">
      <c r="B7" s="29"/>
      <c r="C7" s="30"/>
      <c r="D7" s="30"/>
      <c r="E7" s="156" t="str">
        <f>'Rekapitulace stavby'!K6</f>
        <v>Adaptace prostor 1.NP pro bydlení, rekonstrukce objektu penzionu pro seniory v ul.PKH č.p.1591 - PD</v>
      </c>
      <c r="F7" s="41"/>
      <c r="G7" s="41"/>
      <c r="H7" s="41"/>
      <c r="I7" s="155"/>
      <c r="J7" s="30"/>
      <c r="K7" s="32"/>
    </row>
    <row r="8" spans="2:11" ht="13.5">
      <c r="B8" s="29"/>
      <c r="C8" s="30"/>
      <c r="D8" s="41" t="s">
        <v>110</v>
      </c>
      <c r="E8" s="30"/>
      <c r="F8" s="30"/>
      <c r="G8" s="30"/>
      <c r="H8" s="30"/>
      <c r="I8" s="155"/>
      <c r="J8" s="30"/>
      <c r="K8" s="32"/>
    </row>
    <row r="9" spans="2:11" s="1" customFormat="1" ht="14.4" customHeight="1">
      <c r="B9" s="47"/>
      <c r="C9" s="48"/>
      <c r="D9" s="48"/>
      <c r="E9" s="156" t="s">
        <v>111</v>
      </c>
      <c r="F9" s="48"/>
      <c r="G9" s="48"/>
      <c r="H9" s="48"/>
      <c r="I9" s="157"/>
      <c r="J9" s="48"/>
      <c r="K9" s="52"/>
    </row>
    <row r="10" spans="2:11" s="1" customFormat="1" ht="13.5">
      <c r="B10" s="47"/>
      <c r="C10" s="48"/>
      <c r="D10" s="41" t="s">
        <v>112</v>
      </c>
      <c r="E10" s="48"/>
      <c r="F10" s="48"/>
      <c r="G10" s="48"/>
      <c r="H10" s="48"/>
      <c r="I10" s="157"/>
      <c r="J10" s="48"/>
      <c r="K10" s="52"/>
    </row>
    <row r="11" spans="2:11" s="1" customFormat="1" ht="36.95" customHeight="1">
      <c r="B11" s="47"/>
      <c r="C11" s="48"/>
      <c r="D11" s="48"/>
      <c r="E11" s="158" t="s">
        <v>113</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1" t="s">
        <v>21</v>
      </c>
      <c r="E13" s="48"/>
      <c r="F13" s="36" t="s">
        <v>24</v>
      </c>
      <c r="G13" s="48"/>
      <c r="H13" s="48"/>
      <c r="I13" s="159" t="s">
        <v>23</v>
      </c>
      <c r="J13" s="36" t="s">
        <v>24</v>
      </c>
      <c r="K13" s="52"/>
    </row>
    <row r="14" spans="2:11" s="1" customFormat="1" ht="14.4" customHeight="1">
      <c r="B14" s="47"/>
      <c r="C14" s="48"/>
      <c r="D14" s="41" t="s">
        <v>26</v>
      </c>
      <c r="E14" s="48"/>
      <c r="F14" s="36" t="s">
        <v>27</v>
      </c>
      <c r="G14" s="48"/>
      <c r="H14" s="48"/>
      <c r="I14" s="159" t="s">
        <v>28</v>
      </c>
      <c r="J14" s="160" t="str">
        <f>'Rekapitulace stavby'!AN8</f>
        <v>15. 12. 2016</v>
      </c>
      <c r="K14" s="52"/>
    </row>
    <row r="15" spans="2:11" s="1" customFormat="1" ht="10.8" customHeight="1">
      <c r="B15" s="47"/>
      <c r="C15" s="48"/>
      <c r="D15" s="48"/>
      <c r="E15" s="48"/>
      <c r="F15" s="48"/>
      <c r="G15" s="48"/>
      <c r="H15" s="48"/>
      <c r="I15" s="157"/>
      <c r="J15" s="48"/>
      <c r="K15" s="52"/>
    </row>
    <row r="16" spans="2:11" s="1" customFormat="1" ht="14.4" customHeight="1">
      <c r="B16" s="47"/>
      <c r="C16" s="48"/>
      <c r="D16" s="41" t="s">
        <v>30</v>
      </c>
      <c r="E16" s="48"/>
      <c r="F16" s="48"/>
      <c r="G16" s="48"/>
      <c r="H16" s="48"/>
      <c r="I16" s="159" t="s">
        <v>31</v>
      </c>
      <c r="J16" s="36" t="s">
        <v>24</v>
      </c>
      <c r="K16" s="52"/>
    </row>
    <row r="17" spans="2:11" s="1" customFormat="1" ht="18" customHeight="1">
      <c r="B17" s="47"/>
      <c r="C17" s="48"/>
      <c r="D17" s="48"/>
      <c r="E17" s="36" t="s">
        <v>32</v>
      </c>
      <c r="F17" s="48"/>
      <c r="G17" s="48"/>
      <c r="H17" s="48"/>
      <c r="I17" s="159" t="s">
        <v>33</v>
      </c>
      <c r="J17" s="36" t="s">
        <v>24</v>
      </c>
      <c r="K17" s="52"/>
    </row>
    <row r="18" spans="2:11" s="1" customFormat="1" ht="6.95" customHeight="1">
      <c r="B18" s="47"/>
      <c r="C18" s="48"/>
      <c r="D18" s="48"/>
      <c r="E18" s="48"/>
      <c r="F18" s="48"/>
      <c r="G18" s="48"/>
      <c r="H18" s="48"/>
      <c r="I18" s="157"/>
      <c r="J18" s="48"/>
      <c r="K18" s="52"/>
    </row>
    <row r="19" spans="2:11" s="1" customFormat="1" ht="14.4" customHeight="1">
      <c r="B19" s="47"/>
      <c r="C19" s="48"/>
      <c r="D19" s="41" t="s">
        <v>34</v>
      </c>
      <c r="E19" s="48"/>
      <c r="F19" s="48"/>
      <c r="G19" s="48"/>
      <c r="H19" s="48"/>
      <c r="I19" s="159" t="s">
        <v>31</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59" t="s">
        <v>33</v>
      </c>
      <c r="J20" s="36"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1" t="s">
        <v>36</v>
      </c>
      <c r="E22" s="48"/>
      <c r="F22" s="48"/>
      <c r="G22" s="48"/>
      <c r="H22" s="48"/>
      <c r="I22" s="159" t="s">
        <v>31</v>
      </c>
      <c r="J22" s="36" t="s">
        <v>24</v>
      </c>
      <c r="K22" s="52"/>
    </row>
    <row r="23" spans="2:11" s="1" customFormat="1" ht="18" customHeight="1">
      <c r="B23" s="47"/>
      <c r="C23" s="48"/>
      <c r="D23" s="48"/>
      <c r="E23" s="36" t="s">
        <v>37</v>
      </c>
      <c r="F23" s="48"/>
      <c r="G23" s="48"/>
      <c r="H23" s="48"/>
      <c r="I23" s="159" t="s">
        <v>33</v>
      </c>
      <c r="J23" s="36" t="s">
        <v>24</v>
      </c>
      <c r="K23" s="52"/>
    </row>
    <row r="24" spans="2:11" s="1" customFormat="1" ht="6.95" customHeight="1">
      <c r="B24" s="47"/>
      <c r="C24" s="48"/>
      <c r="D24" s="48"/>
      <c r="E24" s="48"/>
      <c r="F24" s="48"/>
      <c r="G24" s="48"/>
      <c r="H24" s="48"/>
      <c r="I24" s="157"/>
      <c r="J24" s="48"/>
      <c r="K24" s="52"/>
    </row>
    <row r="25" spans="2:11" s="1" customFormat="1" ht="14.4" customHeight="1">
      <c r="B25" s="47"/>
      <c r="C25" s="48"/>
      <c r="D25" s="41" t="s">
        <v>39</v>
      </c>
      <c r="E25" s="48"/>
      <c r="F25" s="48"/>
      <c r="G25" s="48"/>
      <c r="H25" s="48"/>
      <c r="I25" s="157"/>
      <c r="J25" s="48"/>
      <c r="K25" s="52"/>
    </row>
    <row r="26" spans="2:11" s="7" customFormat="1" ht="75.6" customHeight="1">
      <c r="B26" s="161"/>
      <c r="C26" s="162"/>
      <c r="D26" s="162"/>
      <c r="E26" s="45" t="s">
        <v>40</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41</v>
      </c>
      <c r="E29" s="48"/>
      <c r="F29" s="48"/>
      <c r="G29" s="48"/>
      <c r="H29" s="48"/>
      <c r="I29" s="157"/>
      <c r="J29" s="168">
        <f>ROUND(J114,2)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43</v>
      </c>
      <c r="G31" s="48"/>
      <c r="H31" s="48"/>
      <c r="I31" s="169" t="s">
        <v>42</v>
      </c>
      <c r="J31" s="53" t="s">
        <v>44</v>
      </c>
      <c r="K31" s="52"/>
    </row>
    <row r="32" spans="2:11" s="1" customFormat="1" ht="14.4" customHeight="1">
      <c r="B32" s="47"/>
      <c r="C32" s="48"/>
      <c r="D32" s="56" t="s">
        <v>45</v>
      </c>
      <c r="E32" s="56" t="s">
        <v>46</v>
      </c>
      <c r="F32" s="170">
        <f>ROUND(SUM(BE114:BE1980),2)</f>
        <v>0</v>
      </c>
      <c r="G32" s="48"/>
      <c r="H32" s="48"/>
      <c r="I32" s="171">
        <v>0.21</v>
      </c>
      <c r="J32" s="170">
        <f>ROUND(ROUND((SUM(BE114:BE1980)),2)*I32,2)</f>
        <v>0</v>
      </c>
      <c r="K32" s="52"/>
    </row>
    <row r="33" spans="2:11" s="1" customFormat="1" ht="14.4" customHeight="1">
      <c r="B33" s="47"/>
      <c r="C33" s="48"/>
      <c r="D33" s="48"/>
      <c r="E33" s="56" t="s">
        <v>47</v>
      </c>
      <c r="F33" s="170">
        <f>ROUND(SUM(BF114:BF1980),2)</f>
        <v>0</v>
      </c>
      <c r="G33" s="48"/>
      <c r="H33" s="48"/>
      <c r="I33" s="171">
        <v>0.15</v>
      </c>
      <c r="J33" s="170">
        <f>ROUND(ROUND((SUM(BF114:BF1980)),2)*I33,2)</f>
        <v>0</v>
      </c>
      <c r="K33" s="52"/>
    </row>
    <row r="34" spans="2:11" s="1" customFormat="1" ht="14.4" customHeight="1" hidden="1">
      <c r="B34" s="47"/>
      <c r="C34" s="48"/>
      <c r="D34" s="48"/>
      <c r="E34" s="56" t="s">
        <v>48</v>
      </c>
      <c r="F34" s="170">
        <f>ROUND(SUM(BG114:BG1980),2)</f>
        <v>0</v>
      </c>
      <c r="G34" s="48"/>
      <c r="H34" s="48"/>
      <c r="I34" s="171">
        <v>0.21</v>
      </c>
      <c r="J34" s="170">
        <v>0</v>
      </c>
      <c r="K34" s="52"/>
    </row>
    <row r="35" spans="2:11" s="1" customFormat="1" ht="14.4" customHeight="1" hidden="1">
      <c r="B35" s="47"/>
      <c r="C35" s="48"/>
      <c r="D35" s="48"/>
      <c r="E35" s="56" t="s">
        <v>49</v>
      </c>
      <c r="F35" s="170">
        <f>ROUND(SUM(BH114:BH1980),2)</f>
        <v>0</v>
      </c>
      <c r="G35" s="48"/>
      <c r="H35" s="48"/>
      <c r="I35" s="171">
        <v>0.15</v>
      </c>
      <c r="J35" s="170">
        <v>0</v>
      </c>
      <c r="K35" s="52"/>
    </row>
    <row r="36" spans="2:11" s="1" customFormat="1" ht="14.4" customHeight="1" hidden="1">
      <c r="B36" s="47"/>
      <c r="C36" s="48"/>
      <c r="D36" s="48"/>
      <c r="E36" s="56" t="s">
        <v>50</v>
      </c>
      <c r="F36" s="170">
        <f>ROUND(SUM(BI114:BI1980),2)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51</v>
      </c>
      <c r="E38" s="99"/>
      <c r="F38" s="99"/>
      <c r="G38" s="174" t="s">
        <v>52</v>
      </c>
      <c r="H38" s="175" t="s">
        <v>53</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1" t="s">
        <v>114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1" t="s">
        <v>18</v>
      </c>
      <c r="D46" s="48"/>
      <c r="E46" s="48"/>
      <c r="F46" s="48"/>
      <c r="G46" s="48"/>
      <c r="H46" s="48"/>
      <c r="I46" s="157"/>
      <c r="J46" s="48"/>
      <c r="K46" s="52"/>
    </row>
    <row r="47" spans="2:11" s="1" customFormat="1" ht="14.4" customHeight="1">
      <c r="B47" s="47"/>
      <c r="C47" s="48"/>
      <c r="D47" s="48"/>
      <c r="E47" s="156" t="str">
        <f>E7</f>
        <v>Adaptace prostor 1.NP pro bydlení, rekonstrukce objektu penzionu pro seniory v ul.PKH č.p.1591 - PD</v>
      </c>
      <c r="F47" s="41"/>
      <c r="G47" s="41"/>
      <c r="H47" s="41"/>
      <c r="I47" s="157"/>
      <c r="J47" s="48"/>
      <c r="K47" s="52"/>
    </row>
    <row r="48" spans="2:11" ht="13.5">
      <c r="B48" s="29"/>
      <c r="C48" s="41" t="s">
        <v>110</v>
      </c>
      <c r="D48" s="30"/>
      <c r="E48" s="30"/>
      <c r="F48" s="30"/>
      <c r="G48" s="30"/>
      <c r="H48" s="30"/>
      <c r="I48" s="155"/>
      <c r="J48" s="30"/>
      <c r="K48" s="32"/>
    </row>
    <row r="49" spans="2:11" s="1" customFormat="1" ht="14.4" customHeight="1">
      <c r="B49" s="47"/>
      <c r="C49" s="48"/>
      <c r="D49" s="48"/>
      <c r="E49" s="156" t="s">
        <v>111</v>
      </c>
      <c r="F49" s="48"/>
      <c r="G49" s="48"/>
      <c r="H49" s="48"/>
      <c r="I49" s="157"/>
      <c r="J49" s="48"/>
      <c r="K49" s="52"/>
    </row>
    <row r="50" spans="2:11" s="1" customFormat="1" ht="14.4" customHeight="1">
      <c r="B50" s="47"/>
      <c r="C50" s="41" t="s">
        <v>112</v>
      </c>
      <c r="D50" s="48"/>
      <c r="E50" s="48"/>
      <c r="F50" s="48"/>
      <c r="G50" s="48"/>
      <c r="H50" s="48"/>
      <c r="I50" s="157"/>
      <c r="J50" s="48"/>
      <c r="K50" s="52"/>
    </row>
    <row r="51" spans="2:11" s="1" customFormat="1" ht="16.2" customHeight="1">
      <c r="B51" s="47"/>
      <c r="C51" s="48"/>
      <c r="D51" s="48"/>
      <c r="E51" s="158" t="str">
        <f>E11</f>
        <v>A.1.1zm - Stavební část</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1" t="s">
        <v>26</v>
      </c>
      <c r="D53" s="48"/>
      <c r="E53" s="48"/>
      <c r="F53" s="36" t="str">
        <f>F14</f>
        <v>Litvínov</v>
      </c>
      <c r="G53" s="48"/>
      <c r="H53" s="48"/>
      <c r="I53" s="159" t="s">
        <v>28</v>
      </c>
      <c r="J53" s="160" t="str">
        <f>IF(J14="","",J14)</f>
        <v>15. 12. 2016</v>
      </c>
      <c r="K53" s="52"/>
    </row>
    <row r="54" spans="2:11" s="1" customFormat="1" ht="6.95" customHeight="1">
      <c r="B54" s="47"/>
      <c r="C54" s="48"/>
      <c r="D54" s="48"/>
      <c r="E54" s="48"/>
      <c r="F54" s="48"/>
      <c r="G54" s="48"/>
      <c r="H54" s="48"/>
      <c r="I54" s="157"/>
      <c r="J54" s="48"/>
      <c r="K54" s="52"/>
    </row>
    <row r="55" spans="2:11" s="1" customFormat="1" ht="13.5">
      <c r="B55" s="47"/>
      <c r="C55" s="41" t="s">
        <v>30</v>
      </c>
      <c r="D55" s="48"/>
      <c r="E55" s="48"/>
      <c r="F55" s="36" t="str">
        <f>E17</f>
        <v>Město Litvínov</v>
      </c>
      <c r="G55" s="48"/>
      <c r="H55" s="48"/>
      <c r="I55" s="159" t="s">
        <v>36</v>
      </c>
      <c r="J55" s="45" t="str">
        <f>E23</f>
        <v>BPO spol. s r.o.,Lidická 1239,36317 OSTROV</v>
      </c>
      <c r="K55" s="52"/>
    </row>
    <row r="56" spans="2:11" s="1" customFormat="1" ht="14.4" customHeight="1">
      <c r="B56" s="47"/>
      <c r="C56" s="41" t="s">
        <v>34</v>
      </c>
      <c r="D56" s="48"/>
      <c r="E56" s="48"/>
      <c r="F56" s="36"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115</v>
      </c>
      <c r="D58" s="172"/>
      <c r="E58" s="172"/>
      <c r="F58" s="172"/>
      <c r="G58" s="172"/>
      <c r="H58" s="172"/>
      <c r="I58" s="186"/>
      <c r="J58" s="187" t="s">
        <v>116</v>
      </c>
      <c r="K58" s="188"/>
    </row>
    <row r="59" spans="2:11" s="1" customFormat="1" ht="10.3" customHeight="1">
      <c r="B59" s="47"/>
      <c r="C59" s="48"/>
      <c r="D59" s="48"/>
      <c r="E59" s="48"/>
      <c r="F59" s="48"/>
      <c r="G59" s="48"/>
      <c r="H59" s="48"/>
      <c r="I59" s="157"/>
      <c r="J59" s="48"/>
      <c r="K59" s="52"/>
    </row>
    <row r="60" spans="2:47" s="1" customFormat="1" ht="29.25" customHeight="1">
      <c r="B60" s="47"/>
      <c r="C60" s="189" t="s">
        <v>117</v>
      </c>
      <c r="D60" s="48"/>
      <c r="E60" s="48"/>
      <c r="F60" s="48"/>
      <c r="G60" s="48"/>
      <c r="H60" s="48"/>
      <c r="I60" s="157"/>
      <c r="J60" s="168">
        <f>J114</f>
        <v>0</v>
      </c>
      <c r="K60" s="52"/>
      <c r="AU60" s="25" t="s">
        <v>118</v>
      </c>
    </row>
    <row r="61" spans="2:11" s="8" customFormat="1" ht="24.95" customHeight="1">
      <c r="B61" s="190"/>
      <c r="C61" s="191"/>
      <c r="D61" s="192" t="s">
        <v>119</v>
      </c>
      <c r="E61" s="193"/>
      <c r="F61" s="193"/>
      <c r="G61" s="193"/>
      <c r="H61" s="193"/>
      <c r="I61" s="194"/>
      <c r="J61" s="195">
        <f>J115</f>
        <v>0</v>
      </c>
      <c r="K61" s="196"/>
    </row>
    <row r="62" spans="2:11" s="9" customFormat="1" ht="19.9" customHeight="1">
      <c r="B62" s="197"/>
      <c r="C62" s="198"/>
      <c r="D62" s="199" t="s">
        <v>120</v>
      </c>
      <c r="E62" s="200"/>
      <c r="F62" s="200"/>
      <c r="G62" s="200"/>
      <c r="H62" s="200"/>
      <c r="I62" s="201"/>
      <c r="J62" s="202">
        <f>J116</f>
        <v>0</v>
      </c>
      <c r="K62" s="203"/>
    </row>
    <row r="63" spans="2:11" s="9" customFormat="1" ht="19.9" customHeight="1">
      <c r="B63" s="197"/>
      <c r="C63" s="198"/>
      <c r="D63" s="199" t="s">
        <v>121</v>
      </c>
      <c r="E63" s="200"/>
      <c r="F63" s="200"/>
      <c r="G63" s="200"/>
      <c r="H63" s="200"/>
      <c r="I63" s="201"/>
      <c r="J63" s="202">
        <f>J284</f>
        <v>0</v>
      </c>
      <c r="K63" s="203"/>
    </row>
    <row r="64" spans="2:11" s="9" customFormat="1" ht="19.9" customHeight="1">
      <c r="B64" s="197"/>
      <c r="C64" s="198"/>
      <c r="D64" s="199" t="s">
        <v>122</v>
      </c>
      <c r="E64" s="200"/>
      <c r="F64" s="200"/>
      <c r="G64" s="200"/>
      <c r="H64" s="200"/>
      <c r="I64" s="201"/>
      <c r="J64" s="202">
        <f>J320</f>
        <v>0</v>
      </c>
      <c r="K64" s="203"/>
    </row>
    <row r="65" spans="2:11" s="9" customFormat="1" ht="19.9" customHeight="1">
      <c r="B65" s="197"/>
      <c r="C65" s="198"/>
      <c r="D65" s="199" t="s">
        <v>123</v>
      </c>
      <c r="E65" s="200"/>
      <c r="F65" s="200"/>
      <c r="G65" s="200"/>
      <c r="H65" s="200"/>
      <c r="I65" s="201"/>
      <c r="J65" s="202">
        <f>J419</f>
        <v>0</v>
      </c>
      <c r="K65" s="203"/>
    </row>
    <row r="66" spans="2:11" s="9" customFormat="1" ht="19.9" customHeight="1">
      <c r="B66" s="197"/>
      <c r="C66" s="198"/>
      <c r="D66" s="199" t="s">
        <v>124</v>
      </c>
      <c r="E66" s="200"/>
      <c r="F66" s="200"/>
      <c r="G66" s="200"/>
      <c r="H66" s="200"/>
      <c r="I66" s="201"/>
      <c r="J66" s="202">
        <f>J433</f>
        <v>0</v>
      </c>
      <c r="K66" s="203"/>
    </row>
    <row r="67" spans="2:11" s="9" customFormat="1" ht="19.9" customHeight="1">
      <c r="B67" s="197"/>
      <c r="C67" s="198"/>
      <c r="D67" s="199" t="s">
        <v>125</v>
      </c>
      <c r="E67" s="200"/>
      <c r="F67" s="200"/>
      <c r="G67" s="200"/>
      <c r="H67" s="200"/>
      <c r="I67" s="201"/>
      <c r="J67" s="202">
        <f>J486</f>
        <v>0</v>
      </c>
      <c r="K67" s="203"/>
    </row>
    <row r="68" spans="2:11" s="9" customFormat="1" ht="19.9" customHeight="1">
      <c r="B68" s="197"/>
      <c r="C68" s="198"/>
      <c r="D68" s="199" t="s">
        <v>126</v>
      </c>
      <c r="E68" s="200"/>
      <c r="F68" s="200"/>
      <c r="G68" s="200"/>
      <c r="H68" s="200"/>
      <c r="I68" s="201"/>
      <c r="J68" s="202">
        <f>J587</f>
        <v>0</v>
      </c>
      <c r="K68" s="203"/>
    </row>
    <row r="69" spans="2:11" s="9" customFormat="1" ht="19.9" customHeight="1">
      <c r="B69" s="197"/>
      <c r="C69" s="198"/>
      <c r="D69" s="199" t="s">
        <v>127</v>
      </c>
      <c r="E69" s="200"/>
      <c r="F69" s="200"/>
      <c r="G69" s="200"/>
      <c r="H69" s="200"/>
      <c r="I69" s="201"/>
      <c r="J69" s="202">
        <f>J677</f>
        <v>0</v>
      </c>
      <c r="K69" s="203"/>
    </row>
    <row r="70" spans="2:11" s="9" customFormat="1" ht="19.9" customHeight="1">
      <c r="B70" s="197"/>
      <c r="C70" s="198"/>
      <c r="D70" s="199" t="s">
        <v>128</v>
      </c>
      <c r="E70" s="200"/>
      <c r="F70" s="200"/>
      <c r="G70" s="200"/>
      <c r="H70" s="200"/>
      <c r="I70" s="201"/>
      <c r="J70" s="202">
        <f>J721</f>
        <v>0</v>
      </c>
      <c r="K70" s="203"/>
    </row>
    <row r="71" spans="2:11" s="9" customFormat="1" ht="19.9" customHeight="1">
      <c r="B71" s="197"/>
      <c r="C71" s="198"/>
      <c r="D71" s="199" t="s">
        <v>129</v>
      </c>
      <c r="E71" s="200"/>
      <c r="F71" s="200"/>
      <c r="G71" s="200"/>
      <c r="H71" s="200"/>
      <c r="I71" s="201"/>
      <c r="J71" s="202">
        <f>J740</f>
        <v>0</v>
      </c>
      <c r="K71" s="203"/>
    </row>
    <row r="72" spans="2:11" s="9" customFormat="1" ht="19.9" customHeight="1">
      <c r="B72" s="197"/>
      <c r="C72" s="198"/>
      <c r="D72" s="199" t="s">
        <v>130</v>
      </c>
      <c r="E72" s="200"/>
      <c r="F72" s="200"/>
      <c r="G72" s="200"/>
      <c r="H72" s="200"/>
      <c r="I72" s="201"/>
      <c r="J72" s="202">
        <f>J812</f>
        <v>0</v>
      </c>
      <c r="K72" s="203"/>
    </row>
    <row r="73" spans="2:11" s="9" customFormat="1" ht="19.9" customHeight="1">
      <c r="B73" s="197"/>
      <c r="C73" s="198"/>
      <c r="D73" s="199" t="s">
        <v>131</v>
      </c>
      <c r="E73" s="200"/>
      <c r="F73" s="200"/>
      <c r="G73" s="200"/>
      <c r="H73" s="200"/>
      <c r="I73" s="201"/>
      <c r="J73" s="202">
        <f>J873</f>
        <v>0</v>
      </c>
      <c r="K73" s="203"/>
    </row>
    <row r="74" spans="2:11" s="9" customFormat="1" ht="19.9" customHeight="1">
      <c r="B74" s="197"/>
      <c r="C74" s="198"/>
      <c r="D74" s="199" t="s">
        <v>132</v>
      </c>
      <c r="E74" s="200"/>
      <c r="F74" s="200"/>
      <c r="G74" s="200"/>
      <c r="H74" s="200"/>
      <c r="I74" s="201"/>
      <c r="J74" s="202">
        <f>J878</f>
        <v>0</v>
      </c>
      <c r="K74" s="203"/>
    </row>
    <row r="75" spans="2:11" s="9" customFormat="1" ht="19.9" customHeight="1">
      <c r="B75" s="197"/>
      <c r="C75" s="198"/>
      <c r="D75" s="199" t="s">
        <v>133</v>
      </c>
      <c r="E75" s="200"/>
      <c r="F75" s="200"/>
      <c r="G75" s="200"/>
      <c r="H75" s="200"/>
      <c r="I75" s="201"/>
      <c r="J75" s="202">
        <f>J1050</f>
        <v>0</v>
      </c>
      <c r="K75" s="203"/>
    </row>
    <row r="76" spans="2:11" s="9" customFormat="1" ht="19.9" customHeight="1">
      <c r="B76" s="197"/>
      <c r="C76" s="198"/>
      <c r="D76" s="199" t="s">
        <v>134</v>
      </c>
      <c r="E76" s="200"/>
      <c r="F76" s="200"/>
      <c r="G76" s="200"/>
      <c r="H76" s="200"/>
      <c r="I76" s="201"/>
      <c r="J76" s="202">
        <f>J1071</f>
        <v>0</v>
      </c>
      <c r="K76" s="203"/>
    </row>
    <row r="77" spans="2:11" s="8" customFormat="1" ht="24.95" customHeight="1">
      <c r="B77" s="190"/>
      <c r="C77" s="191"/>
      <c r="D77" s="192" t="s">
        <v>135</v>
      </c>
      <c r="E77" s="193"/>
      <c r="F77" s="193"/>
      <c r="G77" s="193"/>
      <c r="H77" s="193"/>
      <c r="I77" s="194"/>
      <c r="J77" s="195">
        <f>J1075</f>
        <v>0</v>
      </c>
      <c r="K77" s="196"/>
    </row>
    <row r="78" spans="2:11" s="9" customFormat="1" ht="19.9" customHeight="1">
      <c r="B78" s="197"/>
      <c r="C78" s="198"/>
      <c r="D78" s="199" t="s">
        <v>136</v>
      </c>
      <c r="E78" s="200"/>
      <c r="F78" s="200"/>
      <c r="G78" s="200"/>
      <c r="H78" s="200"/>
      <c r="I78" s="201"/>
      <c r="J78" s="202">
        <f>J1076</f>
        <v>0</v>
      </c>
      <c r="K78" s="203"/>
    </row>
    <row r="79" spans="2:11" s="9" customFormat="1" ht="19.9" customHeight="1">
      <c r="B79" s="197"/>
      <c r="C79" s="198"/>
      <c r="D79" s="199" t="s">
        <v>137</v>
      </c>
      <c r="E79" s="200"/>
      <c r="F79" s="200"/>
      <c r="G79" s="200"/>
      <c r="H79" s="200"/>
      <c r="I79" s="201"/>
      <c r="J79" s="202">
        <f>J1137</f>
        <v>0</v>
      </c>
      <c r="K79" s="203"/>
    </row>
    <row r="80" spans="2:11" s="9" customFormat="1" ht="19.9" customHeight="1">
      <c r="B80" s="197"/>
      <c r="C80" s="198"/>
      <c r="D80" s="199" t="s">
        <v>138</v>
      </c>
      <c r="E80" s="200"/>
      <c r="F80" s="200"/>
      <c r="G80" s="200"/>
      <c r="H80" s="200"/>
      <c r="I80" s="201"/>
      <c r="J80" s="202">
        <f>J1241</f>
        <v>0</v>
      </c>
      <c r="K80" s="203"/>
    </row>
    <row r="81" spans="2:11" s="9" customFormat="1" ht="19.9" customHeight="1">
      <c r="B81" s="197"/>
      <c r="C81" s="198"/>
      <c r="D81" s="199" t="s">
        <v>139</v>
      </c>
      <c r="E81" s="200"/>
      <c r="F81" s="200"/>
      <c r="G81" s="200"/>
      <c r="H81" s="200"/>
      <c r="I81" s="201"/>
      <c r="J81" s="202">
        <f>J1321</f>
        <v>0</v>
      </c>
      <c r="K81" s="203"/>
    </row>
    <row r="82" spans="2:11" s="9" customFormat="1" ht="19.9" customHeight="1">
      <c r="B82" s="197"/>
      <c r="C82" s="198"/>
      <c r="D82" s="199" t="s">
        <v>140</v>
      </c>
      <c r="E82" s="200"/>
      <c r="F82" s="200"/>
      <c r="G82" s="200"/>
      <c r="H82" s="200"/>
      <c r="I82" s="201"/>
      <c r="J82" s="202">
        <f>J1372</f>
        <v>0</v>
      </c>
      <c r="K82" s="203"/>
    </row>
    <row r="83" spans="2:11" s="9" customFormat="1" ht="19.9" customHeight="1">
      <c r="B83" s="197"/>
      <c r="C83" s="198"/>
      <c r="D83" s="199" t="s">
        <v>141</v>
      </c>
      <c r="E83" s="200"/>
      <c r="F83" s="200"/>
      <c r="G83" s="200"/>
      <c r="H83" s="200"/>
      <c r="I83" s="201"/>
      <c r="J83" s="202">
        <f>J1536</f>
        <v>0</v>
      </c>
      <c r="K83" s="203"/>
    </row>
    <row r="84" spans="2:11" s="9" customFormat="1" ht="19.9" customHeight="1">
      <c r="B84" s="197"/>
      <c r="C84" s="198"/>
      <c r="D84" s="199" t="s">
        <v>142</v>
      </c>
      <c r="E84" s="200"/>
      <c r="F84" s="200"/>
      <c r="G84" s="200"/>
      <c r="H84" s="200"/>
      <c r="I84" s="201"/>
      <c r="J84" s="202">
        <f>J1556</f>
        <v>0</v>
      </c>
      <c r="K84" s="203"/>
    </row>
    <row r="85" spans="2:11" s="9" customFormat="1" ht="19.9" customHeight="1">
      <c r="B85" s="197"/>
      <c r="C85" s="198"/>
      <c r="D85" s="199" t="s">
        <v>143</v>
      </c>
      <c r="E85" s="200"/>
      <c r="F85" s="200"/>
      <c r="G85" s="200"/>
      <c r="H85" s="200"/>
      <c r="I85" s="201"/>
      <c r="J85" s="202">
        <f>J1705</f>
        <v>0</v>
      </c>
      <c r="K85" s="203"/>
    </row>
    <row r="86" spans="2:11" s="9" customFormat="1" ht="19.9" customHeight="1">
      <c r="B86" s="197"/>
      <c r="C86" s="198"/>
      <c r="D86" s="199" t="s">
        <v>144</v>
      </c>
      <c r="E86" s="200"/>
      <c r="F86" s="200"/>
      <c r="G86" s="200"/>
      <c r="H86" s="200"/>
      <c r="I86" s="201"/>
      <c r="J86" s="202">
        <f>J1790</f>
        <v>0</v>
      </c>
      <c r="K86" s="203"/>
    </row>
    <row r="87" spans="2:11" s="9" customFormat="1" ht="19.9" customHeight="1">
      <c r="B87" s="197"/>
      <c r="C87" s="198"/>
      <c r="D87" s="199" t="s">
        <v>145</v>
      </c>
      <c r="E87" s="200"/>
      <c r="F87" s="200"/>
      <c r="G87" s="200"/>
      <c r="H87" s="200"/>
      <c r="I87" s="201"/>
      <c r="J87" s="202">
        <f>J1826</f>
        <v>0</v>
      </c>
      <c r="K87" s="203"/>
    </row>
    <row r="88" spans="2:11" s="9" customFormat="1" ht="19.9" customHeight="1">
      <c r="B88" s="197"/>
      <c r="C88" s="198"/>
      <c r="D88" s="199" t="s">
        <v>146</v>
      </c>
      <c r="E88" s="200"/>
      <c r="F88" s="200"/>
      <c r="G88" s="200"/>
      <c r="H88" s="200"/>
      <c r="I88" s="201"/>
      <c r="J88" s="202">
        <f>J1856</f>
        <v>0</v>
      </c>
      <c r="K88" s="203"/>
    </row>
    <row r="89" spans="2:11" s="9" customFormat="1" ht="19.9" customHeight="1">
      <c r="B89" s="197"/>
      <c r="C89" s="198"/>
      <c r="D89" s="199" t="s">
        <v>147</v>
      </c>
      <c r="E89" s="200"/>
      <c r="F89" s="200"/>
      <c r="G89" s="200"/>
      <c r="H89" s="200"/>
      <c r="I89" s="201"/>
      <c r="J89" s="202">
        <f>J1903</f>
        <v>0</v>
      </c>
      <c r="K89" s="203"/>
    </row>
    <row r="90" spans="2:11" s="9" customFormat="1" ht="19.9" customHeight="1">
      <c r="B90" s="197"/>
      <c r="C90" s="198"/>
      <c r="D90" s="199" t="s">
        <v>148</v>
      </c>
      <c r="E90" s="200"/>
      <c r="F90" s="200"/>
      <c r="G90" s="200"/>
      <c r="H90" s="200"/>
      <c r="I90" s="201"/>
      <c r="J90" s="202">
        <f>J1935</f>
        <v>0</v>
      </c>
      <c r="K90" s="203"/>
    </row>
    <row r="91" spans="2:11" s="9" customFormat="1" ht="19.9" customHeight="1">
      <c r="B91" s="197"/>
      <c r="C91" s="198"/>
      <c r="D91" s="199" t="s">
        <v>149</v>
      </c>
      <c r="E91" s="200"/>
      <c r="F91" s="200"/>
      <c r="G91" s="200"/>
      <c r="H91" s="200"/>
      <c r="I91" s="201"/>
      <c r="J91" s="202">
        <f>J1963</f>
        <v>0</v>
      </c>
      <c r="K91" s="203"/>
    </row>
    <row r="92" spans="2:11" s="8" customFormat="1" ht="24.95" customHeight="1">
      <c r="B92" s="190"/>
      <c r="C92" s="191"/>
      <c r="D92" s="192" t="s">
        <v>150</v>
      </c>
      <c r="E92" s="193"/>
      <c r="F92" s="193"/>
      <c r="G92" s="193"/>
      <c r="H92" s="193"/>
      <c r="I92" s="194"/>
      <c r="J92" s="195">
        <f>J1972</f>
        <v>0</v>
      </c>
      <c r="K92" s="196"/>
    </row>
    <row r="93" spans="2:11" s="1" customFormat="1" ht="21.8" customHeight="1">
      <c r="B93" s="47"/>
      <c r="C93" s="48"/>
      <c r="D93" s="48"/>
      <c r="E93" s="48"/>
      <c r="F93" s="48"/>
      <c r="G93" s="48"/>
      <c r="H93" s="48"/>
      <c r="I93" s="157"/>
      <c r="J93" s="48"/>
      <c r="K93" s="52"/>
    </row>
    <row r="94" spans="2:11" s="1" customFormat="1" ht="6.95" customHeight="1">
      <c r="B94" s="68"/>
      <c r="C94" s="69"/>
      <c r="D94" s="69"/>
      <c r="E94" s="69"/>
      <c r="F94" s="69"/>
      <c r="G94" s="69"/>
      <c r="H94" s="69"/>
      <c r="I94" s="179"/>
      <c r="J94" s="69"/>
      <c r="K94" s="70"/>
    </row>
    <row r="98" spans="2:12" s="1" customFormat="1" ht="6.95" customHeight="1">
      <c r="B98" s="71"/>
      <c r="C98" s="72"/>
      <c r="D98" s="72"/>
      <c r="E98" s="72"/>
      <c r="F98" s="72"/>
      <c r="G98" s="72"/>
      <c r="H98" s="72"/>
      <c r="I98" s="182"/>
      <c r="J98" s="72"/>
      <c r="K98" s="72"/>
      <c r="L98" s="73"/>
    </row>
    <row r="99" spans="2:12" s="1" customFormat="1" ht="36.95" customHeight="1">
      <c r="B99" s="47"/>
      <c r="C99" s="74" t="s">
        <v>151</v>
      </c>
      <c r="D99" s="75"/>
      <c r="E99" s="75"/>
      <c r="F99" s="75"/>
      <c r="G99" s="75"/>
      <c r="H99" s="75"/>
      <c r="I99" s="204"/>
      <c r="J99" s="75"/>
      <c r="K99" s="75"/>
      <c r="L99" s="73"/>
    </row>
    <row r="100" spans="2:12" s="1" customFormat="1" ht="6.95" customHeight="1">
      <c r="B100" s="47"/>
      <c r="C100" s="75"/>
      <c r="D100" s="75"/>
      <c r="E100" s="75"/>
      <c r="F100" s="75"/>
      <c r="G100" s="75"/>
      <c r="H100" s="75"/>
      <c r="I100" s="204"/>
      <c r="J100" s="75"/>
      <c r="K100" s="75"/>
      <c r="L100" s="73"/>
    </row>
    <row r="101" spans="2:12" s="1" customFormat="1" ht="14.4" customHeight="1">
      <c r="B101" s="47"/>
      <c r="C101" s="77" t="s">
        <v>18</v>
      </c>
      <c r="D101" s="75"/>
      <c r="E101" s="75"/>
      <c r="F101" s="75"/>
      <c r="G101" s="75"/>
      <c r="H101" s="75"/>
      <c r="I101" s="204"/>
      <c r="J101" s="75"/>
      <c r="K101" s="75"/>
      <c r="L101" s="73"/>
    </row>
    <row r="102" spans="2:12" s="1" customFormat="1" ht="14.4" customHeight="1">
      <c r="B102" s="47"/>
      <c r="C102" s="75"/>
      <c r="D102" s="75"/>
      <c r="E102" s="205" t="str">
        <f>E7</f>
        <v>Adaptace prostor 1.NP pro bydlení, rekonstrukce objektu penzionu pro seniory v ul.PKH č.p.1591 - PD</v>
      </c>
      <c r="F102" s="77"/>
      <c r="G102" s="77"/>
      <c r="H102" s="77"/>
      <c r="I102" s="204"/>
      <c r="J102" s="75"/>
      <c r="K102" s="75"/>
      <c r="L102" s="73"/>
    </row>
    <row r="103" spans="2:12" ht="13.5">
      <c r="B103" s="29"/>
      <c r="C103" s="77" t="s">
        <v>110</v>
      </c>
      <c r="D103" s="206"/>
      <c r="E103" s="206"/>
      <c r="F103" s="206"/>
      <c r="G103" s="206"/>
      <c r="H103" s="206"/>
      <c r="I103" s="149"/>
      <c r="J103" s="206"/>
      <c r="K103" s="206"/>
      <c r="L103" s="207"/>
    </row>
    <row r="104" spans="2:12" s="1" customFormat="1" ht="14.4" customHeight="1">
      <c r="B104" s="47"/>
      <c r="C104" s="75"/>
      <c r="D104" s="75"/>
      <c r="E104" s="205" t="s">
        <v>111</v>
      </c>
      <c r="F104" s="75"/>
      <c r="G104" s="75"/>
      <c r="H104" s="75"/>
      <c r="I104" s="204"/>
      <c r="J104" s="75"/>
      <c r="K104" s="75"/>
      <c r="L104" s="73"/>
    </row>
    <row r="105" spans="2:12" s="1" customFormat="1" ht="14.4" customHeight="1">
      <c r="B105" s="47"/>
      <c r="C105" s="77" t="s">
        <v>112</v>
      </c>
      <c r="D105" s="75"/>
      <c r="E105" s="75"/>
      <c r="F105" s="75"/>
      <c r="G105" s="75"/>
      <c r="H105" s="75"/>
      <c r="I105" s="204"/>
      <c r="J105" s="75"/>
      <c r="K105" s="75"/>
      <c r="L105" s="73"/>
    </row>
    <row r="106" spans="2:12" s="1" customFormat="1" ht="16.2" customHeight="1">
      <c r="B106" s="47"/>
      <c r="C106" s="75"/>
      <c r="D106" s="75"/>
      <c r="E106" s="83" t="str">
        <f>E11</f>
        <v>A.1.1zm - Stavební část</v>
      </c>
      <c r="F106" s="75"/>
      <c r="G106" s="75"/>
      <c r="H106" s="75"/>
      <c r="I106" s="204"/>
      <c r="J106" s="75"/>
      <c r="K106" s="75"/>
      <c r="L106" s="73"/>
    </row>
    <row r="107" spans="2:12" s="1" customFormat="1" ht="6.95" customHeight="1">
      <c r="B107" s="47"/>
      <c r="C107" s="75"/>
      <c r="D107" s="75"/>
      <c r="E107" s="75"/>
      <c r="F107" s="75"/>
      <c r="G107" s="75"/>
      <c r="H107" s="75"/>
      <c r="I107" s="204"/>
      <c r="J107" s="75"/>
      <c r="K107" s="75"/>
      <c r="L107" s="73"/>
    </row>
    <row r="108" spans="2:12" s="1" customFormat="1" ht="18" customHeight="1">
      <c r="B108" s="47"/>
      <c r="C108" s="77" t="s">
        <v>26</v>
      </c>
      <c r="D108" s="75"/>
      <c r="E108" s="75"/>
      <c r="F108" s="208" t="str">
        <f>F14</f>
        <v>Litvínov</v>
      </c>
      <c r="G108" s="75"/>
      <c r="H108" s="75"/>
      <c r="I108" s="209" t="s">
        <v>28</v>
      </c>
      <c r="J108" s="86" t="str">
        <f>IF(J14="","",J14)</f>
        <v>15. 12. 2016</v>
      </c>
      <c r="K108" s="75"/>
      <c r="L108" s="73"/>
    </row>
    <row r="109" spans="2:12" s="1" customFormat="1" ht="6.95" customHeight="1">
      <c r="B109" s="47"/>
      <c r="C109" s="75"/>
      <c r="D109" s="75"/>
      <c r="E109" s="75"/>
      <c r="F109" s="75"/>
      <c r="G109" s="75"/>
      <c r="H109" s="75"/>
      <c r="I109" s="204"/>
      <c r="J109" s="75"/>
      <c r="K109" s="75"/>
      <c r="L109" s="73"/>
    </row>
    <row r="110" spans="2:12" s="1" customFormat="1" ht="13.5">
      <c r="B110" s="47"/>
      <c r="C110" s="77" t="s">
        <v>30</v>
      </c>
      <c r="D110" s="75"/>
      <c r="E110" s="75"/>
      <c r="F110" s="208" t="str">
        <f>E17</f>
        <v>Město Litvínov</v>
      </c>
      <c r="G110" s="75"/>
      <c r="H110" s="75"/>
      <c r="I110" s="209" t="s">
        <v>36</v>
      </c>
      <c r="J110" s="208" t="str">
        <f>E23</f>
        <v>BPO spol. s r.o.,Lidická 1239,36317 OSTROV</v>
      </c>
      <c r="K110" s="75"/>
      <c r="L110" s="73"/>
    </row>
    <row r="111" spans="2:12" s="1" customFormat="1" ht="14.4" customHeight="1">
      <c r="B111" s="47"/>
      <c r="C111" s="77" t="s">
        <v>34</v>
      </c>
      <c r="D111" s="75"/>
      <c r="E111" s="75"/>
      <c r="F111" s="208" t="str">
        <f>IF(E20="","",E20)</f>
        <v/>
      </c>
      <c r="G111" s="75"/>
      <c r="H111" s="75"/>
      <c r="I111" s="204"/>
      <c r="J111" s="75"/>
      <c r="K111" s="75"/>
      <c r="L111" s="73"/>
    </row>
    <row r="112" spans="2:12" s="1" customFormat="1" ht="10.3" customHeight="1">
      <c r="B112" s="47"/>
      <c r="C112" s="75"/>
      <c r="D112" s="75"/>
      <c r="E112" s="75"/>
      <c r="F112" s="75"/>
      <c r="G112" s="75"/>
      <c r="H112" s="75"/>
      <c r="I112" s="204"/>
      <c r="J112" s="75"/>
      <c r="K112" s="75"/>
      <c r="L112" s="73"/>
    </row>
    <row r="113" spans="2:20" s="10" customFormat="1" ht="29.25" customHeight="1">
      <c r="B113" s="210"/>
      <c r="C113" s="211" t="s">
        <v>152</v>
      </c>
      <c r="D113" s="212" t="s">
        <v>60</v>
      </c>
      <c r="E113" s="212" t="s">
        <v>56</v>
      </c>
      <c r="F113" s="212" t="s">
        <v>153</v>
      </c>
      <c r="G113" s="212" t="s">
        <v>154</v>
      </c>
      <c r="H113" s="212" t="s">
        <v>155</v>
      </c>
      <c r="I113" s="213" t="s">
        <v>156</v>
      </c>
      <c r="J113" s="212" t="s">
        <v>116</v>
      </c>
      <c r="K113" s="214" t="s">
        <v>157</v>
      </c>
      <c r="L113" s="215"/>
      <c r="M113" s="103" t="s">
        <v>158</v>
      </c>
      <c r="N113" s="104" t="s">
        <v>45</v>
      </c>
      <c r="O113" s="104" t="s">
        <v>159</v>
      </c>
      <c r="P113" s="104" t="s">
        <v>160</v>
      </c>
      <c r="Q113" s="104" t="s">
        <v>161</v>
      </c>
      <c r="R113" s="104" t="s">
        <v>162</v>
      </c>
      <c r="S113" s="104" t="s">
        <v>163</v>
      </c>
      <c r="T113" s="105" t="s">
        <v>164</v>
      </c>
    </row>
    <row r="114" spans="2:63" s="1" customFormat="1" ht="29.25" customHeight="1">
      <c r="B114" s="47"/>
      <c r="C114" s="109" t="s">
        <v>117</v>
      </c>
      <c r="D114" s="75"/>
      <c r="E114" s="75"/>
      <c r="F114" s="75"/>
      <c r="G114" s="75"/>
      <c r="H114" s="75"/>
      <c r="I114" s="204"/>
      <c r="J114" s="216">
        <f>BK114</f>
        <v>0</v>
      </c>
      <c r="K114" s="75"/>
      <c r="L114" s="73"/>
      <c r="M114" s="106"/>
      <c r="N114" s="107"/>
      <c r="O114" s="107"/>
      <c r="P114" s="217">
        <f>P115+P1075+P1972</f>
        <v>0</v>
      </c>
      <c r="Q114" s="107"/>
      <c r="R114" s="217">
        <f>R115+R1075+R1972</f>
        <v>223.06693642</v>
      </c>
      <c r="S114" s="107"/>
      <c r="T114" s="218">
        <f>T115+T1075+T1972</f>
        <v>230.00919000000002</v>
      </c>
      <c r="AT114" s="25" t="s">
        <v>74</v>
      </c>
      <c r="AU114" s="25" t="s">
        <v>118</v>
      </c>
      <c r="BK114" s="219">
        <f>BK115+BK1075+BK1972</f>
        <v>0</v>
      </c>
    </row>
    <row r="115" spans="2:63" s="11" customFormat="1" ht="37.4" customHeight="1">
      <c r="B115" s="220"/>
      <c r="C115" s="221"/>
      <c r="D115" s="222" t="s">
        <v>74</v>
      </c>
      <c r="E115" s="223" t="s">
        <v>165</v>
      </c>
      <c r="F115" s="223" t="s">
        <v>166</v>
      </c>
      <c r="G115" s="221"/>
      <c r="H115" s="221"/>
      <c r="I115" s="224"/>
      <c r="J115" s="225">
        <f>BK115</f>
        <v>0</v>
      </c>
      <c r="K115" s="221"/>
      <c r="L115" s="226"/>
      <c r="M115" s="227"/>
      <c r="N115" s="228"/>
      <c r="O115" s="228"/>
      <c r="P115" s="229">
        <f>P116+P284+P320+P419+P433+P486+P587+P677+P721+P740+P812+P873+P878+P1050+P1071</f>
        <v>0</v>
      </c>
      <c r="Q115" s="228"/>
      <c r="R115" s="229">
        <f>R116+R284+R320+R419+R433+R486+R587+R677+R721+R740+R812+R873+R878+R1050+R1071</f>
        <v>197.90226578</v>
      </c>
      <c r="S115" s="228"/>
      <c r="T115" s="230">
        <f>T116+T284+T320+T419+T433+T486+T587+T677+T721+T740+T812+T873+T878+T1050+T1071</f>
        <v>227.26661000000001</v>
      </c>
      <c r="AR115" s="231" t="s">
        <v>25</v>
      </c>
      <c r="AT115" s="232" t="s">
        <v>74</v>
      </c>
      <c r="AU115" s="232" t="s">
        <v>75</v>
      </c>
      <c r="AY115" s="231" t="s">
        <v>167</v>
      </c>
      <c r="BK115" s="233">
        <f>BK116+BK284+BK320+BK419+BK433+BK486+BK587+BK677+BK721+BK740+BK812+BK873+BK878+BK1050+BK1071</f>
        <v>0</v>
      </c>
    </row>
    <row r="116" spans="2:63" s="11" customFormat="1" ht="19.9" customHeight="1">
      <c r="B116" s="220"/>
      <c r="C116" s="221"/>
      <c r="D116" s="222" t="s">
        <v>74</v>
      </c>
      <c r="E116" s="234" t="s">
        <v>25</v>
      </c>
      <c r="F116" s="234" t="s">
        <v>168</v>
      </c>
      <c r="G116" s="221"/>
      <c r="H116" s="221"/>
      <c r="I116" s="224"/>
      <c r="J116" s="235">
        <f>BK116</f>
        <v>0</v>
      </c>
      <c r="K116" s="221"/>
      <c r="L116" s="226"/>
      <c r="M116" s="227"/>
      <c r="N116" s="228"/>
      <c r="O116" s="228"/>
      <c r="P116" s="229">
        <f>SUM(P117:P283)</f>
        <v>0</v>
      </c>
      <c r="Q116" s="228"/>
      <c r="R116" s="229">
        <f>SUM(R117:R283)</f>
        <v>0.6488090000000001</v>
      </c>
      <c r="S116" s="228"/>
      <c r="T116" s="230">
        <f>SUM(T117:T283)</f>
        <v>0</v>
      </c>
      <c r="AR116" s="231" t="s">
        <v>25</v>
      </c>
      <c r="AT116" s="232" t="s">
        <v>74</v>
      </c>
      <c r="AU116" s="232" t="s">
        <v>25</v>
      </c>
      <c r="AY116" s="231" t="s">
        <v>167</v>
      </c>
      <c r="BK116" s="233">
        <f>SUM(BK117:BK283)</f>
        <v>0</v>
      </c>
    </row>
    <row r="117" spans="2:65" s="1" customFormat="1" ht="22.8" customHeight="1">
      <c r="B117" s="47"/>
      <c r="C117" s="236" t="s">
        <v>25</v>
      </c>
      <c r="D117" s="236" t="s">
        <v>169</v>
      </c>
      <c r="E117" s="237" t="s">
        <v>170</v>
      </c>
      <c r="F117" s="238" t="s">
        <v>171</v>
      </c>
      <c r="G117" s="239" t="s">
        <v>172</v>
      </c>
      <c r="H117" s="240">
        <v>3.3</v>
      </c>
      <c r="I117" s="241"/>
      <c r="J117" s="242">
        <f>ROUND(I117*H117,2)</f>
        <v>0</v>
      </c>
      <c r="K117" s="238" t="s">
        <v>173</v>
      </c>
      <c r="L117" s="73"/>
      <c r="M117" s="243" t="s">
        <v>24</v>
      </c>
      <c r="N117" s="244" t="s">
        <v>47</v>
      </c>
      <c r="O117" s="48"/>
      <c r="P117" s="245">
        <f>O117*H117</f>
        <v>0</v>
      </c>
      <c r="Q117" s="245">
        <v>0</v>
      </c>
      <c r="R117" s="245">
        <f>Q117*H117</f>
        <v>0</v>
      </c>
      <c r="S117" s="245">
        <v>0</v>
      </c>
      <c r="T117" s="246">
        <f>S117*H117</f>
        <v>0</v>
      </c>
      <c r="AR117" s="25" t="s">
        <v>174</v>
      </c>
      <c r="AT117" s="25" t="s">
        <v>169</v>
      </c>
      <c r="AU117" s="25" t="s">
        <v>87</v>
      </c>
      <c r="AY117" s="25" t="s">
        <v>167</v>
      </c>
      <c r="BE117" s="247">
        <f>IF(N117="základní",J117,0)</f>
        <v>0</v>
      </c>
      <c r="BF117" s="247">
        <f>IF(N117="snížená",J117,0)</f>
        <v>0</v>
      </c>
      <c r="BG117" s="247">
        <f>IF(N117="zákl. přenesená",J117,0)</f>
        <v>0</v>
      </c>
      <c r="BH117" s="247">
        <f>IF(N117="sníž. přenesená",J117,0)</f>
        <v>0</v>
      </c>
      <c r="BI117" s="247">
        <f>IF(N117="nulová",J117,0)</f>
        <v>0</v>
      </c>
      <c r="BJ117" s="25" t="s">
        <v>87</v>
      </c>
      <c r="BK117" s="247">
        <f>ROUND(I117*H117,2)</f>
        <v>0</v>
      </c>
      <c r="BL117" s="25" t="s">
        <v>174</v>
      </c>
      <c r="BM117" s="25" t="s">
        <v>175</v>
      </c>
    </row>
    <row r="118" spans="2:47" s="1" customFormat="1" ht="13.5">
      <c r="B118" s="47"/>
      <c r="C118" s="75"/>
      <c r="D118" s="248" t="s">
        <v>176</v>
      </c>
      <c r="E118" s="75"/>
      <c r="F118" s="249" t="s">
        <v>177</v>
      </c>
      <c r="G118" s="75"/>
      <c r="H118" s="75"/>
      <c r="I118" s="204"/>
      <c r="J118" s="75"/>
      <c r="K118" s="75"/>
      <c r="L118" s="73"/>
      <c r="M118" s="250"/>
      <c r="N118" s="48"/>
      <c r="O118" s="48"/>
      <c r="P118" s="48"/>
      <c r="Q118" s="48"/>
      <c r="R118" s="48"/>
      <c r="S118" s="48"/>
      <c r="T118" s="96"/>
      <c r="AT118" s="25" t="s">
        <v>176</v>
      </c>
      <c r="AU118" s="25" t="s">
        <v>87</v>
      </c>
    </row>
    <row r="119" spans="2:47" s="1" customFormat="1" ht="13.5">
      <c r="B119" s="47"/>
      <c r="C119" s="75"/>
      <c r="D119" s="248" t="s">
        <v>178</v>
      </c>
      <c r="E119" s="75"/>
      <c r="F119" s="251" t="s">
        <v>179</v>
      </c>
      <c r="G119" s="75"/>
      <c r="H119" s="75"/>
      <c r="I119" s="204"/>
      <c r="J119" s="75"/>
      <c r="K119" s="75"/>
      <c r="L119" s="73"/>
      <c r="M119" s="250"/>
      <c r="N119" s="48"/>
      <c r="O119" s="48"/>
      <c r="P119" s="48"/>
      <c r="Q119" s="48"/>
      <c r="R119" s="48"/>
      <c r="S119" s="48"/>
      <c r="T119" s="96"/>
      <c r="AT119" s="25" t="s">
        <v>178</v>
      </c>
      <c r="AU119" s="25" t="s">
        <v>87</v>
      </c>
    </row>
    <row r="120" spans="2:51" s="12" customFormat="1" ht="13.5">
      <c r="B120" s="252"/>
      <c r="C120" s="253"/>
      <c r="D120" s="248" t="s">
        <v>180</v>
      </c>
      <c r="E120" s="254" t="s">
        <v>24</v>
      </c>
      <c r="F120" s="255" t="s">
        <v>181</v>
      </c>
      <c r="G120" s="253"/>
      <c r="H120" s="254" t="s">
        <v>24</v>
      </c>
      <c r="I120" s="256"/>
      <c r="J120" s="253"/>
      <c r="K120" s="253"/>
      <c r="L120" s="257"/>
      <c r="M120" s="258"/>
      <c r="N120" s="259"/>
      <c r="O120" s="259"/>
      <c r="P120" s="259"/>
      <c r="Q120" s="259"/>
      <c r="R120" s="259"/>
      <c r="S120" s="259"/>
      <c r="T120" s="260"/>
      <c r="AT120" s="261" t="s">
        <v>180</v>
      </c>
      <c r="AU120" s="261" t="s">
        <v>87</v>
      </c>
      <c r="AV120" s="12" t="s">
        <v>25</v>
      </c>
      <c r="AW120" s="12" t="s">
        <v>38</v>
      </c>
      <c r="AX120" s="12" t="s">
        <v>75</v>
      </c>
      <c r="AY120" s="261" t="s">
        <v>167</v>
      </c>
    </row>
    <row r="121" spans="2:51" s="12" customFormat="1" ht="13.5">
      <c r="B121" s="252"/>
      <c r="C121" s="253"/>
      <c r="D121" s="248" t="s">
        <v>180</v>
      </c>
      <c r="E121" s="254" t="s">
        <v>24</v>
      </c>
      <c r="F121" s="255" t="s">
        <v>182</v>
      </c>
      <c r="G121" s="253"/>
      <c r="H121" s="254" t="s">
        <v>24</v>
      </c>
      <c r="I121" s="256"/>
      <c r="J121" s="253"/>
      <c r="K121" s="253"/>
      <c r="L121" s="257"/>
      <c r="M121" s="258"/>
      <c r="N121" s="259"/>
      <c r="O121" s="259"/>
      <c r="P121" s="259"/>
      <c r="Q121" s="259"/>
      <c r="R121" s="259"/>
      <c r="S121" s="259"/>
      <c r="T121" s="260"/>
      <c r="AT121" s="261" t="s">
        <v>180</v>
      </c>
      <c r="AU121" s="261" t="s">
        <v>87</v>
      </c>
      <c r="AV121" s="12" t="s">
        <v>25</v>
      </c>
      <c r="AW121" s="12" t="s">
        <v>38</v>
      </c>
      <c r="AX121" s="12" t="s">
        <v>75</v>
      </c>
      <c r="AY121" s="261" t="s">
        <v>167</v>
      </c>
    </row>
    <row r="122" spans="2:51" s="13" customFormat="1" ht="13.5">
      <c r="B122" s="262"/>
      <c r="C122" s="263"/>
      <c r="D122" s="248" t="s">
        <v>180</v>
      </c>
      <c r="E122" s="264" t="s">
        <v>24</v>
      </c>
      <c r="F122" s="265" t="s">
        <v>183</v>
      </c>
      <c r="G122" s="263"/>
      <c r="H122" s="266">
        <v>3.3</v>
      </c>
      <c r="I122" s="267"/>
      <c r="J122" s="263"/>
      <c r="K122" s="263"/>
      <c r="L122" s="268"/>
      <c r="M122" s="269"/>
      <c r="N122" s="270"/>
      <c r="O122" s="270"/>
      <c r="P122" s="270"/>
      <c r="Q122" s="270"/>
      <c r="R122" s="270"/>
      <c r="S122" s="270"/>
      <c r="T122" s="271"/>
      <c r="AT122" s="272" t="s">
        <v>180</v>
      </c>
      <c r="AU122" s="272" t="s">
        <v>87</v>
      </c>
      <c r="AV122" s="13" t="s">
        <v>87</v>
      </c>
      <c r="AW122" s="13" t="s">
        <v>38</v>
      </c>
      <c r="AX122" s="13" t="s">
        <v>25</v>
      </c>
      <c r="AY122" s="272" t="s">
        <v>167</v>
      </c>
    </row>
    <row r="123" spans="2:65" s="1" customFormat="1" ht="22.8" customHeight="1">
      <c r="B123" s="47"/>
      <c r="C123" s="236" t="s">
        <v>87</v>
      </c>
      <c r="D123" s="236" t="s">
        <v>169</v>
      </c>
      <c r="E123" s="237" t="s">
        <v>184</v>
      </c>
      <c r="F123" s="238" t="s">
        <v>185</v>
      </c>
      <c r="G123" s="239" t="s">
        <v>172</v>
      </c>
      <c r="H123" s="240">
        <v>2.31</v>
      </c>
      <c r="I123" s="241"/>
      <c r="J123" s="242">
        <f>ROUND(I123*H123,2)</f>
        <v>0</v>
      </c>
      <c r="K123" s="238" t="s">
        <v>173</v>
      </c>
      <c r="L123" s="73"/>
      <c r="M123" s="243" t="s">
        <v>24</v>
      </c>
      <c r="N123" s="244" t="s">
        <v>47</v>
      </c>
      <c r="O123" s="48"/>
      <c r="P123" s="245">
        <f>O123*H123</f>
        <v>0</v>
      </c>
      <c r="Q123" s="245">
        <v>0</v>
      </c>
      <c r="R123" s="245">
        <f>Q123*H123</f>
        <v>0</v>
      </c>
      <c r="S123" s="245">
        <v>0</v>
      </c>
      <c r="T123" s="246">
        <f>S123*H123</f>
        <v>0</v>
      </c>
      <c r="AR123" s="25" t="s">
        <v>174</v>
      </c>
      <c r="AT123" s="25" t="s">
        <v>169</v>
      </c>
      <c r="AU123" s="25" t="s">
        <v>87</v>
      </c>
      <c r="AY123" s="25" t="s">
        <v>167</v>
      </c>
      <c r="BE123" s="247">
        <f>IF(N123="základní",J123,0)</f>
        <v>0</v>
      </c>
      <c r="BF123" s="247">
        <f>IF(N123="snížená",J123,0)</f>
        <v>0</v>
      </c>
      <c r="BG123" s="247">
        <f>IF(N123="zákl. přenesená",J123,0)</f>
        <v>0</v>
      </c>
      <c r="BH123" s="247">
        <f>IF(N123="sníž. přenesená",J123,0)</f>
        <v>0</v>
      </c>
      <c r="BI123" s="247">
        <f>IF(N123="nulová",J123,0)</f>
        <v>0</v>
      </c>
      <c r="BJ123" s="25" t="s">
        <v>87</v>
      </c>
      <c r="BK123" s="247">
        <f>ROUND(I123*H123,2)</f>
        <v>0</v>
      </c>
      <c r="BL123" s="25" t="s">
        <v>174</v>
      </c>
      <c r="BM123" s="25" t="s">
        <v>186</v>
      </c>
    </row>
    <row r="124" spans="2:47" s="1" customFormat="1" ht="13.5">
      <c r="B124" s="47"/>
      <c r="C124" s="75"/>
      <c r="D124" s="248" t="s">
        <v>176</v>
      </c>
      <c r="E124" s="75"/>
      <c r="F124" s="249" t="s">
        <v>187</v>
      </c>
      <c r="G124" s="75"/>
      <c r="H124" s="75"/>
      <c r="I124" s="204"/>
      <c r="J124" s="75"/>
      <c r="K124" s="75"/>
      <c r="L124" s="73"/>
      <c r="M124" s="250"/>
      <c r="N124" s="48"/>
      <c r="O124" s="48"/>
      <c r="P124" s="48"/>
      <c r="Q124" s="48"/>
      <c r="R124" s="48"/>
      <c r="S124" s="48"/>
      <c r="T124" s="96"/>
      <c r="AT124" s="25" t="s">
        <v>176</v>
      </c>
      <c r="AU124" s="25" t="s">
        <v>87</v>
      </c>
    </row>
    <row r="125" spans="2:47" s="1" customFormat="1" ht="13.5">
      <c r="B125" s="47"/>
      <c r="C125" s="75"/>
      <c r="D125" s="248" t="s">
        <v>178</v>
      </c>
      <c r="E125" s="75"/>
      <c r="F125" s="251" t="s">
        <v>179</v>
      </c>
      <c r="G125" s="75"/>
      <c r="H125" s="75"/>
      <c r="I125" s="204"/>
      <c r="J125" s="75"/>
      <c r="K125" s="75"/>
      <c r="L125" s="73"/>
      <c r="M125" s="250"/>
      <c r="N125" s="48"/>
      <c r="O125" s="48"/>
      <c r="P125" s="48"/>
      <c r="Q125" s="48"/>
      <c r="R125" s="48"/>
      <c r="S125" s="48"/>
      <c r="T125" s="96"/>
      <c r="AT125" s="25" t="s">
        <v>178</v>
      </c>
      <c r="AU125" s="25" t="s">
        <v>87</v>
      </c>
    </row>
    <row r="126" spans="2:51" s="12" customFormat="1" ht="13.5">
      <c r="B126" s="252"/>
      <c r="C126" s="253"/>
      <c r="D126" s="248" t="s">
        <v>180</v>
      </c>
      <c r="E126" s="254" t="s">
        <v>24</v>
      </c>
      <c r="F126" s="255" t="s">
        <v>188</v>
      </c>
      <c r="G126" s="253"/>
      <c r="H126" s="254" t="s">
        <v>24</v>
      </c>
      <c r="I126" s="256"/>
      <c r="J126" s="253"/>
      <c r="K126" s="253"/>
      <c r="L126" s="257"/>
      <c r="M126" s="258"/>
      <c r="N126" s="259"/>
      <c r="O126" s="259"/>
      <c r="P126" s="259"/>
      <c r="Q126" s="259"/>
      <c r="R126" s="259"/>
      <c r="S126" s="259"/>
      <c r="T126" s="260"/>
      <c r="AT126" s="261" t="s">
        <v>180</v>
      </c>
      <c r="AU126" s="261" t="s">
        <v>87</v>
      </c>
      <c r="AV126" s="12" t="s">
        <v>25</v>
      </c>
      <c r="AW126" s="12" t="s">
        <v>38</v>
      </c>
      <c r="AX126" s="12" t="s">
        <v>75</v>
      </c>
      <c r="AY126" s="261" t="s">
        <v>167</v>
      </c>
    </row>
    <row r="127" spans="2:51" s="13" customFormat="1" ht="13.5">
      <c r="B127" s="262"/>
      <c r="C127" s="263"/>
      <c r="D127" s="248" t="s">
        <v>180</v>
      </c>
      <c r="E127" s="264" t="s">
        <v>24</v>
      </c>
      <c r="F127" s="265" t="s">
        <v>189</v>
      </c>
      <c r="G127" s="263"/>
      <c r="H127" s="266">
        <v>2.31</v>
      </c>
      <c r="I127" s="267"/>
      <c r="J127" s="263"/>
      <c r="K127" s="263"/>
      <c r="L127" s="268"/>
      <c r="M127" s="269"/>
      <c r="N127" s="270"/>
      <c r="O127" s="270"/>
      <c r="P127" s="270"/>
      <c r="Q127" s="270"/>
      <c r="R127" s="270"/>
      <c r="S127" s="270"/>
      <c r="T127" s="271"/>
      <c r="AT127" s="272" t="s">
        <v>180</v>
      </c>
      <c r="AU127" s="272" t="s">
        <v>87</v>
      </c>
      <c r="AV127" s="13" t="s">
        <v>87</v>
      </c>
      <c r="AW127" s="13" t="s">
        <v>38</v>
      </c>
      <c r="AX127" s="13" t="s">
        <v>25</v>
      </c>
      <c r="AY127" s="272" t="s">
        <v>167</v>
      </c>
    </row>
    <row r="128" spans="2:65" s="1" customFormat="1" ht="22.8" customHeight="1">
      <c r="B128" s="47"/>
      <c r="C128" s="236" t="s">
        <v>190</v>
      </c>
      <c r="D128" s="236" t="s">
        <v>169</v>
      </c>
      <c r="E128" s="237" t="s">
        <v>191</v>
      </c>
      <c r="F128" s="238" t="s">
        <v>192</v>
      </c>
      <c r="G128" s="239" t="s">
        <v>172</v>
      </c>
      <c r="H128" s="240">
        <v>8</v>
      </c>
      <c r="I128" s="241"/>
      <c r="J128" s="242">
        <f>ROUND(I128*H128,2)</f>
        <v>0</v>
      </c>
      <c r="K128" s="238" t="s">
        <v>173</v>
      </c>
      <c r="L128" s="73"/>
      <c r="M128" s="243" t="s">
        <v>24</v>
      </c>
      <c r="N128" s="244" t="s">
        <v>47</v>
      </c>
      <c r="O128" s="48"/>
      <c r="P128" s="245">
        <f>O128*H128</f>
        <v>0</v>
      </c>
      <c r="Q128" s="245">
        <v>0</v>
      </c>
      <c r="R128" s="245">
        <f>Q128*H128</f>
        <v>0</v>
      </c>
      <c r="S128" s="245">
        <v>0</v>
      </c>
      <c r="T128" s="246">
        <f>S128*H128</f>
        <v>0</v>
      </c>
      <c r="AR128" s="25" t="s">
        <v>174</v>
      </c>
      <c r="AT128" s="25" t="s">
        <v>169</v>
      </c>
      <c r="AU128" s="25" t="s">
        <v>87</v>
      </c>
      <c r="AY128" s="25" t="s">
        <v>167</v>
      </c>
      <c r="BE128" s="247">
        <f>IF(N128="základní",J128,0)</f>
        <v>0</v>
      </c>
      <c r="BF128" s="247">
        <f>IF(N128="snížená",J128,0)</f>
        <v>0</v>
      </c>
      <c r="BG128" s="247">
        <f>IF(N128="zákl. přenesená",J128,0)</f>
        <v>0</v>
      </c>
      <c r="BH128" s="247">
        <f>IF(N128="sníž. přenesená",J128,0)</f>
        <v>0</v>
      </c>
      <c r="BI128" s="247">
        <f>IF(N128="nulová",J128,0)</f>
        <v>0</v>
      </c>
      <c r="BJ128" s="25" t="s">
        <v>87</v>
      </c>
      <c r="BK128" s="247">
        <f>ROUND(I128*H128,2)</f>
        <v>0</v>
      </c>
      <c r="BL128" s="25" t="s">
        <v>174</v>
      </c>
      <c r="BM128" s="25" t="s">
        <v>193</v>
      </c>
    </row>
    <row r="129" spans="2:47" s="1" customFormat="1" ht="13.5">
      <c r="B129" s="47"/>
      <c r="C129" s="75"/>
      <c r="D129" s="248" t="s">
        <v>176</v>
      </c>
      <c r="E129" s="75"/>
      <c r="F129" s="249" t="s">
        <v>194</v>
      </c>
      <c r="G129" s="75"/>
      <c r="H129" s="75"/>
      <c r="I129" s="204"/>
      <c r="J129" s="75"/>
      <c r="K129" s="75"/>
      <c r="L129" s="73"/>
      <c r="M129" s="250"/>
      <c r="N129" s="48"/>
      <c r="O129" s="48"/>
      <c r="P129" s="48"/>
      <c r="Q129" s="48"/>
      <c r="R129" s="48"/>
      <c r="S129" s="48"/>
      <c r="T129" s="96"/>
      <c r="AT129" s="25" t="s">
        <v>176</v>
      </c>
      <c r="AU129" s="25" t="s">
        <v>87</v>
      </c>
    </row>
    <row r="130" spans="2:47" s="1" customFormat="1" ht="13.5">
      <c r="B130" s="47"/>
      <c r="C130" s="75"/>
      <c r="D130" s="248" t="s">
        <v>178</v>
      </c>
      <c r="E130" s="75"/>
      <c r="F130" s="251" t="s">
        <v>195</v>
      </c>
      <c r="G130" s="75"/>
      <c r="H130" s="75"/>
      <c r="I130" s="204"/>
      <c r="J130" s="75"/>
      <c r="K130" s="75"/>
      <c r="L130" s="73"/>
      <c r="M130" s="250"/>
      <c r="N130" s="48"/>
      <c r="O130" s="48"/>
      <c r="P130" s="48"/>
      <c r="Q130" s="48"/>
      <c r="R130" s="48"/>
      <c r="S130" s="48"/>
      <c r="T130" s="96"/>
      <c r="AT130" s="25" t="s">
        <v>178</v>
      </c>
      <c r="AU130" s="25" t="s">
        <v>87</v>
      </c>
    </row>
    <row r="131" spans="2:51" s="12" customFormat="1" ht="13.5">
      <c r="B131" s="252"/>
      <c r="C131" s="253"/>
      <c r="D131" s="248" t="s">
        <v>180</v>
      </c>
      <c r="E131" s="254" t="s">
        <v>24</v>
      </c>
      <c r="F131" s="255" t="s">
        <v>181</v>
      </c>
      <c r="G131" s="253"/>
      <c r="H131" s="254" t="s">
        <v>24</v>
      </c>
      <c r="I131" s="256"/>
      <c r="J131" s="253"/>
      <c r="K131" s="253"/>
      <c r="L131" s="257"/>
      <c r="M131" s="258"/>
      <c r="N131" s="259"/>
      <c r="O131" s="259"/>
      <c r="P131" s="259"/>
      <c r="Q131" s="259"/>
      <c r="R131" s="259"/>
      <c r="S131" s="259"/>
      <c r="T131" s="260"/>
      <c r="AT131" s="261" t="s">
        <v>180</v>
      </c>
      <c r="AU131" s="261" t="s">
        <v>87</v>
      </c>
      <c r="AV131" s="12" t="s">
        <v>25</v>
      </c>
      <c r="AW131" s="12" t="s">
        <v>38</v>
      </c>
      <c r="AX131" s="12" t="s">
        <v>75</v>
      </c>
      <c r="AY131" s="261" t="s">
        <v>167</v>
      </c>
    </row>
    <row r="132" spans="2:51" s="12" customFormat="1" ht="13.5">
      <c r="B132" s="252"/>
      <c r="C132" s="253"/>
      <c r="D132" s="248" t="s">
        <v>180</v>
      </c>
      <c r="E132" s="254" t="s">
        <v>24</v>
      </c>
      <c r="F132" s="255" t="s">
        <v>196</v>
      </c>
      <c r="G132" s="253"/>
      <c r="H132" s="254" t="s">
        <v>24</v>
      </c>
      <c r="I132" s="256"/>
      <c r="J132" s="253"/>
      <c r="K132" s="253"/>
      <c r="L132" s="257"/>
      <c r="M132" s="258"/>
      <c r="N132" s="259"/>
      <c r="O132" s="259"/>
      <c r="P132" s="259"/>
      <c r="Q132" s="259"/>
      <c r="R132" s="259"/>
      <c r="S132" s="259"/>
      <c r="T132" s="260"/>
      <c r="AT132" s="261" t="s">
        <v>180</v>
      </c>
      <c r="AU132" s="261" t="s">
        <v>87</v>
      </c>
      <c r="AV132" s="12" t="s">
        <v>25</v>
      </c>
      <c r="AW132" s="12" t="s">
        <v>38</v>
      </c>
      <c r="AX132" s="12" t="s">
        <v>75</v>
      </c>
      <c r="AY132" s="261" t="s">
        <v>167</v>
      </c>
    </row>
    <row r="133" spans="2:51" s="13" customFormat="1" ht="13.5">
      <c r="B133" s="262"/>
      <c r="C133" s="263"/>
      <c r="D133" s="248" t="s">
        <v>180</v>
      </c>
      <c r="E133" s="264" t="s">
        <v>24</v>
      </c>
      <c r="F133" s="265" t="s">
        <v>197</v>
      </c>
      <c r="G133" s="263"/>
      <c r="H133" s="266">
        <v>7.277</v>
      </c>
      <c r="I133" s="267"/>
      <c r="J133" s="263"/>
      <c r="K133" s="263"/>
      <c r="L133" s="268"/>
      <c r="M133" s="269"/>
      <c r="N133" s="270"/>
      <c r="O133" s="270"/>
      <c r="P133" s="270"/>
      <c r="Q133" s="270"/>
      <c r="R133" s="270"/>
      <c r="S133" s="270"/>
      <c r="T133" s="271"/>
      <c r="AT133" s="272" t="s">
        <v>180</v>
      </c>
      <c r="AU133" s="272" t="s">
        <v>87</v>
      </c>
      <c r="AV133" s="13" t="s">
        <v>87</v>
      </c>
      <c r="AW133" s="13" t="s">
        <v>38</v>
      </c>
      <c r="AX133" s="13" t="s">
        <v>75</v>
      </c>
      <c r="AY133" s="272" t="s">
        <v>167</v>
      </c>
    </row>
    <row r="134" spans="2:51" s="12" customFormat="1" ht="13.5">
      <c r="B134" s="252"/>
      <c r="C134" s="253"/>
      <c r="D134" s="248" t="s">
        <v>180</v>
      </c>
      <c r="E134" s="254" t="s">
        <v>24</v>
      </c>
      <c r="F134" s="255" t="s">
        <v>198</v>
      </c>
      <c r="G134" s="253"/>
      <c r="H134" s="254" t="s">
        <v>24</v>
      </c>
      <c r="I134" s="256"/>
      <c r="J134" s="253"/>
      <c r="K134" s="253"/>
      <c r="L134" s="257"/>
      <c r="M134" s="258"/>
      <c r="N134" s="259"/>
      <c r="O134" s="259"/>
      <c r="P134" s="259"/>
      <c r="Q134" s="259"/>
      <c r="R134" s="259"/>
      <c r="S134" s="259"/>
      <c r="T134" s="260"/>
      <c r="AT134" s="261" t="s">
        <v>180</v>
      </c>
      <c r="AU134" s="261" t="s">
        <v>87</v>
      </c>
      <c r="AV134" s="12" t="s">
        <v>25</v>
      </c>
      <c r="AW134" s="12" t="s">
        <v>38</v>
      </c>
      <c r="AX134" s="12" t="s">
        <v>75</v>
      </c>
      <c r="AY134" s="261" t="s">
        <v>167</v>
      </c>
    </row>
    <row r="135" spans="2:51" s="13" customFormat="1" ht="13.5">
      <c r="B135" s="262"/>
      <c r="C135" s="263"/>
      <c r="D135" s="248" t="s">
        <v>180</v>
      </c>
      <c r="E135" s="264" t="s">
        <v>24</v>
      </c>
      <c r="F135" s="265" t="s">
        <v>199</v>
      </c>
      <c r="G135" s="263"/>
      <c r="H135" s="266">
        <v>0.531</v>
      </c>
      <c r="I135" s="267"/>
      <c r="J135" s="263"/>
      <c r="K135" s="263"/>
      <c r="L135" s="268"/>
      <c r="M135" s="269"/>
      <c r="N135" s="270"/>
      <c r="O135" s="270"/>
      <c r="P135" s="270"/>
      <c r="Q135" s="270"/>
      <c r="R135" s="270"/>
      <c r="S135" s="270"/>
      <c r="T135" s="271"/>
      <c r="AT135" s="272" t="s">
        <v>180</v>
      </c>
      <c r="AU135" s="272" t="s">
        <v>87</v>
      </c>
      <c r="AV135" s="13" t="s">
        <v>87</v>
      </c>
      <c r="AW135" s="13" t="s">
        <v>38</v>
      </c>
      <c r="AX135" s="13" t="s">
        <v>75</v>
      </c>
      <c r="AY135" s="272" t="s">
        <v>167</v>
      </c>
    </row>
    <row r="136" spans="2:51" s="13" customFormat="1" ht="13.5">
      <c r="B136" s="262"/>
      <c r="C136" s="263"/>
      <c r="D136" s="248" t="s">
        <v>180</v>
      </c>
      <c r="E136" s="264" t="s">
        <v>24</v>
      </c>
      <c r="F136" s="265" t="s">
        <v>200</v>
      </c>
      <c r="G136" s="263"/>
      <c r="H136" s="266">
        <v>0.192</v>
      </c>
      <c r="I136" s="267"/>
      <c r="J136" s="263"/>
      <c r="K136" s="263"/>
      <c r="L136" s="268"/>
      <c r="M136" s="269"/>
      <c r="N136" s="270"/>
      <c r="O136" s="270"/>
      <c r="P136" s="270"/>
      <c r="Q136" s="270"/>
      <c r="R136" s="270"/>
      <c r="S136" s="270"/>
      <c r="T136" s="271"/>
      <c r="AT136" s="272" t="s">
        <v>180</v>
      </c>
      <c r="AU136" s="272" t="s">
        <v>87</v>
      </c>
      <c r="AV136" s="13" t="s">
        <v>87</v>
      </c>
      <c r="AW136" s="13" t="s">
        <v>38</v>
      </c>
      <c r="AX136" s="13" t="s">
        <v>75</v>
      </c>
      <c r="AY136" s="272" t="s">
        <v>167</v>
      </c>
    </row>
    <row r="137" spans="2:51" s="14" customFormat="1" ht="13.5">
      <c r="B137" s="273"/>
      <c r="C137" s="274"/>
      <c r="D137" s="248" t="s">
        <v>180</v>
      </c>
      <c r="E137" s="275" t="s">
        <v>24</v>
      </c>
      <c r="F137" s="276" t="s">
        <v>201</v>
      </c>
      <c r="G137" s="274"/>
      <c r="H137" s="277">
        <v>8</v>
      </c>
      <c r="I137" s="278"/>
      <c r="J137" s="274"/>
      <c r="K137" s="274"/>
      <c r="L137" s="279"/>
      <c r="M137" s="280"/>
      <c r="N137" s="281"/>
      <c r="O137" s="281"/>
      <c r="P137" s="281"/>
      <c r="Q137" s="281"/>
      <c r="R137" s="281"/>
      <c r="S137" s="281"/>
      <c r="T137" s="282"/>
      <c r="AT137" s="283" t="s">
        <v>180</v>
      </c>
      <c r="AU137" s="283" t="s">
        <v>87</v>
      </c>
      <c r="AV137" s="14" t="s">
        <v>174</v>
      </c>
      <c r="AW137" s="14" t="s">
        <v>38</v>
      </c>
      <c r="AX137" s="14" t="s">
        <v>25</v>
      </c>
      <c r="AY137" s="283" t="s">
        <v>167</v>
      </c>
    </row>
    <row r="138" spans="2:65" s="1" customFormat="1" ht="22.8" customHeight="1">
      <c r="B138" s="47"/>
      <c r="C138" s="236" t="s">
        <v>174</v>
      </c>
      <c r="D138" s="236" t="s">
        <v>169</v>
      </c>
      <c r="E138" s="237" t="s">
        <v>202</v>
      </c>
      <c r="F138" s="238" t="s">
        <v>203</v>
      </c>
      <c r="G138" s="239" t="s">
        <v>172</v>
      </c>
      <c r="H138" s="240">
        <v>11.3</v>
      </c>
      <c r="I138" s="241"/>
      <c r="J138" s="242">
        <f>ROUND(I138*H138,2)</f>
        <v>0</v>
      </c>
      <c r="K138" s="238" t="s">
        <v>173</v>
      </c>
      <c r="L138" s="73"/>
      <c r="M138" s="243" t="s">
        <v>24</v>
      </c>
      <c r="N138" s="244" t="s">
        <v>47</v>
      </c>
      <c r="O138" s="48"/>
      <c r="P138" s="245">
        <f>O138*H138</f>
        <v>0</v>
      </c>
      <c r="Q138" s="245">
        <v>0</v>
      </c>
      <c r="R138" s="245">
        <f>Q138*H138</f>
        <v>0</v>
      </c>
      <c r="S138" s="245">
        <v>0</v>
      </c>
      <c r="T138" s="246">
        <f>S138*H138</f>
        <v>0</v>
      </c>
      <c r="AR138" s="25" t="s">
        <v>174</v>
      </c>
      <c r="AT138" s="25" t="s">
        <v>169</v>
      </c>
      <c r="AU138" s="25" t="s">
        <v>87</v>
      </c>
      <c r="AY138" s="25" t="s">
        <v>167</v>
      </c>
      <c r="BE138" s="247">
        <f>IF(N138="základní",J138,0)</f>
        <v>0</v>
      </c>
      <c r="BF138" s="247">
        <f>IF(N138="snížená",J138,0)</f>
        <v>0</v>
      </c>
      <c r="BG138" s="247">
        <f>IF(N138="zákl. přenesená",J138,0)</f>
        <v>0</v>
      </c>
      <c r="BH138" s="247">
        <f>IF(N138="sníž. přenesená",J138,0)</f>
        <v>0</v>
      </c>
      <c r="BI138" s="247">
        <f>IF(N138="nulová",J138,0)</f>
        <v>0</v>
      </c>
      <c r="BJ138" s="25" t="s">
        <v>87</v>
      </c>
      <c r="BK138" s="247">
        <f>ROUND(I138*H138,2)</f>
        <v>0</v>
      </c>
      <c r="BL138" s="25" t="s">
        <v>174</v>
      </c>
      <c r="BM138" s="25" t="s">
        <v>204</v>
      </c>
    </row>
    <row r="139" spans="2:47" s="1" customFormat="1" ht="13.5">
      <c r="B139" s="47"/>
      <c r="C139" s="75"/>
      <c r="D139" s="248" t="s">
        <v>176</v>
      </c>
      <c r="E139" s="75"/>
      <c r="F139" s="249" t="s">
        <v>205</v>
      </c>
      <c r="G139" s="75"/>
      <c r="H139" s="75"/>
      <c r="I139" s="204"/>
      <c r="J139" s="75"/>
      <c r="K139" s="75"/>
      <c r="L139" s="73"/>
      <c r="M139" s="250"/>
      <c r="N139" s="48"/>
      <c r="O139" s="48"/>
      <c r="P139" s="48"/>
      <c r="Q139" s="48"/>
      <c r="R139" s="48"/>
      <c r="S139" s="48"/>
      <c r="T139" s="96"/>
      <c r="AT139" s="25" t="s">
        <v>176</v>
      </c>
      <c r="AU139" s="25" t="s">
        <v>87</v>
      </c>
    </row>
    <row r="140" spans="2:51" s="12" customFormat="1" ht="13.5">
      <c r="B140" s="252"/>
      <c r="C140" s="253"/>
      <c r="D140" s="248" t="s">
        <v>180</v>
      </c>
      <c r="E140" s="254" t="s">
        <v>24</v>
      </c>
      <c r="F140" s="255" t="s">
        <v>206</v>
      </c>
      <c r="G140" s="253"/>
      <c r="H140" s="254" t="s">
        <v>24</v>
      </c>
      <c r="I140" s="256"/>
      <c r="J140" s="253"/>
      <c r="K140" s="253"/>
      <c r="L140" s="257"/>
      <c r="M140" s="258"/>
      <c r="N140" s="259"/>
      <c r="O140" s="259"/>
      <c r="P140" s="259"/>
      <c r="Q140" s="259"/>
      <c r="R140" s="259"/>
      <c r="S140" s="259"/>
      <c r="T140" s="260"/>
      <c r="AT140" s="261" t="s">
        <v>180</v>
      </c>
      <c r="AU140" s="261" t="s">
        <v>87</v>
      </c>
      <c r="AV140" s="12" t="s">
        <v>25</v>
      </c>
      <c r="AW140" s="12" t="s">
        <v>38</v>
      </c>
      <c r="AX140" s="12" t="s">
        <v>75</v>
      </c>
      <c r="AY140" s="261" t="s">
        <v>167</v>
      </c>
    </row>
    <row r="141" spans="2:51" s="13" customFormat="1" ht="13.5">
      <c r="B141" s="262"/>
      <c r="C141" s="263"/>
      <c r="D141" s="248" t="s">
        <v>180</v>
      </c>
      <c r="E141" s="264" t="s">
        <v>24</v>
      </c>
      <c r="F141" s="265" t="s">
        <v>207</v>
      </c>
      <c r="G141" s="263"/>
      <c r="H141" s="266">
        <v>11.3</v>
      </c>
      <c r="I141" s="267"/>
      <c r="J141" s="263"/>
      <c r="K141" s="263"/>
      <c r="L141" s="268"/>
      <c r="M141" s="269"/>
      <c r="N141" s="270"/>
      <c r="O141" s="270"/>
      <c r="P141" s="270"/>
      <c r="Q141" s="270"/>
      <c r="R141" s="270"/>
      <c r="S141" s="270"/>
      <c r="T141" s="271"/>
      <c r="AT141" s="272" t="s">
        <v>180</v>
      </c>
      <c r="AU141" s="272" t="s">
        <v>87</v>
      </c>
      <c r="AV141" s="13" t="s">
        <v>87</v>
      </c>
      <c r="AW141" s="13" t="s">
        <v>38</v>
      </c>
      <c r="AX141" s="13" t="s">
        <v>25</v>
      </c>
      <c r="AY141" s="272" t="s">
        <v>167</v>
      </c>
    </row>
    <row r="142" spans="2:65" s="1" customFormat="1" ht="22.8" customHeight="1">
      <c r="B142" s="47"/>
      <c r="C142" s="236" t="s">
        <v>208</v>
      </c>
      <c r="D142" s="236" t="s">
        <v>169</v>
      </c>
      <c r="E142" s="237" t="s">
        <v>209</v>
      </c>
      <c r="F142" s="238" t="s">
        <v>210</v>
      </c>
      <c r="G142" s="239" t="s">
        <v>172</v>
      </c>
      <c r="H142" s="240">
        <v>11.3</v>
      </c>
      <c r="I142" s="241"/>
      <c r="J142" s="242">
        <f>ROUND(I142*H142,2)</f>
        <v>0</v>
      </c>
      <c r="K142" s="238" t="s">
        <v>173</v>
      </c>
      <c r="L142" s="73"/>
      <c r="M142" s="243" t="s">
        <v>24</v>
      </c>
      <c r="N142" s="244" t="s">
        <v>47</v>
      </c>
      <c r="O142" s="48"/>
      <c r="P142" s="245">
        <f>O142*H142</f>
        <v>0</v>
      </c>
      <c r="Q142" s="245">
        <v>0</v>
      </c>
      <c r="R142" s="245">
        <f>Q142*H142</f>
        <v>0</v>
      </c>
      <c r="S142" s="245">
        <v>0</v>
      </c>
      <c r="T142" s="246">
        <f>S142*H142</f>
        <v>0</v>
      </c>
      <c r="AR142" s="25" t="s">
        <v>174</v>
      </c>
      <c r="AT142" s="25" t="s">
        <v>169</v>
      </c>
      <c r="AU142" s="25" t="s">
        <v>87</v>
      </c>
      <c r="AY142" s="25" t="s">
        <v>167</v>
      </c>
      <c r="BE142" s="247">
        <f>IF(N142="základní",J142,0)</f>
        <v>0</v>
      </c>
      <c r="BF142" s="247">
        <f>IF(N142="snížená",J142,0)</f>
        <v>0</v>
      </c>
      <c r="BG142" s="247">
        <f>IF(N142="zákl. přenesená",J142,0)</f>
        <v>0</v>
      </c>
      <c r="BH142" s="247">
        <f>IF(N142="sníž. přenesená",J142,0)</f>
        <v>0</v>
      </c>
      <c r="BI142" s="247">
        <f>IF(N142="nulová",J142,0)</f>
        <v>0</v>
      </c>
      <c r="BJ142" s="25" t="s">
        <v>87</v>
      </c>
      <c r="BK142" s="247">
        <f>ROUND(I142*H142,2)</f>
        <v>0</v>
      </c>
      <c r="BL142" s="25" t="s">
        <v>174</v>
      </c>
      <c r="BM142" s="25" t="s">
        <v>211</v>
      </c>
    </row>
    <row r="143" spans="2:47" s="1" customFormat="1" ht="13.5">
      <c r="B143" s="47"/>
      <c r="C143" s="75"/>
      <c r="D143" s="248" t="s">
        <v>176</v>
      </c>
      <c r="E143" s="75"/>
      <c r="F143" s="249" t="s">
        <v>212</v>
      </c>
      <c r="G143" s="75"/>
      <c r="H143" s="75"/>
      <c r="I143" s="204"/>
      <c r="J143" s="75"/>
      <c r="K143" s="75"/>
      <c r="L143" s="73"/>
      <c r="M143" s="250"/>
      <c r="N143" s="48"/>
      <c r="O143" s="48"/>
      <c r="P143" s="48"/>
      <c r="Q143" s="48"/>
      <c r="R143" s="48"/>
      <c r="S143" s="48"/>
      <c r="T143" s="96"/>
      <c r="AT143" s="25" t="s">
        <v>176</v>
      </c>
      <c r="AU143" s="25" t="s">
        <v>87</v>
      </c>
    </row>
    <row r="144" spans="2:51" s="12" customFormat="1" ht="13.5">
      <c r="B144" s="252"/>
      <c r="C144" s="253"/>
      <c r="D144" s="248" t="s">
        <v>180</v>
      </c>
      <c r="E144" s="254" t="s">
        <v>24</v>
      </c>
      <c r="F144" s="255" t="s">
        <v>213</v>
      </c>
      <c r="G144" s="253"/>
      <c r="H144" s="254" t="s">
        <v>24</v>
      </c>
      <c r="I144" s="256"/>
      <c r="J144" s="253"/>
      <c r="K144" s="253"/>
      <c r="L144" s="257"/>
      <c r="M144" s="258"/>
      <c r="N144" s="259"/>
      <c r="O144" s="259"/>
      <c r="P144" s="259"/>
      <c r="Q144" s="259"/>
      <c r="R144" s="259"/>
      <c r="S144" s="259"/>
      <c r="T144" s="260"/>
      <c r="AT144" s="261" t="s">
        <v>180</v>
      </c>
      <c r="AU144" s="261" t="s">
        <v>87</v>
      </c>
      <c r="AV144" s="12" t="s">
        <v>25</v>
      </c>
      <c r="AW144" s="12" t="s">
        <v>38</v>
      </c>
      <c r="AX144" s="12" t="s">
        <v>75</v>
      </c>
      <c r="AY144" s="261" t="s">
        <v>167</v>
      </c>
    </row>
    <row r="145" spans="2:51" s="12" customFormat="1" ht="13.5">
      <c r="B145" s="252"/>
      <c r="C145" s="253"/>
      <c r="D145" s="248" t="s">
        <v>180</v>
      </c>
      <c r="E145" s="254" t="s">
        <v>24</v>
      </c>
      <c r="F145" s="255" t="s">
        <v>214</v>
      </c>
      <c r="G145" s="253"/>
      <c r="H145" s="254" t="s">
        <v>24</v>
      </c>
      <c r="I145" s="256"/>
      <c r="J145" s="253"/>
      <c r="K145" s="253"/>
      <c r="L145" s="257"/>
      <c r="M145" s="258"/>
      <c r="N145" s="259"/>
      <c r="O145" s="259"/>
      <c r="P145" s="259"/>
      <c r="Q145" s="259"/>
      <c r="R145" s="259"/>
      <c r="S145" s="259"/>
      <c r="T145" s="260"/>
      <c r="AT145" s="261" t="s">
        <v>180</v>
      </c>
      <c r="AU145" s="261" t="s">
        <v>87</v>
      </c>
      <c r="AV145" s="12" t="s">
        <v>25</v>
      </c>
      <c r="AW145" s="12" t="s">
        <v>38</v>
      </c>
      <c r="AX145" s="12" t="s">
        <v>75</v>
      </c>
      <c r="AY145" s="261" t="s">
        <v>167</v>
      </c>
    </row>
    <row r="146" spans="2:51" s="13" customFormat="1" ht="13.5">
      <c r="B146" s="262"/>
      <c r="C146" s="263"/>
      <c r="D146" s="248" t="s">
        <v>180</v>
      </c>
      <c r="E146" s="264" t="s">
        <v>24</v>
      </c>
      <c r="F146" s="265" t="s">
        <v>215</v>
      </c>
      <c r="G146" s="263"/>
      <c r="H146" s="266">
        <v>11.3</v>
      </c>
      <c r="I146" s="267"/>
      <c r="J146" s="263"/>
      <c r="K146" s="263"/>
      <c r="L146" s="268"/>
      <c r="M146" s="269"/>
      <c r="N146" s="270"/>
      <c r="O146" s="270"/>
      <c r="P146" s="270"/>
      <c r="Q146" s="270"/>
      <c r="R146" s="270"/>
      <c r="S146" s="270"/>
      <c r="T146" s="271"/>
      <c r="AT146" s="272" t="s">
        <v>180</v>
      </c>
      <c r="AU146" s="272" t="s">
        <v>87</v>
      </c>
      <c r="AV146" s="13" t="s">
        <v>87</v>
      </c>
      <c r="AW146" s="13" t="s">
        <v>38</v>
      </c>
      <c r="AX146" s="13" t="s">
        <v>25</v>
      </c>
      <c r="AY146" s="272" t="s">
        <v>167</v>
      </c>
    </row>
    <row r="147" spans="2:65" s="1" customFormat="1" ht="14.4" customHeight="1">
      <c r="B147" s="47"/>
      <c r="C147" s="236" t="s">
        <v>216</v>
      </c>
      <c r="D147" s="236" t="s">
        <v>169</v>
      </c>
      <c r="E147" s="237" t="s">
        <v>217</v>
      </c>
      <c r="F147" s="238" t="s">
        <v>218</v>
      </c>
      <c r="G147" s="239" t="s">
        <v>172</v>
      </c>
      <c r="H147" s="240">
        <v>11.3</v>
      </c>
      <c r="I147" s="241"/>
      <c r="J147" s="242">
        <f>ROUND(I147*H147,2)</f>
        <v>0</v>
      </c>
      <c r="K147" s="238" t="s">
        <v>173</v>
      </c>
      <c r="L147" s="73"/>
      <c r="M147" s="243" t="s">
        <v>24</v>
      </c>
      <c r="N147" s="244" t="s">
        <v>47</v>
      </c>
      <c r="O147" s="48"/>
      <c r="P147" s="245">
        <f>O147*H147</f>
        <v>0</v>
      </c>
      <c r="Q147" s="245">
        <v>0</v>
      </c>
      <c r="R147" s="245">
        <f>Q147*H147</f>
        <v>0</v>
      </c>
      <c r="S147" s="245">
        <v>0</v>
      </c>
      <c r="T147" s="246">
        <f>S147*H147</f>
        <v>0</v>
      </c>
      <c r="AR147" s="25" t="s">
        <v>174</v>
      </c>
      <c r="AT147" s="25" t="s">
        <v>169</v>
      </c>
      <c r="AU147" s="25" t="s">
        <v>87</v>
      </c>
      <c r="AY147" s="25" t="s">
        <v>167</v>
      </c>
      <c r="BE147" s="247">
        <f>IF(N147="základní",J147,0)</f>
        <v>0</v>
      </c>
      <c r="BF147" s="247">
        <f>IF(N147="snížená",J147,0)</f>
        <v>0</v>
      </c>
      <c r="BG147" s="247">
        <f>IF(N147="zákl. přenesená",J147,0)</f>
        <v>0</v>
      </c>
      <c r="BH147" s="247">
        <f>IF(N147="sníž. přenesená",J147,0)</f>
        <v>0</v>
      </c>
      <c r="BI147" s="247">
        <f>IF(N147="nulová",J147,0)</f>
        <v>0</v>
      </c>
      <c r="BJ147" s="25" t="s">
        <v>87</v>
      </c>
      <c r="BK147" s="247">
        <f>ROUND(I147*H147,2)</f>
        <v>0</v>
      </c>
      <c r="BL147" s="25" t="s">
        <v>174</v>
      </c>
      <c r="BM147" s="25" t="s">
        <v>219</v>
      </c>
    </row>
    <row r="148" spans="2:47" s="1" customFormat="1" ht="13.5">
      <c r="B148" s="47"/>
      <c r="C148" s="75"/>
      <c r="D148" s="248" t="s">
        <v>176</v>
      </c>
      <c r="E148" s="75"/>
      <c r="F148" s="249" t="s">
        <v>220</v>
      </c>
      <c r="G148" s="75"/>
      <c r="H148" s="75"/>
      <c r="I148" s="204"/>
      <c r="J148" s="75"/>
      <c r="K148" s="75"/>
      <c r="L148" s="73"/>
      <c r="M148" s="250"/>
      <c r="N148" s="48"/>
      <c r="O148" s="48"/>
      <c r="P148" s="48"/>
      <c r="Q148" s="48"/>
      <c r="R148" s="48"/>
      <c r="S148" s="48"/>
      <c r="T148" s="96"/>
      <c r="AT148" s="25" t="s">
        <v>176</v>
      </c>
      <c r="AU148" s="25" t="s">
        <v>87</v>
      </c>
    </row>
    <row r="149" spans="2:47" s="1" customFormat="1" ht="13.5">
      <c r="B149" s="47"/>
      <c r="C149" s="75"/>
      <c r="D149" s="248" t="s">
        <v>178</v>
      </c>
      <c r="E149" s="75"/>
      <c r="F149" s="251" t="s">
        <v>221</v>
      </c>
      <c r="G149" s="75"/>
      <c r="H149" s="75"/>
      <c r="I149" s="204"/>
      <c r="J149" s="75"/>
      <c r="K149" s="75"/>
      <c r="L149" s="73"/>
      <c r="M149" s="250"/>
      <c r="N149" s="48"/>
      <c r="O149" s="48"/>
      <c r="P149" s="48"/>
      <c r="Q149" s="48"/>
      <c r="R149" s="48"/>
      <c r="S149" s="48"/>
      <c r="T149" s="96"/>
      <c r="AT149" s="25" t="s">
        <v>178</v>
      </c>
      <c r="AU149" s="25" t="s">
        <v>87</v>
      </c>
    </row>
    <row r="150" spans="2:51" s="12" customFormat="1" ht="13.5">
      <c r="B150" s="252"/>
      <c r="C150" s="253"/>
      <c r="D150" s="248" t="s">
        <v>180</v>
      </c>
      <c r="E150" s="254" t="s">
        <v>24</v>
      </c>
      <c r="F150" s="255" t="s">
        <v>222</v>
      </c>
      <c r="G150" s="253"/>
      <c r="H150" s="254" t="s">
        <v>24</v>
      </c>
      <c r="I150" s="256"/>
      <c r="J150" s="253"/>
      <c r="K150" s="253"/>
      <c r="L150" s="257"/>
      <c r="M150" s="258"/>
      <c r="N150" s="259"/>
      <c r="O150" s="259"/>
      <c r="P150" s="259"/>
      <c r="Q150" s="259"/>
      <c r="R150" s="259"/>
      <c r="S150" s="259"/>
      <c r="T150" s="260"/>
      <c r="AT150" s="261" t="s">
        <v>180</v>
      </c>
      <c r="AU150" s="261" t="s">
        <v>87</v>
      </c>
      <c r="AV150" s="12" t="s">
        <v>25</v>
      </c>
      <c r="AW150" s="12" t="s">
        <v>38</v>
      </c>
      <c r="AX150" s="12" t="s">
        <v>75</v>
      </c>
      <c r="AY150" s="261" t="s">
        <v>167</v>
      </c>
    </row>
    <row r="151" spans="2:51" s="13" customFormat="1" ht="13.5">
      <c r="B151" s="262"/>
      <c r="C151" s="263"/>
      <c r="D151" s="248" t="s">
        <v>180</v>
      </c>
      <c r="E151" s="264" t="s">
        <v>24</v>
      </c>
      <c r="F151" s="265" t="s">
        <v>215</v>
      </c>
      <c r="G151" s="263"/>
      <c r="H151" s="266">
        <v>11.3</v>
      </c>
      <c r="I151" s="267"/>
      <c r="J151" s="263"/>
      <c r="K151" s="263"/>
      <c r="L151" s="268"/>
      <c r="M151" s="269"/>
      <c r="N151" s="270"/>
      <c r="O151" s="270"/>
      <c r="P151" s="270"/>
      <c r="Q151" s="270"/>
      <c r="R151" s="270"/>
      <c r="S151" s="270"/>
      <c r="T151" s="271"/>
      <c r="AT151" s="272" t="s">
        <v>180</v>
      </c>
      <c r="AU151" s="272" t="s">
        <v>87</v>
      </c>
      <c r="AV151" s="13" t="s">
        <v>87</v>
      </c>
      <c r="AW151" s="13" t="s">
        <v>38</v>
      </c>
      <c r="AX151" s="13" t="s">
        <v>25</v>
      </c>
      <c r="AY151" s="272" t="s">
        <v>167</v>
      </c>
    </row>
    <row r="152" spans="2:65" s="1" customFormat="1" ht="22.8" customHeight="1">
      <c r="B152" s="47"/>
      <c r="C152" s="236" t="s">
        <v>223</v>
      </c>
      <c r="D152" s="236" t="s">
        <v>169</v>
      </c>
      <c r="E152" s="237" t="s">
        <v>224</v>
      </c>
      <c r="F152" s="238" t="s">
        <v>225</v>
      </c>
      <c r="G152" s="239" t="s">
        <v>226</v>
      </c>
      <c r="H152" s="240">
        <v>14</v>
      </c>
      <c r="I152" s="241"/>
      <c r="J152" s="242">
        <f>ROUND(I152*H152,2)</f>
        <v>0</v>
      </c>
      <c r="K152" s="238" t="s">
        <v>173</v>
      </c>
      <c r="L152" s="73"/>
      <c r="M152" s="243" t="s">
        <v>24</v>
      </c>
      <c r="N152" s="244" t="s">
        <v>47</v>
      </c>
      <c r="O152" s="48"/>
      <c r="P152" s="245">
        <f>O152*H152</f>
        <v>0</v>
      </c>
      <c r="Q152" s="245">
        <v>0.03441</v>
      </c>
      <c r="R152" s="245">
        <f>Q152*H152</f>
        <v>0.48174000000000006</v>
      </c>
      <c r="S152" s="245">
        <v>0</v>
      </c>
      <c r="T152" s="246">
        <f>S152*H152</f>
        <v>0</v>
      </c>
      <c r="AR152" s="25" t="s">
        <v>174</v>
      </c>
      <c r="AT152" s="25" t="s">
        <v>169</v>
      </c>
      <c r="AU152" s="25" t="s">
        <v>87</v>
      </c>
      <c r="AY152" s="25" t="s">
        <v>167</v>
      </c>
      <c r="BE152" s="247">
        <f>IF(N152="základní",J152,0)</f>
        <v>0</v>
      </c>
      <c r="BF152" s="247">
        <f>IF(N152="snížená",J152,0)</f>
        <v>0</v>
      </c>
      <c r="BG152" s="247">
        <f>IF(N152="zákl. přenesená",J152,0)</f>
        <v>0</v>
      </c>
      <c r="BH152" s="247">
        <f>IF(N152="sníž. přenesená",J152,0)</f>
        <v>0</v>
      </c>
      <c r="BI152" s="247">
        <f>IF(N152="nulová",J152,0)</f>
        <v>0</v>
      </c>
      <c r="BJ152" s="25" t="s">
        <v>87</v>
      </c>
      <c r="BK152" s="247">
        <f>ROUND(I152*H152,2)</f>
        <v>0</v>
      </c>
      <c r="BL152" s="25" t="s">
        <v>174</v>
      </c>
      <c r="BM152" s="25" t="s">
        <v>227</v>
      </c>
    </row>
    <row r="153" spans="2:47" s="1" customFormat="1" ht="13.5">
      <c r="B153" s="47"/>
      <c r="C153" s="75"/>
      <c r="D153" s="248" t="s">
        <v>176</v>
      </c>
      <c r="E153" s="75"/>
      <c r="F153" s="249" t="s">
        <v>228</v>
      </c>
      <c r="G153" s="75"/>
      <c r="H153" s="75"/>
      <c r="I153" s="204"/>
      <c r="J153" s="75"/>
      <c r="K153" s="75"/>
      <c r="L153" s="73"/>
      <c r="M153" s="250"/>
      <c r="N153" s="48"/>
      <c r="O153" s="48"/>
      <c r="P153" s="48"/>
      <c r="Q153" s="48"/>
      <c r="R153" s="48"/>
      <c r="S153" s="48"/>
      <c r="T153" s="96"/>
      <c r="AT153" s="25" t="s">
        <v>176</v>
      </c>
      <c r="AU153" s="25" t="s">
        <v>87</v>
      </c>
    </row>
    <row r="154" spans="2:47" s="1" customFormat="1" ht="13.5">
      <c r="B154" s="47"/>
      <c r="C154" s="75"/>
      <c r="D154" s="248" t="s">
        <v>178</v>
      </c>
      <c r="E154" s="75"/>
      <c r="F154" s="251" t="s">
        <v>229</v>
      </c>
      <c r="G154" s="75"/>
      <c r="H154" s="75"/>
      <c r="I154" s="204"/>
      <c r="J154" s="75"/>
      <c r="K154" s="75"/>
      <c r="L154" s="73"/>
      <c r="M154" s="250"/>
      <c r="N154" s="48"/>
      <c r="O154" s="48"/>
      <c r="P154" s="48"/>
      <c r="Q154" s="48"/>
      <c r="R154" s="48"/>
      <c r="S154" s="48"/>
      <c r="T154" s="96"/>
      <c r="AT154" s="25" t="s">
        <v>178</v>
      </c>
      <c r="AU154" s="25" t="s">
        <v>87</v>
      </c>
    </row>
    <row r="155" spans="2:51" s="12" customFormat="1" ht="13.5">
      <c r="B155" s="252"/>
      <c r="C155" s="253"/>
      <c r="D155" s="248" t="s">
        <v>180</v>
      </c>
      <c r="E155" s="254" t="s">
        <v>24</v>
      </c>
      <c r="F155" s="255" t="s">
        <v>230</v>
      </c>
      <c r="G155" s="253"/>
      <c r="H155" s="254" t="s">
        <v>24</v>
      </c>
      <c r="I155" s="256"/>
      <c r="J155" s="253"/>
      <c r="K155" s="253"/>
      <c r="L155" s="257"/>
      <c r="M155" s="258"/>
      <c r="N155" s="259"/>
      <c r="O155" s="259"/>
      <c r="P155" s="259"/>
      <c r="Q155" s="259"/>
      <c r="R155" s="259"/>
      <c r="S155" s="259"/>
      <c r="T155" s="260"/>
      <c r="AT155" s="261" t="s">
        <v>180</v>
      </c>
      <c r="AU155" s="261" t="s">
        <v>87</v>
      </c>
      <c r="AV155" s="12" t="s">
        <v>25</v>
      </c>
      <c r="AW155" s="12" t="s">
        <v>38</v>
      </c>
      <c r="AX155" s="12" t="s">
        <v>75</v>
      </c>
      <c r="AY155" s="261" t="s">
        <v>167</v>
      </c>
    </row>
    <row r="156" spans="2:51" s="12" customFormat="1" ht="13.5">
      <c r="B156" s="252"/>
      <c r="C156" s="253"/>
      <c r="D156" s="248" t="s">
        <v>180</v>
      </c>
      <c r="E156" s="254" t="s">
        <v>24</v>
      </c>
      <c r="F156" s="255" t="s">
        <v>231</v>
      </c>
      <c r="G156" s="253"/>
      <c r="H156" s="254" t="s">
        <v>24</v>
      </c>
      <c r="I156" s="256"/>
      <c r="J156" s="253"/>
      <c r="K156" s="253"/>
      <c r="L156" s="257"/>
      <c r="M156" s="258"/>
      <c r="N156" s="259"/>
      <c r="O156" s="259"/>
      <c r="P156" s="259"/>
      <c r="Q156" s="259"/>
      <c r="R156" s="259"/>
      <c r="S156" s="259"/>
      <c r="T156" s="260"/>
      <c r="AT156" s="261" t="s">
        <v>180</v>
      </c>
      <c r="AU156" s="261" t="s">
        <v>87</v>
      </c>
      <c r="AV156" s="12" t="s">
        <v>25</v>
      </c>
      <c r="AW156" s="12" t="s">
        <v>38</v>
      </c>
      <c r="AX156" s="12" t="s">
        <v>75</v>
      </c>
      <c r="AY156" s="261" t="s">
        <v>167</v>
      </c>
    </row>
    <row r="157" spans="2:51" s="12" customFormat="1" ht="13.5">
      <c r="B157" s="252"/>
      <c r="C157" s="253"/>
      <c r="D157" s="248" t="s">
        <v>180</v>
      </c>
      <c r="E157" s="254" t="s">
        <v>24</v>
      </c>
      <c r="F157" s="255" t="s">
        <v>232</v>
      </c>
      <c r="G157" s="253"/>
      <c r="H157" s="254" t="s">
        <v>24</v>
      </c>
      <c r="I157" s="256"/>
      <c r="J157" s="253"/>
      <c r="K157" s="253"/>
      <c r="L157" s="257"/>
      <c r="M157" s="258"/>
      <c r="N157" s="259"/>
      <c r="O157" s="259"/>
      <c r="P157" s="259"/>
      <c r="Q157" s="259"/>
      <c r="R157" s="259"/>
      <c r="S157" s="259"/>
      <c r="T157" s="260"/>
      <c r="AT157" s="261" t="s">
        <v>180</v>
      </c>
      <c r="AU157" s="261" t="s">
        <v>87</v>
      </c>
      <c r="AV157" s="12" t="s">
        <v>25</v>
      </c>
      <c r="AW157" s="12" t="s">
        <v>38</v>
      </c>
      <c r="AX157" s="12" t="s">
        <v>75</v>
      </c>
      <c r="AY157" s="261" t="s">
        <v>167</v>
      </c>
    </row>
    <row r="158" spans="2:51" s="12" customFormat="1" ht="13.5">
      <c r="B158" s="252"/>
      <c r="C158" s="253"/>
      <c r="D158" s="248" t="s">
        <v>180</v>
      </c>
      <c r="E158" s="254" t="s">
        <v>24</v>
      </c>
      <c r="F158" s="255" t="s">
        <v>233</v>
      </c>
      <c r="G158" s="253"/>
      <c r="H158" s="254" t="s">
        <v>24</v>
      </c>
      <c r="I158" s="256"/>
      <c r="J158" s="253"/>
      <c r="K158" s="253"/>
      <c r="L158" s="257"/>
      <c r="M158" s="258"/>
      <c r="N158" s="259"/>
      <c r="O158" s="259"/>
      <c r="P158" s="259"/>
      <c r="Q158" s="259"/>
      <c r="R158" s="259"/>
      <c r="S158" s="259"/>
      <c r="T158" s="260"/>
      <c r="AT158" s="261" t="s">
        <v>180</v>
      </c>
      <c r="AU158" s="261" t="s">
        <v>87</v>
      </c>
      <c r="AV158" s="12" t="s">
        <v>25</v>
      </c>
      <c r="AW158" s="12" t="s">
        <v>38</v>
      </c>
      <c r="AX158" s="12" t="s">
        <v>75</v>
      </c>
      <c r="AY158" s="261" t="s">
        <v>167</v>
      </c>
    </row>
    <row r="159" spans="2:51" s="13" customFormat="1" ht="13.5">
      <c r="B159" s="262"/>
      <c r="C159" s="263"/>
      <c r="D159" s="248" t="s">
        <v>180</v>
      </c>
      <c r="E159" s="264" t="s">
        <v>24</v>
      </c>
      <c r="F159" s="265" t="s">
        <v>234</v>
      </c>
      <c r="G159" s="263"/>
      <c r="H159" s="266">
        <v>14</v>
      </c>
      <c r="I159" s="267"/>
      <c r="J159" s="263"/>
      <c r="K159" s="263"/>
      <c r="L159" s="268"/>
      <c r="M159" s="269"/>
      <c r="N159" s="270"/>
      <c r="O159" s="270"/>
      <c r="P159" s="270"/>
      <c r="Q159" s="270"/>
      <c r="R159" s="270"/>
      <c r="S159" s="270"/>
      <c r="T159" s="271"/>
      <c r="AT159" s="272" t="s">
        <v>180</v>
      </c>
      <c r="AU159" s="272" t="s">
        <v>87</v>
      </c>
      <c r="AV159" s="13" t="s">
        <v>87</v>
      </c>
      <c r="AW159" s="13" t="s">
        <v>38</v>
      </c>
      <c r="AX159" s="13" t="s">
        <v>25</v>
      </c>
      <c r="AY159" s="272" t="s">
        <v>167</v>
      </c>
    </row>
    <row r="160" spans="2:65" s="1" customFormat="1" ht="14.4" customHeight="1">
      <c r="B160" s="47"/>
      <c r="C160" s="236" t="s">
        <v>235</v>
      </c>
      <c r="D160" s="236" t="s">
        <v>169</v>
      </c>
      <c r="E160" s="237" t="s">
        <v>236</v>
      </c>
      <c r="F160" s="238" t="s">
        <v>237</v>
      </c>
      <c r="G160" s="239" t="s">
        <v>172</v>
      </c>
      <c r="H160" s="240">
        <v>6.6</v>
      </c>
      <c r="I160" s="241"/>
      <c r="J160" s="242">
        <f>ROUND(I160*H160,2)</f>
        <v>0</v>
      </c>
      <c r="K160" s="238" t="s">
        <v>173</v>
      </c>
      <c r="L160" s="73"/>
      <c r="M160" s="243" t="s">
        <v>24</v>
      </c>
      <c r="N160" s="244" t="s">
        <v>47</v>
      </c>
      <c r="O160" s="48"/>
      <c r="P160" s="245">
        <f>O160*H160</f>
        <v>0</v>
      </c>
      <c r="Q160" s="245">
        <v>0.00046</v>
      </c>
      <c r="R160" s="245">
        <f>Q160*H160</f>
        <v>0.003036</v>
      </c>
      <c r="S160" s="245">
        <v>0</v>
      </c>
      <c r="T160" s="246">
        <f>S160*H160</f>
        <v>0</v>
      </c>
      <c r="AR160" s="25" t="s">
        <v>174</v>
      </c>
      <c r="AT160" s="25" t="s">
        <v>169</v>
      </c>
      <c r="AU160" s="25" t="s">
        <v>87</v>
      </c>
      <c r="AY160" s="25" t="s">
        <v>167</v>
      </c>
      <c r="BE160" s="247">
        <f>IF(N160="základní",J160,0)</f>
        <v>0</v>
      </c>
      <c r="BF160" s="247">
        <f>IF(N160="snížená",J160,0)</f>
        <v>0</v>
      </c>
      <c r="BG160" s="247">
        <f>IF(N160="zákl. přenesená",J160,0)</f>
        <v>0</v>
      </c>
      <c r="BH160" s="247">
        <f>IF(N160="sníž. přenesená",J160,0)</f>
        <v>0</v>
      </c>
      <c r="BI160" s="247">
        <f>IF(N160="nulová",J160,0)</f>
        <v>0</v>
      </c>
      <c r="BJ160" s="25" t="s">
        <v>87</v>
      </c>
      <c r="BK160" s="247">
        <f>ROUND(I160*H160,2)</f>
        <v>0</v>
      </c>
      <c r="BL160" s="25" t="s">
        <v>174</v>
      </c>
      <c r="BM160" s="25" t="s">
        <v>238</v>
      </c>
    </row>
    <row r="161" spans="2:47" s="1" customFormat="1" ht="13.5">
      <c r="B161" s="47"/>
      <c r="C161" s="75"/>
      <c r="D161" s="248" t="s">
        <v>176</v>
      </c>
      <c r="E161" s="75"/>
      <c r="F161" s="249" t="s">
        <v>239</v>
      </c>
      <c r="G161" s="75"/>
      <c r="H161" s="75"/>
      <c r="I161" s="204"/>
      <c r="J161" s="75"/>
      <c r="K161" s="75"/>
      <c r="L161" s="73"/>
      <c r="M161" s="250"/>
      <c r="N161" s="48"/>
      <c r="O161" s="48"/>
      <c r="P161" s="48"/>
      <c r="Q161" s="48"/>
      <c r="R161" s="48"/>
      <c r="S161" s="48"/>
      <c r="T161" s="96"/>
      <c r="AT161" s="25" t="s">
        <v>176</v>
      </c>
      <c r="AU161" s="25" t="s">
        <v>87</v>
      </c>
    </row>
    <row r="162" spans="2:47" s="1" customFormat="1" ht="13.5">
      <c r="B162" s="47"/>
      <c r="C162" s="75"/>
      <c r="D162" s="248" t="s">
        <v>178</v>
      </c>
      <c r="E162" s="75"/>
      <c r="F162" s="251" t="s">
        <v>240</v>
      </c>
      <c r="G162" s="75"/>
      <c r="H162" s="75"/>
      <c r="I162" s="204"/>
      <c r="J162" s="75"/>
      <c r="K162" s="75"/>
      <c r="L162" s="73"/>
      <c r="M162" s="250"/>
      <c r="N162" s="48"/>
      <c r="O162" s="48"/>
      <c r="P162" s="48"/>
      <c r="Q162" s="48"/>
      <c r="R162" s="48"/>
      <c r="S162" s="48"/>
      <c r="T162" s="96"/>
      <c r="AT162" s="25" t="s">
        <v>178</v>
      </c>
      <c r="AU162" s="25" t="s">
        <v>87</v>
      </c>
    </row>
    <row r="163" spans="2:51" s="12" customFormat="1" ht="13.5">
      <c r="B163" s="252"/>
      <c r="C163" s="253"/>
      <c r="D163" s="248" t="s">
        <v>180</v>
      </c>
      <c r="E163" s="254" t="s">
        <v>24</v>
      </c>
      <c r="F163" s="255" t="s">
        <v>230</v>
      </c>
      <c r="G163" s="253"/>
      <c r="H163" s="254" t="s">
        <v>24</v>
      </c>
      <c r="I163" s="256"/>
      <c r="J163" s="253"/>
      <c r="K163" s="253"/>
      <c r="L163" s="257"/>
      <c r="M163" s="258"/>
      <c r="N163" s="259"/>
      <c r="O163" s="259"/>
      <c r="P163" s="259"/>
      <c r="Q163" s="259"/>
      <c r="R163" s="259"/>
      <c r="S163" s="259"/>
      <c r="T163" s="260"/>
      <c r="AT163" s="261" t="s">
        <v>180</v>
      </c>
      <c r="AU163" s="261" t="s">
        <v>87</v>
      </c>
      <c r="AV163" s="12" t="s">
        <v>25</v>
      </c>
      <c r="AW163" s="12" t="s">
        <v>38</v>
      </c>
      <c r="AX163" s="12" t="s">
        <v>75</v>
      </c>
      <c r="AY163" s="261" t="s">
        <v>167</v>
      </c>
    </row>
    <row r="164" spans="2:51" s="12" customFormat="1" ht="13.5">
      <c r="B164" s="252"/>
      <c r="C164" s="253"/>
      <c r="D164" s="248" t="s">
        <v>180</v>
      </c>
      <c r="E164" s="254" t="s">
        <v>24</v>
      </c>
      <c r="F164" s="255" t="s">
        <v>231</v>
      </c>
      <c r="G164" s="253"/>
      <c r="H164" s="254" t="s">
        <v>24</v>
      </c>
      <c r="I164" s="256"/>
      <c r="J164" s="253"/>
      <c r="K164" s="253"/>
      <c r="L164" s="257"/>
      <c r="M164" s="258"/>
      <c r="N164" s="259"/>
      <c r="O164" s="259"/>
      <c r="P164" s="259"/>
      <c r="Q164" s="259"/>
      <c r="R164" s="259"/>
      <c r="S164" s="259"/>
      <c r="T164" s="260"/>
      <c r="AT164" s="261" t="s">
        <v>180</v>
      </c>
      <c r="AU164" s="261" t="s">
        <v>87</v>
      </c>
      <c r="AV164" s="12" t="s">
        <v>25</v>
      </c>
      <c r="AW164" s="12" t="s">
        <v>38</v>
      </c>
      <c r="AX164" s="12" t="s">
        <v>75</v>
      </c>
      <c r="AY164" s="261" t="s">
        <v>167</v>
      </c>
    </row>
    <row r="165" spans="2:51" s="12" customFormat="1" ht="13.5">
      <c r="B165" s="252"/>
      <c r="C165" s="253"/>
      <c r="D165" s="248" t="s">
        <v>180</v>
      </c>
      <c r="E165" s="254" t="s">
        <v>24</v>
      </c>
      <c r="F165" s="255" t="s">
        <v>232</v>
      </c>
      <c r="G165" s="253"/>
      <c r="H165" s="254" t="s">
        <v>24</v>
      </c>
      <c r="I165" s="256"/>
      <c r="J165" s="253"/>
      <c r="K165" s="253"/>
      <c r="L165" s="257"/>
      <c r="M165" s="258"/>
      <c r="N165" s="259"/>
      <c r="O165" s="259"/>
      <c r="P165" s="259"/>
      <c r="Q165" s="259"/>
      <c r="R165" s="259"/>
      <c r="S165" s="259"/>
      <c r="T165" s="260"/>
      <c r="AT165" s="261" t="s">
        <v>180</v>
      </c>
      <c r="AU165" s="261" t="s">
        <v>87</v>
      </c>
      <c r="AV165" s="12" t="s">
        <v>25</v>
      </c>
      <c r="AW165" s="12" t="s">
        <v>38</v>
      </c>
      <c r="AX165" s="12" t="s">
        <v>75</v>
      </c>
      <c r="AY165" s="261" t="s">
        <v>167</v>
      </c>
    </row>
    <row r="166" spans="2:51" s="12" customFormat="1" ht="13.5">
      <c r="B166" s="252"/>
      <c r="C166" s="253"/>
      <c r="D166" s="248" t="s">
        <v>180</v>
      </c>
      <c r="E166" s="254" t="s">
        <v>24</v>
      </c>
      <c r="F166" s="255" t="s">
        <v>241</v>
      </c>
      <c r="G166" s="253"/>
      <c r="H166" s="254" t="s">
        <v>24</v>
      </c>
      <c r="I166" s="256"/>
      <c r="J166" s="253"/>
      <c r="K166" s="253"/>
      <c r="L166" s="257"/>
      <c r="M166" s="258"/>
      <c r="N166" s="259"/>
      <c r="O166" s="259"/>
      <c r="P166" s="259"/>
      <c r="Q166" s="259"/>
      <c r="R166" s="259"/>
      <c r="S166" s="259"/>
      <c r="T166" s="260"/>
      <c r="AT166" s="261" t="s">
        <v>180</v>
      </c>
      <c r="AU166" s="261" t="s">
        <v>87</v>
      </c>
      <c r="AV166" s="12" t="s">
        <v>25</v>
      </c>
      <c r="AW166" s="12" t="s">
        <v>38</v>
      </c>
      <c r="AX166" s="12" t="s">
        <v>75</v>
      </c>
      <c r="AY166" s="261" t="s">
        <v>167</v>
      </c>
    </row>
    <row r="167" spans="2:51" s="13" customFormat="1" ht="13.5">
      <c r="B167" s="262"/>
      <c r="C167" s="263"/>
      <c r="D167" s="248" t="s">
        <v>180</v>
      </c>
      <c r="E167" s="264" t="s">
        <v>24</v>
      </c>
      <c r="F167" s="265" t="s">
        <v>242</v>
      </c>
      <c r="G167" s="263"/>
      <c r="H167" s="266">
        <v>6.6</v>
      </c>
      <c r="I167" s="267"/>
      <c r="J167" s="263"/>
      <c r="K167" s="263"/>
      <c r="L167" s="268"/>
      <c r="M167" s="269"/>
      <c r="N167" s="270"/>
      <c r="O167" s="270"/>
      <c r="P167" s="270"/>
      <c r="Q167" s="270"/>
      <c r="R167" s="270"/>
      <c r="S167" s="270"/>
      <c r="T167" s="271"/>
      <c r="AT167" s="272" t="s">
        <v>180</v>
      </c>
      <c r="AU167" s="272" t="s">
        <v>87</v>
      </c>
      <c r="AV167" s="13" t="s">
        <v>87</v>
      </c>
      <c r="AW167" s="13" t="s">
        <v>38</v>
      </c>
      <c r="AX167" s="13" t="s">
        <v>25</v>
      </c>
      <c r="AY167" s="272" t="s">
        <v>167</v>
      </c>
    </row>
    <row r="168" spans="2:65" s="1" customFormat="1" ht="22.8" customHeight="1">
      <c r="B168" s="47"/>
      <c r="C168" s="236" t="s">
        <v>243</v>
      </c>
      <c r="D168" s="236" t="s">
        <v>169</v>
      </c>
      <c r="E168" s="237" t="s">
        <v>244</v>
      </c>
      <c r="F168" s="238" t="s">
        <v>245</v>
      </c>
      <c r="G168" s="239" t="s">
        <v>172</v>
      </c>
      <c r="H168" s="240">
        <v>6.6</v>
      </c>
      <c r="I168" s="241"/>
      <c r="J168" s="242">
        <f>ROUND(I168*H168,2)</f>
        <v>0</v>
      </c>
      <c r="K168" s="238" t="s">
        <v>173</v>
      </c>
      <c r="L168" s="73"/>
      <c r="M168" s="243" t="s">
        <v>24</v>
      </c>
      <c r="N168" s="244" t="s">
        <v>47</v>
      </c>
      <c r="O168" s="48"/>
      <c r="P168" s="245">
        <f>O168*H168</f>
        <v>0</v>
      </c>
      <c r="Q168" s="245">
        <v>0</v>
      </c>
      <c r="R168" s="245">
        <f>Q168*H168</f>
        <v>0</v>
      </c>
      <c r="S168" s="245">
        <v>0</v>
      </c>
      <c r="T168" s="246">
        <f>S168*H168</f>
        <v>0</v>
      </c>
      <c r="AR168" s="25" t="s">
        <v>174</v>
      </c>
      <c r="AT168" s="25" t="s">
        <v>169</v>
      </c>
      <c r="AU168" s="25" t="s">
        <v>87</v>
      </c>
      <c r="AY168" s="25" t="s">
        <v>167</v>
      </c>
      <c r="BE168" s="247">
        <f>IF(N168="základní",J168,0)</f>
        <v>0</v>
      </c>
      <c r="BF168" s="247">
        <f>IF(N168="snížená",J168,0)</f>
        <v>0</v>
      </c>
      <c r="BG168" s="247">
        <f>IF(N168="zákl. přenesená",J168,0)</f>
        <v>0</v>
      </c>
      <c r="BH168" s="247">
        <f>IF(N168="sníž. přenesená",J168,0)</f>
        <v>0</v>
      </c>
      <c r="BI168" s="247">
        <f>IF(N168="nulová",J168,0)</f>
        <v>0</v>
      </c>
      <c r="BJ168" s="25" t="s">
        <v>87</v>
      </c>
      <c r="BK168" s="247">
        <f>ROUND(I168*H168,2)</f>
        <v>0</v>
      </c>
      <c r="BL168" s="25" t="s">
        <v>174</v>
      </c>
      <c r="BM168" s="25" t="s">
        <v>246</v>
      </c>
    </row>
    <row r="169" spans="2:47" s="1" customFormat="1" ht="13.5">
      <c r="B169" s="47"/>
      <c r="C169" s="75"/>
      <c r="D169" s="248" t="s">
        <v>176</v>
      </c>
      <c r="E169" s="75"/>
      <c r="F169" s="249" t="s">
        <v>247</v>
      </c>
      <c r="G169" s="75"/>
      <c r="H169" s="75"/>
      <c r="I169" s="204"/>
      <c r="J169" s="75"/>
      <c r="K169" s="75"/>
      <c r="L169" s="73"/>
      <c r="M169" s="250"/>
      <c r="N169" s="48"/>
      <c r="O169" s="48"/>
      <c r="P169" s="48"/>
      <c r="Q169" s="48"/>
      <c r="R169" s="48"/>
      <c r="S169" s="48"/>
      <c r="T169" s="96"/>
      <c r="AT169" s="25" t="s">
        <v>176</v>
      </c>
      <c r="AU169" s="25" t="s">
        <v>87</v>
      </c>
    </row>
    <row r="170" spans="2:65" s="1" customFormat="1" ht="22.8" customHeight="1">
      <c r="B170" s="47"/>
      <c r="C170" s="236" t="s">
        <v>248</v>
      </c>
      <c r="D170" s="236" t="s">
        <v>169</v>
      </c>
      <c r="E170" s="237" t="s">
        <v>249</v>
      </c>
      <c r="F170" s="238" t="s">
        <v>250</v>
      </c>
      <c r="G170" s="239" t="s">
        <v>172</v>
      </c>
      <c r="H170" s="240">
        <v>78</v>
      </c>
      <c r="I170" s="241"/>
      <c r="J170" s="242">
        <f>ROUND(I170*H170,2)</f>
        <v>0</v>
      </c>
      <c r="K170" s="238" t="s">
        <v>173</v>
      </c>
      <c r="L170" s="73"/>
      <c r="M170" s="243" t="s">
        <v>24</v>
      </c>
      <c r="N170" s="244" t="s">
        <v>47</v>
      </c>
      <c r="O170" s="48"/>
      <c r="P170" s="245">
        <f>O170*H170</f>
        <v>0</v>
      </c>
      <c r="Q170" s="245">
        <v>0</v>
      </c>
      <c r="R170" s="245">
        <f>Q170*H170</f>
        <v>0</v>
      </c>
      <c r="S170" s="245">
        <v>0</v>
      </c>
      <c r="T170" s="246">
        <f>S170*H170</f>
        <v>0</v>
      </c>
      <c r="AR170" s="25" t="s">
        <v>174</v>
      </c>
      <c r="AT170" s="25" t="s">
        <v>169</v>
      </c>
      <c r="AU170" s="25" t="s">
        <v>87</v>
      </c>
      <c r="AY170" s="25" t="s">
        <v>167</v>
      </c>
      <c r="BE170" s="247">
        <f>IF(N170="základní",J170,0)</f>
        <v>0</v>
      </c>
      <c r="BF170" s="247">
        <f>IF(N170="snížená",J170,0)</f>
        <v>0</v>
      </c>
      <c r="BG170" s="247">
        <f>IF(N170="zákl. přenesená",J170,0)</f>
        <v>0</v>
      </c>
      <c r="BH170" s="247">
        <f>IF(N170="sníž. přenesená",J170,0)</f>
        <v>0</v>
      </c>
      <c r="BI170" s="247">
        <f>IF(N170="nulová",J170,0)</f>
        <v>0</v>
      </c>
      <c r="BJ170" s="25" t="s">
        <v>87</v>
      </c>
      <c r="BK170" s="247">
        <f>ROUND(I170*H170,2)</f>
        <v>0</v>
      </c>
      <c r="BL170" s="25" t="s">
        <v>174</v>
      </c>
      <c r="BM170" s="25" t="s">
        <v>251</v>
      </c>
    </row>
    <row r="171" spans="2:47" s="1" customFormat="1" ht="13.5">
      <c r="B171" s="47"/>
      <c r="C171" s="75"/>
      <c r="D171" s="248" t="s">
        <v>176</v>
      </c>
      <c r="E171" s="75"/>
      <c r="F171" s="249" t="s">
        <v>252</v>
      </c>
      <c r="G171" s="75"/>
      <c r="H171" s="75"/>
      <c r="I171" s="204"/>
      <c r="J171" s="75"/>
      <c r="K171" s="75"/>
      <c r="L171" s="73"/>
      <c r="M171" s="250"/>
      <c r="N171" s="48"/>
      <c r="O171" s="48"/>
      <c r="P171" s="48"/>
      <c r="Q171" s="48"/>
      <c r="R171" s="48"/>
      <c r="S171" s="48"/>
      <c r="T171" s="96"/>
      <c r="AT171" s="25" t="s">
        <v>176</v>
      </c>
      <c r="AU171" s="25" t="s">
        <v>87</v>
      </c>
    </row>
    <row r="172" spans="2:47" s="1" customFormat="1" ht="13.5">
      <c r="B172" s="47"/>
      <c r="C172" s="75"/>
      <c r="D172" s="248" t="s">
        <v>178</v>
      </c>
      <c r="E172" s="75"/>
      <c r="F172" s="251" t="s">
        <v>253</v>
      </c>
      <c r="G172" s="75"/>
      <c r="H172" s="75"/>
      <c r="I172" s="204"/>
      <c r="J172" s="75"/>
      <c r="K172" s="75"/>
      <c r="L172" s="73"/>
      <c r="M172" s="250"/>
      <c r="N172" s="48"/>
      <c r="O172" s="48"/>
      <c r="P172" s="48"/>
      <c r="Q172" s="48"/>
      <c r="R172" s="48"/>
      <c r="S172" s="48"/>
      <c r="T172" s="96"/>
      <c r="AT172" s="25" t="s">
        <v>178</v>
      </c>
      <c r="AU172" s="25" t="s">
        <v>87</v>
      </c>
    </row>
    <row r="173" spans="2:51" s="12" customFormat="1" ht="13.5">
      <c r="B173" s="252"/>
      <c r="C173" s="253"/>
      <c r="D173" s="248" t="s">
        <v>180</v>
      </c>
      <c r="E173" s="254" t="s">
        <v>24</v>
      </c>
      <c r="F173" s="255" t="s">
        <v>254</v>
      </c>
      <c r="G173" s="253"/>
      <c r="H173" s="254" t="s">
        <v>24</v>
      </c>
      <c r="I173" s="256"/>
      <c r="J173" s="253"/>
      <c r="K173" s="253"/>
      <c r="L173" s="257"/>
      <c r="M173" s="258"/>
      <c r="N173" s="259"/>
      <c r="O173" s="259"/>
      <c r="P173" s="259"/>
      <c r="Q173" s="259"/>
      <c r="R173" s="259"/>
      <c r="S173" s="259"/>
      <c r="T173" s="260"/>
      <c r="AT173" s="261" t="s">
        <v>180</v>
      </c>
      <c r="AU173" s="261" t="s">
        <v>87</v>
      </c>
      <c r="AV173" s="12" t="s">
        <v>25</v>
      </c>
      <c r="AW173" s="12" t="s">
        <v>38</v>
      </c>
      <c r="AX173" s="12" t="s">
        <v>75</v>
      </c>
      <c r="AY173" s="261" t="s">
        <v>167</v>
      </c>
    </row>
    <row r="174" spans="2:51" s="12" customFormat="1" ht="13.5">
      <c r="B174" s="252"/>
      <c r="C174" s="253"/>
      <c r="D174" s="248" t="s">
        <v>180</v>
      </c>
      <c r="E174" s="254" t="s">
        <v>24</v>
      </c>
      <c r="F174" s="255" t="s">
        <v>255</v>
      </c>
      <c r="G174" s="253"/>
      <c r="H174" s="254" t="s">
        <v>24</v>
      </c>
      <c r="I174" s="256"/>
      <c r="J174" s="253"/>
      <c r="K174" s="253"/>
      <c r="L174" s="257"/>
      <c r="M174" s="258"/>
      <c r="N174" s="259"/>
      <c r="O174" s="259"/>
      <c r="P174" s="259"/>
      <c r="Q174" s="259"/>
      <c r="R174" s="259"/>
      <c r="S174" s="259"/>
      <c r="T174" s="260"/>
      <c r="AT174" s="261" t="s">
        <v>180</v>
      </c>
      <c r="AU174" s="261" t="s">
        <v>87</v>
      </c>
      <c r="AV174" s="12" t="s">
        <v>25</v>
      </c>
      <c r="AW174" s="12" t="s">
        <v>38</v>
      </c>
      <c r="AX174" s="12" t="s">
        <v>75</v>
      </c>
      <c r="AY174" s="261" t="s">
        <v>167</v>
      </c>
    </row>
    <row r="175" spans="2:51" s="13" customFormat="1" ht="13.5">
      <c r="B175" s="262"/>
      <c r="C175" s="263"/>
      <c r="D175" s="248" t="s">
        <v>180</v>
      </c>
      <c r="E175" s="264" t="s">
        <v>24</v>
      </c>
      <c r="F175" s="265" t="s">
        <v>256</v>
      </c>
      <c r="G175" s="263"/>
      <c r="H175" s="266">
        <v>8.1</v>
      </c>
      <c r="I175" s="267"/>
      <c r="J175" s="263"/>
      <c r="K175" s="263"/>
      <c r="L175" s="268"/>
      <c r="M175" s="269"/>
      <c r="N175" s="270"/>
      <c r="O175" s="270"/>
      <c r="P175" s="270"/>
      <c r="Q175" s="270"/>
      <c r="R175" s="270"/>
      <c r="S175" s="270"/>
      <c r="T175" s="271"/>
      <c r="AT175" s="272" t="s">
        <v>180</v>
      </c>
      <c r="AU175" s="272" t="s">
        <v>87</v>
      </c>
      <c r="AV175" s="13" t="s">
        <v>87</v>
      </c>
      <c r="AW175" s="13" t="s">
        <v>38</v>
      </c>
      <c r="AX175" s="13" t="s">
        <v>75</v>
      </c>
      <c r="AY175" s="272" t="s">
        <v>167</v>
      </c>
    </row>
    <row r="176" spans="2:51" s="13" customFormat="1" ht="13.5">
      <c r="B176" s="262"/>
      <c r="C176" s="263"/>
      <c r="D176" s="248" t="s">
        <v>180</v>
      </c>
      <c r="E176" s="264" t="s">
        <v>24</v>
      </c>
      <c r="F176" s="265" t="s">
        <v>257</v>
      </c>
      <c r="G176" s="263"/>
      <c r="H176" s="266">
        <v>0.96</v>
      </c>
      <c r="I176" s="267"/>
      <c r="J176" s="263"/>
      <c r="K176" s="263"/>
      <c r="L176" s="268"/>
      <c r="M176" s="269"/>
      <c r="N176" s="270"/>
      <c r="O176" s="270"/>
      <c r="P176" s="270"/>
      <c r="Q176" s="270"/>
      <c r="R176" s="270"/>
      <c r="S176" s="270"/>
      <c r="T176" s="271"/>
      <c r="AT176" s="272" t="s">
        <v>180</v>
      </c>
      <c r="AU176" s="272" t="s">
        <v>87</v>
      </c>
      <c r="AV176" s="13" t="s">
        <v>87</v>
      </c>
      <c r="AW176" s="13" t="s">
        <v>38</v>
      </c>
      <c r="AX176" s="13" t="s">
        <v>75</v>
      </c>
      <c r="AY176" s="272" t="s">
        <v>167</v>
      </c>
    </row>
    <row r="177" spans="2:51" s="13" customFormat="1" ht="13.5">
      <c r="B177" s="262"/>
      <c r="C177" s="263"/>
      <c r="D177" s="248" t="s">
        <v>180</v>
      </c>
      <c r="E177" s="264" t="s">
        <v>24</v>
      </c>
      <c r="F177" s="265" t="s">
        <v>258</v>
      </c>
      <c r="G177" s="263"/>
      <c r="H177" s="266">
        <v>20.43</v>
      </c>
      <c r="I177" s="267"/>
      <c r="J177" s="263"/>
      <c r="K177" s="263"/>
      <c r="L177" s="268"/>
      <c r="M177" s="269"/>
      <c r="N177" s="270"/>
      <c r="O177" s="270"/>
      <c r="P177" s="270"/>
      <c r="Q177" s="270"/>
      <c r="R177" s="270"/>
      <c r="S177" s="270"/>
      <c r="T177" s="271"/>
      <c r="AT177" s="272" t="s">
        <v>180</v>
      </c>
      <c r="AU177" s="272" t="s">
        <v>87</v>
      </c>
      <c r="AV177" s="13" t="s">
        <v>87</v>
      </c>
      <c r="AW177" s="13" t="s">
        <v>38</v>
      </c>
      <c r="AX177" s="13" t="s">
        <v>75</v>
      </c>
      <c r="AY177" s="272" t="s">
        <v>167</v>
      </c>
    </row>
    <row r="178" spans="2:51" s="13" customFormat="1" ht="13.5">
      <c r="B178" s="262"/>
      <c r="C178" s="263"/>
      <c r="D178" s="248" t="s">
        <v>180</v>
      </c>
      <c r="E178" s="264" t="s">
        <v>24</v>
      </c>
      <c r="F178" s="265" t="s">
        <v>259</v>
      </c>
      <c r="G178" s="263"/>
      <c r="H178" s="266">
        <v>47.712</v>
      </c>
      <c r="I178" s="267"/>
      <c r="J178" s="263"/>
      <c r="K178" s="263"/>
      <c r="L178" s="268"/>
      <c r="M178" s="269"/>
      <c r="N178" s="270"/>
      <c r="O178" s="270"/>
      <c r="P178" s="270"/>
      <c r="Q178" s="270"/>
      <c r="R178" s="270"/>
      <c r="S178" s="270"/>
      <c r="T178" s="271"/>
      <c r="AT178" s="272" t="s">
        <v>180</v>
      </c>
      <c r="AU178" s="272" t="s">
        <v>87</v>
      </c>
      <c r="AV178" s="13" t="s">
        <v>87</v>
      </c>
      <c r="AW178" s="13" t="s">
        <v>38</v>
      </c>
      <c r="AX178" s="13" t="s">
        <v>75</v>
      </c>
      <c r="AY178" s="272" t="s">
        <v>167</v>
      </c>
    </row>
    <row r="179" spans="2:51" s="13" customFormat="1" ht="13.5">
      <c r="B179" s="262"/>
      <c r="C179" s="263"/>
      <c r="D179" s="248" t="s">
        <v>180</v>
      </c>
      <c r="E179" s="264" t="s">
        <v>24</v>
      </c>
      <c r="F179" s="265" t="s">
        <v>260</v>
      </c>
      <c r="G179" s="263"/>
      <c r="H179" s="266">
        <v>0.798</v>
      </c>
      <c r="I179" s="267"/>
      <c r="J179" s="263"/>
      <c r="K179" s="263"/>
      <c r="L179" s="268"/>
      <c r="M179" s="269"/>
      <c r="N179" s="270"/>
      <c r="O179" s="270"/>
      <c r="P179" s="270"/>
      <c r="Q179" s="270"/>
      <c r="R179" s="270"/>
      <c r="S179" s="270"/>
      <c r="T179" s="271"/>
      <c r="AT179" s="272" t="s">
        <v>180</v>
      </c>
      <c r="AU179" s="272" t="s">
        <v>87</v>
      </c>
      <c r="AV179" s="13" t="s">
        <v>87</v>
      </c>
      <c r="AW179" s="13" t="s">
        <v>38</v>
      </c>
      <c r="AX179" s="13" t="s">
        <v>75</v>
      </c>
      <c r="AY179" s="272" t="s">
        <v>167</v>
      </c>
    </row>
    <row r="180" spans="2:51" s="14" customFormat="1" ht="13.5">
      <c r="B180" s="273"/>
      <c r="C180" s="274"/>
      <c r="D180" s="248" t="s">
        <v>180</v>
      </c>
      <c r="E180" s="275" t="s">
        <v>24</v>
      </c>
      <c r="F180" s="276" t="s">
        <v>201</v>
      </c>
      <c r="G180" s="274"/>
      <c r="H180" s="277">
        <v>78</v>
      </c>
      <c r="I180" s="278"/>
      <c r="J180" s="274"/>
      <c r="K180" s="274"/>
      <c r="L180" s="279"/>
      <c r="M180" s="280"/>
      <c r="N180" s="281"/>
      <c r="O180" s="281"/>
      <c r="P180" s="281"/>
      <c r="Q180" s="281"/>
      <c r="R180" s="281"/>
      <c r="S180" s="281"/>
      <c r="T180" s="282"/>
      <c r="AT180" s="283" t="s">
        <v>180</v>
      </c>
      <c r="AU180" s="283" t="s">
        <v>87</v>
      </c>
      <c r="AV180" s="14" t="s">
        <v>174</v>
      </c>
      <c r="AW180" s="14" t="s">
        <v>38</v>
      </c>
      <c r="AX180" s="14" t="s">
        <v>25</v>
      </c>
      <c r="AY180" s="283" t="s">
        <v>167</v>
      </c>
    </row>
    <row r="181" spans="2:65" s="1" customFormat="1" ht="22.8" customHeight="1">
      <c r="B181" s="47"/>
      <c r="C181" s="236" t="s">
        <v>261</v>
      </c>
      <c r="D181" s="236" t="s">
        <v>169</v>
      </c>
      <c r="E181" s="237" t="s">
        <v>262</v>
      </c>
      <c r="F181" s="238" t="s">
        <v>263</v>
      </c>
      <c r="G181" s="239" t="s">
        <v>172</v>
      </c>
      <c r="H181" s="240">
        <v>10</v>
      </c>
      <c r="I181" s="241"/>
      <c r="J181" s="242">
        <f>ROUND(I181*H181,2)</f>
        <v>0</v>
      </c>
      <c r="K181" s="238" t="s">
        <v>173</v>
      </c>
      <c r="L181" s="73"/>
      <c r="M181" s="243" t="s">
        <v>24</v>
      </c>
      <c r="N181" s="244" t="s">
        <v>47</v>
      </c>
      <c r="O181" s="48"/>
      <c r="P181" s="245">
        <f>O181*H181</f>
        <v>0</v>
      </c>
      <c r="Q181" s="245">
        <v>0</v>
      </c>
      <c r="R181" s="245">
        <f>Q181*H181</f>
        <v>0</v>
      </c>
      <c r="S181" s="245">
        <v>0</v>
      </c>
      <c r="T181" s="246">
        <f>S181*H181</f>
        <v>0</v>
      </c>
      <c r="AR181" s="25" t="s">
        <v>174</v>
      </c>
      <c r="AT181" s="25" t="s">
        <v>169</v>
      </c>
      <c r="AU181" s="25" t="s">
        <v>87</v>
      </c>
      <c r="AY181" s="25" t="s">
        <v>167</v>
      </c>
      <c r="BE181" s="247">
        <f>IF(N181="základní",J181,0)</f>
        <v>0</v>
      </c>
      <c r="BF181" s="247">
        <f>IF(N181="snížená",J181,0)</f>
        <v>0</v>
      </c>
      <c r="BG181" s="247">
        <f>IF(N181="zákl. přenesená",J181,0)</f>
        <v>0</v>
      </c>
      <c r="BH181" s="247">
        <f>IF(N181="sníž. přenesená",J181,0)</f>
        <v>0</v>
      </c>
      <c r="BI181" s="247">
        <f>IF(N181="nulová",J181,0)</f>
        <v>0</v>
      </c>
      <c r="BJ181" s="25" t="s">
        <v>87</v>
      </c>
      <c r="BK181" s="247">
        <f>ROUND(I181*H181,2)</f>
        <v>0</v>
      </c>
      <c r="BL181" s="25" t="s">
        <v>174</v>
      </c>
      <c r="BM181" s="25" t="s">
        <v>264</v>
      </c>
    </row>
    <row r="182" spans="2:47" s="1" customFormat="1" ht="13.5">
      <c r="B182" s="47"/>
      <c r="C182" s="75"/>
      <c r="D182" s="248" t="s">
        <v>176</v>
      </c>
      <c r="E182" s="75"/>
      <c r="F182" s="249" t="s">
        <v>265</v>
      </c>
      <c r="G182" s="75"/>
      <c r="H182" s="75"/>
      <c r="I182" s="204"/>
      <c r="J182" s="75"/>
      <c r="K182" s="75"/>
      <c r="L182" s="73"/>
      <c r="M182" s="250"/>
      <c r="N182" s="48"/>
      <c r="O182" s="48"/>
      <c r="P182" s="48"/>
      <c r="Q182" s="48"/>
      <c r="R182" s="48"/>
      <c r="S182" s="48"/>
      <c r="T182" s="96"/>
      <c r="AT182" s="25" t="s">
        <v>176</v>
      </c>
      <c r="AU182" s="25" t="s">
        <v>87</v>
      </c>
    </row>
    <row r="183" spans="2:47" s="1" customFormat="1" ht="13.5">
      <c r="B183" s="47"/>
      <c r="C183" s="75"/>
      <c r="D183" s="248" t="s">
        <v>178</v>
      </c>
      <c r="E183" s="75"/>
      <c r="F183" s="251" t="s">
        <v>266</v>
      </c>
      <c r="G183" s="75"/>
      <c r="H183" s="75"/>
      <c r="I183" s="204"/>
      <c r="J183" s="75"/>
      <c r="K183" s="75"/>
      <c r="L183" s="73"/>
      <c r="M183" s="250"/>
      <c r="N183" s="48"/>
      <c r="O183" s="48"/>
      <c r="P183" s="48"/>
      <c r="Q183" s="48"/>
      <c r="R183" s="48"/>
      <c r="S183" s="48"/>
      <c r="T183" s="96"/>
      <c r="AT183" s="25" t="s">
        <v>178</v>
      </c>
      <c r="AU183" s="25" t="s">
        <v>87</v>
      </c>
    </row>
    <row r="184" spans="2:65" s="1" customFormat="1" ht="22.8" customHeight="1">
      <c r="B184" s="47"/>
      <c r="C184" s="236" t="s">
        <v>267</v>
      </c>
      <c r="D184" s="236" t="s">
        <v>169</v>
      </c>
      <c r="E184" s="237" t="s">
        <v>268</v>
      </c>
      <c r="F184" s="238" t="s">
        <v>269</v>
      </c>
      <c r="G184" s="239" t="s">
        <v>270</v>
      </c>
      <c r="H184" s="240">
        <v>4</v>
      </c>
      <c r="I184" s="241"/>
      <c r="J184" s="242">
        <f>ROUND(I184*H184,2)</f>
        <v>0</v>
      </c>
      <c r="K184" s="238" t="s">
        <v>173</v>
      </c>
      <c r="L184" s="73"/>
      <c r="M184" s="243" t="s">
        <v>24</v>
      </c>
      <c r="N184" s="244" t="s">
        <v>47</v>
      </c>
      <c r="O184" s="48"/>
      <c r="P184" s="245">
        <f>O184*H184</f>
        <v>0</v>
      </c>
      <c r="Q184" s="245">
        <v>0.01269</v>
      </c>
      <c r="R184" s="245">
        <f>Q184*H184</f>
        <v>0.05076</v>
      </c>
      <c r="S184" s="245">
        <v>0</v>
      </c>
      <c r="T184" s="246">
        <f>S184*H184</f>
        <v>0</v>
      </c>
      <c r="AR184" s="25" t="s">
        <v>174</v>
      </c>
      <c r="AT184" s="25" t="s">
        <v>169</v>
      </c>
      <c r="AU184" s="25" t="s">
        <v>87</v>
      </c>
      <c r="AY184" s="25" t="s">
        <v>167</v>
      </c>
      <c r="BE184" s="247">
        <f>IF(N184="základní",J184,0)</f>
        <v>0</v>
      </c>
      <c r="BF184" s="247">
        <f>IF(N184="snížená",J184,0)</f>
        <v>0</v>
      </c>
      <c r="BG184" s="247">
        <f>IF(N184="zákl. přenesená",J184,0)</f>
        <v>0</v>
      </c>
      <c r="BH184" s="247">
        <f>IF(N184="sníž. přenesená",J184,0)</f>
        <v>0</v>
      </c>
      <c r="BI184" s="247">
        <f>IF(N184="nulová",J184,0)</f>
        <v>0</v>
      </c>
      <c r="BJ184" s="25" t="s">
        <v>87</v>
      </c>
      <c r="BK184" s="247">
        <f>ROUND(I184*H184,2)</f>
        <v>0</v>
      </c>
      <c r="BL184" s="25" t="s">
        <v>174</v>
      </c>
      <c r="BM184" s="25" t="s">
        <v>271</v>
      </c>
    </row>
    <row r="185" spans="2:47" s="1" customFormat="1" ht="13.5">
      <c r="B185" s="47"/>
      <c r="C185" s="75"/>
      <c r="D185" s="248" t="s">
        <v>176</v>
      </c>
      <c r="E185" s="75"/>
      <c r="F185" s="249" t="s">
        <v>272</v>
      </c>
      <c r="G185" s="75"/>
      <c r="H185" s="75"/>
      <c r="I185" s="204"/>
      <c r="J185" s="75"/>
      <c r="K185" s="75"/>
      <c r="L185" s="73"/>
      <c r="M185" s="250"/>
      <c r="N185" s="48"/>
      <c r="O185" s="48"/>
      <c r="P185" s="48"/>
      <c r="Q185" s="48"/>
      <c r="R185" s="48"/>
      <c r="S185" s="48"/>
      <c r="T185" s="96"/>
      <c r="AT185" s="25" t="s">
        <v>176</v>
      </c>
      <c r="AU185" s="25" t="s">
        <v>87</v>
      </c>
    </row>
    <row r="186" spans="2:47" s="1" customFormat="1" ht="13.5">
      <c r="B186" s="47"/>
      <c r="C186" s="75"/>
      <c r="D186" s="248" t="s">
        <v>178</v>
      </c>
      <c r="E186" s="75"/>
      <c r="F186" s="251" t="s">
        <v>273</v>
      </c>
      <c r="G186" s="75"/>
      <c r="H186" s="75"/>
      <c r="I186" s="204"/>
      <c r="J186" s="75"/>
      <c r="K186" s="75"/>
      <c r="L186" s="73"/>
      <c r="M186" s="250"/>
      <c r="N186" s="48"/>
      <c r="O186" s="48"/>
      <c r="P186" s="48"/>
      <c r="Q186" s="48"/>
      <c r="R186" s="48"/>
      <c r="S186" s="48"/>
      <c r="T186" s="96"/>
      <c r="AT186" s="25" t="s">
        <v>178</v>
      </c>
      <c r="AU186" s="25" t="s">
        <v>87</v>
      </c>
    </row>
    <row r="187" spans="2:65" s="1" customFormat="1" ht="22.8" customHeight="1">
      <c r="B187" s="47"/>
      <c r="C187" s="236" t="s">
        <v>274</v>
      </c>
      <c r="D187" s="236" t="s">
        <v>169</v>
      </c>
      <c r="E187" s="237" t="s">
        <v>275</v>
      </c>
      <c r="F187" s="238" t="s">
        <v>276</v>
      </c>
      <c r="G187" s="239" t="s">
        <v>270</v>
      </c>
      <c r="H187" s="240">
        <v>3</v>
      </c>
      <c r="I187" s="241"/>
      <c r="J187" s="242">
        <f>ROUND(I187*H187,2)</f>
        <v>0</v>
      </c>
      <c r="K187" s="238" t="s">
        <v>173</v>
      </c>
      <c r="L187" s="73"/>
      <c r="M187" s="243" t="s">
        <v>24</v>
      </c>
      <c r="N187" s="244" t="s">
        <v>47</v>
      </c>
      <c r="O187" s="48"/>
      <c r="P187" s="245">
        <f>O187*H187</f>
        <v>0</v>
      </c>
      <c r="Q187" s="245">
        <v>0.0369</v>
      </c>
      <c r="R187" s="245">
        <f>Q187*H187</f>
        <v>0.1107</v>
      </c>
      <c r="S187" s="245">
        <v>0</v>
      </c>
      <c r="T187" s="246">
        <f>S187*H187</f>
        <v>0</v>
      </c>
      <c r="AR187" s="25" t="s">
        <v>174</v>
      </c>
      <c r="AT187" s="25" t="s">
        <v>169</v>
      </c>
      <c r="AU187" s="25" t="s">
        <v>87</v>
      </c>
      <c r="AY187" s="25" t="s">
        <v>167</v>
      </c>
      <c r="BE187" s="247">
        <f>IF(N187="základní",J187,0)</f>
        <v>0</v>
      </c>
      <c r="BF187" s="247">
        <f>IF(N187="snížená",J187,0)</f>
        <v>0</v>
      </c>
      <c r="BG187" s="247">
        <f>IF(N187="zákl. přenesená",J187,0)</f>
        <v>0</v>
      </c>
      <c r="BH187" s="247">
        <f>IF(N187="sníž. přenesená",J187,0)</f>
        <v>0</v>
      </c>
      <c r="BI187" s="247">
        <f>IF(N187="nulová",J187,0)</f>
        <v>0</v>
      </c>
      <c r="BJ187" s="25" t="s">
        <v>87</v>
      </c>
      <c r="BK187" s="247">
        <f>ROUND(I187*H187,2)</f>
        <v>0</v>
      </c>
      <c r="BL187" s="25" t="s">
        <v>174</v>
      </c>
      <c r="BM187" s="25" t="s">
        <v>277</v>
      </c>
    </row>
    <row r="188" spans="2:47" s="1" customFormat="1" ht="13.5">
      <c r="B188" s="47"/>
      <c r="C188" s="75"/>
      <c r="D188" s="248" t="s">
        <v>176</v>
      </c>
      <c r="E188" s="75"/>
      <c r="F188" s="249" t="s">
        <v>278</v>
      </c>
      <c r="G188" s="75"/>
      <c r="H188" s="75"/>
      <c r="I188" s="204"/>
      <c r="J188" s="75"/>
      <c r="K188" s="75"/>
      <c r="L188" s="73"/>
      <c r="M188" s="250"/>
      <c r="N188" s="48"/>
      <c r="O188" s="48"/>
      <c r="P188" s="48"/>
      <c r="Q188" s="48"/>
      <c r="R188" s="48"/>
      <c r="S188" s="48"/>
      <c r="T188" s="96"/>
      <c r="AT188" s="25" t="s">
        <v>176</v>
      </c>
      <c r="AU188" s="25" t="s">
        <v>87</v>
      </c>
    </row>
    <row r="189" spans="2:47" s="1" customFormat="1" ht="13.5">
      <c r="B189" s="47"/>
      <c r="C189" s="75"/>
      <c r="D189" s="248" t="s">
        <v>178</v>
      </c>
      <c r="E189" s="75"/>
      <c r="F189" s="251" t="s">
        <v>273</v>
      </c>
      <c r="G189" s="75"/>
      <c r="H189" s="75"/>
      <c r="I189" s="204"/>
      <c r="J189" s="75"/>
      <c r="K189" s="75"/>
      <c r="L189" s="73"/>
      <c r="M189" s="250"/>
      <c r="N189" s="48"/>
      <c r="O189" s="48"/>
      <c r="P189" s="48"/>
      <c r="Q189" s="48"/>
      <c r="R189" s="48"/>
      <c r="S189" s="48"/>
      <c r="T189" s="96"/>
      <c r="AT189" s="25" t="s">
        <v>178</v>
      </c>
      <c r="AU189" s="25" t="s">
        <v>87</v>
      </c>
    </row>
    <row r="190" spans="2:65" s="1" customFormat="1" ht="22.8" customHeight="1">
      <c r="B190" s="47"/>
      <c r="C190" s="236" t="s">
        <v>279</v>
      </c>
      <c r="D190" s="236" t="s">
        <v>169</v>
      </c>
      <c r="E190" s="237" t="s">
        <v>280</v>
      </c>
      <c r="F190" s="238" t="s">
        <v>281</v>
      </c>
      <c r="G190" s="239" t="s">
        <v>172</v>
      </c>
      <c r="H190" s="240">
        <v>37.5</v>
      </c>
      <c r="I190" s="241"/>
      <c r="J190" s="242">
        <f>ROUND(I190*H190,2)</f>
        <v>0</v>
      </c>
      <c r="K190" s="238" t="s">
        <v>173</v>
      </c>
      <c r="L190" s="73"/>
      <c r="M190" s="243" t="s">
        <v>24</v>
      </c>
      <c r="N190" s="244" t="s">
        <v>47</v>
      </c>
      <c r="O190" s="48"/>
      <c r="P190" s="245">
        <f>O190*H190</f>
        <v>0</v>
      </c>
      <c r="Q190" s="245">
        <v>0</v>
      </c>
      <c r="R190" s="245">
        <f>Q190*H190</f>
        <v>0</v>
      </c>
      <c r="S190" s="245">
        <v>0</v>
      </c>
      <c r="T190" s="246">
        <f>S190*H190</f>
        <v>0</v>
      </c>
      <c r="AR190" s="25" t="s">
        <v>174</v>
      </c>
      <c r="AT190" s="25" t="s">
        <v>169</v>
      </c>
      <c r="AU190" s="25" t="s">
        <v>87</v>
      </c>
      <c r="AY190" s="25" t="s">
        <v>167</v>
      </c>
      <c r="BE190" s="247">
        <f>IF(N190="základní",J190,0)</f>
        <v>0</v>
      </c>
      <c r="BF190" s="247">
        <f>IF(N190="snížená",J190,0)</f>
        <v>0</v>
      </c>
      <c r="BG190" s="247">
        <f>IF(N190="zákl. přenesená",J190,0)</f>
        <v>0</v>
      </c>
      <c r="BH190" s="247">
        <f>IF(N190="sníž. přenesená",J190,0)</f>
        <v>0</v>
      </c>
      <c r="BI190" s="247">
        <f>IF(N190="nulová",J190,0)</f>
        <v>0</v>
      </c>
      <c r="BJ190" s="25" t="s">
        <v>87</v>
      </c>
      <c r="BK190" s="247">
        <f>ROUND(I190*H190,2)</f>
        <v>0</v>
      </c>
      <c r="BL190" s="25" t="s">
        <v>174</v>
      </c>
      <c r="BM190" s="25" t="s">
        <v>282</v>
      </c>
    </row>
    <row r="191" spans="2:47" s="1" customFormat="1" ht="13.5">
      <c r="B191" s="47"/>
      <c r="C191" s="75"/>
      <c r="D191" s="248" t="s">
        <v>176</v>
      </c>
      <c r="E191" s="75"/>
      <c r="F191" s="249" t="s">
        <v>283</v>
      </c>
      <c r="G191" s="75"/>
      <c r="H191" s="75"/>
      <c r="I191" s="204"/>
      <c r="J191" s="75"/>
      <c r="K191" s="75"/>
      <c r="L191" s="73"/>
      <c r="M191" s="250"/>
      <c r="N191" s="48"/>
      <c r="O191" s="48"/>
      <c r="P191" s="48"/>
      <c r="Q191" s="48"/>
      <c r="R191" s="48"/>
      <c r="S191" s="48"/>
      <c r="T191" s="96"/>
      <c r="AT191" s="25" t="s">
        <v>176</v>
      </c>
      <c r="AU191" s="25" t="s">
        <v>87</v>
      </c>
    </row>
    <row r="192" spans="2:47" s="1" customFormat="1" ht="13.5">
      <c r="B192" s="47"/>
      <c r="C192" s="75"/>
      <c r="D192" s="248" t="s">
        <v>178</v>
      </c>
      <c r="E192" s="75"/>
      <c r="F192" s="284" t="s">
        <v>284</v>
      </c>
      <c r="G192" s="75"/>
      <c r="H192" s="75"/>
      <c r="I192" s="204"/>
      <c r="J192" s="75"/>
      <c r="K192" s="75"/>
      <c r="L192" s="73"/>
      <c r="M192" s="250"/>
      <c r="N192" s="48"/>
      <c r="O192" s="48"/>
      <c r="P192" s="48"/>
      <c r="Q192" s="48"/>
      <c r="R192" s="48"/>
      <c r="S192" s="48"/>
      <c r="T192" s="96"/>
      <c r="AT192" s="25" t="s">
        <v>178</v>
      </c>
      <c r="AU192" s="25" t="s">
        <v>87</v>
      </c>
    </row>
    <row r="193" spans="2:51" s="12" customFormat="1" ht="13.5">
      <c r="B193" s="252"/>
      <c r="C193" s="253"/>
      <c r="D193" s="248" t="s">
        <v>180</v>
      </c>
      <c r="E193" s="254" t="s">
        <v>24</v>
      </c>
      <c r="F193" s="255" t="s">
        <v>285</v>
      </c>
      <c r="G193" s="253"/>
      <c r="H193" s="254" t="s">
        <v>24</v>
      </c>
      <c r="I193" s="256"/>
      <c r="J193" s="253"/>
      <c r="K193" s="253"/>
      <c r="L193" s="257"/>
      <c r="M193" s="258"/>
      <c r="N193" s="259"/>
      <c r="O193" s="259"/>
      <c r="P193" s="259"/>
      <c r="Q193" s="259"/>
      <c r="R193" s="259"/>
      <c r="S193" s="259"/>
      <c r="T193" s="260"/>
      <c r="AT193" s="261" t="s">
        <v>180</v>
      </c>
      <c r="AU193" s="261" t="s">
        <v>87</v>
      </c>
      <c r="AV193" s="12" t="s">
        <v>25</v>
      </c>
      <c r="AW193" s="12" t="s">
        <v>38</v>
      </c>
      <c r="AX193" s="12" t="s">
        <v>75</v>
      </c>
      <c r="AY193" s="261" t="s">
        <v>167</v>
      </c>
    </row>
    <row r="194" spans="2:51" s="13" customFormat="1" ht="13.5">
      <c r="B194" s="262"/>
      <c r="C194" s="263"/>
      <c r="D194" s="248" t="s">
        <v>180</v>
      </c>
      <c r="E194" s="264" t="s">
        <v>24</v>
      </c>
      <c r="F194" s="265" t="s">
        <v>286</v>
      </c>
      <c r="G194" s="263"/>
      <c r="H194" s="266">
        <v>3.145</v>
      </c>
      <c r="I194" s="267"/>
      <c r="J194" s="263"/>
      <c r="K194" s="263"/>
      <c r="L194" s="268"/>
      <c r="M194" s="269"/>
      <c r="N194" s="270"/>
      <c r="O194" s="270"/>
      <c r="P194" s="270"/>
      <c r="Q194" s="270"/>
      <c r="R194" s="270"/>
      <c r="S194" s="270"/>
      <c r="T194" s="271"/>
      <c r="AT194" s="272" t="s">
        <v>180</v>
      </c>
      <c r="AU194" s="272" t="s">
        <v>87</v>
      </c>
      <c r="AV194" s="13" t="s">
        <v>87</v>
      </c>
      <c r="AW194" s="13" t="s">
        <v>38</v>
      </c>
      <c r="AX194" s="13" t="s">
        <v>75</v>
      </c>
      <c r="AY194" s="272" t="s">
        <v>167</v>
      </c>
    </row>
    <row r="195" spans="2:51" s="13" customFormat="1" ht="13.5">
      <c r="B195" s="262"/>
      <c r="C195" s="263"/>
      <c r="D195" s="248" t="s">
        <v>180</v>
      </c>
      <c r="E195" s="264" t="s">
        <v>24</v>
      </c>
      <c r="F195" s="265" t="s">
        <v>287</v>
      </c>
      <c r="G195" s="263"/>
      <c r="H195" s="266">
        <v>17.025</v>
      </c>
      <c r="I195" s="267"/>
      <c r="J195" s="263"/>
      <c r="K195" s="263"/>
      <c r="L195" s="268"/>
      <c r="M195" s="269"/>
      <c r="N195" s="270"/>
      <c r="O195" s="270"/>
      <c r="P195" s="270"/>
      <c r="Q195" s="270"/>
      <c r="R195" s="270"/>
      <c r="S195" s="270"/>
      <c r="T195" s="271"/>
      <c r="AT195" s="272" t="s">
        <v>180</v>
      </c>
      <c r="AU195" s="272" t="s">
        <v>87</v>
      </c>
      <c r="AV195" s="13" t="s">
        <v>87</v>
      </c>
      <c r="AW195" s="13" t="s">
        <v>38</v>
      </c>
      <c r="AX195" s="13" t="s">
        <v>75</v>
      </c>
      <c r="AY195" s="272" t="s">
        <v>167</v>
      </c>
    </row>
    <row r="196" spans="2:51" s="13" customFormat="1" ht="13.5">
      <c r="B196" s="262"/>
      <c r="C196" s="263"/>
      <c r="D196" s="248" t="s">
        <v>180</v>
      </c>
      <c r="E196" s="264" t="s">
        <v>24</v>
      </c>
      <c r="F196" s="265" t="s">
        <v>288</v>
      </c>
      <c r="G196" s="263"/>
      <c r="H196" s="266">
        <v>5.964</v>
      </c>
      <c r="I196" s="267"/>
      <c r="J196" s="263"/>
      <c r="K196" s="263"/>
      <c r="L196" s="268"/>
      <c r="M196" s="269"/>
      <c r="N196" s="270"/>
      <c r="O196" s="270"/>
      <c r="P196" s="270"/>
      <c r="Q196" s="270"/>
      <c r="R196" s="270"/>
      <c r="S196" s="270"/>
      <c r="T196" s="271"/>
      <c r="AT196" s="272" t="s">
        <v>180</v>
      </c>
      <c r="AU196" s="272" t="s">
        <v>87</v>
      </c>
      <c r="AV196" s="13" t="s">
        <v>87</v>
      </c>
      <c r="AW196" s="13" t="s">
        <v>38</v>
      </c>
      <c r="AX196" s="13" t="s">
        <v>75</v>
      </c>
      <c r="AY196" s="272" t="s">
        <v>167</v>
      </c>
    </row>
    <row r="197" spans="2:51" s="13" customFormat="1" ht="13.5">
      <c r="B197" s="262"/>
      <c r="C197" s="263"/>
      <c r="D197" s="248" t="s">
        <v>180</v>
      </c>
      <c r="E197" s="264" t="s">
        <v>24</v>
      </c>
      <c r="F197" s="265" t="s">
        <v>289</v>
      </c>
      <c r="G197" s="263"/>
      <c r="H197" s="266">
        <v>9.088</v>
      </c>
      <c r="I197" s="267"/>
      <c r="J197" s="263"/>
      <c r="K197" s="263"/>
      <c r="L197" s="268"/>
      <c r="M197" s="269"/>
      <c r="N197" s="270"/>
      <c r="O197" s="270"/>
      <c r="P197" s="270"/>
      <c r="Q197" s="270"/>
      <c r="R197" s="270"/>
      <c r="S197" s="270"/>
      <c r="T197" s="271"/>
      <c r="AT197" s="272" t="s">
        <v>180</v>
      </c>
      <c r="AU197" s="272" t="s">
        <v>87</v>
      </c>
      <c r="AV197" s="13" t="s">
        <v>87</v>
      </c>
      <c r="AW197" s="13" t="s">
        <v>38</v>
      </c>
      <c r="AX197" s="13" t="s">
        <v>75</v>
      </c>
      <c r="AY197" s="272" t="s">
        <v>167</v>
      </c>
    </row>
    <row r="198" spans="2:51" s="12" customFormat="1" ht="13.5">
      <c r="B198" s="252"/>
      <c r="C198" s="253"/>
      <c r="D198" s="248" t="s">
        <v>180</v>
      </c>
      <c r="E198" s="254" t="s">
        <v>24</v>
      </c>
      <c r="F198" s="255" t="s">
        <v>290</v>
      </c>
      <c r="G198" s="253"/>
      <c r="H198" s="254" t="s">
        <v>24</v>
      </c>
      <c r="I198" s="256"/>
      <c r="J198" s="253"/>
      <c r="K198" s="253"/>
      <c r="L198" s="257"/>
      <c r="M198" s="258"/>
      <c r="N198" s="259"/>
      <c r="O198" s="259"/>
      <c r="P198" s="259"/>
      <c r="Q198" s="259"/>
      <c r="R198" s="259"/>
      <c r="S198" s="259"/>
      <c r="T198" s="260"/>
      <c r="AT198" s="261" t="s">
        <v>180</v>
      </c>
      <c r="AU198" s="261" t="s">
        <v>87</v>
      </c>
      <c r="AV198" s="12" t="s">
        <v>25</v>
      </c>
      <c r="AW198" s="12" t="s">
        <v>38</v>
      </c>
      <c r="AX198" s="12" t="s">
        <v>75</v>
      </c>
      <c r="AY198" s="261" t="s">
        <v>167</v>
      </c>
    </row>
    <row r="199" spans="2:51" s="13" customFormat="1" ht="13.5">
      <c r="B199" s="262"/>
      <c r="C199" s="263"/>
      <c r="D199" s="248" t="s">
        <v>180</v>
      </c>
      <c r="E199" s="264" t="s">
        <v>24</v>
      </c>
      <c r="F199" s="265" t="s">
        <v>291</v>
      </c>
      <c r="G199" s="263"/>
      <c r="H199" s="266">
        <v>1.5</v>
      </c>
      <c r="I199" s="267"/>
      <c r="J199" s="263"/>
      <c r="K199" s="263"/>
      <c r="L199" s="268"/>
      <c r="M199" s="269"/>
      <c r="N199" s="270"/>
      <c r="O199" s="270"/>
      <c r="P199" s="270"/>
      <c r="Q199" s="270"/>
      <c r="R199" s="270"/>
      <c r="S199" s="270"/>
      <c r="T199" s="271"/>
      <c r="AT199" s="272" t="s">
        <v>180</v>
      </c>
      <c r="AU199" s="272" t="s">
        <v>87</v>
      </c>
      <c r="AV199" s="13" t="s">
        <v>87</v>
      </c>
      <c r="AW199" s="13" t="s">
        <v>38</v>
      </c>
      <c r="AX199" s="13" t="s">
        <v>75</v>
      </c>
      <c r="AY199" s="272" t="s">
        <v>167</v>
      </c>
    </row>
    <row r="200" spans="2:51" s="13" customFormat="1" ht="13.5">
      <c r="B200" s="262"/>
      <c r="C200" s="263"/>
      <c r="D200" s="248" t="s">
        <v>180</v>
      </c>
      <c r="E200" s="264" t="s">
        <v>24</v>
      </c>
      <c r="F200" s="265" t="s">
        <v>292</v>
      </c>
      <c r="G200" s="263"/>
      <c r="H200" s="266">
        <v>0.778</v>
      </c>
      <c r="I200" s="267"/>
      <c r="J200" s="263"/>
      <c r="K200" s="263"/>
      <c r="L200" s="268"/>
      <c r="M200" s="269"/>
      <c r="N200" s="270"/>
      <c r="O200" s="270"/>
      <c r="P200" s="270"/>
      <c r="Q200" s="270"/>
      <c r="R200" s="270"/>
      <c r="S200" s="270"/>
      <c r="T200" s="271"/>
      <c r="AT200" s="272" t="s">
        <v>180</v>
      </c>
      <c r="AU200" s="272" t="s">
        <v>87</v>
      </c>
      <c r="AV200" s="13" t="s">
        <v>87</v>
      </c>
      <c r="AW200" s="13" t="s">
        <v>38</v>
      </c>
      <c r="AX200" s="13" t="s">
        <v>75</v>
      </c>
      <c r="AY200" s="272" t="s">
        <v>167</v>
      </c>
    </row>
    <row r="201" spans="2:51" s="14" customFormat="1" ht="13.5">
      <c r="B201" s="273"/>
      <c r="C201" s="274"/>
      <c r="D201" s="248" t="s">
        <v>180</v>
      </c>
      <c r="E201" s="275" t="s">
        <v>24</v>
      </c>
      <c r="F201" s="276" t="s">
        <v>201</v>
      </c>
      <c r="G201" s="274"/>
      <c r="H201" s="277">
        <v>37.5</v>
      </c>
      <c r="I201" s="278"/>
      <c r="J201" s="274"/>
      <c r="K201" s="274"/>
      <c r="L201" s="279"/>
      <c r="M201" s="280"/>
      <c r="N201" s="281"/>
      <c r="O201" s="281"/>
      <c r="P201" s="281"/>
      <c r="Q201" s="281"/>
      <c r="R201" s="281"/>
      <c r="S201" s="281"/>
      <c r="T201" s="282"/>
      <c r="AT201" s="283" t="s">
        <v>180</v>
      </c>
      <c r="AU201" s="283" t="s">
        <v>87</v>
      </c>
      <c r="AV201" s="14" t="s">
        <v>174</v>
      </c>
      <c r="AW201" s="14" t="s">
        <v>38</v>
      </c>
      <c r="AX201" s="14" t="s">
        <v>25</v>
      </c>
      <c r="AY201" s="283" t="s">
        <v>167</v>
      </c>
    </row>
    <row r="202" spans="2:65" s="1" customFormat="1" ht="14.4" customHeight="1">
      <c r="B202" s="47"/>
      <c r="C202" s="285" t="s">
        <v>10</v>
      </c>
      <c r="D202" s="285" t="s">
        <v>293</v>
      </c>
      <c r="E202" s="286" t="s">
        <v>294</v>
      </c>
      <c r="F202" s="287" t="s">
        <v>295</v>
      </c>
      <c r="G202" s="288" t="s">
        <v>296</v>
      </c>
      <c r="H202" s="289">
        <v>74.925</v>
      </c>
      <c r="I202" s="290"/>
      <c r="J202" s="291">
        <f>ROUND(I202*H202,2)</f>
        <v>0</v>
      </c>
      <c r="K202" s="287" t="s">
        <v>173</v>
      </c>
      <c r="L202" s="292"/>
      <c r="M202" s="293" t="s">
        <v>24</v>
      </c>
      <c r="N202" s="294" t="s">
        <v>47</v>
      </c>
      <c r="O202" s="48"/>
      <c r="P202" s="245">
        <f>O202*H202</f>
        <v>0</v>
      </c>
      <c r="Q202" s="245">
        <v>0</v>
      </c>
      <c r="R202" s="245">
        <f>Q202*H202</f>
        <v>0</v>
      </c>
      <c r="S202" s="245">
        <v>0</v>
      </c>
      <c r="T202" s="246">
        <f>S202*H202</f>
        <v>0</v>
      </c>
      <c r="AR202" s="25" t="s">
        <v>235</v>
      </c>
      <c r="AT202" s="25" t="s">
        <v>293</v>
      </c>
      <c r="AU202" s="25" t="s">
        <v>87</v>
      </c>
      <c r="AY202" s="25" t="s">
        <v>167</v>
      </c>
      <c r="BE202" s="247">
        <f>IF(N202="základní",J202,0)</f>
        <v>0</v>
      </c>
      <c r="BF202" s="247">
        <f>IF(N202="snížená",J202,0)</f>
        <v>0</v>
      </c>
      <c r="BG202" s="247">
        <f>IF(N202="zákl. přenesená",J202,0)</f>
        <v>0</v>
      </c>
      <c r="BH202" s="247">
        <f>IF(N202="sníž. přenesená",J202,0)</f>
        <v>0</v>
      </c>
      <c r="BI202" s="247">
        <f>IF(N202="nulová",J202,0)</f>
        <v>0</v>
      </c>
      <c r="BJ202" s="25" t="s">
        <v>87</v>
      </c>
      <c r="BK202" s="247">
        <f>ROUND(I202*H202,2)</f>
        <v>0</v>
      </c>
      <c r="BL202" s="25" t="s">
        <v>174</v>
      </c>
      <c r="BM202" s="25" t="s">
        <v>297</v>
      </c>
    </row>
    <row r="203" spans="2:47" s="1" customFormat="1" ht="13.5">
      <c r="B203" s="47"/>
      <c r="C203" s="75"/>
      <c r="D203" s="248" t="s">
        <v>176</v>
      </c>
      <c r="E203" s="75"/>
      <c r="F203" s="249" t="s">
        <v>295</v>
      </c>
      <c r="G203" s="75"/>
      <c r="H203" s="75"/>
      <c r="I203" s="204"/>
      <c r="J203" s="75"/>
      <c r="K203" s="75"/>
      <c r="L203" s="73"/>
      <c r="M203" s="250"/>
      <c r="N203" s="48"/>
      <c r="O203" s="48"/>
      <c r="P203" s="48"/>
      <c r="Q203" s="48"/>
      <c r="R203" s="48"/>
      <c r="S203" s="48"/>
      <c r="T203" s="96"/>
      <c r="AT203" s="25" t="s">
        <v>176</v>
      </c>
      <c r="AU203" s="25" t="s">
        <v>87</v>
      </c>
    </row>
    <row r="204" spans="2:51" s="12" customFormat="1" ht="13.5">
      <c r="B204" s="252"/>
      <c r="C204" s="253"/>
      <c r="D204" s="248" t="s">
        <v>180</v>
      </c>
      <c r="E204" s="254" t="s">
        <v>24</v>
      </c>
      <c r="F204" s="255" t="s">
        <v>298</v>
      </c>
      <c r="G204" s="253"/>
      <c r="H204" s="254" t="s">
        <v>24</v>
      </c>
      <c r="I204" s="256"/>
      <c r="J204" s="253"/>
      <c r="K204" s="253"/>
      <c r="L204" s="257"/>
      <c r="M204" s="258"/>
      <c r="N204" s="259"/>
      <c r="O204" s="259"/>
      <c r="P204" s="259"/>
      <c r="Q204" s="259"/>
      <c r="R204" s="259"/>
      <c r="S204" s="259"/>
      <c r="T204" s="260"/>
      <c r="AT204" s="261" t="s">
        <v>180</v>
      </c>
      <c r="AU204" s="261" t="s">
        <v>87</v>
      </c>
      <c r="AV204" s="12" t="s">
        <v>25</v>
      </c>
      <c r="AW204" s="12" t="s">
        <v>38</v>
      </c>
      <c r="AX204" s="12" t="s">
        <v>75</v>
      </c>
      <c r="AY204" s="261" t="s">
        <v>167</v>
      </c>
    </row>
    <row r="205" spans="2:51" s="12" customFormat="1" ht="13.5">
      <c r="B205" s="252"/>
      <c r="C205" s="253"/>
      <c r="D205" s="248" t="s">
        <v>180</v>
      </c>
      <c r="E205" s="254" t="s">
        <v>24</v>
      </c>
      <c r="F205" s="255" t="s">
        <v>299</v>
      </c>
      <c r="G205" s="253"/>
      <c r="H205" s="254" t="s">
        <v>24</v>
      </c>
      <c r="I205" s="256"/>
      <c r="J205" s="253"/>
      <c r="K205" s="253"/>
      <c r="L205" s="257"/>
      <c r="M205" s="258"/>
      <c r="N205" s="259"/>
      <c r="O205" s="259"/>
      <c r="P205" s="259"/>
      <c r="Q205" s="259"/>
      <c r="R205" s="259"/>
      <c r="S205" s="259"/>
      <c r="T205" s="260"/>
      <c r="AT205" s="261" t="s">
        <v>180</v>
      </c>
      <c r="AU205" s="261" t="s">
        <v>87</v>
      </c>
      <c r="AV205" s="12" t="s">
        <v>25</v>
      </c>
      <c r="AW205" s="12" t="s">
        <v>38</v>
      </c>
      <c r="AX205" s="12" t="s">
        <v>75</v>
      </c>
      <c r="AY205" s="261" t="s">
        <v>167</v>
      </c>
    </row>
    <row r="206" spans="2:51" s="13" customFormat="1" ht="13.5">
      <c r="B206" s="262"/>
      <c r="C206" s="263"/>
      <c r="D206" s="248" t="s">
        <v>180</v>
      </c>
      <c r="E206" s="264" t="s">
        <v>24</v>
      </c>
      <c r="F206" s="265" t="s">
        <v>300</v>
      </c>
      <c r="G206" s="263"/>
      <c r="H206" s="266">
        <v>74.925</v>
      </c>
      <c r="I206" s="267"/>
      <c r="J206" s="263"/>
      <c r="K206" s="263"/>
      <c r="L206" s="268"/>
      <c r="M206" s="269"/>
      <c r="N206" s="270"/>
      <c r="O206" s="270"/>
      <c r="P206" s="270"/>
      <c r="Q206" s="270"/>
      <c r="R206" s="270"/>
      <c r="S206" s="270"/>
      <c r="T206" s="271"/>
      <c r="AT206" s="272" t="s">
        <v>180</v>
      </c>
      <c r="AU206" s="272" t="s">
        <v>87</v>
      </c>
      <c r="AV206" s="13" t="s">
        <v>87</v>
      </c>
      <c r="AW206" s="13" t="s">
        <v>38</v>
      </c>
      <c r="AX206" s="13" t="s">
        <v>25</v>
      </c>
      <c r="AY206" s="272" t="s">
        <v>167</v>
      </c>
    </row>
    <row r="207" spans="2:65" s="1" customFormat="1" ht="22.8" customHeight="1">
      <c r="B207" s="47"/>
      <c r="C207" s="236" t="s">
        <v>301</v>
      </c>
      <c r="D207" s="236" t="s">
        <v>169</v>
      </c>
      <c r="E207" s="237" t="s">
        <v>302</v>
      </c>
      <c r="F207" s="238" t="s">
        <v>303</v>
      </c>
      <c r="G207" s="239" t="s">
        <v>172</v>
      </c>
      <c r="H207" s="240">
        <v>89.3</v>
      </c>
      <c r="I207" s="241"/>
      <c r="J207" s="242">
        <f>ROUND(I207*H207,2)</f>
        <v>0</v>
      </c>
      <c r="K207" s="238" t="s">
        <v>173</v>
      </c>
      <c r="L207" s="73"/>
      <c r="M207" s="243" t="s">
        <v>24</v>
      </c>
      <c r="N207" s="244" t="s">
        <v>47</v>
      </c>
      <c r="O207" s="48"/>
      <c r="P207" s="245">
        <f>O207*H207</f>
        <v>0</v>
      </c>
      <c r="Q207" s="245">
        <v>0</v>
      </c>
      <c r="R207" s="245">
        <f>Q207*H207</f>
        <v>0</v>
      </c>
      <c r="S207" s="245">
        <v>0</v>
      </c>
      <c r="T207" s="246">
        <f>S207*H207</f>
        <v>0</v>
      </c>
      <c r="AR207" s="25" t="s">
        <v>174</v>
      </c>
      <c r="AT207" s="25" t="s">
        <v>169</v>
      </c>
      <c r="AU207" s="25" t="s">
        <v>87</v>
      </c>
      <c r="AY207" s="25" t="s">
        <v>167</v>
      </c>
      <c r="BE207" s="247">
        <f>IF(N207="základní",J207,0)</f>
        <v>0</v>
      </c>
      <c r="BF207" s="247">
        <f>IF(N207="snížená",J207,0)</f>
        <v>0</v>
      </c>
      <c r="BG207" s="247">
        <f>IF(N207="zákl. přenesená",J207,0)</f>
        <v>0</v>
      </c>
      <c r="BH207" s="247">
        <f>IF(N207="sníž. přenesená",J207,0)</f>
        <v>0</v>
      </c>
      <c r="BI207" s="247">
        <f>IF(N207="nulová",J207,0)</f>
        <v>0</v>
      </c>
      <c r="BJ207" s="25" t="s">
        <v>87</v>
      </c>
      <c r="BK207" s="247">
        <f>ROUND(I207*H207,2)</f>
        <v>0</v>
      </c>
      <c r="BL207" s="25" t="s">
        <v>174</v>
      </c>
      <c r="BM207" s="25" t="s">
        <v>304</v>
      </c>
    </row>
    <row r="208" spans="2:47" s="1" customFormat="1" ht="13.5">
      <c r="B208" s="47"/>
      <c r="C208" s="75"/>
      <c r="D208" s="248" t="s">
        <v>176</v>
      </c>
      <c r="E208" s="75"/>
      <c r="F208" s="249" t="s">
        <v>305</v>
      </c>
      <c r="G208" s="75"/>
      <c r="H208" s="75"/>
      <c r="I208" s="204"/>
      <c r="J208" s="75"/>
      <c r="K208" s="75"/>
      <c r="L208" s="73"/>
      <c r="M208" s="250"/>
      <c r="N208" s="48"/>
      <c r="O208" s="48"/>
      <c r="P208" s="48"/>
      <c r="Q208" s="48"/>
      <c r="R208" s="48"/>
      <c r="S208" s="48"/>
      <c r="T208" s="96"/>
      <c r="AT208" s="25" t="s">
        <v>176</v>
      </c>
      <c r="AU208" s="25" t="s">
        <v>87</v>
      </c>
    </row>
    <row r="209" spans="2:47" s="1" customFormat="1" ht="13.5">
      <c r="B209" s="47"/>
      <c r="C209" s="75"/>
      <c r="D209" s="248" t="s">
        <v>178</v>
      </c>
      <c r="E209" s="75"/>
      <c r="F209" s="251" t="s">
        <v>306</v>
      </c>
      <c r="G209" s="75"/>
      <c r="H209" s="75"/>
      <c r="I209" s="204"/>
      <c r="J209" s="75"/>
      <c r="K209" s="75"/>
      <c r="L209" s="73"/>
      <c r="M209" s="250"/>
      <c r="N209" s="48"/>
      <c r="O209" s="48"/>
      <c r="P209" s="48"/>
      <c r="Q209" s="48"/>
      <c r="R209" s="48"/>
      <c r="S209" s="48"/>
      <c r="T209" s="96"/>
      <c r="AT209" s="25" t="s">
        <v>178</v>
      </c>
      <c r="AU209" s="25" t="s">
        <v>87</v>
      </c>
    </row>
    <row r="210" spans="2:51" s="12" customFormat="1" ht="13.5">
      <c r="B210" s="252"/>
      <c r="C210" s="253"/>
      <c r="D210" s="248" t="s">
        <v>180</v>
      </c>
      <c r="E210" s="254" t="s">
        <v>24</v>
      </c>
      <c r="F210" s="255" t="s">
        <v>307</v>
      </c>
      <c r="G210" s="253"/>
      <c r="H210" s="254" t="s">
        <v>24</v>
      </c>
      <c r="I210" s="256"/>
      <c r="J210" s="253"/>
      <c r="K210" s="253"/>
      <c r="L210" s="257"/>
      <c r="M210" s="258"/>
      <c r="N210" s="259"/>
      <c r="O210" s="259"/>
      <c r="P210" s="259"/>
      <c r="Q210" s="259"/>
      <c r="R210" s="259"/>
      <c r="S210" s="259"/>
      <c r="T210" s="260"/>
      <c r="AT210" s="261" t="s">
        <v>180</v>
      </c>
      <c r="AU210" s="261" t="s">
        <v>87</v>
      </c>
      <c r="AV210" s="12" t="s">
        <v>25</v>
      </c>
      <c r="AW210" s="12" t="s">
        <v>38</v>
      </c>
      <c r="AX210" s="12" t="s">
        <v>75</v>
      </c>
      <c r="AY210" s="261" t="s">
        <v>167</v>
      </c>
    </row>
    <row r="211" spans="2:51" s="13" customFormat="1" ht="13.5">
      <c r="B211" s="262"/>
      <c r="C211" s="263"/>
      <c r="D211" s="248" t="s">
        <v>180</v>
      </c>
      <c r="E211" s="264" t="s">
        <v>24</v>
      </c>
      <c r="F211" s="265" t="s">
        <v>215</v>
      </c>
      <c r="G211" s="263"/>
      <c r="H211" s="266">
        <v>11.3</v>
      </c>
      <c r="I211" s="267"/>
      <c r="J211" s="263"/>
      <c r="K211" s="263"/>
      <c r="L211" s="268"/>
      <c r="M211" s="269"/>
      <c r="N211" s="270"/>
      <c r="O211" s="270"/>
      <c r="P211" s="270"/>
      <c r="Q211" s="270"/>
      <c r="R211" s="270"/>
      <c r="S211" s="270"/>
      <c r="T211" s="271"/>
      <c r="AT211" s="272" t="s">
        <v>180</v>
      </c>
      <c r="AU211" s="272" t="s">
        <v>87</v>
      </c>
      <c r="AV211" s="13" t="s">
        <v>87</v>
      </c>
      <c r="AW211" s="13" t="s">
        <v>38</v>
      </c>
      <c r="AX211" s="13" t="s">
        <v>75</v>
      </c>
      <c r="AY211" s="272" t="s">
        <v>167</v>
      </c>
    </row>
    <row r="212" spans="2:51" s="12" customFormat="1" ht="13.5">
      <c r="B212" s="252"/>
      <c r="C212" s="253"/>
      <c r="D212" s="248" t="s">
        <v>180</v>
      </c>
      <c r="E212" s="254" t="s">
        <v>24</v>
      </c>
      <c r="F212" s="255" t="s">
        <v>308</v>
      </c>
      <c r="G212" s="253"/>
      <c r="H212" s="254" t="s">
        <v>24</v>
      </c>
      <c r="I212" s="256"/>
      <c r="J212" s="253"/>
      <c r="K212" s="253"/>
      <c r="L212" s="257"/>
      <c r="M212" s="258"/>
      <c r="N212" s="259"/>
      <c r="O212" s="259"/>
      <c r="P212" s="259"/>
      <c r="Q212" s="259"/>
      <c r="R212" s="259"/>
      <c r="S212" s="259"/>
      <c r="T212" s="260"/>
      <c r="AT212" s="261" t="s">
        <v>180</v>
      </c>
      <c r="AU212" s="261" t="s">
        <v>87</v>
      </c>
      <c r="AV212" s="12" t="s">
        <v>25</v>
      </c>
      <c r="AW212" s="12" t="s">
        <v>38</v>
      </c>
      <c r="AX212" s="12" t="s">
        <v>75</v>
      </c>
      <c r="AY212" s="261" t="s">
        <v>167</v>
      </c>
    </row>
    <row r="213" spans="2:51" s="13" customFormat="1" ht="13.5">
      <c r="B213" s="262"/>
      <c r="C213" s="263"/>
      <c r="D213" s="248" t="s">
        <v>180</v>
      </c>
      <c r="E213" s="264" t="s">
        <v>24</v>
      </c>
      <c r="F213" s="265" t="s">
        <v>309</v>
      </c>
      <c r="G213" s="263"/>
      <c r="H213" s="266">
        <v>78</v>
      </c>
      <c r="I213" s="267"/>
      <c r="J213" s="263"/>
      <c r="K213" s="263"/>
      <c r="L213" s="268"/>
      <c r="M213" s="269"/>
      <c r="N213" s="270"/>
      <c r="O213" s="270"/>
      <c r="P213" s="270"/>
      <c r="Q213" s="270"/>
      <c r="R213" s="270"/>
      <c r="S213" s="270"/>
      <c r="T213" s="271"/>
      <c r="AT213" s="272" t="s">
        <v>180</v>
      </c>
      <c r="AU213" s="272" t="s">
        <v>87</v>
      </c>
      <c r="AV213" s="13" t="s">
        <v>87</v>
      </c>
      <c r="AW213" s="13" t="s">
        <v>38</v>
      </c>
      <c r="AX213" s="13" t="s">
        <v>75</v>
      </c>
      <c r="AY213" s="272" t="s">
        <v>167</v>
      </c>
    </row>
    <row r="214" spans="2:51" s="14" customFormat="1" ht="13.5">
      <c r="B214" s="273"/>
      <c r="C214" s="274"/>
      <c r="D214" s="248" t="s">
        <v>180</v>
      </c>
      <c r="E214" s="275" t="s">
        <v>24</v>
      </c>
      <c r="F214" s="276" t="s">
        <v>201</v>
      </c>
      <c r="G214" s="274"/>
      <c r="H214" s="277">
        <v>89.3</v>
      </c>
      <c r="I214" s="278"/>
      <c r="J214" s="274"/>
      <c r="K214" s="274"/>
      <c r="L214" s="279"/>
      <c r="M214" s="280"/>
      <c r="N214" s="281"/>
      <c r="O214" s="281"/>
      <c r="P214" s="281"/>
      <c r="Q214" s="281"/>
      <c r="R214" s="281"/>
      <c r="S214" s="281"/>
      <c r="T214" s="282"/>
      <c r="AT214" s="283" t="s">
        <v>180</v>
      </c>
      <c r="AU214" s="283" t="s">
        <v>87</v>
      </c>
      <c r="AV214" s="14" t="s">
        <v>174</v>
      </c>
      <c r="AW214" s="14" t="s">
        <v>38</v>
      </c>
      <c r="AX214" s="14" t="s">
        <v>25</v>
      </c>
      <c r="AY214" s="283" t="s">
        <v>167</v>
      </c>
    </row>
    <row r="215" spans="2:65" s="1" customFormat="1" ht="22.8" customHeight="1">
      <c r="B215" s="47"/>
      <c r="C215" s="236" t="s">
        <v>310</v>
      </c>
      <c r="D215" s="236" t="s">
        <v>169</v>
      </c>
      <c r="E215" s="237" t="s">
        <v>311</v>
      </c>
      <c r="F215" s="238" t="s">
        <v>312</v>
      </c>
      <c r="G215" s="239" t="s">
        <v>172</v>
      </c>
      <c r="H215" s="240">
        <v>80</v>
      </c>
      <c r="I215" s="241"/>
      <c r="J215" s="242">
        <f>ROUND(I215*H215,2)</f>
        <v>0</v>
      </c>
      <c r="K215" s="238" t="s">
        <v>173</v>
      </c>
      <c r="L215" s="73"/>
      <c r="M215" s="243" t="s">
        <v>24</v>
      </c>
      <c r="N215" s="244" t="s">
        <v>47</v>
      </c>
      <c r="O215" s="48"/>
      <c r="P215" s="245">
        <f>O215*H215</f>
        <v>0</v>
      </c>
      <c r="Q215" s="245">
        <v>0</v>
      </c>
      <c r="R215" s="245">
        <f>Q215*H215</f>
        <v>0</v>
      </c>
      <c r="S215" s="245">
        <v>0</v>
      </c>
      <c r="T215" s="246">
        <f>S215*H215</f>
        <v>0</v>
      </c>
      <c r="AR215" s="25" t="s">
        <v>174</v>
      </c>
      <c r="AT215" s="25" t="s">
        <v>169</v>
      </c>
      <c r="AU215" s="25" t="s">
        <v>87</v>
      </c>
      <c r="AY215" s="25" t="s">
        <v>167</v>
      </c>
      <c r="BE215" s="247">
        <f>IF(N215="základní",J215,0)</f>
        <v>0</v>
      </c>
      <c r="BF215" s="247">
        <f>IF(N215="snížená",J215,0)</f>
        <v>0</v>
      </c>
      <c r="BG215" s="247">
        <f>IF(N215="zákl. přenesená",J215,0)</f>
        <v>0</v>
      </c>
      <c r="BH215" s="247">
        <f>IF(N215="sníž. přenesená",J215,0)</f>
        <v>0</v>
      </c>
      <c r="BI215" s="247">
        <f>IF(N215="nulová",J215,0)</f>
        <v>0</v>
      </c>
      <c r="BJ215" s="25" t="s">
        <v>87</v>
      </c>
      <c r="BK215" s="247">
        <f>ROUND(I215*H215,2)</f>
        <v>0</v>
      </c>
      <c r="BL215" s="25" t="s">
        <v>174</v>
      </c>
      <c r="BM215" s="25" t="s">
        <v>313</v>
      </c>
    </row>
    <row r="216" spans="2:47" s="1" customFormat="1" ht="13.5">
      <c r="B216" s="47"/>
      <c r="C216" s="75"/>
      <c r="D216" s="248" t="s">
        <v>176</v>
      </c>
      <c r="E216" s="75"/>
      <c r="F216" s="249" t="s">
        <v>314</v>
      </c>
      <c r="G216" s="75"/>
      <c r="H216" s="75"/>
      <c r="I216" s="204"/>
      <c r="J216" s="75"/>
      <c r="K216" s="75"/>
      <c r="L216" s="73"/>
      <c r="M216" s="250"/>
      <c r="N216" s="48"/>
      <c r="O216" s="48"/>
      <c r="P216" s="48"/>
      <c r="Q216" s="48"/>
      <c r="R216" s="48"/>
      <c r="S216" s="48"/>
      <c r="T216" s="96"/>
      <c r="AT216" s="25" t="s">
        <v>176</v>
      </c>
      <c r="AU216" s="25" t="s">
        <v>87</v>
      </c>
    </row>
    <row r="217" spans="2:47" s="1" customFormat="1" ht="13.5">
      <c r="B217" s="47"/>
      <c r="C217" s="75"/>
      <c r="D217" s="248" t="s">
        <v>178</v>
      </c>
      <c r="E217" s="75"/>
      <c r="F217" s="251" t="s">
        <v>306</v>
      </c>
      <c r="G217" s="75"/>
      <c r="H217" s="75"/>
      <c r="I217" s="204"/>
      <c r="J217" s="75"/>
      <c r="K217" s="75"/>
      <c r="L217" s="73"/>
      <c r="M217" s="250"/>
      <c r="N217" s="48"/>
      <c r="O217" s="48"/>
      <c r="P217" s="48"/>
      <c r="Q217" s="48"/>
      <c r="R217" s="48"/>
      <c r="S217" s="48"/>
      <c r="T217" s="96"/>
      <c r="AT217" s="25" t="s">
        <v>178</v>
      </c>
      <c r="AU217" s="25" t="s">
        <v>87</v>
      </c>
    </row>
    <row r="218" spans="2:51" s="12" customFormat="1" ht="13.5">
      <c r="B218" s="252"/>
      <c r="C218" s="253"/>
      <c r="D218" s="248" t="s">
        <v>180</v>
      </c>
      <c r="E218" s="254" t="s">
        <v>24</v>
      </c>
      <c r="F218" s="255" t="s">
        <v>315</v>
      </c>
      <c r="G218" s="253"/>
      <c r="H218" s="254" t="s">
        <v>24</v>
      </c>
      <c r="I218" s="256"/>
      <c r="J218" s="253"/>
      <c r="K218" s="253"/>
      <c r="L218" s="257"/>
      <c r="M218" s="258"/>
      <c r="N218" s="259"/>
      <c r="O218" s="259"/>
      <c r="P218" s="259"/>
      <c r="Q218" s="259"/>
      <c r="R218" s="259"/>
      <c r="S218" s="259"/>
      <c r="T218" s="260"/>
      <c r="AT218" s="261" t="s">
        <v>180</v>
      </c>
      <c r="AU218" s="261" t="s">
        <v>87</v>
      </c>
      <c r="AV218" s="12" t="s">
        <v>25</v>
      </c>
      <c r="AW218" s="12" t="s">
        <v>38</v>
      </c>
      <c r="AX218" s="12" t="s">
        <v>75</v>
      </c>
      <c r="AY218" s="261" t="s">
        <v>167</v>
      </c>
    </row>
    <row r="219" spans="2:51" s="12" customFormat="1" ht="13.5">
      <c r="B219" s="252"/>
      <c r="C219" s="253"/>
      <c r="D219" s="248" t="s">
        <v>180</v>
      </c>
      <c r="E219" s="254" t="s">
        <v>24</v>
      </c>
      <c r="F219" s="255" t="s">
        <v>316</v>
      </c>
      <c r="G219" s="253"/>
      <c r="H219" s="254" t="s">
        <v>24</v>
      </c>
      <c r="I219" s="256"/>
      <c r="J219" s="253"/>
      <c r="K219" s="253"/>
      <c r="L219" s="257"/>
      <c r="M219" s="258"/>
      <c r="N219" s="259"/>
      <c r="O219" s="259"/>
      <c r="P219" s="259"/>
      <c r="Q219" s="259"/>
      <c r="R219" s="259"/>
      <c r="S219" s="259"/>
      <c r="T219" s="260"/>
      <c r="AT219" s="261" t="s">
        <v>180</v>
      </c>
      <c r="AU219" s="261" t="s">
        <v>87</v>
      </c>
      <c r="AV219" s="12" t="s">
        <v>25</v>
      </c>
      <c r="AW219" s="12" t="s">
        <v>38</v>
      </c>
      <c r="AX219" s="12" t="s">
        <v>75</v>
      </c>
      <c r="AY219" s="261" t="s">
        <v>167</v>
      </c>
    </row>
    <row r="220" spans="2:51" s="13" customFormat="1" ht="13.5">
      <c r="B220" s="262"/>
      <c r="C220" s="263"/>
      <c r="D220" s="248" t="s">
        <v>180</v>
      </c>
      <c r="E220" s="264" t="s">
        <v>24</v>
      </c>
      <c r="F220" s="265" t="s">
        <v>317</v>
      </c>
      <c r="G220" s="263"/>
      <c r="H220" s="266">
        <v>37.5</v>
      </c>
      <c r="I220" s="267"/>
      <c r="J220" s="263"/>
      <c r="K220" s="263"/>
      <c r="L220" s="268"/>
      <c r="M220" s="269"/>
      <c r="N220" s="270"/>
      <c r="O220" s="270"/>
      <c r="P220" s="270"/>
      <c r="Q220" s="270"/>
      <c r="R220" s="270"/>
      <c r="S220" s="270"/>
      <c r="T220" s="271"/>
      <c r="AT220" s="272" t="s">
        <v>180</v>
      </c>
      <c r="AU220" s="272" t="s">
        <v>87</v>
      </c>
      <c r="AV220" s="13" t="s">
        <v>87</v>
      </c>
      <c r="AW220" s="13" t="s">
        <v>38</v>
      </c>
      <c r="AX220" s="13" t="s">
        <v>75</v>
      </c>
      <c r="AY220" s="272" t="s">
        <v>167</v>
      </c>
    </row>
    <row r="221" spans="2:51" s="12" customFormat="1" ht="13.5">
      <c r="B221" s="252"/>
      <c r="C221" s="253"/>
      <c r="D221" s="248" t="s">
        <v>180</v>
      </c>
      <c r="E221" s="254" t="s">
        <v>24</v>
      </c>
      <c r="F221" s="255" t="s">
        <v>318</v>
      </c>
      <c r="G221" s="253"/>
      <c r="H221" s="254" t="s">
        <v>24</v>
      </c>
      <c r="I221" s="256"/>
      <c r="J221" s="253"/>
      <c r="K221" s="253"/>
      <c r="L221" s="257"/>
      <c r="M221" s="258"/>
      <c r="N221" s="259"/>
      <c r="O221" s="259"/>
      <c r="P221" s="259"/>
      <c r="Q221" s="259"/>
      <c r="R221" s="259"/>
      <c r="S221" s="259"/>
      <c r="T221" s="260"/>
      <c r="AT221" s="261" t="s">
        <v>180</v>
      </c>
      <c r="AU221" s="261" t="s">
        <v>87</v>
      </c>
      <c r="AV221" s="12" t="s">
        <v>25</v>
      </c>
      <c r="AW221" s="12" t="s">
        <v>38</v>
      </c>
      <c r="AX221" s="12" t="s">
        <v>75</v>
      </c>
      <c r="AY221" s="261" t="s">
        <v>167</v>
      </c>
    </row>
    <row r="222" spans="2:51" s="13" customFormat="1" ht="13.5">
      <c r="B222" s="262"/>
      <c r="C222" s="263"/>
      <c r="D222" s="248" t="s">
        <v>180</v>
      </c>
      <c r="E222" s="264" t="s">
        <v>24</v>
      </c>
      <c r="F222" s="265" t="s">
        <v>319</v>
      </c>
      <c r="G222" s="263"/>
      <c r="H222" s="266">
        <v>42.5</v>
      </c>
      <c r="I222" s="267"/>
      <c r="J222" s="263"/>
      <c r="K222" s="263"/>
      <c r="L222" s="268"/>
      <c r="M222" s="269"/>
      <c r="N222" s="270"/>
      <c r="O222" s="270"/>
      <c r="P222" s="270"/>
      <c r="Q222" s="270"/>
      <c r="R222" s="270"/>
      <c r="S222" s="270"/>
      <c r="T222" s="271"/>
      <c r="AT222" s="272" t="s">
        <v>180</v>
      </c>
      <c r="AU222" s="272" t="s">
        <v>87</v>
      </c>
      <c r="AV222" s="13" t="s">
        <v>87</v>
      </c>
      <c r="AW222" s="13" t="s">
        <v>38</v>
      </c>
      <c r="AX222" s="13" t="s">
        <v>75</v>
      </c>
      <c r="AY222" s="272" t="s">
        <v>167</v>
      </c>
    </row>
    <row r="223" spans="2:51" s="14" customFormat="1" ht="13.5">
      <c r="B223" s="273"/>
      <c r="C223" s="274"/>
      <c r="D223" s="248" t="s">
        <v>180</v>
      </c>
      <c r="E223" s="275" t="s">
        <v>24</v>
      </c>
      <c r="F223" s="276" t="s">
        <v>201</v>
      </c>
      <c r="G223" s="274"/>
      <c r="H223" s="277">
        <v>80</v>
      </c>
      <c r="I223" s="278"/>
      <c r="J223" s="274"/>
      <c r="K223" s="274"/>
      <c r="L223" s="279"/>
      <c r="M223" s="280"/>
      <c r="N223" s="281"/>
      <c r="O223" s="281"/>
      <c r="P223" s="281"/>
      <c r="Q223" s="281"/>
      <c r="R223" s="281"/>
      <c r="S223" s="281"/>
      <c r="T223" s="282"/>
      <c r="AT223" s="283" t="s">
        <v>180</v>
      </c>
      <c r="AU223" s="283" t="s">
        <v>87</v>
      </c>
      <c r="AV223" s="14" t="s">
        <v>174</v>
      </c>
      <c r="AW223" s="14" t="s">
        <v>38</v>
      </c>
      <c r="AX223" s="14" t="s">
        <v>25</v>
      </c>
      <c r="AY223" s="283" t="s">
        <v>167</v>
      </c>
    </row>
    <row r="224" spans="2:65" s="1" customFormat="1" ht="14.4" customHeight="1">
      <c r="B224" s="47"/>
      <c r="C224" s="236" t="s">
        <v>320</v>
      </c>
      <c r="D224" s="236" t="s">
        <v>169</v>
      </c>
      <c r="E224" s="237" t="s">
        <v>321</v>
      </c>
      <c r="F224" s="238" t="s">
        <v>322</v>
      </c>
      <c r="G224" s="239" t="s">
        <v>172</v>
      </c>
      <c r="H224" s="240">
        <v>89.3</v>
      </c>
      <c r="I224" s="241"/>
      <c r="J224" s="242">
        <f>ROUND(I224*H224,2)</f>
        <v>0</v>
      </c>
      <c r="K224" s="238" t="s">
        <v>173</v>
      </c>
      <c r="L224" s="73"/>
      <c r="M224" s="243" t="s">
        <v>24</v>
      </c>
      <c r="N224" s="244" t="s">
        <v>47</v>
      </c>
      <c r="O224" s="48"/>
      <c r="P224" s="245">
        <f>O224*H224</f>
        <v>0</v>
      </c>
      <c r="Q224" s="245">
        <v>0</v>
      </c>
      <c r="R224" s="245">
        <f>Q224*H224</f>
        <v>0</v>
      </c>
      <c r="S224" s="245">
        <v>0</v>
      </c>
      <c r="T224" s="246">
        <f>S224*H224</f>
        <v>0</v>
      </c>
      <c r="AR224" s="25" t="s">
        <v>174</v>
      </c>
      <c r="AT224" s="25" t="s">
        <v>169</v>
      </c>
      <c r="AU224" s="25" t="s">
        <v>87</v>
      </c>
      <c r="AY224" s="25" t="s">
        <v>167</v>
      </c>
      <c r="BE224" s="247">
        <f>IF(N224="základní",J224,0)</f>
        <v>0</v>
      </c>
      <c r="BF224" s="247">
        <f>IF(N224="snížená",J224,0)</f>
        <v>0</v>
      </c>
      <c r="BG224" s="247">
        <f>IF(N224="zákl. přenesená",J224,0)</f>
        <v>0</v>
      </c>
      <c r="BH224" s="247">
        <f>IF(N224="sníž. přenesená",J224,0)</f>
        <v>0</v>
      </c>
      <c r="BI224" s="247">
        <f>IF(N224="nulová",J224,0)</f>
        <v>0</v>
      </c>
      <c r="BJ224" s="25" t="s">
        <v>87</v>
      </c>
      <c r="BK224" s="247">
        <f>ROUND(I224*H224,2)</f>
        <v>0</v>
      </c>
      <c r="BL224" s="25" t="s">
        <v>174</v>
      </c>
      <c r="BM224" s="25" t="s">
        <v>323</v>
      </c>
    </row>
    <row r="225" spans="2:47" s="1" customFormat="1" ht="13.5">
      <c r="B225" s="47"/>
      <c r="C225" s="75"/>
      <c r="D225" s="248" t="s">
        <v>176</v>
      </c>
      <c r="E225" s="75"/>
      <c r="F225" s="249" t="s">
        <v>322</v>
      </c>
      <c r="G225" s="75"/>
      <c r="H225" s="75"/>
      <c r="I225" s="204"/>
      <c r="J225" s="75"/>
      <c r="K225" s="75"/>
      <c r="L225" s="73"/>
      <c r="M225" s="250"/>
      <c r="N225" s="48"/>
      <c r="O225" s="48"/>
      <c r="P225" s="48"/>
      <c r="Q225" s="48"/>
      <c r="R225" s="48"/>
      <c r="S225" s="48"/>
      <c r="T225" s="96"/>
      <c r="AT225" s="25" t="s">
        <v>176</v>
      </c>
      <c r="AU225" s="25" t="s">
        <v>87</v>
      </c>
    </row>
    <row r="226" spans="2:47" s="1" customFormat="1" ht="13.5">
      <c r="B226" s="47"/>
      <c r="C226" s="75"/>
      <c r="D226" s="248" t="s">
        <v>178</v>
      </c>
      <c r="E226" s="75"/>
      <c r="F226" s="251" t="s">
        <v>324</v>
      </c>
      <c r="G226" s="75"/>
      <c r="H226" s="75"/>
      <c r="I226" s="204"/>
      <c r="J226" s="75"/>
      <c r="K226" s="75"/>
      <c r="L226" s="73"/>
      <c r="M226" s="250"/>
      <c r="N226" s="48"/>
      <c r="O226" s="48"/>
      <c r="P226" s="48"/>
      <c r="Q226" s="48"/>
      <c r="R226" s="48"/>
      <c r="S226" s="48"/>
      <c r="T226" s="96"/>
      <c r="AT226" s="25" t="s">
        <v>178</v>
      </c>
      <c r="AU226" s="25" t="s">
        <v>87</v>
      </c>
    </row>
    <row r="227" spans="2:65" s="1" customFormat="1" ht="22.8" customHeight="1">
      <c r="B227" s="47"/>
      <c r="C227" s="236" t="s">
        <v>325</v>
      </c>
      <c r="D227" s="236" t="s">
        <v>169</v>
      </c>
      <c r="E227" s="237" t="s">
        <v>326</v>
      </c>
      <c r="F227" s="238" t="s">
        <v>327</v>
      </c>
      <c r="G227" s="239" t="s">
        <v>296</v>
      </c>
      <c r="H227" s="240">
        <v>133.95</v>
      </c>
      <c r="I227" s="241"/>
      <c r="J227" s="242">
        <f>ROUND(I227*H227,2)</f>
        <v>0</v>
      </c>
      <c r="K227" s="238" t="s">
        <v>24</v>
      </c>
      <c r="L227" s="73"/>
      <c r="M227" s="243" t="s">
        <v>24</v>
      </c>
      <c r="N227" s="244" t="s">
        <v>47</v>
      </c>
      <c r="O227" s="48"/>
      <c r="P227" s="245">
        <f>O227*H227</f>
        <v>0</v>
      </c>
      <c r="Q227" s="245">
        <v>0</v>
      </c>
      <c r="R227" s="245">
        <f>Q227*H227</f>
        <v>0</v>
      </c>
      <c r="S227" s="245">
        <v>0</v>
      </c>
      <c r="T227" s="246">
        <f>S227*H227</f>
        <v>0</v>
      </c>
      <c r="AR227" s="25" t="s">
        <v>174</v>
      </c>
      <c r="AT227" s="25" t="s">
        <v>169</v>
      </c>
      <c r="AU227" s="25" t="s">
        <v>87</v>
      </c>
      <c r="AY227" s="25" t="s">
        <v>167</v>
      </c>
      <c r="BE227" s="247">
        <f>IF(N227="základní",J227,0)</f>
        <v>0</v>
      </c>
      <c r="BF227" s="247">
        <f>IF(N227="snížená",J227,0)</f>
        <v>0</v>
      </c>
      <c r="BG227" s="247">
        <f>IF(N227="zákl. přenesená",J227,0)</f>
        <v>0</v>
      </c>
      <c r="BH227" s="247">
        <f>IF(N227="sníž. přenesená",J227,0)</f>
        <v>0</v>
      </c>
      <c r="BI227" s="247">
        <f>IF(N227="nulová",J227,0)</f>
        <v>0</v>
      </c>
      <c r="BJ227" s="25" t="s">
        <v>87</v>
      </c>
      <c r="BK227" s="247">
        <f>ROUND(I227*H227,2)</f>
        <v>0</v>
      </c>
      <c r="BL227" s="25" t="s">
        <v>174</v>
      </c>
      <c r="BM227" s="25" t="s">
        <v>328</v>
      </c>
    </row>
    <row r="228" spans="2:47" s="1" customFormat="1" ht="13.5">
      <c r="B228" s="47"/>
      <c r="C228" s="75"/>
      <c r="D228" s="248" t="s">
        <v>176</v>
      </c>
      <c r="E228" s="75"/>
      <c r="F228" s="249" t="s">
        <v>329</v>
      </c>
      <c r="G228" s="75"/>
      <c r="H228" s="75"/>
      <c r="I228" s="204"/>
      <c r="J228" s="75"/>
      <c r="K228" s="75"/>
      <c r="L228" s="73"/>
      <c r="M228" s="250"/>
      <c r="N228" s="48"/>
      <c r="O228" s="48"/>
      <c r="P228" s="48"/>
      <c r="Q228" s="48"/>
      <c r="R228" s="48"/>
      <c r="S228" s="48"/>
      <c r="T228" s="96"/>
      <c r="AT228" s="25" t="s">
        <v>176</v>
      </c>
      <c r="AU228" s="25" t="s">
        <v>87</v>
      </c>
    </row>
    <row r="229" spans="2:47" s="1" customFormat="1" ht="13.5">
      <c r="B229" s="47"/>
      <c r="C229" s="75"/>
      <c r="D229" s="248" t="s">
        <v>178</v>
      </c>
      <c r="E229" s="75"/>
      <c r="F229" s="251" t="s">
        <v>324</v>
      </c>
      <c r="G229" s="75"/>
      <c r="H229" s="75"/>
      <c r="I229" s="204"/>
      <c r="J229" s="75"/>
      <c r="K229" s="75"/>
      <c r="L229" s="73"/>
      <c r="M229" s="250"/>
      <c r="N229" s="48"/>
      <c r="O229" s="48"/>
      <c r="P229" s="48"/>
      <c r="Q229" s="48"/>
      <c r="R229" s="48"/>
      <c r="S229" s="48"/>
      <c r="T229" s="96"/>
      <c r="AT229" s="25" t="s">
        <v>178</v>
      </c>
      <c r="AU229" s="25" t="s">
        <v>87</v>
      </c>
    </row>
    <row r="230" spans="2:51" s="13" customFormat="1" ht="13.5">
      <c r="B230" s="262"/>
      <c r="C230" s="263"/>
      <c r="D230" s="248" t="s">
        <v>180</v>
      </c>
      <c r="E230" s="264" t="s">
        <v>24</v>
      </c>
      <c r="F230" s="265" t="s">
        <v>330</v>
      </c>
      <c r="G230" s="263"/>
      <c r="H230" s="266">
        <v>133.95</v>
      </c>
      <c r="I230" s="267"/>
      <c r="J230" s="263"/>
      <c r="K230" s="263"/>
      <c r="L230" s="268"/>
      <c r="M230" s="269"/>
      <c r="N230" s="270"/>
      <c r="O230" s="270"/>
      <c r="P230" s="270"/>
      <c r="Q230" s="270"/>
      <c r="R230" s="270"/>
      <c r="S230" s="270"/>
      <c r="T230" s="271"/>
      <c r="AT230" s="272" t="s">
        <v>180</v>
      </c>
      <c r="AU230" s="272" t="s">
        <v>87</v>
      </c>
      <c r="AV230" s="13" t="s">
        <v>87</v>
      </c>
      <c r="AW230" s="13" t="s">
        <v>38</v>
      </c>
      <c r="AX230" s="13" t="s">
        <v>25</v>
      </c>
      <c r="AY230" s="272" t="s">
        <v>167</v>
      </c>
    </row>
    <row r="231" spans="2:65" s="1" customFormat="1" ht="14.4" customHeight="1">
      <c r="B231" s="47"/>
      <c r="C231" s="236" t="s">
        <v>331</v>
      </c>
      <c r="D231" s="236" t="s">
        <v>169</v>
      </c>
      <c r="E231" s="237" t="s">
        <v>332</v>
      </c>
      <c r="F231" s="238" t="s">
        <v>333</v>
      </c>
      <c r="G231" s="239" t="s">
        <v>226</v>
      </c>
      <c r="H231" s="240">
        <v>42.5</v>
      </c>
      <c r="I231" s="241"/>
      <c r="J231" s="242">
        <f>ROUND(I231*H231,2)</f>
        <v>0</v>
      </c>
      <c r="K231" s="238" t="s">
        <v>173</v>
      </c>
      <c r="L231" s="73"/>
      <c r="M231" s="243" t="s">
        <v>24</v>
      </c>
      <c r="N231" s="244" t="s">
        <v>47</v>
      </c>
      <c r="O231" s="48"/>
      <c r="P231" s="245">
        <f>O231*H231</f>
        <v>0</v>
      </c>
      <c r="Q231" s="245">
        <v>0</v>
      </c>
      <c r="R231" s="245">
        <f>Q231*H231</f>
        <v>0</v>
      </c>
      <c r="S231" s="245">
        <v>0</v>
      </c>
      <c r="T231" s="246">
        <f>S231*H231</f>
        <v>0</v>
      </c>
      <c r="AR231" s="25" t="s">
        <v>174</v>
      </c>
      <c r="AT231" s="25" t="s">
        <v>169</v>
      </c>
      <c r="AU231" s="25" t="s">
        <v>87</v>
      </c>
      <c r="AY231" s="25" t="s">
        <v>167</v>
      </c>
      <c r="BE231" s="247">
        <f>IF(N231="základní",J231,0)</f>
        <v>0</v>
      </c>
      <c r="BF231" s="247">
        <f>IF(N231="snížená",J231,0)</f>
        <v>0</v>
      </c>
      <c r="BG231" s="247">
        <f>IF(N231="zákl. přenesená",J231,0)</f>
        <v>0</v>
      </c>
      <c r="BH231" s="247">
        <f>IF(N231="sníž. přenesená",J231,0)</f>
        <v>0</v>
      </c>
      <c r="BI231" s="247">
        <f>IF(N231="nulová",J231,0)</f>
        <v>0</v>
      </c>
      <c r="BJ231" s="25" t="s">
        <v>87</v>
      </c>
      <c r="BK231" s="247">
        <f>ROUND(I231*H231,2)</f>
        <v>0</v>
      </c>
      <c r="BL231" s="25" t="s">
        <v>174</v>
      </c>
      <c r="BM231" s="25" t="s">
        <v>334</v>
      </c>
    </row>
    <row r="232" spans="2:47" s="1" customFormat="1" ht="13.5">
      <c r="B232" s="47"/>
      <c r="C232" s="75"/>
      <c r="D232" s="248" t="s">
        <v>176</v>
      </c>
      <c r="E232" s="75"/>
      <c r="F232" s="249" t="s">
        <v>335</v>
      </c>
      <c r="G232" s="75"/>
      <c r="H232" s="75"/>
      <c r="I232" s="204"/>
      <c r="J232" s="75"/>
      <c r="K232" s="75"/>
      <c r="L232" s="73"/>
      <c r="M232" s="250"/>
      <c r="N232" s="48"/>
      <c r="O232" s="48"/>
      <c r="P232" s="48"/>
      <c r="Q232" s="48"/>
      <c r="R232" s="48"/>
      <c r="S232" s="48"/>
      <c r="T232" s="96"/>
      <c r="AT232" s="25" t="s">
        <v>176</v>
      </c>
      <c r="AU232" s="25" t="s">
        <v>87</v>
      </c>
    </row>
    <row r="233" spans="2:47" s="1" customFormat="1" ht="13.5">
      <c r="B233" s="47"/>
      <c r="C233" s="75"/>
      <c r="D233" s="248" t="s">
        <v>178</v>
      </c>
      <c r="E233" s="75"/>
      <c r="F233" s="251" t="s">
        <v>336</v>
      </c>
      <c r="G233" s="75"/>
      <c r="H233" s="75"/>
      <c r="I233" s="204"/>
      <c r="J233" s="75"/>
      <c r="K233" s="75"/>
      <c r="L233" s="73"/>
      <c r="M233" s="250"/>
      <c r="N233" s="48"/>
      <c r="O233" s="48"/>
      <c r="P233" s="48"/>
      <c r="Q233" s="48"/>
      <c r="R233" s="48"/>
      <c r="S233" s="48"/>
      <c r="T233" s="96"/>
      <c r="AT233" s="25" t="s">
        <v>178</v>
      </c>
      <c r="AU233" s="25" t="s">
        <v>87</v>
      </c>
    </row>
    <row r="234" spans="2:51" s="12" customFormat="1" ht="13.5">
      <c r="B234" s="252"/>
      <c r="C234" s="253"/>
      <c r="D234" s="248" t="s">
        <v>180</v>
      </c>
      <c r="E234" s="254" t="s">
        <v>24</v>
      </c>
      <c r="F234" s="255" t="s">
        <v>337</v>
      </c>
      <c r="G234" s="253"/>
      <c r="H234" s="254" t="s">
        <v>24</v>
      </c>
      <c r="I234" s="256"/>
      <c r="J234" s="253"/>
      <c r="K234" s="253"/>
      <c r="L234" s="257"/>
      <c r="M234" s="258"/>
      <c r="N234" s="259"/>
      <c r="O234" s="259"/>
      <c r="P234" s="259"/>
      <c r="Q234" s="259"/>
      <c r="R234" s="259"/>
      <c r="S234" s="259"/>
      <c r="T234" s="260"/>
      <c r="AT234" s="261" t="s">
        <v>180</v>
      </c>
      <c r="AU234" s="261" t="s">
        <v>87</v>
      </c>
      <c r="AV234" s="12" t="s">
        <v>25</v>
      </c>
      <c r="AW234" s="12" t="s">
        <v>38</v>
      </c>
      <c r="AX234" s="12" t="s">
        <v>75</v>
      </c>
      <c r="AY234" s="261" t="s">
        <v>167</v>
      </c>
    </row>
    <row r="235" spans="2:51" s="12" customFormat="1" ht="13.5">
      <c r="B235" s="252"/>
      <c r="C235" s="253"/>
      <c r="D235" s="248" t="s">
        <v>180</v>
      </c>
      <c r="E235" s="254" t="s">
        <v>24</v>
      </c>
      <c r="F235" s="255" t="s">
        <v>338</v>
      </c>
      <c r="G235" s="253"/>
      <c r="H235" s="254" t="s">
        <v>24</v>
      </c>
      <c r="I235" s="256"/>
      <c r="J235" s="253"/>
      <c r="K235" s="253"/>
      <c r="L235" s="257"/>
      <c r="M235" s="258"/>
      <c r="N235" s="259"/>
      <c r="O235" s="259"/>
      <c r="P235" s="259"/>
      <c r="Q235" s="259"/>
      <c r="R235" s="259"/>
      <c r="S235" s="259"/>
      <c r="T235" s="260"/>
      <c r="AT235" s="261" t="s">
        <v>180</v>
      </c>
      <c r="AU235" s="261" t="s">
        <v>87</v>
      </c>
      <c r="AV235" s="12" t="s">
        <v>25</v>
      </c>
      <c r="AW235" s="12" t="s">
        <v>38</v>
      </c>
      <c r="AX235" s="12" t="s">
        <v>75</v>
      </c>
      <c r="AY235" s="261" t="s">
        <v>167</v>
      </c>
    </row>
    <row r="236" spans="2:51" s="13" customFormat="1" ht="13.5">
      <c r="B236" s="262"/>
      <c r="C236" s="263"/>
      <c r="D236" s="248" t="s">
        <v>180</v>
      </c>
      <c r="E236" s="264" t="s">
        <v>24</v>
      </c>
      <c r="F236" s="265" t="s">
        <v>339</v>
      </c>
      <c r="G236" s="263"/>
      <c r="H236" s="266">
        <v>12.5</v>
      </c>
      <c r="I236" s="267"/>
      <c r="J236" s="263"/>
      <c r="K236" s="263"/>
      <c r="L236" s="268"/>
      <c r="M236" s="269"/>
      <c r="N236" s="270"/>
      <c r="O236" s="270"/>
      <c r="P236" s="270"/>
      <c r="Q236" s="270"/>
      <c r="R236" s="270"/>
      <c r="S236" s="270"/>
      <c r="T236" s="271"/>
      <c r="AT236" s="272" t="s">
        <v>180</v>
      </c>
      <c r="AU236" s="272" t="s">
        <v>87</v>
      </c>
      <c r="AV236" s="13" t="s">
        <v>87</v>
      </c>
      <c r="AW236" s="13" t="s">
        <v>38</v>
      </c>
      <c r="AX236" s="13" t="s">
        <v>75</v>
      </c>
      <c r="AY236" s="272" t="s">
        <v>167</v>
      </c>
    </row>
    <row r="237" spans="2:51" s="12" customFormat="1" ht="13.5">
      <c r="B237" s="252"/>
      <c r="C237" s="253"/>
      <c r="D237" s="248" t="s">
        <v>180</v>
      </c>
      <c r="E237" s="254" t="s">
        <v>24</v>
      </c>
      <c r="F237" s="255" t="s">
        <v>340</v>
      </c>
      <c r="G237" s="253"/>
      <c r="H237" s="254" t="s">
        <v>24</v>
      </c>
      <c r="I237" s="256"/>
      <c r="J237" s="253"/>
      <c r="K237" s="253"/>
      <c r="L237" s="257"/>
      <c r="M237" s="258"/>
      <c r="N237" s="259"/>
      <c r="O237" s="259"/>
      <c r="P237" s="259"/>
      <c r="Q237" s="259"/>
      <c r="R237" s="259"/>
      <c r="S237" s="259"/>
      <c r="T237" s="260"/>
      <c r="AT237" s="261" t="s">
        <v>180</v>
      </c>
      <c r="AU237" s="261" t="s">
        <v>87</v>
      </c>
      <c r="AV237" s="12" t="s">
        <v>25</v>
      </c>
      <c r="AW237" s="12" t="s">
        <v>38</v>
      </c>
      <c r="AX237" s="12" t="s">
        <v>75</v>
      </c>
      <c r="AY237" s="261" t="s">
        <v>167</v>
      </c>
    </row>
    <row r="238" spans="2:51" s="13" customFormat="1" ht="13.5">
      <c r="B238" s="262"/>
      <c r="C238" s="263"/>
      <c r="D238" s="248" t="s">
        <v>180</v>
      </c>
      <c r="E238" s="264" t="s">
        <v>24</v>
      </c>
      <c r="F238" s="265" t="s">
        <v>341</v>
      </c>
      <c r="G238" s="263"/>
      <c r="H238" s="266">
        <v>30</v>
      </c>
      <c r="I238" s="267"/>
      <c r="J238" s="263"/>
      <c r="K238" s="263"/>
      <c r="L238" s="268"/>
      <c r="M238" s="269"/>
      <c r="N238" s="270"/>
      <c r="O238" s="270"/>
      <c r="P238" s="270"/>
      <c r="Q238" s="270"/>
      <c r="R238" s="270"/>
      <c r="S238" s="270"/>
      <c r="T238" s="271"/>
      <c r="AT238" s="272" t="s">
        <v>180</v>
      </c>
      <c r="AU238" s="272" t="s">
        <v>87</v>
      </c>
      <c r="AV238" s="13" t="s">
        <v>87</v>
      </c>
      <c r="AW238" s="13" t="s">
        <v>38</v>
      </c>
      <c r="AX238" s="13" t="s">
        <v>75</v>
      </c>
      <c r="AY238" s="272" t="s">
        <v>167</v>
      </c>
    </row>
    <row r="239" spans="2:51" s="14" customFormat="1" ht="13.5">
      <c r="B239" s="273"/>
      <c r="C239" s="274"/>
      <c r="D239" s="248" t="s">
        <v>180</v>
      </c>
      <c r="E239" s="275" t="s">
        <v>24</v>
      </c>
      <c r="F239" s="276" t="s">
        <v>201</v>
      </c>
      <c r="G239" s="274"/>
      <c r="H239" s="277">
        <v>42.5</v>
      </c>
      <c r="I239" s="278"/>
      <c r="J239" s="274"/>
      <c r="K239" s="274"/>
      <c r="L239" s="279"/>
      <c r="M239" s="280"/>
      <c r="N239" s="281"/>
      <c r="O239" s="281"/>
      <c r="P239" s="281"/>
      <c r="Q239" s="281"/>
      <c r="R239" s="281"/>
      <c r="S239" s="281"/>
      <c r="T239" s="282"/>
      <c r="AT239" s="283" t="s">
        <v>180</v>
      </c>
      <c r="AU239" s="283" t="s">
        <v>87</v>
      </c>
      <c r="AV239" s="14" t="s">
        <v>174</v>
      </c>
      <c r="AW239" s="14" t="s">
        <v>38</v>
      </c>
      <c r="AX239" s="14" t="s">
        <v>25</v>
      </c>
      <c r="AY239" s="283" t="s">
        <v>167</v>
      </c>
    </row>
    <row r="240" spans="2:65" s="1" customFormat="1" ht="14.4" customHeight="1">
      <c r="B240" s="47"/>
      <c r="C240" s="236" t="s">
        <v>9</v>
      </c>
      <c r="D240" s="236" t="s">
        <v>169</v>
      </c>
      <c r="E240" s="237" t="s">
        <v>342</v>
      </c>
      <c r="F240" s="238" t="s">
        <v>343</v>
      </c>
      <c r="G240" s="239" t="s">
        <v>226</v>
      </c>
      <c r="H240" s="240">
        <v>50</v>
      </c>
      <c r="I240" s="241"/>
      <c r="J240" s="242">
        <f>ROUND(I240*H240,2)</f>
        <v>0</v>
      </c>
      <c r="K240" s="238" t="s">
        <v>173</v>
      </c>
      <c r="L240" s="73"/>
      <c r="M240" s="243" t="s">
        <v>24</v>
      </c>
      <c r="N240" s="244" t="s">
        <v>47</v>
      </c>
      <c r="O240" s="48"/>
      <c r="P240" s="245">
        <f>O240*H240</f>
        <v>0</v>
      </c>
      <c r="Q240" s="245">
        <v>0</v>
      </c>
      <c r="R240" s="245">
        <f>Q240*H240</f>
        <v>0</v>
      </c>
      <c r="S240" s="245">
        <v>0</v>
      </c>
      <c r="T240" s="246">
        <f>S240*H240</f>
        <v>0</v>
      </c>
      <c r="AR240" s="25" t="s">
        <v>174</v>
      </c>
      <c r="AT240" s="25" t="s">
        <v>169</v>
      </c>
      <c r="AU240" s="25" t="s">
        <v>87</v>
      </c>
      <c r="AY240" s="25" t="s">
        <v>167</v>
      </c>
      <c r="BE240" s="247">
        <f>IF(N240="základní",J240,0)</f>
        <v>0</v>
      </c>
      <c r="BF240" s="247">
        <f>IF(N240="snížená",J240,0)</f>
        <v>0</v>
      </c>
      <c r="BG240" s="247">
        <f>IF(N240="zákl. přenesená",J240,0)</f>
        <v>0</v>
      </c>
      <c r="BH240" s="247">
        <f>IF(N240="sníž. přenesená",J240,0)</f>
        <v>0</v>
      </c>
      <c r="BI240" s="247">
        <f>IF(N240="nulová",J240,0)</f>
        <v>0</v>
      </c>
      <c r="BJ240" s="25" t="s">
        <v>87</v>
      </c>
      <c r="BK240" s="247">
        <f>ROUND(I240*H240,2)</f>
        <v>0</v>
      </c>
      <c r="BL240" s="25" t="s">
        <v>174</v>
      </c>
      <c r="BM240" s="25" t="s">
        <v>344</v>
      </c>
    </row>
    <row r="241" spans="2:47" s="1" customFormat="1" ht="13.5">
      <c r="B241" s="47"/>
      <c r="C241" s="75"/>
      <c r="D241" s="248" t="s">
        <v>176</v>
      </c>
      <c r="E241" s="75"/>
      <c r="F241" s="249" t="s">
        <v>345</v>
      </c>
      <c r="G241" s="75"/>
      <c r="H241" s="75"/>
      <c r="I241" s="204"/>
      <c r="J241" s="75"/>
      <c r="K241" s="75"/>
      <c r="L241" s="73"/>
      <c r="M241" s="250"/>
      <c r="N241" s="48"/>
      <c r="O241" s="48"/>
      <c r="P241" s="48"/>
      <c r="Q241" s="48"/>
      <c r="R241" s="48"/>
      <c r="S241" s="48"/>
      <c r="T241" s="96"/>
      <c r="AT241" s="25" t="s">
        <v>176</v>
      </c>
      <c r="AU241" s="25" t="s">
        <v>87</v>
      </c>
    </row>
    <row r="242" spans="2:47" s="1" customFormat="1" ht="13.5">
      <c r="B242" s="47"/>
      <c r="C242" s="75"/>
      <c r="D242" s="248" t="s">
        <v>178</v>
      </c>
      <c r="E242" s="75"/>
      <c r="F242" s="251" t="s">
        <v>336</v>
      </c>
      <c r="G242" s="75"/>
      <c r="H242" s="75"/>
      <c r="I242" s="204"/>
      <c r="J242" s="75"/>
      <c r="K242" s="75"/>
      <c r="L242" s="73"/>
      <c r="M242" s="250"/>
      <c r="N242" s="48"/>
      <c r="O242" s="48"/>
      <c r="P242" s="48"/>
      <c r="Q242" s="48"/>
      <c r="R242" s="48"/>
      <c r="S242" s="48"/>
      <c r="T242" s="96"/>
      <c r="AT242" s="25" t="s">
        <v>178</v>
      </c>
      <c r="AU242" s="25" t="s">
        <v>87</v>
      </c>
    </row>
    <row r="243" spans="2:51" s="12" customFormat="1" ht="13.5">
      <c r="B243" s="252"/>
      <c r="C243" s="253"/>
      <c r="D243" s="248" t="s">
        <v>180</v>
      </c>
      <c r="E243" s="254" t="s">
        <v>24</v>
      </c>
      <c r="F243" s="255" t="s">
        <v>346</v>
      </c>
      <c r="G243" s="253"/>
      <c r="H243" s="254" t="s">
        <v>24</v>
      </c>
      <c r="I243" s="256"/>
      <c r="J243" s="253"/>
      <c r="K243" s="253"/>
      <c r="L243" s="257"/>
      <c r="M243" s="258"/>
      <c r="N243" s="259"/>
      <c r="O243" s="259"/>
      <c r="P243" s="259"/>
      <c r="Q243" s="259"/>
      <c r="R243" s="259"/>
      <c r="S243" s="259"/>
      <c r="T243" s="260"/>
      <c r="AT243" s="261" t="s">
        <v>180</v>
      </c>
      <c r="AU243" s="261" t="s">
        <v>87</v>
      </c>
      <c r="AV243" s="12" t="s">
        <v>25</v>
      </c>
      <c r="AW243" s="12" t="s">
        <v>38</v>
      </c>
      <c r="AX243" s="12" t="s">
        <v>75</v>
      </c>
      <c r="AY243" s="261" t="s">
        <v>167</v>
      </c>
    </row>
    <row r="244" spans="2:51" s="13" customFormat="1" ht="13.5">
      <c r="B244" s="262"/>
      <c r="C244" s="263"/>
      <c r="D244" s="248" t="s">
        <v>180</v>
      </c>
      <c r="E244" s="264" t="s">
        <v>24</v>
      </c>
      <c r="F244" s="265" t="s">
        <v>347</v>
      </c>
      <c r="G244" s="263"/>
      <c r="H244" s="266">
        <v>50</v>
      </c>
      <c r="I244" s="267"/>
      <c r="J244" s="263"/>
      <c r="K244" s="263"/>
      <c r="L244" s="268"/>
      <c r="M244" s="269"/>
      <c r="N244" s="270"/>
      <c r="O244" s="270"/>
      <c r="P244" s="270"/>
      <c r="Q244" s="270"/>
      <c r="R244" s="270"/>
      <c r="S244" s="270"/>
      <c r="T244" s="271"/>
      <c r="AT244" s="272" t="s">
        <v>180</v>
      </c>
      <c r="AU244" s="272" t="s">
        <v>87</v>
      </c>
      <c r="AV244" s="13" t="s">
        <v>87</v>
      </c>
      <c r="AW244" s="13" t="s">
        <v>38</v>
      </c>
      <c r="AX244" s="13" t="s">
        <v>25</v>
      </c>
      <c r="AY244" s="272" t="s">
        <v>167</v>
      </c>
    </row>
    <row r="245" spans="2:65" s="1" customFormat="1" ht="22.8" customHeight="1">
      <c r="B245" s="47"/>
      <c r="C245" s="236" t="s">
        <v>348</v>
      </c>
      <c r="D245" s="236" t="s">
        <v>169</v>
      </c>
      <c r="E245" s="237" t="s">
        <v>349</v>
      </c>
      <c r="F245" s="238" t="s">
        <v>350</v>
      </c>
      <c r="G245" s="239" t="s">
        <v>226</v>
      </c>
      <c r="H245" s="240">
        <v>50</v>
      </c>
      <c r="I245" s="241"/>
      <c r="J245" s="242">
        <f>ROUND(I245*H245,2)</f>
        <v>0</v>
      </c>
      <c r="K245" s="238" t="s">
        <v>173</v>
      </c>
      <c r="L245" s="73"/>
      <c r="M245" s="243" t="s">
        <v>24</v>
      </c>
      <c r="N245" s="244" t="s">
        <v>47</v>
      </c>
      <c r="O245" s="48"/>
      <c r="P245" s="245">
        <f>O245*H245</f>
        <v>0</v>
      </c>
      <c r="Q245" s="245">
        <v>0</v>
      </c>
      <c r="R245" s="245">
        <f>Q245*H245</f>
        <v>0</v>
      </c>
      <c r="S245" s="245">
        <v>0</v>
      </c>
      <c r="T245" s="246">
        <f>S245*H245</f>
        <v>0</v>
      </c>
      <c r="AR245" s="25" t="s">
        <v>174</v>
      </c>
      <c r="AT245" s="25" t="s">
        <v>169</v>
      </c>
      <c r="AU245" s="25" t="s">
        <v>87</v>
      </c>
      <c r="AY245" s="25" t="s">
        <v>167</v>
      </c>
      <c r="BE245" s="247">
        <f>IF(N245="základní",J245,0)</f>
        <v>0</v>
      </c>
      <c r="BF245" s="247">
        <f>IF(N245="snížená",J245,0)</f>
        <v>0</v>
      </c>
      <c r="BG245" s="247">
        <f>IF(N245="zákl. přenesená",J245,0)</f>
        <v>0</v>
      </c>
      <c r="BH245" s="247">
        <f>IF(N245="sníž. přenesená",J245,0)</f>
        <v>0</v>
      </c>
      <c r="BI245" s="247">
        <f>IF(N245="nulová",J245,0)</f>
        <v>0</v>
      </c>
      <c r="BJ245" s="25" t="s">
        <v>87</v>
      </c>
      <c r="BK245" s="247">
        <f>ROUND(I245*H245,2)</f>
        <v>0</v>
      </c>
      <c r="BL245" s="25" t="s">
        <v>174</v>
      </c>
      <c r="BM245" s="25" t="s">
        <v>351</v>
      </c>
    </row>
    <row r="246" spans="2:47" s="1" customFormat="1" ht="13.5">
      <c r="B246" s="47"/>
      <c r="C246" s="75"/>
      <c r="D246" s="248" t="s">
        <v>176</v>
      </c>
      <c r="E246" s="75"/>
      <c r="F246" s="249" t="s">
        <v>352</v>
      </c>
      <c r="G246" s="75"/>
      <c r="H246" s="75"/>
      <c r="I246" s="204"/>
      <c r="J246" s="75"/>
      <c r="K246" s="75"/>
      <c r="L246" s="73"/>
      <c r="M246" s="250"/>
      <c r="N246" s="48"/>
      <c r="O246" s="48"/>
      <c r="P246" s="48"/>
      <c r="Q246" s="48"/>
      <c r="R246" s="48"/>
      <c r="S246" s="48"/>
      <c r="T246" s="96"/>
      <c r="AT246" s="25" t="s">
        <v>176</v>
      </c>
      <c r="AU246" s="25" t="s">
        <v>87</v>
      </c>
    </row>
    <row r="247" spans="2:47" s="1" customFormat="1" ht="13.5">
      <c r="B247" s="47"/>
      <c r="C247" s="75"/>
      <c r="D247" s="248" t="s">
        <v>178</v>
      </c>
      <c r="E247" s="75"/>
      <c r="F247" s="251" t="s">
        <v>353</v>
      </c>
      <c r="G247" s="75"/>
      <c r="H247" s="75"/>
      <c r="I247" s="204"/>
      <c r="J247" s="75"/>
      <c r="K247" s="75"/>
      <c r="L247" s="73"/>
      <c r="M247" s="250"/>
      <c r="N247" s="48"/>
      <c r="O247" s="48"/>
      <c r="P247" s="48"/>
      <c r="Q247" s="48"/>
      <c r="R247" s="48"/>
      <c r="S247" s="48"/>
      <c r="T247" s="96"/>
      <c r="AT247" s="25" t="s">
        <v>178</v>
      </c>
      <c r="AU247" s="25" t="s">
        <v>87</v>
      </c>
    </row>
    <row r="248" spans="2:51" s="12" customFormat="1" ht="13.5">
      <c r="B248" s="252"/>
      <c r="C248" s="253"/>
      <c r="D248" s="248" t="s">
        <v>180</v>
      </c>
      <c r="E248" s="254" t="s">
        <v>24</v>
      </c>
      <c r="F248" s="255" t="s">
        <v>346</v>
      </c>
      <c r="G248" s="253"/>
      <c r="H248" s="254" t="s">
        <v>24</v>
      </c>
      <c r="I248" s="256"/>
      <c r="J248" s="253"/>
      <c r="K248" s="253"/>
      <c r="L248" s="257"/>
      <c r="M248" s="258"/>
      <c r="N248" s="259"/>
      <c r="O248" s="259"/>
      <c r="P248" s="259"/>
      <c r="Q248" s="259"/>
      <c r="R248" s="259"/>
      <c r="S248" s="259"/>
      <c r="T248" s="260"/>
      <c r="AT248" s="261" t="s">
        <v>180</v>
      </c>
      <c r="AU248" s="261" t="s">
        <v>87</v>
      </c>
      <c r="AV248" s="12" t="s">
        <v>25</v>
      </c>
      <c r="AW248" s="12" t="s">
        <v>38</v>
      </c>
      <c r="AX248" s="12" t="s">
        <v>75</v>
      </c>
      <c r="AY248" s="261" t="s">
        <v>167</v>
      </c>
    </row>
    <row r="249" spans="2:51" s="13" customFormat="1" ht="13.5">
      <c r="B249" s="262"/>
      <c r="C249" s="263"/>
      <c r="D249" s="248" t="s">
        <v>180</v>
      </c>
      <c r="E249" s="264" t="s">
        <v>24</v>
      </c>
      <c r="F249" s="265" t="s">
        <v>347</v>
      </c>
      <c r="G249" s="263"/>
      <c r="H249" s="266">
        <v>50</v>
      </c>
      <c r="I249" s="267"/>
      <c r="J249" s="263"/>
      <c r="K249" s="263"/>
      <c r="L249" s="268"/>
      <c r="M249" s="269"/>
      <c r="N249" s="270"/>
      <c r="O249" s="270"/>
      <c r="P249" s="270"/>
      <c r="Q249" s="270"/>
      <c r="R249" s="270"/>
      <c r="S249" s="270"/>
      <c r="T249" s="271"/>
      <c r="AT249" s="272" t="s">
        <v>180</v>
      </c>
      <c r="AU249" s="272" t="s">
        <v>87</v>
      </c>
      <c r="AV249" s="13" t="s">
        <v>87</v>
      </c>
      <c r="AW249" s="13" t="s">
        <v>38</v>
      </c>
      <c r="AX249" s="13" t="s">
        <v>25</v>
      </c>
      <c r="AY249" s="272" t="s">
        <v>167</v>
      </c>
    </row>
    <row r="250" spans="2:65" s="1" customFormat="1" ht="22.8" customHeight="1">
      <c r="B250" s="47"/>
      <c r="C250" s="285" t="s">
        <v>354</v>
      </c>
      <c r="D250" s="285" t="s">
        <v>293</v>
      </c>
      <c r="E250" s="286" t="s">
        <v>355</v>
      </c>
      <c r="F250" s="287" t="s">
        <v>356</v>
      </c>
      <c r="G250" s="288" t="s">
        <v>172</v>
      </c>
      <c r="H250" s="289">
        <v>7.6</v>
      </c>
      <c r="I250" s="290"/>
      <c r="J250" s="291">
        <f>ROUND(I250*H250,2)</f>
        <v>0</v>
      </c>
      <c r="K250" s="287" t="s">
        <v>24</v>
      </c>
      <c r="L250" s="292"/>
      <c r="M250" s="293" t="s">
        <v>24</v>
      </c>
      <c r="N250" s="294" t="s">
        <v>47</v>
      </c>
      <c r="O250" s="48"/>
      <c r="P250" s="245">
        <f>O250*H250</f>
        <v>0</v>
      </c>
      <c r="Q250" s="245">
        <v>0</v>
      </c>
      <c r="R250" s="245">
        <f>Q250*H250</f>
        <v>0</v>
      </c>
      <c r="S250" s="245">
        <v>0</v>
      </c>
      <c r="T250" s="246">
        <f>S250*H250</f>
        <v>0</v>
      </c>
      <c r="AR250" s="25" t="s">
        <v>235</v>
      </c>
      <c r="AT250" s="25" t="s">
        <v>293</v>
      </c>
      <c r="AU250" s="25" t="s">
        <v>87</v>
      </c>
      <c r="AY250" s="25" t="s">
        <v>167</v>
      </c>
      <c r="BE250" s="247">
        <f>IF(N250="základní",J250,0)</f>
        <v>0</v>
      </c>
      <c r="BF250" s="247">
        <f>IF(N250="snížená",J250,0)</f>
        <v>0</v>
      </c>
      <c r="BG250" s="247">
        <f>IF(N250="zákl. přenesená",J250,0)</f>
        <v>0</v>
      </c>
      <c r="BH250" s="247">
        <f>IF(N250="sníž. přenesená",J250,0)</f>
        <v>0</v>
      </c>
      <c r="BI250" s="247">
        <f>IF(N250="nulová",J250,0)</f>
        <v>0</v>
      </c>
      <c r="BJ250" s="25" t="s">
        <v>87</v>
      </c>
      <c r="BK250" s="247">
        <f>ROUND(I250*H250,2)</f>
        <v>0</v>
      </c>
      <c r="BL250" s="25" t="s">
        <v>174</v>
      </c>
      <c r="BM250" s="25" t="s">
        <v>357</v>
      </c>
    </row>
    <row r="251" spans="2:47" s="1" customFormat="1" ht="13.5">
      <c r="B251" s="47"/>
      <c r="C251" s="75"/>
      <c r="D251" s="248" t="s">
        <v>176</v>
      </c>
      <c r="E251" s="75"/>
      <c r="F251" s="249" t="s">
        <v>358</v>
      </c>
      <c r="G251" s="75"/>
      <c r="H251" s="75"/>
      <c r="I251" s="204"/>
      <c r="J251" s="75"/>
      <c r="K251" s="75"/>
      <c r="L251" s="73"/>
      <c r="M251" s="250"/>
      <c r="N251" s="48"/>
      <c r="O251" s="48"/>
      <c r="P251" s="48"/>
      <c r="Q251" s="48"/>
      <c r="R251" s="48"/>
      <c r="S251" s="48"/>
      <c r="T251" s="96"/>
      <c r="AT251" s="25" t="s">
        <v>176</v>
      </c>
      <c r="AU251" s="25" t="s">
        <v>87</v>
      </c>
    </row>
    <row r="252" spans="2:51" s="12" customFormat="1" ht="13.5">
      <c r="B252" s="252"/>
      <c r="C252" s="253"/>
      <c r="D252" s="248" t="s">
        <v>180</v>
      </c>
      <c r="E252" s="254" t="s">
        <v>24</v>
      </c>
      <c r="F252" s="255" t="s">
        <v>359</v>
      </c>
      <c r="G252" s="253"/>
      <c r="H252" s="254" t="s">
        <v>24</v>
      </c>
      <c r="I252" s="256"/>
      <c r="J252" s="253"/>
      <c r="K252" s="253"/>
      <c r="L252" s="257"/>
      <c r="M252" s="258"/>
      <c r="N252" s="259"/>
      <c r="O252" s="259"/>
      <c r="P252" s="259"/>
      <c r="Q252" s="259"/>
      <c r="R252" s="259"/>
      <c r="S252" s="259"/>
      <c r="T252" s="260"/>
      <c r="AT252" s="261" t="s">
        <v>180</v>
      </c>
      <c r="AU252" s="261" t="s">
        <v>87</v>
      </c>
      <c r="AV252" s="12" t="s">
        <v>25</v>
      </c>
      <c r="AW252" s="12" t="s">
        <v>38</v>
      </c>
      <c r="AX252" s="12" t="s">
        <v>75</v>
      </c>
      <c r="AY252" s="261" t="s">
        <v>167</v>
      </c>
    </row>
    <row r="253" spans="2:51" s="13" customFormat="1" ht="13.5">
      <c r="B253" s="262"/>
      <c r="C253" s="263"/>
      <c r="D253" s="248" t="s">
        <v>180</v>
      </c>
      <c r="E253" s="264" t="s">
        <v>24</v>
      </c>
      <c r="F253" s="265" t="s">
        <v>360</v>
      </c>
      <c r="G253" s="263"/>
      <c r="H253" s="266">
        <v>7.6</v>
      </c>
      <c r="I253" s="267"/>
      <c r="J253" s="263"/>
      <c r="K253" s="263"/>
      <c r="L253" s="268"/>
      <c r="M253" s="269"/>
      <c r="N253" s="270"/>
      <c r="O253" s="270"/>
      <c r="P253" s="270"/>
      <c r="Q253" s="270"/>
      <c r="R253" s="270"/>
      <c r="S253" s="270"/>
      <c r="T253" s="271"/>
      <c r="AT253" s="272" t="s">
        <v>180</v>
      </c>
      <c r="AU253" s="272" t="s">
        <v>87</v>
      </c>
      <c r="AV253" s="13" t="s">
        <v>87</v>
      </c>
      <c r="AW253" s="13" t="s">
        <v>38</v>
      </c>
      <c r="AX253" s="13" t="s">
        <v>25</v>
      </c>
      <c r="AY253" s="272" t="s">
        <v>167</v>
      </c>
    </row>
    <row r="254" spans="2:65" s="1" customFormat="1" ht="22.8" customHeight="1">
      <c r="B254" s="47"/>
      <c r="C254" s="236" t="s">
        <v>361</v>
      </c>
      <c r="D254" s="236" t="s">
        <v>169</v>
      </c>
      <c r="E254" s="237" t="s">
        <v>362</v>
      </c>
      <c r="F254" s="238" t="s">
        <v>363</v>
      </c>
      <c r="G254" s="239" t="s">
        <v>226</v>
      </c>
      <c r="H254" s="240">
        <v>50</v>
      </c>
      <c r="I254" s="241"/>
      <c r="J254" s="242">
        <f>ROUND(I254*H254,2)</f>
        <v>0</v>
      </c>
      <c r="K254" s="238" t="s">
        <v>173</v>
      </c>
      <c r="L254" s="73"/>
      <c r="M254" s="243" t="s">
        <v>24</v>
      </c>
      <c r="N254" s="244" t="s">
        <v>47</v>
      </c>
      <c r="O254" s="48"/>
      <c r="P254" s="245">
        <f>O254*H254</f>
        <v>0</v>
      </c>
      <c r="Q254" s="245">
        <v>0</v>
      </c>
      <c r="R254" s="245">
        <f>Q254*H254</f>
        <v>0</v>
      </c>
      <c r="S254" s="245">
        <v>0</v>
      </c>
      <c r="T254" s="246">
        <f>S254*H254</f>
        <v>0</v>
      </c>
      <c r="AR254" s="25" t="s">
        <v>174</v>
      </c>
      <c r="AT254" s="25" t="s">
        <v>169</v>
      </c>
      <c r="AU254" s="25" t="s">
        <v>87</v>
      </c>
      <c r="AY254" s="25" t="s">
        <v>167</v>
      </c>
      <c r="BE254" s="247">
        <f>IF(N254="základní",J254,0)</f>
        <v>0</v>
      </c>
      <c r="BF254" s="247">
        <f>IF(N254="snížená",J254,0)</f>
        <v>0</v>
      </c>
      <c r="BG254" s="247">
        <f>IF(N254="zákl. přenesená",J254,0)</f>
        <v>0</v>
      </c>
      <c r="BH254" s="247">
        <f>IF(N254="sníž. přenesená",J254,0)</f>
        <v>0</v>
      </c>
      <c r="BI254" s="247">
        <f>IF(N254="nulová",J254,0)</f>
        <v>0</v>
      </c>
      <c r="BJ254" s="25" t="s">
        <v>87</v>
      </c>
      <c r="BK254" s="247">
        <f>ROUND(I254*H254,2)</f>
        <v>0</v>
      </c>
      <c r="BL254" s="25" t="s">
        <v>174</v>
      </c>
      <c r="BM254" s="25" t="s">
        <v>364</v>
      </c>
    </row>
    <row r="255" spans="2:47" s="1" customFormat="1" ht="13.5">
      <c r="B255" s="47"/>
      <c r="C255" s="75"/>
      <c r="D255" s="248" t="s">
        <v>176</v>
      </c>
      <c r="E255" s="75"/>
      <c r="F255" s="249" t="s">
        <v>365</v>
      </c>
      <c r="G255" s="75"/>
      <c r="H255" s="75"/>
      <c r="I255" s="204"/>
      <c r="J255" s="75"/>
      <c r="K255" s="75"/>
      <c r="L255" s="73"/>
      <c r="M255" s="250"/>
      <c r="N255" s="48"/>
      <c r="O255" s="48"/>
      <c r="P255" s="48"/>
      <c r="Q255" s="48"/>
      <c r="R255" s="48"/>
      <c r="S255" s="48"/>
      <c r="T255" s="96"/>
      <c r="AT255" s="25" t="s">
        <v>176</v>
      </c>
      <c r="AU255" s="25" t="s">
        <v>87</v>
      </c>
    </row>
    <row r="256" spans="2:47" s="1" customFormat="1" ht="13.5">
      <c r="B256" s="47"/>
      <c r="C256" s="75"/>
      <c r="D256" s="248" t="s">
        <v>178</v>
      </c>
      <c r="E256" s="75"/>
      <c r="F256" s="251" t="s">
        <v>366</v>
      </c>
      <c r="G256" s="75"/>
      <c r="H256" s="75"/>
      <c r="I256" s="204"/>
      <c r="J256" s="75"/>
      <c r="K256" s="75"/>
      <c r="L256" s="73"/>
      <c r="M256" s="250"/>
      <c r="N256" s="48"/>
      <c r="O256" s="48"/>
      <c r="P256" s="48"/>
      <c r="Q256" s="48"/>
      <c r="R256" s="48"/>
      <c r="S256" s="48"/>
      <c r="T256" s="96"/>
      <c r="AT256" s="25" t="s">
        <v>178</v>
      </c>
      <c r="AU256" s="25" t="s">
        <v>87</v>
      </c>
    </row>
    <row r="257" spans="2:51" s="12" customFormat="1" ht="13.5">
      <c r="B257" s="252"/>
      <c r="C257" s="253"/>
      <c r="D257" s="248" t="s">
        <v>180</v>
      </c>
      <c r="E257" s="254" t="s">
        <v>24</v>
      </c>
      <c r="F257" s="255" t="s">
        <v>346</v>
      </c>
      <c r="G257" s="253"/>
      <c r="H257" s="254" t="s">
        <v>24</v>
      </c>
      <c r="I257" s="256"/>
      <c r="J257" s="253"/>
      <c r="K257" s="253"/>
      <c r="L257" s="257"/>
      <c r="M257" s="258"/>
      <c r="N257" s="259"/>
      <c r="O257" s="259"/>
      <c r="P257" s="259"/>
      <c r="Q257" s="259"/>
      <c r="R257" s="259"/>
      <c r="S257" s="259"/>
      <c r="T257" s="260"/>
      <c r="AT257" s="261" t="s">
        <v>180</v>
      </c>
      <c r="AU257" s="261" t="s">
        <v>87</v>
      </c>
      <c r="AV257" s="12" t="s">
        <v>25</v>
      </c>
      <c r="AW257" s="12" t="s">
        <v>38</v>
      </c>
      <c r="AX257" s="12" t="s">
        <v>75</v>
      </c>
      <c r="AY257" s="261" t="s">
        <v>167</v>
      </c>
    </row>
    <row r="258" spans="2:51" s="13" customFormat="1" ht="13.5">
      <c r="B258" s="262"/>
      <c r="C258" s="263"/>
      <c r="D258" s="248" t="s">
        <v>180</v>
      </c>
      <c r="E258" s="264" t="s">
        <v>24</v>
      </c>
      <c r="F258" s="265" t="s">
        <v>347</v>
      </c>
      <c r="G258" s="263"/>
      <c r="H258" s="266">
        <v>50</v>
      </c>
      <c r="I258" s="267"/>
      <c r="J258" s="263"/>
      <c r="K258" s="263"/>
      <c r="L258" s="268"/>
      <c r="M258" s="269"/>
      <c r="N258" s="270"/>
      <c r="O258" s="270"/>
      <c r="P258" s="270"/>
      <c r="Q258" s="270"/>
      <c r="R258" s="270"/>
      <c r="S258" s="270"/>
      <c r="T258" s="271"/>
      <c r="AT258" s="272" t="s">
        <v>180</v>
      </c>
      <c r="AU258" s="272" t="s">
        <v>87</v>
      </c>
      <c r="AV258" s="13" t="s">
        <v>87</v>
      </c>
      <c r="AW258" s="13" t="s">
        <v>38</v>
      </c>
      <c r="AX258" s="13" t="s">
        <v>25</v>
      </c>
      <c r="AY258" s="272" t="s">
        <v>167</v>
      </c>
    </row>
    <row r="259" spans="2:65" s="1" customFormat="1" ht="14.4" customHeight="1">
      <c r="B259" s="47"/>
      <c r="C259" s="285" t="s">
        <v>367</v>
      </c>
      <c r="D259" s="285" t="s">
        <v>293</v>
      </c>
      <c r="E259" s="286" t="s">
        <v>368</v>
      </c>
      <c r="F259" s="287" t="s">
        <v>369</v>
      </c>
      <c r="G259" s="288" t="s">
        <v>370</v>
      </c>
      <c r="H259" s="289">
        <v>0.773</v>
      </c>
      <c r="I259" s="290"/>
      <c r="J259" s="291">
        <f>ROUND(I259*H259,2)</f>
        <v>0</v>
      </c>
      <c r="K259" s="287" t="s">
        <v>173</v>
      </c>
      <c r="L259" s="292"/>
      <c r="M259" s="293" t="s">
        <v>24</v>
      </c>
      <c r="N259" s="294" t="s">
        <v>47</v>
      </c>
      <c r="O259" s="48"/>
      <c r="P259" s="245">
        <f>O259*H259</f>
        <v>0</v>
      </c>
      <c r="Q259" s="245">
        <v>0.001</v>
      </c>
      <c r="R259" s="245">
        <f>Q259*H259</f>
        <v>0.000773</v>
      </c>
      <c r="S259" s="245">
        <v>0</v>
      </c>
      <c r="T259" s="246">
        <f>S259*H259</f>
        <v>0</v>
      </c>
      <c r="AR259" s="25" t="s">
        <v>235</v>
      </c>
      <c r="AT259" s="25" t="s">
        <v>293</v>
      </c>
      <c r="AU259" s="25" t="s">
        <v>87</v>
      </c>
      <c r="AY259" s="25" t="s">
        <v>167</v>
      </c>
      <c r="BE259" s="247">
        <f>IF(N259="základní",J259,0)</f>
        <v>0</v>
      </c>
      <c r="BF259" s="247">
        <f>IF(N259="snížená",J259,0)</f>
        <v>0</v>
      </c>
      <c r="BG259" s="247">
        <f>IF(N259="zákl. přenesená",J259,0)</f>
        <v>0</v>
      </c>
      <c r="BH259" s="247">
        <f>IF(N259="sníž. přenesená",J259,0)</f>
        <v>0</v>
      </c>
      <c r="BI259" s="247">
        <f>IF(N259="nulová",J259,0)</f>
        <v>0</v>
      </c>
      <c r="BJ259" s="25" t="s">
        <v>87</v>
      </c>
      <c r="BK259" s="247">
        <f>ROUND(I259*H259,2)</f>
        <v>0</v>
      </c>
      <c r="BL259" s="25" t="s">
        <v>174</v>
      </c>
      <c r="BM259" s="25" t="s">
        <v>371</v>
      </c>
    </row>
    <row r="260" spans="2:47" s="1" customFormat="1" ht="13.5">
      <c r="B260" s="47"/>
      <c r="C260" s="75"/>
      <c r="D260" s="248" t="s">
        <v>176</v>
      </c>
      <c r="E260" s="75"/>
      <c r="F260" s="249" t="s">
        <v>372</v>
      </c>
      <c r="G260" s="75"/>
      <c r="H260" s="75"/>
      <c r="I260" s="204"/>
      <c r="J260" s="75"/>
      <c r="K260" s="75"/>
      <c r="L260" s="73"/>
      <c r="M260" s="250"/>
      <c r="N260" s="48"/>
      <c r="O260" s="48"/>
      <c r="P260" s="48"/>
      <c r="Q260" s="48"/>
      <c r="R260" s="48"/>
      <c r="S260" s="48"/>
      <c r="T260" s="96"/>
      <c r="AT260" s="25" t="s">
        <v>176</v>
      </c>
      <c r="AU260" s="25" t="s">
        <v>87</v>
      </c>
    </row>
    <row r="261" spans="2:51" s="12" customFormat="1" ht="13.5">
      <c r="B261" s="252"/>
      <c r="C261" s="253"/>
      <c r="D261" s="248" t="s">
        <v>180</v>
      </c>
      <c r="E261" s="254" t="s">
        <v>24</v>
      </c>
      <c r="F261" s="255" t="s">
        <v>373</v>
      </c>
      <c r="G261" s="253"/>
      <c r="H261" s="254" t="s">
        <v>24</v>
      </c>
      <c r="I261" s="256"/>
      <c r="J261" s="253"/>
      <c r="K261" s="253"/>
      <c r="L261" s="257"/>
      <c r="M261" s="258"/>
      <c r="N261" s="259"/>
      <c r="O261" s="259"/>
      <c r="P261" s="259"/>
      <c r="Q261" s="259"/>
      <c r="R261" s="259"/>
      <c r="S261" s="259"/>
      <c r="T261" s="260"/>
      <c r="AT261" s="261" t="s">
        <v>180</v>
      </c>
      <c r="AU261" s="261" t="s">
        <v>87</v>
      </c>
      <c r="AV261" s="12" t="s">
        <v>25</v>
      </c>
      <c r="AW261" s="12" t="s">
        <v>38</v>
      </c>
      <c r="AX261" s="12" t="s">
        <v>75</v>
      </c>
      <c r="AY261" s="261" t="s">
        <v>167</v>
      </c>
    </row>
    <row r="262" spans="2:51" s="12" customFormat="1" ht="13.5">
      <c r="B262" s="252"/>
      <c r="C262" s="253"/>
      <c r="D262" s="248" t="s">
        <v>180</v>
      </c>
      <c r="E262" s="254" t="s">
        <v>24</v>
      </c>
      <c r="F262" s="255" t="s">
        <v>374</v>
      </c>
      <c r="G262" s="253"/>
      <c r="H262" s="254" t="s">
        <v>24</v>
      </c>
      <c r="I262" s="256"/>
      <c r="J262" s="253"/>
      <c r="K262" s="253"/>
      <c r="L262" s="257"/>
      <c r="M262" s="258"/>
      <c r="N262" s="259"/>
      <c r="O262" s="259"/>
      <c r="P262" s="259"/>
      <c r="Q262" s="259"/>
      <c r="R262" s="259"/>
      <c r="S262" s="259"/>
      <c r="T262" s="260"/>
      <c r="AT262" s="261" t="s">
        <v>180</v>
      </c>
      <c r="AU262" s="261" t="s">
        <v>87</v>
      </c>
      <c r="AV262" s="12" t="s">
        <v>25</v>
      </c>
      <c r="AW262" s="12" t="s">
        <v>38</v>
      </c>
      <c r="AX262" s="12" t="s">
        <v>75</v>
      </c>
      <c r="AY262" s="261" t="s">
        <v>167</v>
      </c>
    </row>
    <row r="263" spans="2:51" s="13" customFormat="1" ht="13.5">
      <c r="B263" s="262"/>
      <c r="C263" s="263"/>
      <c r="D263" s="248" t="s">
        <v>180</v>
      </c>
      <c r="E263" s="264" t="s">
        <v>24</v>
      </c>
      <c r="F263" s="265" t="s">
        <v>375</v>
      </c>
      <c r="G263" s="263"/>
      <c r="H263" s="266">
        <v>0.773</v>
      </c>
      <c r="I263" s="267"/>
      <c r="J263" s="263"/>
      <c r="K263" s="263"/>
      <c r="L263" s="268"/>
      <c r="M263" s="269"/>
      <c r="N263" s="270"/>
      <c r="O263" s="270"/>
      <c r="P263" s="270"/>
      <c r="Q263" s="270"/>
      <c r="R263" s="270"/>
      <c r="S263" s="270"/>
      <c r="T263" s="271"/>
      <c r="AT263" s="272" t="s">
        <v>180</v>
      </c>
      <c r="AU263" s="272" t="s">
        <v>87</v>
      </c>
      <c r="AV263" s="13" t="s">
        <v>87</v>
      </c>
      <c r="AW263" s="13" t="s">
        <v>38</v>
      </c>
      <c r="AX263" s="13" t="s">
        <v>25</v>
      </c>
      <c r="AY263" s="272" t="s">
        <v>167</v>
      </c>
    </row>
    <row r="264" spans="2:65" s="1" customFormat="1" ht="14.4" customHeight="1">
      <c r="B264" s="47"/>
      <c r="C264" s="236" t="s">
        <v>376</v>
      </c>
      <c r="D264" s="236" t="s">
        <v>169</v>
      </c>
      <c r="E264" s="237" t="s">
        <v>377</v>
      </c>
      <c r="F264" s="238" t="s">
        <v>378</v>
      </c>
      <c r="G264" s="239" t="s">
        <v>172</v>
      </c>
      <c r="H264" s="240">
        <v>0.5</v>
      </c>
      <c r="I264" s="241"/>
      <c r="J264" s="242">
        <f>ROUND(I264*H264,2)</f>
        <v>0</v>
      </c>
      <c r="K264" s="238" t="s">
        <v>173</v>
      </c>
      <c r="L264" s="73"/>
      <c r="M264" s="243" t="s">
        <v>24</v>
      </c>
      <c r="N264" s="244" t="s">
        <v>47</v>
      </c>
      <c r="O264" s="48"/>
      <c r="P264" s="245">
        <f>O264*H264</f>
        <v>0</v>
      </c>
      <c r="Q264" s="245">
        <v>0</v>
      </c>
      <c r="R264" s="245">
        <f>Q264*H264</f>
        <v>0</v>
      </c>
      <c r="S264" s="245">
        <v>0</v>
      </c>
      <c r="T264" s="246">
        <f>S264*H264</f>
        <v>0</v>
      </c>
      <c r="AR264" s="25" t="s">
        <v>174</v>
      </c>
      <c r="AT264" s="25" t="s">
        <v>169</v>
      </c>
      <c r="AU264" s="25" t="s">
        <v>87</v>
      </c>
      <c r="AY264" s="25" t="s">
        <v>167</v>
      </c>
      <c r="BE264" s="247">
        <f>IF(N264="základní",J264,0)</f>
        <v>0</v>
      </c>
      <c r="BF264" s="247">
        <f>IF(N264="snížená",J264,0)</f>
        <v>0</v>
      </c>
      <c r="BG264" s="247">
        <f>IF(N264="zákl. přenesená",J264,0)</f>
        <v>0</v>
      </c>
      <c r="BH264" s="247">
        <f>IF(N264="sníž. přenesená",J264,0)</f>
        <v>0</v>
      </c>
      <c r="BI264" s="247">
        <f>IF(N264="nulová",J264,0)</f>
        <v>0</v>
      </c>
      <c r="BJ264" s="25" t="s">
        <v>87</v>
      </c>
      <c r="BK264" s="247">
        <f>ROUND(I264*H264,2)</f>
        <v>0</v>
      </c>
      <c r="BL264" s="25" t="s">
        <v>174</v>
      </c>
      <c r="BM264" s="25" t="s">
        <v>379</v>
      </c>
    </row>
    <row r="265" spans="2:47" s="1" customFormat="1" ht="13.5">
      <c r="B265" s="47"/>
      <c r="C265" s="75"/>
      <c r="D265" s="248" t="s">
        <v>176</v>
      </c>
      <c r="E265" s="75"/>
      <c r="F265" s="249" t="s">
        <v>378</v>
      </c>
      <c r="G265" s="75"/>
      <c r="H265" s="75"/>
      <c r="I265" s="204"/>
      <c r="J265" s="75"/>
      <c r="K265" s="75"/>
      <c r="L265" s="73"/>
      <c r="M265" s="250"/>
      <c r="N265" s="48"/>
      <c r="O265" s="48"/>
      <c r="P265" s="48"/>
      <c r="Q265" s="48"/>
      <c r="R265" s="48"/>
      <c r="S265" s="48"/>
      <c r="T265" s="96"/>
      <c r="AT265" s="25" t="s">
        <v>176</v>
      </c>
      <c r="AU265" s="25" t="s">
        <v>87</v>
      </c>
    </row>
    <row r="266" spans="2:51" s="12" customFormat="1" ht="13.5">
      <c r="B266" s="252"/>
      <c r="C266" s="253"/>
      <c r="D266" s="248" t="s">
        <v>180</v>
      </c>
      <c r="E266" s="254" t="s">
        <v>24</v>
      </c>
      <c r="F266" s="255" t="s">
        <v>380</v>
      </c>
      <c r="G266" s="253"/>
      <c r="H266" s="254" t="s">
        <v>24</v>
      </c>
      <c r="I266" s="256"/>
      <c r="J266" s="253"/>
      <c r="K266" s="253"/>
      <c r="L266" s="257"/>
      <c r="M266" s="258"/>
      <c r="N266" s="259"/>
      <c r="O266" s="259"/>
      <c r="P266" s="259"/>
      <c r="Q266" s="259"/>
      <c r="R266" s="259"/>
      <c r="S266" s="259"/>
      <c r="T266" s="260"/>
      <c r="AT266" s="261" t="s">
        <v>180</v>
      </c>
      <c r="AU266" s="261" t="s">
        <v>87</v>
      </c>
      <c r="AV266" s="12" t="s">
        <v>25</v>
      </c>
      <c r="AW266" s="12" t="s">
        <v>38</v>
      </c>
      <c r="AX266" s="12" t="s">
        <v>75</v>
      </c>
      <c r="AY266" s="261" t="s">
        <v>167</v>
      </c>
    </row>
    <row r="267" spans="2:51" s="13" customFormat="1" ht="13.5">
      <c r="B267" s="262"/>
      <c r="C267" s="263"/>
      <c r="D267" s="248" t="s">
        <v>180</v>
      </c>
      <c r="E267" s="264" t="s">
        <v>24</v>
      </c>
      <c r="F267" s="265" t="s">
        <v>381</v>
      </c>
      <c r="G267" s="263"/>
      <c r="H267" s="266">
        <v>0.5</v>
      </c>
      <c r="I267" s="267"/>
      <c r="J267" s="263"/>
      <c r="K267" s="263"/>
      <c r="L267" s="268"/>
      <c r="M267" s="269"/>
      <c r="N267" s="270"/>
      <c r="O267" s="270"/>
      <c r="P267" s="270"/>
      <c r="Q267" s="270"/>
      <c r="R267" s="270"/>
      <c r="S267" s="270"/>
      <c r="T267" s="271"/>
      <c r="AT267" s="272" t="s">
        <v>180</v>
      </c>
      <c r="AU267" s="272" t="s">
        <v>87</v>
      </c>
      <c r="AV267" s="13" t="s">
        <v>87</v>
      </c>
      <c r="AW267" s="13" t="s">
        <v>38</v>
      </c>
      <c r="AX267" s="13" t="s">
        <v>25</v>
      </c>
      <c r="AY267" s="272" t="s">
        <v>167</v>
      </c>
    </row>
    <row r="268" spans="2:65" s="1" customFormat="1" ht="22.8" customHeight="1">
      <c r="B268" s="47"/>
      <c r="C268" s="236" t="s">
        <v>382</v>
      </c>
      <c r="D268" s="236" t="s">
        <v>169</v>
      </c>
      <c r="E268" s="237" t="s">
        <v>383</v>
      </c>
      <c r="F268" s="238" t="s">
        <v>384</v>
      </c>
      <c r="G268" s="239" t="s">
        <v>172</v>
      </c>
      <c r="H268" s="240">
        <v>0.5</v>
      </c>
      <c r="I268" s="241"/>
      <c r="J268" s="242">
        <f>ROUND(I268*H268,2)</f>
        <v>0</v>
      </c>
      <c r="K268" s="238" t="s">
        <v>173</v>
      </c>
      <c r="L268" s="73"/>
      <c r="M268" s="243" t="s">
        <v>24</v>
      </c>
      <c r="N268" s="244" t="s">
        <v>47</v>
      </c>
      <c r="O268" s="48"/>
      <c r="P268" s="245">
        <f>O268*H268</f>
        <v>0</v>
      </c>
      <c r="Q268" s="245">
        <v>0</v>
      </c>
      <c r="R268" s="245">
        <f>Q268*H268</f>
        <v>0</v>
      </c>
      <c r="S268" s="245">
        <v>0</v>
      </c>
      <c r="T268" s="246">
        <f>S268*H268</f>
        <v>0</v>
      </c>
      <c r="AR268" s="25" t="s">
        <v>174</v>
      </c>
      <c r="AT268" s="25" t="s">
        <v>169</v>
      </c>
      <c r="AU268" s="25" t="s">
        <v>87</v>
      </c>
      <c r="AY268" s="25" t="s">
        <v>167</v>
      </c>
      <c r="BE268" s="247">
        <f>IF(N268="základní",J268,0)</f>
        <v>0</v>
      </c>
      <c r="BF268" s="247">
        <f>IF(N268="snížená",J268,0)</f>
        <v>0</v>
      </c>
      <c r="BG268" s="247">
        <f>IF(N268="zákl. přenesená",J268,0)</f>
        <v>0</v>
      </c>
      <c r="BH268" s="247">
        <f>IF(N268="sníž. přenesená",J268,0)</f>
        <v>0</v>
      </c>
      <c r="BI268" s="247">
        <f>IF(N268="nulová",J268,0)</f>
        <v>0</v>
      </c>
      <c r="BJ268" s="25" t="s">
        <v>87</v>
      </c>
      <c r="BK268" s="247">
        <f>ROUND(I268*H268,2)</f>
        <v>0</v>
      </c>
      <c r="BL268" s="25" t="s">
        <v>174</v>
      </c>
      <c r="BM268" s="25" t="s">
        <v>385</v>
      </c>
    </row>
    <row r="269" spans="2:47" s="1" customFormat="1" ht="13.5">
      <c r="B269" s="47"/>
      <c r="C269" s="75"/>
      <c r="D269" s="248" t="s">
        <v>176</v>
      </c>
      <c r="E269" s="75"/>
      <c r="F269" s="249" t="s">
        <v>386</v>
      </c>
      <c r="G269" s="75"/>
      <c r="H269" s="75"/>
      <c r="I269" s="204"/>
      <c r="J269" s="75"/>
      <c r="K269" s="75"/>
      <c r="L269" s="73"/>
      <c r="M269" s="250"/>
      <c r="N269" s="48"/>
      <c r="O269" s="48"/>
      <c r="P269" s="48"/>
      <c r="Q269" s="48"/>
      <c r="R269" s="48"/>
      <c r="S269" s="48"/>
      <c r="T269" s="96"/>
      <c r="AT269" s="25" t="s">
        <v>176</v>
      </c>
      <c r="AU269" s="25" t="s">
        <v>87</v>
      </c>
    </row>
    <row r="270" spans="2:47" s="1" customFormat="1" ht="13.5">
      <c r="B270" s="47"/>
      <c r="C270" s="75"/>
      <c r="D270" s="248" t="s">
        <v>178</v>
      </c>
      <c r="E270" s="75"/>
      <c r="F270" s="251" t="s">
        <v>387</v>
      </c>
      <c r="G270" s="75"/>
      <c r="H270" s="75"/>
      <c r="I270" s="204"/>
      <c r="J270" s="75"/>
      <c r="K270" s="75"/>
      <c r="L270" s="73"/>
      <c r="M270" s="250"/>
      <c r="N270" s="48"/>
      <c r="O270" s="48"/>
      <c r="P270" s="48"/>
      <c r="Q270" s="48"/>
      <c r="R270" s="48"/>
      <c r="S270" s="48"/>
      <c r="T270" s="96"/>
      <c r="AT270" s="25" t="s">
        <v>178</v>
      </c>
      <c r="AU270" s="25" t="s">
        <v>87</v>
      </c>
    </row>
    <row r="271" spans="2:65" s="1" customFormat="1" ht="22.8" customHeight="1">
      <c r="B271" s="47"/>
      <c r="C271" s="236" t="s">
        <v>388</v>
      </c>
      <c r="D271" s="236" t="s">
        <v>169</v>
      </c>
      <c r="E271" s="237" t="s">
        <v>389</v>
      </c>
      <c r="F271" s="238" t="s">
        <v>390</v>
      </c>
      <c r="G271" s="239" t="s">
        <v>226</v>
      </c>
      <c r="H271" s="240">
        <v>10</v>
      </c>
      <c r="I271" s="241"/>
      <c r="J271" s="242">
        <f>ROUND(I271*H271,2)</f>
        <v>0</v>
      </c>
      <c r="K271" s="238" t="s">
        <v>173</v>
      </c>
      <c r="L271" s="73"/>
      <c r="M271" s="243" t="s">
        <v>24</v>
      </c>
      <c r="N271" s="244" t="s">
        <v>47</v>
      </c>
      <c r="O271" s="48"/>
      <c r="P271" s="245">
        <f>O271*H271</f>
        <v>0</v>
      </c>
      <c r="Q271" s="245">
        <v>0</v>
      </c>
      <c r="R271" s="245">
        <f>Q271*H271</f>
        <v>0</v>
      </c>
      <c r="S271" s="245">
        <v>0</v>
      </c>
      <c r="T271" s="246">
        <f>S271*H271</f>
        <v>0</v>
      </c>
      <c r="AR271" s="25" t="s">
        <v>174</v>
      </c>
      <c r="AT271" s="25" t="s">
        <v>169</v>
      </c>
      <c r="AU271" s="25" t="s">
        <v>87</v>
      </c>
      <c r="AY271" s="25" t="s">
        <v>167</v>
      </c>
      <c r="BE271" s="247">
        <f>IF(N271="základní",J271,0)</f>
        <v>0</v>
      </c>
      <c r="BF271" s="247">
        <f>IF(N271="snížená",J271,0)</f>
        <v>0</v>
      </c>
      <c r="BG271" s="247">
        <f>IF(N271="zákl. přenesená",J271,0)</f>
        <v>0</v>
      </c>
      <c r="BH271" s="247">
        <f>IF(N271="sníž. přenesená",J271,0)</f>
        <v>0</v>
      </c>
      <c r="BI271" s="247">
        <f>IF(N271="nulová",J271,0)</f>
        <v>0</v>
      </c>
      <c r="BJ271" s="25" t="s">
        <v>87</v>
      </c>
      <c r="BK271" s="247">
        <f>ROUND(I271*H271,2)</f>
        <v>0</v>
      </c>
      <c r="BL271" s="25" t="s">
        <v>174</v>
      </c>
      <c r="BM271" s="25" t="s">
        <v>391</v>
      </c>
    </row>
    <row r="272" spans="2:47" s="1" customFormat="1" ht="13.5">
      <c r="B272" s="47"/>
      <c r="C272" s="75"/>
      <c r="D272" s="248" t="s">
        <v>176</v>
      </c>
      <c r="E272" s="75"/>
      <c r="F272" s="249" t="s">
        <v>392</v>
      </c>
      <c r="G272" s="75"/>
      <c r="H272" s="75"/>
      <c r="I272" s="204"/>
      <c r="J272" s="75"/>
      <c r="K272" s="75"/>
      <c r="L272" s="73"/>
      <c r="M272" s="250"/>
      <c r="N272" s="48"/>
      <c r="O272" s="48"/>
      <c r="P272" s="48"/>
      <c r="Q272" s="48"/>
      <c r="R272" s="48"/>
      <c r="S272" s="48"/>
      <c r="T272" s="96"/>
      <c r="AT272" s="25" t="s">
        <v>176</v>
      </c>
      <c r="AU272" s="25" t="s">
        <v>87</v>
      </c>
    </row>
    <row r="273" spans="2:47" s="1" customFormat="1" ht="13.5">
      <c r="B273" s="47"/>
      <c r="C273" s="75"/>
      <c r="D273" s="248" t="s">
        <v>178</v>
      </c>
      <c r="E273" s="75"/>
      <c r="F273" s="251" t="s">
        <v>393</v>
      </c>
      <c r="G273" s="75"/>
      <c r="H273" s="75"/>
      <c r="I273" s="204"/>
      <c r="J273" s="75"/>
      <c r="K273" s="75"/>
      <c r="L273" s="73"/>
      <c r="M273" s="250"/>
      <c r="N273" s="48"/>
      <c r="O273" s="48"/>
      <c r="P273" s="48"/>
      <c r="Q273" s="48"/>
      <c r="R273" s="48"/>
      <c r="S273" s="48"/>
      <c r="T273" s="96"/>
      <c r="AT273" s="25" t="s">
        <v>178</v>
      </c>
      <c r="AU273" s="25" t="s">
        <v>87</v>
      </c>
    </row>
    <row r="274" spans="2:51" s="12" customFormat="1" ht="13.5">
      <c r="B274" s="252"/>
      <c r="C274" s="253"/>
      <c r="D274" s="248" t="s">
        <v>180</v>
      </c>
      <c r="E274" s="254" t="s">
        <v>24</v>
      </c>
      <c r="F274" s="255" t="s">
        <v>394</v>
      </c>
      <c r="G274" s="253"/>
      <c r="H274" s="254" t="s">
        <v>24</v>
      </c>
      <c r="I274" s="256"/>
      <c r="J274" s="253"/>
      <c r="K274" s="253"/>
      <c r="L274" s="257"/>
      <c r="M274" s="258"/>
      <c r="N274" s="259"/>
      <c r="O274" s="259"/>
      <c r="P274" s="259"/>
      <c r="Q274" s="259"/>
      <c r="R274" s="259"/>
      <c r="S274" s="259"/>
      <c r="T274" s="260"/>
      <c r="AT274" s="261" t="s">
        <v>180</v>
      </c>
      <c r="AU274" s="261" t="s">
        <v>87</v>
      </c>
      <c r="AV274" s="12" t="s">
        <v>25</v>
      </c>
      <c r="AW274" s="12" t="s">
        <v>38</v>
      </c>
      <c r="AX274" s="12" t="s">
        <v>75</v>
      </c>
      <c r="AY274" s="261" t="s">
        <v>167</v>
      </c>
    </row>
    <row r="275" spans="2:51" s="13" customFormat="1" ht="13.5">
      <c r="B275" s="262"/>
      <c r="C275" s="263"/>
      <c r="D275" s="248" t="s">
        <v>180</v>
      </c>
      <c r="E275" s="264" t="s">
        <v>24</v>
      </c>
      <c r="F275" s="265" t="s">
        <v>395</v>
      </c>
      <c r="G275" s="263"/>
      <c r="H275" s="266">
        <v>10</v>
      </c>
      <c r="I275" s="267"/>
      <c r="J275" s="263"/>
      <c r="K275" s="263"/>
      <c r="L275" s="268"/>
      <c r="M275" s="269"/>
      <c r="N275" s="270"/>
      <c r="O275" s="270"/>
      <c r="P275" s="270"/>
      <c r="Q275" s="270"/>
      <c r="R275" s="270"/>
      <c r="S275" s="270"/>
      <c r="T275" s="271"/>
      <c r="AT275" s="272" t="s">
        <v>180</v>
      </c>
      <c r="AU275" s="272" t="s">
        <v>87</v>
      </c>
      <c r="AV275" s="13" t="s">
        <v>87</v>
      </c>
      <c r="AW275" s="13" t="s">
        <v>38</v>
      </c>
      <c r="AX275" s="13" t="s">
        <v>25</v>
      </c>
      <c r="AY275" s="272" t="s">
        <v>167</v>
      </c>
    </row>
    <row r="276" spans="2:65" s="1" customFormat="1" ht="22.8" customHeight="1">
      <c r="B276" s="47"/>
      <c r="C276" s="236" t="s">
        <v>396</v>
      </c>
      <c r="D276" s="236" t="s">
        <v>169</v>
      </c>
      <c r="E276" s="237" t="s">
        <v>397</v>
      </c>
      <c r="F276" s="238" t="s">
        <v>398</v>
      </c>
      <c r="G276" s="239" t="s">
        <v>226</v>
      </c>
      <c r="H276" s="240">
        <v>10</v>
      </c>
      <c r="I276" s="241"/>
      <c r="J276" s="242">
        <f>ROUND(I276*H276,2)</f>
        <v>0</v>
      </c>
      <c r="K276" s="238" t="s">
        <v>173</v>
      </c>
      <c r="L276" s="73"/>
      <c r="M276" s="243" t="s">
        <v>24</v>
      </c>
      <c r="N276" s="244" t="s">
        <v>47</v>
      </c>
      <c r="O276" s="48"/>
      <c r="P276" s="245">
        <f>O276*H276</f>
        <v>0</v>
      </c>
      <c r="Q276" s="245">
        <v>0</v>
      </c>
      <c r="R276" s="245">
        <f>Q276*H276</f>
        <v>0</v>
      </c>
      <c r="S276" s="245">
        <v>0</v>
      </c>
      <c r="T276" s="246">
        <f>S276*H276</f>
        <v>0</v>
      </c>
      <c r="AR276" s="25" t="s">
        <v>174</v>
      </c>
      <c r="AT276" s="25" t="s">
        <v>169</v>
      </c>
      <c r="AU276" s="25" t="s">
        <v>87</v>
      </c>
      <c r="AY276" s="25" t="s">
        <v>167</v>
      </c>
      <c r="BE276" s="247">
        <f>IF(N276="základní",J276,0)</f>
        <v>0</v>
      </c>
      <c r="BF276" s="247">
        <f>IF(N276="snížená",J276,0)</f>
        <v>0</v>
      </c>
      <c r="BG276" s="247">
        <f>IF(N276="zákl. přenesená",J276,0)</f>
        <v>0</v>
      </c>
      <c r="BH276" s="247">
        <f>IF(N276="sníž. přenesená",J276,0)</f>
        <v>0</v>
      </c>
      <c r="BI276" s="247">
        <f>IF(N276="nulová",J276,0)</f>
        <v>0</v>
      </c>
      <c r="BJ276" s="25" t="s">
        <v>87</v>
      </c>
      <c r="BK276" s="247">
        <f>ROUND(I276*H276,2)</f>
        <v>0</v>
      </c>
      <c r="BL276" s="25" t="s">
        <v>174</v>
      </c>
      <c r="BM276" s="25" t="s">
        <v>399</v>
      </c>
    </row>
    <row r="277" spans="2:47" s="1" customFormat="1" ht="13.5">
      <c r="B277" s="47"/>
      <c r="C277" s="75"/>
      <c r="D277" s="248" t="s">
        <v>176</v>
      </c>
      <c r="E277" s="75"/>
      <c r="F277" s="249" t="s">
        <v>400</v>
      </c>
      <c r="G277" s="75"/>
      <c r="H277" s="75"/>
      <c r="I277" s="204"/>
      <c r="J277" s="75"/>
      <c r="K277" s="75"/>
      <c r="L277" s="73"/>
      <c r="M277" s="250"/>
      <c r="N277" s="48"/>
      <c r="O277" s="48"/>
      <c r="P277" s="48"/>
      <c r="Q277" s="48"/>
      <c r="R277" s="48"/>
      <c r="S277" s="48"/>
      <c r="T277" s="96"/>
      <c r="AT277" s="25" t="s">
        <v>176</v>
      </c>
      <c r="AU277" s="25" t="s">
        <v>87</v>
      </c>
    </row>
    <row r="278" spans="2:47" s="1" customFormat="1" ht="13.5">
      <c r="B278" s="47"/>
      <c r="C278" s="75"/>
      <c r="D278" s="248" t="s">
        <v>178</v>
      </c>
      <c r="E278" s="75"/>
      <c r="F278" s="251" t="s">
        <v>401</v>
      </c>
      <c r="G278" s="75"/>
      <c r="H278" s="75"/>
      <c r="I278" s="204"/>
      <c r="J278" s="75"/>
      <c r="K278" s="75"/>
      <c r="L278" s="73"/>
      <c r="M278" s="250"/>
      <c r="N278" s="48"/>
      <c r="O278" s="48"/>
      <c r="P278" s="48"/>
      <c r="Q278" s="48"/>
      <c r="R278" s="48"/>
      <c r="S278" s="48"/>
      <c r="T278" s="96"/>
      <c r="AT278" s="25" t="s">
        <v>178</v>
      </c>
      <c r="AU278" s="25" t="s">
        <v>87</v>
      </c>
    </row>
    <row r="279" spans="2:65" s="1" customFormat="1" ht="14.4" customHeight="1">
      <c r="B279" s="47"/>
      <c r="C279" s="236" t="s">
        <v>402</v>
      </c>
      <c r="D279" s="236" t="s">
        <v>169</v>
      </c>
      <c r="E279" s="237" t="s">
        <v>403</v>
      </c>
      <c r="F279" s="238" t="s">
        <v>404</v>
      </c>
      <c r="G279" s="239" t="s">
        <v>226</v>
      </c>
      <c r="H279" s="240">
        <v>10</v>
      </c>
      <c r="I279" s="241"/>
      <c r="J279" s="242">
        <f>ROUND(I279*H279,2)</f>
        <v>0</v>
      </c>
      <c r="K279" s="238" t="s">
        <v>173</v>
      </c>
      <c r="L279" s="73"/>
      <c r="M279" s="243" t="s">
        <v>24</v>
      </c>
      <c r="N279" s="244" t="s">
        <v>47</v>
      </c>
      <c r="O279" s="48"/>
      <c r="P279" s="245">
        <f>O279*H279</f>
        <v>0</v>
      </c>
      <c r="Q279" s="245">
        <v>0.00018</v>
      </c>
      <c r="R279" s="245">
        <f>Q279*H279</f>
        <v>0.0018000000000000002</v>
      </c>
      <c r="S279" s="245">
        <v>0</v>
      </c>
      <c r="T279" s="246">
        <f>S279*H279</f>
        <v>0</v>
      </c>
      <c r="AR279" s="25" t="s">
        <v>174</v>
      </c>
      <c r="AT279" s="25" t="s">
        <v>169</v>
      </c>
      <c r="AU279" s="25" t="s">
        <v>87</v>
      </c>
      <c r="AY279" s="25" t="s">
        <v>167</v>
      </c>
      <c r="BE279" s="247">
        <f>IF(N279="základní",J279,0)</f>
        <v>0</v>
      </c>
      <c r="BF279" s="247">
        <f>IF(N279="snížená",J279,0)</f>
        <v>0</v>
      </c>
      <c r="BG279" s="247">
        <f>IF(N279="zákl. přenesená",J279,0)</f>
        <v>0</v>
      </c>
      <c r="BH279" s="247">
        <f>IF(N279="sníž. přenesená",J279,0)</f>
        <v>0</v>
      </c>
      <c r="BI279" s="247">
        <f>IF(N279="nulová",J279,0)</f>
        <v>0</v>
      </c>
      <c r="BJ279" s="25" t="s">
        <v>87</v>
      </c>
      <c r="BK279" s="247">
        <f>ROUND(I279*H279,2)</f>
        <v>0</v>
      </c>
      <c r="BL279" s="25" t="s">
        <v>174</v>
      </c>
      <c r="BM279" s="25" t="s">
        <v>405</v>
      </c>
    </row>
    <row r="280" spans="2:47" s="1" customFormat="1" ht="13.5">
      <c r="B280" s="47"/>
      <c r="C280" s="75"/>
      <c r="D280" s="248" t="s">
        <v>176</v>
      </c>
      <c r="E280" s="75"/>
      <c r="F280" s="249" t="s">
        <v>406</v>
      </c>
      <c r="G280" s="75"/>
      <c r="H280" s="75"/>
      <c r="I280" s="204"/>
      <c r="J280" s="75"/>
      <c r="K280" s="75"/>
      <c r="L280" s="73"/>
      <c r="M280" s="250"/>
      <c r="N280" s="48"/>
      <c r="O280" s="48"/>
      <c r="P280" s="48"/>
      <c r="Q280" s="48"/>
      <c r="R280" s="48"/>
      <c r="S280" s="48"/>
      <c r="T280" s="96"/>
      <c r="AT280" s="25" t="s">
        <v>176</v>
      </c>
      <c r="AU280" s="25" t="s">
        <v>87</v>
      </c>
    </row>
    <row r="281" spans="2:47" s="1" customFormat="1" ht="13.5">
      <c r="B281" s="47"/>
      <c r="C281" s="75"/>
      <c r="D281" s="248" t="s">
        <v>178</v>
      </c>
      <c r="E281" s="75"/>
      <c r="F281" s="251" t="s">
        <v>407</v>
      </c>
      <c r="G281" s="75"/>
      <c r="H281" s="75"/>
      <c r="I281" s="204"/>
      <c r="J281" s="75"/>
      <c r="K281" s="75"/>
      <c r="L281" s="73"/>
      <c r="M281" s="250"/>
      <c r="N281" s="48"/>
      <c r="O281" s="48"/>
      <c r="P281" s="48"/>
      <c r="Q281" s="48"/>
      <c r="R281" s="48"/>
      <c r="S281" s="48"/>
      <c r="T281" s="96"/>
      <c r="AT281" s="25" t="s">
        <v>178</v>
      </c>
      <c r="AU281" s="25" t="s">
        <v>87</v>
      </c>
    </row>
    <row r="282" spans="2:51" s="12" customFormat="1" ht="13.5">
      <c r="B282" s="252"/>
      <c r="C282" s="253"/>
      <c r="D282" s="248" t="s">
        <v>180</v>
      </c>
      <c r="E282" s="254" t="s">
        <v>24</v>
      </c>
      <c r="F282" s="255" t="s">
        <v>408</v>
      </c>
      <c r="G282" s="253"/>
      <c r="H282" s="254" t="s">
        <v>24</v>
      </c>
      <c r="I282" s="256"/>
      <c r="J282" s="253"/>
      <c r="K282" s="253"/>
      <c r="L282" s="257"/>
      <c r="M282" s="258"/>
      <c r="N282" s="259"/>
      <c r="O282" s="259"/>
      <c r="P282" s="259"/>
      <c r="Q282" s="259"/>
      <c r="R282" s="259"/>
      <c r="S282" s="259"/>
      <c r="T282" s="260"/>
      <c r="AT282" s="261" t="s">
        <v>180</v>
      </c>
      <c r="AU282" s="261" t="s">
        <v>87</v>
      </c>
      <c r="AV282" s="12" t="s">
        <v>25</v>
      </c>
      <c r="AW282" s="12" t="s">
        <v>38</v>
      </c>
      <c r="AX282" s="12" t="s">
        <v>75</v>
      </c>
      <c r="AY282" s="261" t="s">
        <v>167</v>
      </c>
    </row>
    <row r="283" spans="2:51" s="13" customFormat="1" ht="13.5">
      <c r="B283" s="262"/>
      <c r="C283" s="263"/>
      <c r="D283" s="248" t="s">
        <v>180</v>
      </c>
      <c r="E283" s="264" t="s">
        <v>24</v>
      </c>
      <c r="F283" s="265" t="s">
        <v>395</v>
      </c>
      <c r="G283" s="263"/>
      <c r="H283" s="266">
        <v>10</v>
      </c>
      <c r="I283" s="267"/>
      <c r="J283" s="263"/>
      <c r="K283" s="263"/>
      <c r="L283" s="268"/>
      <c r="M283" s="269"/>
      <c r="N283" s="270"/>
      <c r="O283" s="270"/>
      <c r="P283" s="270"/>
      <c r="Q283" s="270"/>
      <c r="R283" s="270"/>
      <c r="S283" s="270"/>
      <c r="T283" s="271"/>
      <c r="AT283" s="272" t="s">
        <v>180</v>
      </c>
      <c r="AU283" s="272" t="s">
        <v>87</v>
      </c>
      <c r="AV283" s="13" t="s">
        <v>87</v>
      </c>
      <c r="AW283" s="13" t="s">
        <v>38</v>
      </c>
      <c r="AX283" s="13" t="s">
        <v>25</v>
      </c>
      <c r="AY283" s="272" t="s">
        <v>167</v>
      </c>
    </row>
    <row r="284" spans="2:63" s="11" customFormat="1" ht="29.85" customHeight="1">
      <c r="B284" s="220"/>
      <c r="C284" s="221"/>
      <c r="D284" s="222" t="s">
        <v>74</v>
      </c>
      <c r="E284" s="234" t="s">
        <v>87</v>
      </c>
      <c r="F284" s="234" t="s">
        <v>409</v>
      </c>
      <c r="G284" s="221"/>
      <c r="H284" s="221"/>
      <c r="I284" s="224"/>
      <c r="J284" s="235">
        <f>BK284</f>
        <v>0</v>
      </c>
      <c r="K284" s="221"/>
      <c r="L284" s="226"/>
      <c r="M284" s="227"/>
      <c r="N284" s="228"/>
      <c r="O284" s="228"/>
      <c r="P284" s="229">
        <f>SUM(P285:P319)</f>
        <v>0</v>
      </c>
      <c r="Q284" s="228"/>
      <c r="R284" s="229">
        <f>SUM(R285:R319)</f>
        <v>43.679082</v>
      </c>
      <c r="S284" s="228"/>
      <c r="T284" s="230">
        <f>SUM(T285:T319)</f>
        <v>0</v>
      </c>
      <c r="AR284" s="231" t="s">
        <v>25</v>
      </c>
      <c r="AT284" s="232" t="s">
        <v>74</v>
      </c>
      <c r="AU284" s="232" t="s">
        <v>25</v>
      </c>
      <c r="AY284" s="231" t="s">
        <v>167</v>
      </c>
      <c r="BK284" s="233">
        <f>SUM(BK285:BK319)</f>
        <v>0</v>
      </c>
    </row>
    <row r="285" spans="2:65" s="1" customFormat="1" ht="22.8" customHeight="1">
      <c r="B285" s="47"/>
      <c r="C285" s="236" t="s">
        <v>410</v>
      </c>
      <c r="D285" s="236" t="s">
        <v>169</v>
      </c>
      <c r="E285" s="237" t="s">
        <v>411</v>
      </c>
      <c r="F285" s="238" t="s">
        <v>412</v>
      </c>
      <c r="G285" s="239" t="s">
        <v>172</v>
      </c>
      <c r="H285" s="240">
        <v>0.5</v>
      </c>
      <c r="I285" s="241"/>
      <c r="J285" s="242">
        <f>ROUND(I285*H285,2)</f>
        <v>0</v>
      </c>
      <c r="K285" s="238" t="s">
        <v>173</v>
      </c>
      <c r="L285" s="73"/>
      <c r="M285" s="243" t="s">
        <v>24</v>
      </c>
      <c r="N285" s="244" t="s">
        <v>47</v>
      </c>
      <c r="O285" s="48"/>
      <c r="P285" s="245">
        <f>O285*H285</f>
        <v>0</v>
      </c>
      <c r="Q285" s="245">
        <v>2.45329</v>
      </c>
      <c r="R285" s="245">
        <f>Q285*H285</f>
        <v>1.226645</v>
      </c>
      <c r="S285" s="245">
        <v>0</v>
      </c>
      <c r="T285" s="246">
        <f>S285*H285</f>
        <v>0</v>
      </c>
      <c r="AR285" s="25" t="s">
        <v>174</v>
      </c>
      <c r="AT285" s="25" t="s">
        <v>169</v>
      </c>
      <c r="AU285" s="25" t="s">
        <v>87</v>
      </c>
      <c r="AY285" s="25" t="s">
        <v>167</v>
      </c>
      <c r="BE285" s="247">
        <f>IF(N285="základní",J285,0)</f>
        <v>0</v>
      </c>
      <c r="BF285" s="247">
        <f>IF(N285="snížená",J285,0)</f>
        <v>0</v>
      </c>
      <c r="BG285" s="247">
        <f>IF(N285="zákl. přenesená",J285,0)</f>
        <v>0</v>
      </c>
      <c r="BH285" s="247">
        <f>IF(N285="sníž. přenesená",J285,0)</f>
        <v>0</v>
      </c>
      <c r="BI285" s="247">
        <f>IF(N285="nulová",J285,0)</f>
        <v>0</v>
      </c>
      <c r="BJ285" s="25" t="s">
        <v>87</v>
      </c>
      <c r="BK285" s="247">
        <f>ROUND(I285*H285,2)</f>
        <v>0</v>
      </c>
      <c r="BL285" s="25" t="s">
        <v>174</v>
      </c>
      <c r="BM285" s="25" t="s">
        <v>413</v>
      </c>
    </row>
    <row r="286" spans="2:47" s="1" customFormat="1" ht="13.5">
      <c r="B286" s="47"/>
      <c r="C286" s="75"/>
      <c r="D286" s="248" t="s">
        <v>176</v>
      </c>
      <c r="E286" s="75"/>
      <c r="F286" s="249" t="s">
        <v>414</v>
      </c>
      <c r="G286" s="75"/>
      <c r="H286" s="75"/>
      <c r="I286" s="204"/>
      <c r="J286" s="75"/>
      <c r="K286" s="75"/>
      <c r="L286" s="73"/>
      <c r="M286" s="250"/>
      <c r="N286" s="48"/>
      <c r="O286" s="48"/>
      <c r="P286" s="48"/>
      <c r="Q286" s="48"/>
      <c r="R286" s="48"/>
      <c r="S286" s="48"/>
      <c r="T286" s="96"/>
      <c r="AT286" s="25" t="s">
        <v>176</v>
      </c>
      <c r="AU286" s="25" t="s">
        <v>87</v>
      </c>
    </row>
    <row r="287" spans="2:51" s="12" customFormat="1" ht="13.5">
      <c r="B287" s="252"/>
      <c r="C287" s="253"/>
      <c r="D287" s="248" t="s">
        <v>180</v>
      </c>
      <c r="E287" s="254" t="s">
        <v>24</v>
      </c>
      <c r="F287" s="255" t="s">
        <v>415</v>
      </c>
      <c r="G287" s="253"/>
      <c r="H287" s="254" t="s">
        <v>24</v>
      </c>
      <c r="I287" s="256"/>
      <c r="J287" s="253"/>
      <c r="K287" s="253"/>
      <c r="L287" s="257"/>
      <c r="M287" s="258"/>
      <c r="N287" s="259"/>
      <c r="O287" s="259"/>
      <c r="P287" s="259"/>
      <c r="Q287" s="259"/>
      <c r="R287" s="259"/>
      <c r="S287" s="259"/>
      <c r="T287" s="260"/>
      <c r="AT287" s="261" t="s">
        <v>180</v>
      </c>
      <c r="AU287" s="261" t="s">
        <v>87</v>
      </c>
      <c r="AV287" s="12" t="s">
        <v>25</v>
      </c>
      <c r="AW287" s="12" t="s">
        <v>38</v>
      </c>
      <c r="AX287" s="12" t="s">
        <v>75</v>
      </c>
      <c r="AY287" s="261" t="s">
        <v>167</v>
      </c>
    </row>
    <row r="288" spans="2:51" s="12" customFormat="1" ht="13.5">
      <c r="B288" s="252"/>
      <c r="C288" s="253"/>
      <c r="D288" s="248" t="s">
        <v>180</v>
      </c>
      <c r="E288" s="254" t="s">
        <v>24</v>
      </c>
      <c r="F288" s="255" t="s">
        <v>416</v>
      </c>
      <c r="G288" s="253"/>
      <c r="H288" s="254" t="s">
        <v>24</v>
      </c>
      <c r="I288" s="256"/>
      <c r="J288" s="253"/>
      <c r="K288" s="253"/>
      <c r="L288" s="257"/>
      <c r="M288" s="258"/>
      <c r="N288" s="259"/>
      <c r="O288" s="259"/>
      <c r="P288" s="259"/>
      <c r="Q288" s="259"/>
      <c r="R288" s="259"/>
      <c r="S288" s="259"/>
      <c r="T288" s="260"/>
      <c r="AT288" s="261" t="s">
        <v>180</v>
      </c>
      <c r="AU288" s="261" t="s">
        <v>87</v>
      </c>
      <c r="AV288" s="12" t="s">
        <v>25</v>
      </c>
      <c r="AW288" s="12" t="s">
        <v>38</v>
      </c>
      <c r="AX288" s="12" t="s">
        <v>75</v>
      </c>
      <c r="AY288" s="261" t="s">
        <v>167</v>
      </c>
    </row>
    <row r="289" spans="2:51" s="12" customFormat="1" ht="13.5">
      <c r="B289" s="252"/>
      <c r="C289" s="253"/>
      <c r="D289" s="248" t="s">
        <v>180</v>
      </c>
      <c r="E289" s="254" t="s">
        <v>24</v>
      </c>
      <c r="F289" s="255" t="s">
        <v>417</v>
      </c>
      <c r="G289" s="253"/>
      <c r="H289" s="254" t="s">
        <v>24</v>
      </c>
      <c r="I289" s="256"/>
      <c r="J289" s="253"/>
      <c r="K289" s="253"/>
      <c r="L289" s="257"/>
      <c r="M289" s="258"/>
      <c r="N289" s="259"/>
      <c r="O289" s="259"/>
      <c r="P289" s="259"/>
      <c r="Q289" s="259"/>
      <c r="R289" s="259"/>
      <c r="S289" s="259"/>
      <c r="T289" s="260"/>
      <c r="AT289" s="261" t="s">
        <v>180</v>
      </c>
      <c r="AU289" s="261" t="s">
        <v>87</v>
      </c>
      <c r="AV289" s="12" t="s">
        <v>25</v>
      </c>
      <c r="AW289" s="12" t="s">
        <v>38</v>
      </c>
      <c r="AX289" s="12" t="s">
        <v>75</v>
      </c>
      <c r="AY289" s="261" t="s">
        <v>167</v>
      </c>
    </row>
    <row r="290" spans="2:51" s="13" customFormat="1" ht="13.5">
      <c r="B290" s="262"/>
      <c r="C290" s="263"/>
      <c r="D290" s="248" t="s">
        <v>180</v>
      </c>
      <c r="E290" s="264" t="s">
        <v>24</v>
      </c>
      <c r="F290" s="265" t="s">
        <v>418</v>
      </c>
      <c r="G290" s="263"/>
      <c r="H290" s="266">
        <v>0.5</v>
      </c>
      <c r="I290" s="267"/>
      <c r="J290" s="263"/>
      <c r="K290" s="263"/>
      <c r="L290" s="268"/>
      <c r="M290" s="269"/>
      <c r="N290" s="270"/>
      <c r="O290" s="270"/>
      <c r="P290" s="270"/>
      <c r="Q290" s="270"/>
      <c r="R290" s="270"/>
      <c r="S290" s="270"/>
      <c r="T290" s="271"/>
      <c r="AT290" s="272" t="s">
        <v>180</v>
      </c>
      <c r="AU290" s="272" t="s">
        <v>87</v>
      </c>
      <c r="AV290" s="13" t="s">
        <v>87</v>
      </c>
      <c r="AW290" s="13" t="s">
        <v>38</v>
      </c>
      <c r="AX290" s="13" t="s">
        <v>25</v>
      </c>
      <c r="AY290" s="272" t="s">
        <v>167</v>
      </c>
    </row>
    <row r="291" spans="2:65" s="1" customFormat="1" ht="14.4" customHeight="1">
      <c r="B291" s="47"/>
      <c r="C291" s="236" t="s">
        <v>419</v>
      </c>
      <c r="D291" s="236" t="s">
        <v>169</v>
      </c>
      <c r="E291" s="237" t="s">
        <v>420</v>
      </c>
      <c r="F291" s="238" t="s">
        <v>421</v>
      </c>
      <c r="G291" s="239" t="s">
        <v>172</v>
      </c>
      <c r="H291" s="240">
        <v>10.4</v>
      </c>
      <c r="I291" s="241"/>
      <c r="J291" s="242">
        <f>ROUND(I291*H291,2)</f>
        <v>0</v>
      </c>
      <c r="K291" s="238" t="s">
        <v>173</v>
      </c>
      <c r="L291" s="73"/>
      <c r="M291" s="243" t="s">
        <v>24</v>
      </c>
      <c r="N291" s="244" t="s">
        <v>47</v>
      </c>
      <c r="O291" s="48"/>
      <c r="P291" s="245">
        <f>O291*H291</f>
        <v>0</v>
      </c>
      <c r="Q291" s="245">
        <v>2.25634</v>
      </c>
      <c r="R291" s="245">
        <f>Q291*H291</f>
        <v>23.465936</v>
      </c>
      <c r="S291" s="245">
        <v>0</v>
      </c>
      <c r="T291" s="246">
        <f>S291*H291</f>
        <v>0</v>
      </c>
      <c r="AR291" s="25" t="s">
        <v>174</v>
      </c>
      <c r="AT291" s="25" t="s">
        <v>169</v>
      </c>
      <c r="AU291" s="25" t="s">
        <v>87</v>
      </c>
      <c r="AY291" s="25" t="s">
        <v>167</v>
      </c>
      <c r="BE291" s="247">
        <f>IF(N291="základní",J291,0)</f>
        <v>0</v>
      </c>
      <c r="BF291" s="247">
        <f>IF(N291="snížená",J291,0)</f>
        <v>0</v>
      </c>
      <c r="BG291" s="247">
        <f>IF(N291="zákl. přenesená",J291,0)</f>
        <v>0</v>
      </c>
      <c r="BH291" s="247">
        <f>IF(N291="sníž. přenesená",J291,0)</f>
        <v>0</v>
      </c>
      <c r="BI291" s="247">
        <f>IF(N291="nulová",J291,0)</f>
        <v>0</v>
      </c>
      <c r="BJ291" s="25" t="s">
        <v>87</v>
      </c>
      <c r="BK291" s="247">
        <f>ROUND(I291*H291,2)</f>
        <v>0</v>
      </c>
      <c r="BL291" s="25" t="s">
        <v>174</v>
      </c>
      <c r="BM291" s="25" t="s">
        <v>422</v>
      </c>
    </row>
    <row r="292" spans="2:47" s="1" customFormat="1" ht="13.5">
      <c r="B292" s="47"/>
      <c r="C292" s="75"/>
      <c r="D292" s="248" t="s">
        <v>176</v>
      </c>
      <c r="E292" s="75"/>
      <c r="F292" s="249" t="s">
        <v>423</v>
      </c>
      <c r="G292" s="75"/>
      <c r="H292" s="75"/>
      <c r="I292" s="204"/>
      <c r="J292" s="75"/>
      <c r="K292" s="75"/>
      <c r="L292" s="73"/>
      <c r="M292" s="250"/>
      <c r="N292" s="48"/>
      <c r="O292" s="48"/>
      <c r="P292" s="48"/>
      <c r="Q292" s="48"/>
      <c r="R292" s="48"/>
      <c r="S292" s="48"/>
      <c r="T292" s="96"/>
      <c r="AT292" s="25" t="s">
        <v>176</v>
      </c>
      <c r="AU292" s="25" t="s">
        <v>87</v>
      </c>
    </row>
    <row r="293" spans="2:47" s="1" customFormat="1" ht="13.5">
      <c r="B293" s="47"/>
      <c r="C293" s="75"/>
      <c r="D293" s="248" t="s">
        <v>178</v>
      </c>
      <c r="E293" s="75"/>
      <c r="F293" s="251" t="s">
        <v>424</v>
      </c>
      <c r="G293" s="75"/>
      <c r="H293" s="75"/>
      <c r="I293" s="204"/>
      <c r="J293" s="75"/>
      <c r="K293" s="75"/>
      <c r="L293" s="73"/>
      <c r="M293" s="250"/>
      <c r="N293" s="48"/>
      <c r="O293" s="48"/>
      <c r="P293" s="48"/>
      <c r="Q293" s="48"/>
      <c r="R293" s="48"/>
      <c r="S293" s="48"/>
      <c r="T293" s="96"/>
      <c r="AT293" s="25" t="s">
        <v>178</v>
      </c>
      <c r="AU293" s="25" t="s">
        <v>87</v>
      </c>
    </row>
    <row r="294" spans="2:51" s="12" customFormat="1" ht="13.5">
      <c r="B294" s="252"/>
      <c r="C294" s="253"/>
      <c r="D294" s="248" t="s">
        <v>180</v>
      </c>
      <c r="E294" s="254" t="s">
        <v>24</v>
      </c>
      <c r="F294" s="255" t="s">
        <v>425</v>
      </c>
      <c r="G294" s="253"/>
      <c r="H294" s="254" t="s">
        <v>24</v>
      </c>
      <c r="I294" s="256"/>
      <c r="J294" s="253"/>
      <c r="K294" s="253"/>
      <c r="L294" s="257"/>
      <c r="M294" s="258"/>
      <c r="N294" s="259"/>
      <c r="O294" s="259"/>
      <c r="P294" s="259"/>
      <c r="Q294" s="259"/>
      <c r="R294" s="259"/>
      <c r="S294" s="259"/>
      <c r="T294" s="260"/>
      <c r="AT294" s="261" t="s">
        <v>180</v>
      </c>
      <c r="AU294" s="261" t="s">
        <v>87</v>
      </c>
      <c r="AV294" s="12" t="s">
        <v>25</v>
      </c>
      <c r="AW294" s="12" t="s">
        <v>38</v>
      </c>
      <c r="AX294" s="12" t="s">
        <v>75</v>
      </c>
      <c r="AY294" s="261" t="s">
        <v>167</v>
      </c>
    </row>
    <row r="295" spans="2:51" s="13" customFormat="1" ht="13.5">
      <c r="B295" s="262"/>
      <c r="C295" s="263"/>
      <c r="D295" s="248" t="s">
        <v>180</v>
      </c>
      <c r="E295" s="264" t="s">
        <v>24</v>
      </c>
      <c r="F295" s="265" t="s">
        <v>426</v>
      </c>
      <c r="G295" s="263"/>
      <c r="H295" s="266">
        <v>7.3</v>
      </c>
      <c r="I295" s="267"/>
      <c r="J295" s="263"/>
      <c r="K295" s="263"/>
      <c r="L295" s="268"/>
      <c r="M295" s="269"/>
      <c r="N295" s="270"/>
      <c r="O295" s="270"/>
      <c r="P295" s="270"/>
      <c r="Q295" s="270"/>
      <c r="R295" s="270"/>
      <c r="S295" s="270"/>
      <c r="T295" s="271"/>
      <c r="AT295" s="272" t="s">
        <v>180</v>
      </c>
      <c r="AU295" s="272" t="s">
        <v>87</v>
      </c>
      <c r="AV295" s="13" t="s">
        <v>87</v>
      </c>
      <c r="AW295" s="13" t="s">
        <v>38</v>
      </c>
      <c r="AX295" s="13" t="s">
        <v>75</v>
      </c>
      <c r="AY295" s="272" t="s">
        <v>167</v>
      </c>
    </row>
    <row r="296" spans="2:51" s="13" customFormat="1" ht="13.5">
      <c r="B296" s="262"/>
      <c r="C296" s="263"/>
      <c r="D296" s="248" t="s">
        <v>180</v>
      </c>
      <c r="E296" s="264" t="s">
        <v>24</v>
      </c>
      <c r="F296" s="265" t="s">
        <v>427</v>
      </c>
      <c r="G296" s="263"/>
      <c r="H296" s="266">
        <v>3.1</v>
      </c>
      <c r="I296" s="267"/>
      <c r="J296" s="263"/>
      <c r="K296" s="263"/>
      <c r="L296" s="268"/>
      <c r="M296" s="269"/>
      <c r="N296" s="270"/>
      <c r="O296" s="270"/>
      <c r="P296" s="270"/>
      <c r="Q296" s="270"/>
      <c r="R296" s="270"/>
      <c r="S296" s="270"/>
      <c r="T296" s="271"/>
      <c r="AT296" s="272" t="s">
        <v>180</v>
      </c>
      <c r="AU296" s="272" t="s">
        <v>87</v>
      </c>
      <c r="AV296" s="13" t="s">
        <v>87</v>
      </c>
      <c r="AW296" s="13" t="s">
        <v>38</v>
      </c>
      <c r="AX296" s="13" t="s">
        <v>75</v>
      </c>
      <c r="AY296" s="272" t="s">
        <v>167</v>
      </c>
    </row>
    <row r="297" spans="2:51" s="14" customFormat="1" ht="13.5">
      <c r="B297" s="273"/>
      <c r="C297" s="274"/>
      <c r="D297" s="248" t="s">
        <v>180</v>
      </c>
      <c r="E297" s="275" t="s">
        <v>24</v>
      </c>
      <c r="F297" s="276" t="s">
        <v>201</v>
      </c>
      <c r="G297" s="274"/>
      <c r="H297" s="277">
        <v>10.4</v>
      </c>
      <c r="I297" s="278"/>
      <c r="J297" s="274"/>
      <c r="K297" s="274"/>
      <c r="L297" s="279"/>
      <c r="M297" s="280"/>
      <c r="N297" s="281"/>
      <c r="O297" s="281"/>
      <c r="P297" s="281"/>
      <c r="Q297" s="281"/>
      <c r="R297" s="281"/>
      <c r="S297" s="281"/>
      <c r="T297" s="282"/>
      <c r="AT297" s="283" t="s">
        <v>180</v>
      </c>
      <c r="AU297" s="283" t="s">
        <v>87</v>
      </c>
      <c r="AV297" s="14" t="s">
        <v>174</v>
      </c>
      <c r="AW297" s="14" t="s">
        <v>38</v>
      </c>
      <c r="AX297" s="14" t="s">
        <v>25</v>
      </c>
      <c r="AY297" s="283" t="s">
        <v>167</v>
      </c>
    </row>
    <row r="298" spans="2:65" s="1" customFormat="1" ht="14.4" customHeight="1">
      <c r="B298" s="47"/>
      <c r="C298" s="236" t="s">
        <v>428</v>
      </c>
      <c r="D298" s="236" t="s">
        <v>169</v>
      </c>
      <c r="E298" s="237" t="s">
        <v>429</v>
      </c>
      <c r="F298" s="238" t="s">
        <v>430</v>
      </c>
      <c r="G298" s="239" t="s">
        <v>172</v>
      </c>
      <c r="H298" s="240">
        <v>8.4</v>
      </c>
      <c r="I298" s="241"/>
      <c r="J298" s="242">
        <f>ROUND(I298*H298,2)</f>
        <v>0</v>
      </c>
      <c r="K298" s="238" t="s">
        <v>173</v>
      </c>
      <c r="L298" s="73"/>
      <c r="M298" s="243" t="s">
        <v>24</v>
      </c>
      <c r="N298" s="244" t="s">
        <v>47</v>
      </c>
      <c r="O298" s="48"/>
      <c r="P298" s="245">
        <f>O298*H298</f>
        <v>0</v>
      </c>
      <c r="Q298" s="245">
        <v>2.25634</v>
      </c>
      <c r="R298" s="245">
        <f>Q298*H298</f>
        <v>18.953256</v>
      </c>
      <c r="S298" s="245">
        <v>0</v>
      </c>
      <c r="T298" s="246">
        <f>S298*H298</f>
        <v>0</v>
      </c>
      <c r="AR298" s="25" t="s">
        <v>174</v>
      </c>
      <c r="AT298" s="25" t="s">
        <v>169</v>
      </c>
      <c r="AU298" s="25" t="s">
        <v>87</v>
      </c>
      <c r="AY298" s="25" t="s">
        <v>167</v>
      </c>
      <c r="BE298" s="247">
        <f>IF(N298="základní",J298,0)</f>
        <v>0</v>
      </c>
      <c r="BF298" s="247">
        <f>IF(N298="snížená",J298,0)</f>
        <v>0</v>
      </c>
      <c r="BG298" s="247">
        <f>IF(N298="zákl. přenesená",J298,0)</f>
        <v>0</v>
      </c>
      <c r="BH298" s="247">
        <f>IF(N298="sníž. přenesená",J298,0)</f>
        <v>0</v>
      </c>
      <c r="BI298" s="247">
        <f>IF(N298="nulová",J298,0)</f>
        <v>0</v>
      </c>
      <c r="BJ298" s="25" t="s">
        <v>87</v>
      </c>
      <c r="BK298" s="247">
        <f>ROUND(I298*H298,2)</f>
        <v>0</v>
      </c>
      <c r="BL298" s="25" t="s">
        <v>174</v>
      </c>
      <c r="BM298" s="25" t="s">
        <v>431</v>
      </c>
    </row>
    <row r="299" spans="2:47" s="1" customFormat="1" ht="13.5">
      <c r="B299" s="47"/>
      <c r="C299" s="75"/>
      <c r="D299" s="248" t="s">
        <v>176</v>
      </c>
      <c r="E299" s="75"/>
      <c r="F299" s="249" t="s">
        <v>432</v>
      </c>
      <c r="G299" s="75"/>
      <c r="H299" s="75"/>
      <c r="I299" s="204"/>
      <c r="J299" s="75"/>
      <c r="K299" s="75"/>
      <c r="L299" s="73"/>
      <c r="M299" s="250"/>
      <c r="N299" s="48"/>
      <c r="O299" s="48"/>
      <c r="P299" s="48"/>
      <c r="Q299" s="48"/>
      <c r="R299" s="48"/>
      <c r="S299" s="48"/>
      <c r="T299" s="96"/>
      <c r="AT299" s="25" t="s">
        <v>176</v>
      </c>
      <c r="AU299" s="25" t="s">
        <v>87</v>
      </c>
    </row>
    <row r="300" spans="2:47" s="1" customFormat="1" ht="13.5">
      <c r="B300" s="47"/>
      <c r="C300" s="75"/>
      <c r="D300" s="248" t="s">
        <v>178</v>
      </c>
      <c r="E300" s="75"/>
      <c r="F300" s="251" t="s">
        <v>424</v>
      </c>
      <c r="G300" s="75"/>
      <c r="H300" s="75"/>
      <c r="I300" s="204"/>
      <c r="J300" s="75"/>
      <c r="K300" s="75"/>
      <c r="L300" s="73"/>
      <c r="M300" s="250"/>
      <c r="N300" s="48"/>
      <c r="O300" s="48"/>
      <c r="P300" s="48"/>
      <c r="Q300" s="48"/>
      <c r="R300" s="48"/>
      <c r="S300" s="48"/>
      <c r="T300" s="96"/>
      <c r="AT300" s="25" t="s">
        <v>178</v>
      </c>
      <c r="AU300" s="25" t="s">
        <v>87</v>
      </c>
    </row>
    <row r="301" spans="2:51" s="12" customFormat="1" ht="13.5">
      <c r="B301" s="252"/>
      <c r="C301" s="253"/>
      <c r="D301" s="248" t="s">
        <v>180</v>
      </c>
      <c r="E301" s="254" t="s">
        <v>24</v>
      </c>
      <c r="F301" s="255" t="s">
        <v>433</v>
      </c>
      <c r="G301" s="253"/>
      <c r="H301" s="254" t="s">
        <v>24</v>
      </c>
      <c r="I301" s="256"/>
      <c r="J301" s="253"/>
      <c r="K301" s="253"/>
      <c r="L301" s="257"/>
      <c r="M301" s="258"/>
      <c r="N301" s="259"/>
      <c r="O301" s="259"/>
      <c r="P301" s="259"/>
      <c r="Q301" s="259"/>
      <c r="R301" s="259"/>
      <c r="S301" s="259"/>
      <c r="T301" s="260"/>
      <c r="AT301" s="261" t="s">
        <v>180</v>
      </c>
      <c r="AU301" s="261" t="s">
        <v>87</v>
      </c>
      <c r="AV301" s="12" t="s">
        <v>25</v>
      </c>
      <c r="AW301" s="12" t="s">
        <v>38</v>
      </c>
      <c r="AX301" s="12" t="s">
        <v>75</v>
      </c>
      <c r="AY301" s="261" t="s">
        <v>167</v>
      </c>
    </row>
    <row r="302" spans="2:51" s="13" customFormat="1" ht="13.5">
      <c r="B302" s="262"/>
      <c r="C302" s="263"/>
      <c r="D302" s="248" t="s">
        <v>180</v>
      </c>
      <c r="E302" s="264" t="s">
        <v>24</v>
      </c>
      <c r="F302" s="265" t="s">
        <v>434</v>
      </c>
      <c r="G302" s="263"/>
      <c r="H302" s="266">
        <v>6.75</v>
      </c>
      <c r="I302" s="267"/>
      <c r="J302" s="263"/>
      <c r="K302" s="263"/>
      <c r="L302" s="268"/>
      <c r="M302" s="269"/>
      <c r="N302" s="270"/>
      <c r="O302" s="270"/>
      <c r="P302" s="270"/>
      <c r="Q302" s="270"/>
      <c r="R302" s="270"/>
      <c r="S302" s="270"/>
      <c r="T302" s="271"/>
      <c r="AT302" s="272" t="s">
        <v>180</v>
      </c>
      <c r="AU302" s="272" t="s">
        <v>87</v>
      </c>
      <c r="AV302" s="13" t="s">
        <v>87</v>
      </c>
      <c r="AW302" s="13" t="s">
        <v>38</v>
      </c>
      <c r="AX302" s="13" t="s">
        <v>75</v>
      </c>
      <c r="AY302" s="272" t="s">
        <v>167</v>
      </c>
    </row>
    <row r="303" spans="2:51" s="12" customFormat="1" ht="13.5">
      <c r="B303" s="252"/>
      <c r="C303" s="253"/>
      <c r="D303" s="248" t="s">
        <v>180</v>
      </c>
      <c r="E303" s="254" t="s">
        <v>24</v>
      </c>
      <c r="F303" s="255" t="s">
        <v>435</v>
      </c>
      <c r="G303" s="253"/>
      <c r="H303" s="254" t="s">
        <v>24</v>
      </c>
      <c r="I303" s="256"/>
      <c r="J303" s="253"/>
      <c r="K303" s="253"/>
      <c r="L303" s="257"/>
      <c r="M303" s="258"/>
      <c r="N303" s="259"/>
      <c r="O303" s="259"/>
      <c r="P303" s="259"/>
      <c r="Q303" s="259"/>
      <c r="R303" s="259"/>
      <c r="S303" s="259"/>
      <c r="T303" s="260"/>
      <c r="AT303" s="261" t="s">
        <v>180</v>
      </c>
      <c r="AU303" s="261" t="s">
        <v>87</v>
      </c>
      <c r="AV303" s="12" t="s">
        <v>25</v>
      </c>
      <c r="AW303" s="12" t="s">
        <v>38</v>
      </c>
      <c r="AX303" s="12" t="s">
        <v>75</v>
      </c>
      <c r="AY303" s="261" t="s">
        <v>167</v>
      </c>
    </row>
    <row r="304" spans="2:51" s="13" customFormat="1" ht="13.5">
      <c r="B304" s="262"/>
      <c r="C304" s="263"/>
      <c r="D304" s="248" t="s">
        <v>180</v>
      </c>
      <c r="E304" s="264" t="s">
        <v>24</v>
      </c>
      <c r="F304" s="265" t="s">
        <v>436</v>
      </c>
      <c r="G304" s="263"/>
      <c r="H304" s="266">
        <v>0.9</v>
      </c>
      <c r="I304" s="267"/>
      <c r="J304" s="263"/>
      <c r="K304" s="263"/>
      <c r="L304" s="268"/>
      <c r="M304" s="269"/>
      <c r="N304" s="270"/>
      <c r="O304" s="270"/>
      <c r="P304" s="270"/>
      <c r="Q304" s="270"/>
      <c r="R304" s="270"/>
      <c r="S304" s="270"/>
      <c r="T304" s="271"/>
      <c r="AT304" s="272" t="s">
        <v>180</v>
      </c>
      <c r="AU304" s="272" t="s">
        <v>87</v>
      </c>
      <c r="AV304" s="13" t="s">
        <v>87</v>
      </c>
      <c r="AW304" s="13" t="s">
        <v>38</v>
      </c>
      <c r="AX304" s="13" t="s">
        <v>75</v>
      </c>
      <c r="AY304" s="272" t="s">
        <v>167</v>
      </c>
    </row>
    <row r="305" spans="2:51" s="13" customFormat="1" ht="13.5">
      <c r="B305" s="262"/>
      <c r="C305" s="263"/>
      <c r="D305" s="248" t="s">
        <v>180</v>
      </c>
      <c r="E305" s="264" t="s">
        <v>24</v>
      </c>
      <c r="F305" s="265" t="s">
        <v>437</v>
      </c>
      <c r="G305" s="263"/>
      <c r="H305" s="266">
        <v>0.75</v>
      </c>
      <c r="I305" s="267"/>
      <c r="J305" s="263"/>
      <c r="K305" s="263"/>
      <c r="L305" s="268"/>
      <c r="M305" s="269"/>
      <c r="N305" s="270"/>
      <c r="O305" s="270"/>
      <c r="P305" s="270"/>
      <c r="Q305" s="270"/>
      <c r="R305" s="270"/>
      <c r="S305" s="270"/>
      <c r="T305" s="271"/>
      <c r="AT305" s="272" t="s">
        <v>180</v>
      </c>
      <c r="AU305" s="272" t="s">
        <v>87</v>
      </c>
      <c r="AV305" s="13" t="s">
        <v>87</v>
      </c>
      <c r="AW305" s="13" t="s">
        <v>38</v>
      </c>
      <c r="AX305" s="13" t="s">
        <v>75</v>
      </c>
      <c r="AY305" s="272" t="s">
        <v>167</v>
      </c>
    </row>
    <row r="306" spans="2:51" s="14" customFormat="1" ht="13.5">
      <c r="B306" s="273"/>
      <c r="C306" s="274"/>
      <c r="D306" s="248" t="s">
        <v>180</v>
      </c>
      <c r="E306" s="275" t="s">
        <v>24</v>
      </c>
      <c r="F306" s="276" t="s">
        <v>201</v>
      </c>
      <c r="G306" s="274"/>
      <c r="H306" s="277">
        <v>8.4</v>
      </c>
      <c r="I306" s="278"/>
      <c r="J306" s="274"/>
      <c r="K306" s="274"/>
      <c r="L306" s="279"/>
      <c r="M306" s="280"/>
      <c r="N306" s="281"/>
      <c r="O306" s="281"/>
      <c r="P306" s="281"/>
      <c r="Q306" s="281"/>
      <c r="R306" s="281"/>
      <c r="S306" s="281"/>
      <c r="T306" s="282"/>
      <c r="AT306" s="283" t="s">
        <v>180</v>
      </c>
      <c r="AU306" s="283" t="s">
        <v>87</v>
      </c>
      <c r="AV306" s="14" t="s">
        <v>174</v>
      </c>
      <c r="AW306" s="14" t="s">
        <v>38</v>
      </c>
      <c r="AX306" s="14" t="s">
        <v>25</v>
      </c>
      <c r="AY306" s="283" t="s">
        <v>167</v>
      </c>
    </row>
    <row r="307" spans="2:65" s="1" customFormat="1" ht="14.4" customHeight="1">
      <c r="B307" s="47"/>
      <c r="C307" s="236" t="s">
        <v>438</v>
      </c>
      <c r="D307" s="236" t="s">
        <v>169</v>
      </c>
      <c r="E307" s="237" t="s">
        <v>439</v>
      </c>
      <c r="F307" s="238" t="s">
        <v>440</v>
      </c>
      <c r="G307" s="239" t="s">
        <v>226</v>
      </c>
      <c r="H307" s="240">
        <v>30.5</v>
      </c>
      <c r="I307" s="241"/>
      <c r="J307" s="242">
        <f>ROUND(I307*H307,2)</f>
        <v>0</v>
      </c>
      <c r="K307" s="238" t="s">
        <v>173</v>
      </c>
      <c r="L307" s="73"/>
      <c r="M307" s="243" t="s">
        <v>24</v>
      </c>
      <c r="N307" s="244" t="s">
        <v>47</v>
      </c>
      <c r="O307" s="48"/>
      <c r="P307" s="245">
        <f>O307*H307</f>
        <v>0</v>
      </c>
      <c r="Q307" s="245">
        <v>0.00109</v>
      </c>
      <c r="R307" s="245">
        <f>Q307*H307</f>
        <v>0.033245000000000004</v>
      </c>
      <c r="S307" s="245">
        <v>0</v>
      </c>
      <c r="T307" s="246">
        <f>S307*H307</f>
        <v>0</v>
      </c>
      <c r="AR307" s="25" t="s">
        <v>174</v>
      </c>
      <c r="AT307" s="25" t="s">
        <v>169</v>
      </c>
      <c r="AU307" s="25" t="s">
        <v>87</v>
      </c>
      <c r="AY307" s="25" t="s">
        <v>167</v>
      </c>
      <c r="BE307" s="247">
        <f>IF(N307="základní",J307,0)</f>
        <v>0</v>
      </c>
      <c r="BF307" s="247">
        <f>IF(N307="snížená",J307,0)</f>
        <v>0</v>
      </c>
      <c r="BG307" s="247">
        <f>IF(N307="zákl. přenesená",J307,0)</f>
        <v>0</v>
      </c>
      <c r="BH307" s="247">
        <f>IF(N307="sníž. přenesená",J307,0)</f>
        <v>0</v>
      </c>
      <c r="BI307" s="247">
        <f>IF(N307="nulová",J307,0)</f>
        <v>0</v>
      </c>
      <c r="BJ307" s="25" t="s">
        <v>87</v>
      </c>
      <c r="BK307" s="247">
        <f>ROUND(I307*H307,2)</f>
        <v>0</v>
      </c>
      <c r="BL307" s="25" t="s">
        <v>174</v>
      </c>
      <c r="BM307" s="25" t="s">
        <v>441</v>
      </c>
    </row>
    <row r="308" spans="2:47" s="1" customFormat="1" ht="13.5">
      <c r="B308" s="47"/>
      <c r="C308" s="75"/>
      <c r="D308" s="248" t="s">
        <v>176</v>
      </c>
      <c r="E308" s="75"/>
      <c r="F308" s="249" t="s">
        <v>442</v>
      </c>
      <c r="G308" s="75"/>
      <c r="H308" s="75"/>
      <c r="I308" s="204"/>
      <c r="J308" s="75"/>
      <c r="K308" s="75"/>
      <c r="L308" s="73"/>
      <c r="M308" s="250"/>
      <c r="N308" s="48"/>
      <c r="O308" s="48"/>
      <c r="P308" s="48"/>
      <c r="Q308" s="48"/>
      <c r="R308" s="48"/>
      <c r="S308" s="48"/>
      <c r="T308" s="96"/>
      <c r="AT308" s="25" t="s">
        <v>176</v>
      </c>
      <c r="AU308" s="25" t="s">
        <v>87</v>
      </c>
    </row>
    <row r="309" spans="2:47" s="1" customFormat="1" ht="13.5">
      <c r="B309" s="47"/>
      <c r="C309" s="75"/>
      <c r="D309" s="248" t="s">
        <v>178</v>
      </c>
      <c r="E309" s="75"/>
      <c r="F309" s="251" t="s">
        <v>443</v>
      </c>
      <c r="G309" s="75"/>
      <c r="H309" s="75"/>
      <c r="I309" s="204"/>
      <c r="J309" s="75"/>
      <c r="K309" s="75"/>
      <c r="L309" s="73"/>
      <c r="M309" s="250"/>
      <c r="N309" s="48"/>
      <c r="O309" s="48"/>
      <c r="P309" s="48"/>
      <c r="Q309" s="48"/>
      <c r="R309" s="48"/>
      <c r="S309" s="48"/>
      <c r="T309" s="96"/>
      <c r="AT309" s="25" t="s">
        <v>178</v>
      </c>
      <c r="AU309" s="25" t="s">
        <v>87</v>
      </c>
    </row>
    <row r="310" spans="2:51" s="12" customFormat="1" ht="13.5">
      <c r="B310" s="252"/>
      <c r="C310" s="253"/>
      <c r="D310" s="248" t="s">
        <v>180</v>
      </c>
      <c r="E310" s="254" t="s">
        <v>24</v>
      </c>
      <c r="F310" s="255" t="s">
        <v>433</v>
      </c>
      <c r="G310" s="253"/>
      <c r="H310" s="254" t="s">
        <v>24</v>
      </c>
      <c r="I310" s="256"/>
      <c r="J310" s="253"/>
      <c r="K310" s="253"/>
      <c r="L310" s="257"/>
      <c r="M310" s="258"/>
      <c r="N310" s="259"/>
      <c r="O310" s="259"/>
      <c r="P310" s="259"/>
      <c r="Q310" s="259"/>
      <c r="R310" s="259"/>
      <c r="S310" s="259"/>
      <c r="T310" s="260"/>
      <c r="AT310" s="261" t="s">
        <v>180</v>
      </c>
      <c r="AU310" s="261" t="s">
        <v>87</v>
      </c>
      <c r="AV310" s="12" t="s">
        <v>25</v>
      </c>
      <c r="AW310" s="12" t="s">
        <v>38</v>
      </c>
      <c r="AX310" s="12" t="s">
        <v>75</v>
      </c>
      <c r="AY310" s="261" t="s">
        <v>167</v>
      </c>
    </row>
    <row r="311" spans="2:51" s="13" customFormat="1" ht="13.5">
      <c r="B311" s="262"/>
      <c r="C311" s="263"/>
      <c r="D311" s="248" t="s">
        <v>180</v>
      </c>
      <c r="E311" s="264" t="s">
        <v>24</v>
      </c>
      <c r="F311" s="265" t="s">
        <v>444</v>
      </c>
      <c r="G311" s="263"/>
      <c r="H311" s="266">
        <v>28</v>
      </c>
      <c r="I311" s="267"/>
      <c r="J311" s="263"/>
      <c r="K311" s="263"/>
      <c r="L311" s="268"/>
      <c r="M311" s="269"/>
      <c r="N311" s="270"/>
      <c r="O311" s="270"/>
      <c r="P311" s="270"/>
      <c r="Q311" s="270"/>
      <c r="R311" s="270"/>
      <c r="S311" s="270"/>
      <c r="T311" s="271"/>
      <c r="AT311" s="272" t="s">
        <v>180</v>
      </c>
      <c r="AU311" s="272" t="s">
        <v>87</v>
      </c>
      <c r="AV311" s="13" t="s">
        <v>87</v>
      </c>
      <c r="AW311" s="13" t="s">
        <v>38</v>
      </c>
      <c r="AX311" s="13" t="s">
        <v>75</v>
      </c>
      <c r="AY311" s="272" t="s">
        <v>167</v>
      </c>
    </row>
    <row r="312" spans="2:51" s="12" customFormat="1" ht="13.5">
      <c r="B312" s="252"/>
      <c r="C312" s="253"/>
      <c r="D312" s="248" t="s">
        <v>180</v>
      </c>
      <c r="E312" s="254" t="s">
        <v>24</v>
      </c>
      <c r="F312" s="255" t="s">
        <v>445</v>
      </c>
      <c r="G312" s="253"/>
      <c r="H312" s="254" t="s">
        <v>24</v>
      </c>
      <c r="I312" s="256"/>
      <c r="J312" s="253"/>
      <c r="K312" s="253"/>
      <c r="L312" s="257"/>
      <c r="M312" s="258"/>
      <c r="N312" s="259"/>
      <c r="O312" s="259"/>
      <c r="P312" s="259"/>
      <c r="Q312" s="259"/>
      <c r="R312" s="259"/>
      <c r="S312" s="259"/>
      <c r="T312" s="260"/>
      <c r="AT312" s="261" t="s">
        <v>180</v>
      </c>
      <c r="AU312" s="261" t="s">
        <v>87</v>
      </c>
      <c r="AV312" s="12" t="s">
        <v>25</v>
      </c>
      <c r="AW312" s="12" t="s">
        <v>38</v>
      </c>
      <c r="AX312" s="12" t="s">
        <v>75</v>
      </c>
      <c r="AY312" s="261" t="s">
        <v>167</v>
      </c>
    </row>
    <row r="313" spans="2:51" s="13" customFormat="1" ht="13.5">
      <c r="B313" s="262"/>
      <c r="C313" s="263"/>
      <c r="D313" s="248" t="s">
        <v>180</v>
      </c>
      <c r="E313" s="264" t="s">
        <v>24</v>
      </c>
      <c r="F313" s="265" t="s">
        <v>446</v>
      </c>
      <c r="G313" s="263"/>
      <c r="H313" s="266">
        <v>1.5</v>
      </c>
      <c r="I313" s="267"/>
      <c r="J313" s="263"/>
      <c r="K313" s="263"/>
      <c r="L313" s="268"/>
      <c r="M313" s="269"/>
      <c r="N313" s="270"/>
      <c r="O313" s="270"/>
      <c r="P313" s="270"/>
      <c r="Q313" s="270"/>
      <c r="R313" s="270"/>
      <c r="S313" s="270"/>
      <c r="T313" s="271"/>
      <c r="AT313" s="272" t="s">
        <v>180</v>
      </c>
      <c r="AU313" s="272" t="s">
        <v>87</v>
      </c>
      <c r="AV313" s="13" t="s">
        <v>87</v>
      </c>
      <c r="AW313" s="13" t="s">
        <v>38</v>
      </c>
      <c r="AX313" s="13" t="s">
        <v>75</v>
      </c>
      <c r="AY313" s="272" t="s">
        <v>167</v>
      </c>
    </row>
    <row r="314" spans="2:51" s="12" customFormat="1" ht="13.5">
      <c r="B314" s="252"/>
      <c r="C314" s="253"/>
      <c r="D314" s="248" t="s">
        <v>180</v>
      </c>
      <c r="E314" s="254" t="s">
        <v>24</v>
      </c>
      <c r="F314" s="255" t="s">
        <v>447</v>
      </c>
      <c r="G314" s="253"/>
      <c r="H314" s="254" t="s">
        <v>24</v>
      </c>
      <c r="I314" s="256"/>
      <c r="J314" s="253"/>
      <c r="K314" s="253"/>
      <c r="L314" s="257"/>
      <c r="M314" s="258"/>
      <c r="N314" s="259"/>
      <c r="O314" s="259"/>
      <c r="P314" s="259"/>
      <c r="Q314" s="259"/>
      <c r="R314" s="259"/>
      <c r="S314" s="259"/>
      <c r="T314" s="260"/>
      <c r="AT314" s="261" t="s">
        <v>180</v>
      </c>
      <c r="AU314" s="261" t="s">
        <v>87</v>
      </c>
      <c r="AV314" s="12" t="s">
        <v>25</v>
      </c>
      <c r="AW314" s="12" t="s">
        <v>38</v>
      </c>
      <c r="AX314" s="12" t="s">
        <v>75</v>
      </c>
      <c r="AY314" s="261" t="s">
        <v>167</v>
      </c>
    </row>
    <row r="315" spans="2:51" s="13" customFormat="1" ht="13.5">
      <c r="B315" s="262"/>
      <c r="C315" s="263"/>
      <c r="D315" s="248" t="s">
        <v>180</v>
      </c>
      <c r="E315" s="264" t="s">
        <v>24</v>
      </c>
      <c r="F315" s="265" t="s">
        <v>448</v>
      </c>
      <c r="G315" s="263"/>
      <c r="H315" s="266">
        <v>1</v>
      </c>
      <c r="I315" s="267"/>
      <c r="J315" s="263"/>
      <c r="K315" s="263"/>
      <c r="L315" s="268"/>
      <c r="M315" s="269"/>
      <c r="N315" s="270"/>
      <c r="O315" s="270"/>
      <c r="P315" s="270"/>
      <c r="Q315" s="270"/>
      <c r="R315" s="270"/>
      <c r="S315" s="270"/>
      <c r="T315" s="271"/>
      <c r="AT315" s="272" t="s">
        <v>180</v>
      </c>
      <c r="AU315" s="272" t="s">
        <v>87</v>
      </c>
      <c r="AV315" s="13" t="s">
        <v>87</v>
      </c>
      <c r="AW315" s="13" t="s">
        <v>38</v>
      </c>
      <c r="AX315" s="13" t="s">
        <v>75</v>
      </c>
      <c r="AY315" s="272" t="s">
        <v>167</v>
      </c>
    </row>
    <row r="316" spans="2:51" s="14" customFormat="1" ht="13.5">
      <c r="B316" s="273"/>
      <c r="C316" s="274"/>
      <c r="D316" s="248" t="s">
        <v>180</v>
      </c>
      <c r="E316" s="275" t="s">
        <v>24</v>
      </c>
      <c r="F316" s="276" t="s">
        <v>201</v>
      </c>
      <c r="G316" s="274"/>
      <c r="H316" s="277">
        <v>30.5</v>
      </c>
      <c r="I316" s="278"/>
      <c r="J316" s="274"/>
      <c r="K316" s="274"/>
      <c r="L316" s="279"/>
      <c r="M316" s="280"/>
      <c r="N316" s="281"/>
      <c r="O316" s="281"/>
      <c r="P316" s="281"/>
      <c r="Q316" s="281"/>
      <c r="R316" s="281"/>
      <c r="S316" s="281"/>
      <c r="T316" s="282"/>
      <c r="AT316" s="283" t="s">
        <v>180</v>
      </c>
      <c r="AU316" s="283" t="s">
        <v>87</v>
      </c>
      <c r="AV316" s="14" t="s">
        <v>174</v>
      </c>
      <c r="AW316" s="14" t="s">
        <v>38</v>
      </c>
      <c r="AX316" s="14" t="s">
        <v>25</v>
      </c>
      <c r="AY316" s="283" t="s">
        <v>167</v>
      </c>
    </row>
    <row r="317" spans="2:65" s="1" customFormat="1" ht="14.4" customHeight="1">
      <c r="B317" s="47"/>
      <c r="C317" s="236" t="s">
        <v>449</v>
      </c>
      <c r="D317" s="236" t="s">
        <v>169</v>
      </c>
      <c r="E317" s="237" t="s">
        <v>450</v>
      </c>
      <c r="F317" s="238" t="s">
        <v>451</v>
      </c>
      <c r="G317" s="239" t="s">
        <v>226</v>
      </c>
      <c r="H317" s="240">
        <v>30.5</v>
      </c>
      <c r="I317" s="241"/>
      <c r="J317" s="242">
        <f>ROUND(I317*H317,2)</f>
        <v>0</v>
      </c>
      <c r="K317" s="238" t="s">
        <v>173</v>
      </c>
      <c r="L317" s="73"/>
      <c r="M317" s="243" t="s">
        <v>24</v>
      </c>
      <c r="N317" s="244" t="s">
        <v>47</v>
      </c>
      <c r="O317" s="48"/>
      <c r="P317" s="245">
        <f>O317*H317</f>
        <v>0</v>
      </c>
      <c r="Q317" s="245">
        <v>0</v>
      </c>
      <c r="R317" s="245">
        <f>Q317*H317</f>
        <v>0</v>
      </c>
      <c r="S317" s="245">
        <v>0</v>
      </c>
      <c r="T317" s="246">
        <f>S317*H317</f>
        <v>0</v>
      </c>
      <c r="AR317" s="25" t="s">
        <v>174</v>
      </c>
      <c r="AT317" s="25" t="s">
        <v>169</v>
      </c>
      <c r="AU317" s="25" t="s">
        <v>87</v>
      </c>
      <c r="AY317" s="25" t="s">
        <v>167</v>
      </c>
      <c r="BE317" s="247">
        <f>IF(N317="základní",J317,0)</f>
        <v>0</v>
      </c>
      <c r="BF317" s="247">
        <f>IF(N317="snížená",J317,0)</f>
        <v>0</v>
      </c>
      <c r="BG317" s="247">
        <f>IF(N317="zákl. přenesená",J317,0)</f>
        <v>0</v>
      </c>
      <c r="BH317" s="247">
        <f>IF(N317="sníž. přenesená",J317,0)</f>
        <v>0</v>
      </c>
      <c r="BI317" s="247">
        <f>IF(N317="nulová",J317,0)</f>
        <v>0</v>
      </c>
      <c r="BJ317" s="25" t="s">
        <v>87</v>
      </c>
      <c r="BK317" s="247">
        <f>ROUND(I317*H317,2)</f>
        <v>0</v>
      </c>
      <c r="BL317" s="25" t="s">
        <v>174</v>
      </c>
      <c r="BM317" s="25" t="s">
        <v>452</v>
      </c>
    </row>
    <row r="318" spans="2:47" s="1" customFormat="1" ht="13.5">
      <c r="B318" s="47"/>
      <c r="C318" s="75"/>
      <c r="D318" s="248" t="s">
        <v>176</v>
      </c>
      <c r="E318" s="75"/>
      <c r="F318" s="249" t="s">
        <v>453</v>
      </c>
      <c r="G318" s="75"/>
      <c r="H318" s="75"/>
      <c r="I318" s="204"/>
      <c r="J318" s="75"/>
      <c r="K318" s="75"/>
      <c r="L318" s="73"/>
      <c r="M318" s="250"/>
      <c r="N318" s="48"/>
      <c r="O318" s="48"/>
      <c r="P318" s="48"/>
      <c r="Q318" s="48"/>
      <c r="R318" s="48"/>
      <c r="S318" s="48"/>
      <c r="T318" s="96"/>
      <c r="AT318" s="25" t="s">
        <v>176</v>
      </c>
      <c r="AU318" s="25" t="s">
        <v>87</v>
      </c>
    </row>
    <row r="319" spans="2:47" s="1" customFormat="1" ht="13.5">
      <c r="B319" s="47"/>
      <c r="C319" s="75"/>
      <c r="D319" s="248" t="s">
        <v>178</v>
      </c>
      <c r="E319" s="75"/>
      <c r="F319" s="251" t="s">
        <v>443</v>
      </c>
      <c r="G319" s="75"/>
      <c r="H319" s="75"/>
      <c r="I319" s="204"/>
      <c r="J319" s="75"/>
      <c r="K319" s="75"/>
      <c r="L319" s="73"/>
      <c r="M319" s="250"/>
      <c r="N319" s="48"/>
      <c r="O319" s="48"/>
      <c r="P319" s="48"/>
      <c r="Q319" s="48"/>
      <c r="R319" s="48"/>
      <c r="S319" s="48"/>
      <c r="T319" s="96"/>
      <c r="AT319" s="25" t="s">
        <v>178</v>
      </c>
      <c r="AU319" s="25" t="s">
        <v>87</v>
      </c>
    </row>
    <row r="320" spans="2:63" s="11" customFormat="1" ht="29.85" customHeight="1">
      <c r="B320" s="220"/>
      <c r="C320" s="221"/>
      <c r="D320" s="222" t="s">
        <v>74</v>
      </c>
      <c r="E320" s="234" t="s">
        <v>190</v>
      </c>
      <c r="F320" s="234" t="s">
        <v>454</v>
      </c>
      <c r="G320" s="221"/>
      <c r="H320" s="221"/>
      <c r="I320" s="224"/>
      <c r="J320" s="235">
        <f>BK320</f>
        <v>0</v>
      </c>
      <c r="K320" s="221"/>
      <c r="L320" s="226"/>
      <c r="M320" s="227"/>
      <c r="N320" s="228"/>
      <c r="O320" s="228"/>
      <c r="P320" s="229">
        <f>SUM(P321:P418)</f>
        <v>0</v>
      </c>
      <c r="Q320" s="228"/>
      <c r="R320" s="229">
        <f>SUM(R321:R418)</f>
        <v>19.111301999999995</v>
      </c>
      <c r="S320" s="228"/>
      <c r="T320" s="230">
        <f>SUM(T321:T418)</f>
        <v>0</v>
      </c>
      <c r="AR320" s="231" t="s">
        <v>25</v>
      </c>
      <c r="AT320" s="232" t="s">
        <v>74</v>
      </c>
      <c r="AU320" s="232" t="s">
        <v>25</v>
      </c>
      <c r="AY320" s="231" t="s">
        <v>167</v>
      </c>
      <c r="BK320" s="233">
        <f>SUM(BK321:BK418)</f>
        <v>0</v>
      </c>
    </row>
    <row r="321" spans="2:65" s="1" customFormat="1" ht="22.8" customHeight="1">
      <c r="B321" s="47"/>
      <c r="C321" s="236" t="s">
        <v>455</v>
      </c>
      <c r="D321" s="236" t="s">
        <v>169</v>
      </c>
      <c r="E321" s="237" t="s">
        <v>456</v>
      </c>
      <c r="F321" s="238" t="s">
        <v>457</v>
      </c>
      <c r="G321" s="239" t="s">
        <v>226</v>
      </c>
      <c r="H321" s="240">
        <v>30</v>
      </c>
      <c r="I321" s="241"/>
      <c r="J321" s="242">
        <f>ROUND(I321*H321,2)</f>
        <v>0</v>
      </c>
      <c r="K321" s="238" t="s">
        <v>173</v>
      </c>
      <c r="L321" s="73"/>
      <c r="M321" s="243" t="s">
        <v>24</v>
      </c>
      <c r="N321" s="244" t="s">
        <v>47</v>
      </c>
      <c r="O321" s="48"/>
      <c r="P321" s="245">
        <f>O321*H321</f>
        <v>0</v>
      </c>
      <c r="Q321" s="245">
        <v>0.11576</v>
      </c>
      <c r="R321" s="245">
        <f>Q321*H321</f>
        <v>3.4728</v>
      </c>
      <c r="S321" s="245">
        <v>0</v>
      </c>
      <c r="T321" s="246">
        <f>S321*H321</f>
        <v>0</v>
      </c>
      <c r="AR321" s="25" t="s">
        <v>174</v>
      </c>
      <c r="AT321" s="25" t="s">
        <v>169</v>
      </c>
      <c r="AU321" s="25" t="s">
        <v>87</v>
      </c>
      <c r="AY321" s="25" t="s">
        <v>167</v>
      </c>
      <c r="BE321" s="247">
        <f>IF(N321="základní",J321,0)</f>
        <v>0</v>
      </c>
      <c r="BF321" s="247">
        <f>IF(N321="snížená",J321,0)</f>
        <v>0</v>
      </c>
      <c r="BG321" s="247">
        <f>IF(N321="zákl. přenesená",J321,0)</f>
        <v>0</v>
      </c>
      <c r="BH321" s="247">
        <f>IF(N321="sníž. přenesená",J321,0)</f>
        <v>0</v>
      </c>
      <c r="BI321" s="247">
        <f>IF(N321="nulová",J321,0)</f>
        <v>0</v>
      </c>
      <c r="BJ321" s="25" t="s">
        <v>87</v>
      </c>
      <c r="BK321" s="247">
        <f>ROUND(I321*H321,2)</f>
        <v>0</v>
      </c>
      <c r="BL321" s="25" t="s">
        <v>174</v>
      </c>
      <c r="BM321" s="25" t="s">
        <v>458</v>
      </c>
    </row>
    <row r="322" spans="2:47" s="1" customFormat="1" ht="13.5">
      <c r="B322" s="47"/>
      <c r="C322" s="75"/>
      <c r="D322" s="248" t="s">
        <v>176</v>
      </c>
      <c r="E322" s="75"/>
      <c r="F322" s="249" t="s">
        <v>459</v>
      </c>
      <c r="G322" s="75"/>
      <c r="H322" s="75"/>
      <c r="I322" s="204"/>
      <c r="J322" s="75"/>
      <c r="K322" s="75"/>
      <c r="L322" s="73"/>
      <c r="M322" s="250"/>
      <c r="N322" s="48"/>
      <c r="O322" s="48"/>
      <c r="P322" s="48"/>
      <c r="Q322" s="48"/>
      <c r="R322" s="48"/>
      <c r="S322" s="48"/>
      <c r="T322" s="96"/>
      <c r="AT322" s="25" t="s">
        <v>176</v>
      </c>
      <c r="AU322" s="25" t="s">
        <v>87</v>
      </c>
    </row>
    <row r="323" spans="2:51" s="12" customFormat="1" ht="13.5">
      <c r="B323" s="252"/>
      <c r="C323" s="253"/>
      <c r="D323" s="248" t="s">
        <v>180</v>
      </c>
      <c r="E323" s="254" t="s">
        <v>24</v>
      </c>
      <c r="F323" s="255" t="s">
        <v>460</v>
      </c>
      <c r="G323" s="253"/>
      <c r="H323" s="254" t="s">
        <v>24</v>
      </c>
      <c r="I323" s="256"/>
      <c r="J323" s="253"/>
      <c r="K323" s="253"/>
      <c r="L323" s="257"/>
      <c r="M323" s="258"/>
      <c r="N323" s="259"/>
      <c r="O323" s="259"/>
      <c r="P323" s="259"/>
      <c r="Q323" s="259"/>
      <c r="R323" s="259"/>
      <c r="S323" s="259"/>
      <c r="T323" s="260"/>
      <c r="AT323" s="261" t="s">
        <v>180</v>
      </c>
      <c r="AU323" s="261" t="s">
        <v>87</v>
      </c>
      <c r="AV323" s="12" t="s">
        <v>25</v>
      </c>
      <c r="AW323" s="12" t="s">
        <v>38</v>
      </c>
      <c r="AX323" s="12" t="s">
        <v>75</v>
      </c>
      <c r="AY323" s="261" t="s">
        <v>167</v>
      </c>
    </row>
    <row r="324" spans="2:51" s="12" customFormat="1" ht="13.5">
      <c r="B324" s="252"/>
      <c r="C324" s="253"/>
      <c r="D324" s="248" t="s">
        <v>180</v>
      </c>
      <c r="E324" s="254" t="s">
        <v>24</v>
      </c>
      <c r="F324" s="255" t="s">
        <v>461</v>
      </c>
      <c r="G324" s="253"/>
      <c r="H324" s="254" t="s">
        <v>24</v>
      </c>
      <c r="I324" s="256"/>
      <c r="J324" s="253"/>
      <c r="K324" s="253"/>
      <c r="L324" s="257"/>
      <c r="M324" s="258"/>
      <c r="N324" s="259"/>
      <c r="O324" s="259"/>
      <c r="P324" s="259"/>
      <c r="Q324" s="259"/>
      <c r="R324" s="259"/>
      <c r="S324" s="259"/>
      <c r="T324" s="260"/>
      <c r="AT324" s="261" t="s">
        <v>180</v>
      </c>
      <c r="AU324" s="261" t="s">
        <v>87</v>
      </c>
      <c r="AV324" s="12" t="s">
        <v>25</v>
      </c>
      <c r="AW324" s="12" t="s">
        <v>38</v>
      </c>
      <c r="AX324" s="12" t="s">
        <v>75</v>
      </c>
      <c r="AY324" s="261" t="s">
        <v>167</v>
      </c>
    </row>
    <row r="325" spans="2:51" s="12" customFormat="1" ht="13.5">
      <c r="B325" s="252"/>
      <c r="C325" s="253"/>
      <c r="D325" s="248" t="s">
        <v>180</v>
      </c>
      <c r="E325" s="254" t="s">
        <v>24</v>
      </c>
      <c r="F325" s="255" t="s">
        <v>462</v>
      </c>
      <c r="G325" s="253"/>
      <c r="H325" s="254" t="s">
        <v>24</v>
      </c>
      <c r="I325" s="256"/>
      <c r="J325" s="253"/>
      <c r="K325" s="253"/>
      <c r="L325" s="257"/>
      <c r="M325" s="258"/>
      <c r="N325" s="259"/>
      <c r="O325" s="259"/>
      <c r="P325" s="259"/>
      <c r="Q325" s="259"/>
      <c r="R325" s="259"/>
      <c r="S325" s="259"/>
      <c r="T325" s="260"/>
      <c r="AT325" s="261" t="s">
        <v>180</v>
      </c>
      <c r="AU325" s="261" t="s">
        <v>87</v>
      </c>
      <c r="AV325" s="12" t="s">
        <v>25</v>
      </c>
      <c r="AW325" s="12" t="s">
        <v>38</v>
      </c>
      <c r="AX325" s="12" t="s">
        <v>75</v>
      </c>
      <c r="AY325" s="261" t="s">
        <v>167</v>
      </c>
    </row>
    <row r="326" spans="2:51" s="13" customFormat="1" ht="13.5">
      <c r="B326" s="262"/>
      <c r="C326" s="263"/>
      <c r="D326" s="248" t="s">
        <v>180</v>
      </c>
      <c r="E326" s="264" t="s">
        <v>24</v>
      </c>
      <c r="F326" s="265" t="s">
        <v>463</v>
      </c>
      <c r="G326" s="263"/>
      <c r="H326" s="266">
        <v>30.69</v>
      </c>
      <c r="I326" s="267"/>
      <c r="J326" s="263"/>
      <c r="K326" s="263"/>
      <c r="L326" s="268"/>
      <c r="M326" s="269"/>
      <c r="N326" s="270"/>
      <c r="O326" s="270"/>
      <c r="P326" s="270"/>
      <c r="Q326" s="270"/>
      <c r="R326" s="270"/>
      <c r="S326" s="270"/>
      <c r="T326" s="271"/>
      <c r="AT326" s="272" t="s">
        <v>180</v>
      </c>
      <c r="AU326" s="272" t="s">
        <v>87</v>
      </c>
      <c r="AV326" s="13" t="s">
        <v>87</v>
      </c>
      <c r="AW326" s="13" t="s">
        <v>38</v>
      </c>
      <c r="AX326" s="13" t="s">
        <v>75</v>
      </c>
      <c r="AY326" s="272" t="s">
        <v>167</v>
      </c>
    </row>
    <row r="327" spans="2:51" s="13" customFormat="1" ht="13.5">
      <c r="B327" s="262"/>
      <c r="C327" s="263"/>
      <c r="D327" s="248" t="s">
        <v>180</v>
      </c>
      <c r="E327" s="264" t="s">
        <v>24</v>
      </c>
      <c r="F327" s="265" t="s">
        <v>464</v>
      </c>
      <c r="G327" s="263"/>
      <c r="H327" s="266">
        <v>4.03</v>
      </c>
      <c r="I327" s="267"/>
      <c r="J327" s="263"/>
      <c r="K327" s="263"/>
      <c r="L327" s="268"/>
      <c r="M327" s="269"/>
      <c r="N327" s="270"/>
      <c r="O327" s="270"/>
      <c r="P327" s="270"/>
      <c r="Q327" s="270"/>
      <c r="R327" s="270"/>
      <c r="S327" s="270"/>
      <c r="T327" s="271"/>
      <c r="AT327" s="272" t="s">
        <v>180</v>
      </c>
      <c r="AU327" s="272" t="s">
        <v>87</v>
      </c>
      <c r="AV327" s="13" t="s">
        <v>87</v>
      </c>
      <c r="AW327" s="13" t="s">
        <v>38</v>
      </c>
      <c r="AX327" s="13" t="s">
        <v>75</v>
      </c>
      <c r="AY327" s="272" t="s">
        <v>167</v>
      </c>
    </row>
    <row r="328" spans="2:51" s="13" customFormat="1" ht="13.5">
      <c r="B328" s="262"/>
      <c r="C328" s="263"/>
      <c r="D328" s="248" t="s">
        <v>180</v>
      </c>
      <c r="E328" s="264" t="s">
        <v>24</v>
      </c>
      <c r="F328" s="265" t="s">
        <v>465</v>
      </c>
      <c r="G328" s="263"/>
      <c r="H328" s="266">
        <v>31.04</v>
      </c>
      <c r="I328" s="267"/>
      <c r="J328" s="263"/>
      <c r="K328" s="263"/>
      <c r="L328" s="268"/>
      <c r="M328" s="269"/>
      <c r="N328" s="270"/>
      <c r="O328" s="270"/>
      <c r="P328" s="270"/>
      <c r="Q328" s="270"/>
      <c r="R328" s="270"/>
      <c r="S328" s="270"/>
      <c r="T328" s="271"/>
      <c r="AT328" s="272" t="s">
        <v>180</v>
      </c>
      <c r="AU328" s="272" t="s">
        <v>87</v>
      </c>
      <c r="AV328" s="13" t="s">
        <v>87</v>
      </c>
      <c r="AW328" s="13" t="s">
        <v>38</v>
      </c>
      <c r="AX328" s="13" t="s">
        <v>75</v>
      </c>
      <c r="AY328" s="272" t="s">
        <v>167</v>
      </c>
    </row>
    <row r="329" spans="2:51" s="13" customFormat="1" ht="13.5">
      <c r="B329" s="262"/>
      <c r="C329" s="263"/>
      <c r="D329" s="248" t="s">
        <v>180</v>
      </c>
      <c r="E329" s="264" t="s">
        <v>24</v>
      </c>
      <c r="F329" s="265" t="s">
        <v>466</v>
      </c>
      <c r="G329" s="263"/>
      <c r="H329" s="266">
        <v>264.96</v>
      </c>
      <c r="I329" s="267"/>
      <c r="J329" s="263"/>
      <c r="K329" s="263"/>
      <c r="L329" s="268"/>
      <c r="M329" s="269"/>
      <c r="N329" s="270"/>
      <c r="O329" s="270"/>
      <c r="P329" s="270"/>
      <c r="Q329" s="270"/>
      <c r="R329" s="270"/>
      <c r="S329" s="270"/>
      <c r="T329" s="271"/>
      <c r="AT329" s="272" t="s">
        <v>180</v>
      </c>
      <c r="AU329" s="272" t="s">
        <v>87</v>
      </c>
      <c r="AV329" s="13" t="s">
        <v>87</v>
      </c>
      <c r="AW329" s="13" t="s">
        <v>38</v>
      </c>
      <c r="AX329" s="13" t="s">
        <v>75</v>
      </c>
      <c r="AY329" s="272" t="s">
        <v>167</v>
      </c>
    </row>
    <row r="330" spans="2:51" s="13" customFormat="1" ht="13.5">
      <c r="B330" s="262"/>
      <c r="C330" s="263"/>
      <c r="D330" s="248" t="s">
        <v>180</v>
      </c>
      <c r="E330" s="264" t="s">
        <v>24</v>
      </c>
      <c r="F330" s="265" t="s">
        <v>467</v>
      </c>
      <c r="G330" s="263"/>
      <c r="H330" s="266">
        <v>107.275</v>
      </c>
      <c r="I330" s="267"/>
      <c r="J330" s="263"/>
      <c r="K330" s="263"/>
      <c r="L330" s="268"/>
      <c r="M330" s="269"/>
      <c r="N330" s="270"/>
      <c r="O330" s="270"/>
      <c r="P330" s="270"/>
      <c r="Q330" s="270"/>
      <c r="R330" s="270"/>
      <c r="S330" s="270"/>
      <c r="T330" s="271"/>
      <c r="AT330" s="272" t="s">
        <v>180</v>
      </c>
      <c r="AU330" s="272" t="s">
        <v>87</v>
      </c>
      <c r="AV330" s="13" t="s">
        <v>87</v>
      </c>
      <c r="AW330" s="13" t="s">
        <v>38</v>
      </c>
      <c r="AX330" s="13" t="s">
        <v>75</v>
      </c>
      <c r="AY330" s="272" t="s">
        <v>167</v>
      </c>
    </row>
    <row r="331" spans="2:51" s="12" customFormat="1" ht="13.5">
      <c r="B331" s="252"/>
      <c r="C331" s="253"/>
      <c r="D331" s="248" t="s">
        <v>180</v>
      </c>
      <c r="E331" s="254" t="s">
        <v>24</v>
      </c>
      <c r="F331" s="255" t="s">
        <v>468</v>
      </c>
      <c r="G331" s="253"/>
      <c r="H331" s="254" t="s">
        <v>24</v>
      </c>
      <c r="I331" s="256"/>
      <c r="J331" s="253"/>
      <c r="K331" s="253"/>
      <c r="L331" s="257"/>
      <c r="M331" s="258"/>
      <c r="N331" s="259"/>
      <c r="O331" s="259"/>
      <c r="P331" s="259"/>
      <c r="Q331" s="259"/>
      <c r="R331" s="259"/>
      <c r="S331" s="259"/>
      <c r="T331" s="260"/>
      <c r="AT331" s="261" t="s">
        <v>180</v>
      </c>
      <c r="AU331" s="261" t="s">
        <v>87</v>
      </c>
      <c r="AV331" s="12" t="s">
        <v>25</v>
      </c>
      <c r="AW331" s="12" t="s">
        <v>38</v>
      </c>
      <c r="AX331" s="12" t="s">
        <v>75</v>
      </c>
      <c r="AY331" s="261" t="s">
        <v>167</v>
      </c>
    </row>
    <row r="332" spans="2:51" s="13" customFormat="1" ht="13.5">
      <c r="B332" s="262"/>
      <c r="C332" s="263"/>
      <c r="D332" s="248" t="s">
        <v>180</v>
      </c>
      <c r="E332" s="264" t="s">
        <v>24</v>
      </c>
      <c r="F332" s="265" t="s">
        <v>469</v>
      </c>
      <c r="G332" s="263"/>
      <c r="H332" s="266">
        <v>-32.7</v>
      </c>
      <c r="I332" s="267"/>
      <c r="J332" s="263"/>
      <c r="K332" s="263"/>
      <c r="L332" s="268"/>
      <c r="M332" s="269"/>
      <c r="N332" s="270"/>
      <c r="O332" s="270"/>
      <c r="P332" s="270"/>
      <c r="Q332" s="270"/>
      <c r="R332" s="270"/>
      <c r="S332" s="270"/>
      <c r="T332" s="271"/>
      <c r="AT332" s="272" t="s">
        <v>180</v>
      </c>
      <c r="AU332" s="272" t="s">
        <v>87</v>
      </c>
      <c r="AV332" s="13" t="s">
        <v>87</v>
      </c>
      <c r="AW332" s="13" t="s">
        <v>38</v>
      </c>
      <c r="AX332" s="13" t="s">
        <v>75</v>
      </c>
      <c r="AY332" s="272" t="s">
        <v>167</v>
      </c>
    </row>
    <row r="333" spans="2:51" s="13" customFormat="1" ht="13.5">
      <c r="B333" s="262"/>
      <c r="C333" s="263"/>
      <c r="D333" s="248" t="s">
        <v>180</v>
      </c>
      <c r="E333" s="264" t="s">
        <v>24</v>
      </c>
      <c r="F333" s="265" t="s">
        <v>470</v>
      </c>
      <c r="G333" s="263"/>
      <c r="H333" s="266">
        <v>-17.4</v>
      </c>
      <c r="I333" s="267"/>
      <c r="J333" s="263"/>
      <c r="K333" s="263"/>
      <c r="L333" s="268"/>
      <c r="M333" s="269"/>
      <c r="N333" s="270"/>
      <c r="O333" s="270"/>
      <c r="P333" s="270"/>
      <c r="Q333" s="270"/>
      <c r="R333" s="270"/>
      <c r="S333" s="270"/>
      <c r="T333" s="271"/>
      <c r="AT333" s="272" t="s">
        <v>180</v>
      </c>
      <c r="AU333" s="272" t="s">
        <v>87</v>
      </c>
      <c r="AV333" s="13" t="s">
        <v>87</v>
      </c>
      <c r="AW333" s="13" t="s">
        <v>38</v>
      </c>
      <c r="AX333" s="13" t="s">
        <v>75</v>
      </c>
      <c r="AY333" s="272" t="s">
        <v>167</v>
      </c>
    </row>
    <row r="334" spans="2:51" s="13" customFormat="1" ht="13.5">
      <c r="B334" s="262"/>
      <c r="C334" s="263"/>
      <c r="D334" s="248" t="s">
        <v>180</v>
      </c>
      <c r="E334" s="264" t="s">
        <v>24</v>
      </c>
      <c r="F334" s="265" t="s">
        <v>471</v>
      </c>
      <c r="G334" s="263"/>
      <c r="H334" s="266">
        <v>-21.03</v>
      </c>
      <c r="I334" s="267"/>
      <c r="J334" s="263"/>
      <c r="K334" s="263"/>
      <c r="L334" s="268"/>
      <c r="M334" s="269"/>
      <c r="N334" s="270"/>
      <c r="O334" s="270"/>
      <c r="P334" s="270"/>
      <c r="Q334" s="270"/>
      <c r="R334" s="270"/>
      <c r="S334" s="270"/>
      <c r="T334" s="271"/>
      <c r="AT334" s="272" t="s">
        <v>180</v>
      </c>
      <c r="AU334" s="272" t="s">
        <v>87</v>
      </c>
      <c r="AV334" s="13" t="s">
        <v>87</v>
      </c>
      <c r="AW334" s="13" t="s">
        <v>38</v>
      </c>
      <c r="AX334" s="13" t="s">
        <v>75</v>
      </c>
      <c r="AY334" s="272" t="s">
        <v>167</v>
      </c>
    </row>
    <row r="335" spans="2:51" s="13" customFormat="1" ht="13.5">
      <c r="B335" s="262"/>
      <c r="C335" s="263"/>
      <c r="D335" s="248" t="s">
        <v>180</v>
      </c>
      <c r="E335" s="264" t="s">
        <v>24</v>
      </c>
      <c r="F335" s="265" t="s">
        <v>472</v>
      </c>
      <c r="G335" s="263"/>
      <c r="H335" s="266">
        <v>-77.92</v>
      </c>
      <c r="I335" s="267"/>
      <c r="J335" s="263"/>
      <c r="K335" s="263"/>
      <c r="L335" s="268"/>
      <c r="M335" s="269"/>
      <c r="N335" s="270"/>
      <c r="O335" s="270"/>
      <c r="P335" s="270"/>
      <c r="Q335" s="270"/>
      <c r="R335" s="270"/>
      <c r="S335" s="270"/>
      <c r="T335" s="271"/>
      <c r="AT335" s="272" t="s">
        <v>180</v>
      </c>
      <c r="AU335" s="272" t="s">
        <v>87</v>
      </c>
      <c r="AV335" s="13" t="s">
        <v>87</v>
      </c>
      <c r="AW335" s="13" t="s">
        <v>38</v>
      </c>
      <c r="AX335" s="13" t="s">
        <v>75</v>
      </c>
      <c r="AY335" s="272" t="s">
        <v>167</v>
      </c>
    </row>
    <row r="336" spans="2:51" s="13" customFormat="1" ht="13.5">
      <c r="B336" s="262"/>
      <c r="C336" s="263"/>
      <c r="D336" s="248" t="s">
        <v>180</v>
      </c>
      <c r="E336" s="264" t="s">
        <v>24</v>
      </c>
      <c r="F336" s="265" t="s">
        <v>473</v>
      </c>
      <c r="G336" s="263"/>
      <c r="H336" s="266">
        <v>3.055</v>
      </c>
      <c r="I336" s="267"/>
      <c r="J336" s="263"/>
      <c r="K336" s="263"/>
      <c r="L336" s="268"/>
      <c r="M336" s="269"/>
      <c r="N336" s="270"/>
      <c r="O336" s="270"/>
      <c r="P336" s="270"/>
      <c r="Q336" s="270"/>
      <c r="R336" s="270"/>
      <c r="S336" s="270"/>
      <c r="T336" s="271"/>
      <c r="AT336" s="272" t="s">
        <v>180</v>
      </c>
      <c r="AU336" s="272" t="s">
        <v>87</v>
      </c>
      <c r="AV336" s="13" t="s">
        <v>87</v>
      </c>
      <c r="AW336" s="13" t="s">
        <v>38</v>
      </c>
      <c r="AX336" s="13" t="s">
        <v>75</v>
      </c>
      <c r="AY336" s="272" t="s">
        <v>167</v>
      </c>
    </row>
    <row r="337" spans="2:51" s="15" customFormat="1" ht="13.5">
      <c r="B337" s="295"/>
      <c r="C337" s="296"/>
      <c r="D337" s="248" t="s">
        <v>180</v>
      </c>
      <c r="E337" s="297" t="s">
        <v>24</v>
      </c>
      <c r="F337" s="298" t="s">
        <v>474</v>
      </c>
      <c r="G337" s="296"/>
      <c r="H337" s="299">
        <v>292</v>
      </c>
      <c r="I337" s="300"/>
      <c r="J337" s="296"/>
      <c r="K337" s="296"/>
      <c r="L337" s="301"/>
      <c r="M337" s="302"/>
      <c r="N337" s="303"/>
      <c r="O337" s="303"/>
      <c r="P337" s="303"/>
      <c r="Q337" s="303"/>
      <c r="R337" s="303"/>
      <c r="S337" s="303"/>
      <c r="T337" s="304"/>
      <c r="AT337" s="305" t="s">
        <v>180</v>
      </c>
      <c r="AU337" s="305" t="s">
        <v>87</v>
      </c>
      <c r="AV337" s="15" t="s">
        <v>190</v>
      </c>
      <c r="AW337" s="15" t="s">
        <v>38</v>
      </c>
      <c r="AX337" s="15" t="s">
        <v>75</v>
      </c>
      <c r="AY337" s="305" t="s">
        <v>167</v>
      </c>
    </row>
    <row r="338" spans="2:51" s="12" customFormat="1" ht="13.5">
      <c r="B338" s="252"/>
      <c r="C338" s="253"/>
      <c r="D338" s="248" t="s">
        <v>180</v>
      </c>
      <c r="E338" s="254" t="s">
        <v>24</v>
      </c>
      <c r="F338" s="255" t="s">
        <v>475</v>
      </c>
      <c r="G338" s="253"/>
      <c r="H338" s="254" t="s">
        <v>24</v>
      </c>
      <c r="I338" s="256"/>
      <c r="J338" s="253"/>
      <c r="K338" s="253"/>
      <c r="L338" s="257"/>
      <c r="M338" s="258"/>
      <c r="N338" s="259"/>
      <c r="O338" s="259"/>
      <c r="P338" s="259"/>
      <c r="Q338" s="259"/>
      <c r="R338" s="259"/>
      <c r="S338" s="259"/>
      <c r="T338" s="260"/>
      <c r="AT338" s="261" t="s">
        <v>180</v>
      </c>
      <c r="AU338" s="261" t="s">
        <v>87</v>
      </c>
      <c r="AV338" s="12" t="s">
        <v>25</v>
      </c>
      <c r="AW338" s="12" t="s">
        <v>38</v>
      </c>
      <c r="AX338" s="12" t="s">
        <v>75</v>
      </c>
      <c r="AY338" s="261" t="s">
        <v>167</v>
      </c>
    </row>
    <row r="339" spans="2:51" s="13" customFormat="1" ht="13.5">
      <c r="B339" s="262"/>
      <c r="C339" s="263"/>
      <c r="D339" s="248" t="s">
        <v>180</v>
      </c>
      <c r="E339" s="264" t="s">
        <v>24</v>
      </c>
      <c r="F339" s="265" t="s">
        <v>476</v>
      </c>
      <c r="G339" s="263"/>
      <c r="H339" s="266">
        <v>30</v>
      </c>
      <c r="I339" s="267"/>
      <c r="J339" s="263"/>
      <c r="K339" s="263"/>
      <c r="L339" s="268"/>
      <c r="M339" s="269"/>
      <c r="N339" s="270"/>
      <c r="O339" s="270"/>
      <c r="P339" s="270"/>
      <c r="Q339" s="270"/>
      <c r="R339" s="270"/>
      <c r="S339" s="270"/>
      <c r="T339" s="271"/>
      <c r="AT339" s="272" t="s">
        <v>180</v>
      </c>
      <c r="AU339" s="272" t="s">
        <v>87</v>
      </c>
      <c r="AV339" s="13" t="s">
        <v>87</v>
      </c>
      <c r="AW339" s="13" t="s">
        <v>38</v>
      </c>
      <c r="AX339" s="13" t="s">
        <v>75</v>
      </c>
      <c r="AY339" s="272" t="s">
        <v>167</v>
      </c>
    </row>
    <row r="340" spans="2:51" s="15" customFormat="1" ht="13.5">
      <c r="B340" s="295"/>
      <c r="C340" s="296"/>
      <c r="D340" s="248" t="s">
        <v>180</v>
      </c>
      <c r="E340" s="297" t="s">
        <v>24</v>
      </c>
      <c r="F340" s="298" t="s">
        <v>477</v>
      </c>
      <c r="G340" s="296"/>
      <c r="H340" s="299">
        <v>30</v>
      </c>
      <c r="I340" s="300"/>
      <c r="J340" s="296"/>
      <c r="K340" s="296"/>
      <c r="L340" s="301"/>
      <c r="M340" s="302"/>
      <c r="N340" s="303"/>
      <c r="O340" s="303"/>
      <c r="P340" s="303"/>
      <c r="Q340" s="303"/>
      <c r="R340" s="303"/>
      <c r="S340" s="303"/>
      <c r="T340" s="304"/>
      <c r="AT340" s="305" t="s">
        <v>180</v>
      </c>
      <c r="AU340" s="305" t="s">
        <v>87</v>
      </c>
      <c r="AV340" s="15" t="s">
        <v>190</v>
      </c>
      <c r="AW340" s="15" t="s">
        <v>38</v>
      </c>
      <c r="AX340" s="15" t="s">
        <v>25</v>
      </c>
      <c r="AY340" s="305" t="s">
        <v>167</v>
      </c>
    </row>
    <row r="341" spans="2:65" s="1" customFormat="1" ht="22.8" customHeight="1">
      <c r="B341" s="47"/>
      <c r="C341" s="236" t="s">
        <v>478</v>
      </c>
      <c r="D341" s="236" t="s">
        <v>169</v>
      </c>
      <c r="E341" s="237" t="s">
        <v>479</v>
      </c>
      <c r="F341" s="238" t="s">
        <v>480</v>
      </c>
      <c r="G341" s="239" t="s">
        <v>172</v>
      </c>
      <c r="H341" s="240">
        <v>1.3</v>
      </c>
      <c r="I341" s="241"/>
      <c r="J341" s="242">
        <f>ROUND(I341*H341,2)</f>
        <v>0</v>
      </c>
      <c r="K341" s="238" t="s">
        <v>173</v>
      </c>
      <c r="L341" s="73"/>
      <c r="M341" s="243" t="s">
        <v>24</v>
      </c>
      <c r="N341" s="244" t="s">
        <v>47</v>
      </c>
      <c r="O341" s="48"/>
      <c r="P341" s="245">
        <f>O341*H341</f>
        <v>0</v>
      </c>
      <c r="Q341" s="245">
        <v>1.8775</v>
      </c>
      <c r="R341" s="245">
        <f>Q341*H341</f>
        <v>2.44075</v>
      </c>
      <c r="S341" s="245">
        <v>0</v>
      </c>
      <c r="T341" s="246">
        <f>S341*H341</f>
        <v>0</v>
      </c>
      <c r="AR341" s="25" t="s">
        <v>174</v>
      </c>
      <c r="AT341" s="25" t="s">
        <v>169</v>
      </c>
      <c r="AU341" s="25" t="s">
        <v>87</v>
      </c>
      <c r="AY341" s="25" t="s">
        <v>167</v>
      </c>
      <c r="BE341" s="247">
        <f>IF(N341="základní",J341,0)</f>
        <v>0</v>
      </c>
      <c r="BF341" s="247">
        <f>IF(N341="snížená",J341,0)</f>
        <v>0</v>
      </c>
      <c r="BG341" s="247">
        <f>IF(N341="zákl. přenesená",J341,0)</f>
        <v>0</v>
      </c>
      <c r="BH341" s="247">
        <f>IF(N341="sníž. přenesená",J341,0)</f>
        <v>0</v>
      </c>
      <c r="BI341" s="247">
        <f>IF(N341="nulová",J341,0)</f>
        <v>0</v>
      </c>
      <c r="BJ341" s="25" t="s">
        <v>87</v>
      </c>
      <c r="BK341" s="247">
        <f>ROUND(I341*H341,2)</f>
        <v>0</v>
      </c>
      <c r="BL341" s="25" t="s">
        <v>174</v>
      </c>
      <c r="BM341" s="25" t="s">
        <v>481</v>
      </c>
    </row>
    <row r="342" spans="2:47" s="1" customFormat="1" ht="13.5">
      <c r="B342" s="47"/>
      <c r="C342" s="75"/>
      <c r="D342" s="248" t="s">
        <v>176</v>
      </c>
      <c r="E342" s="75"/>
      <c r="F342" s="249" t="s">
        <v>482</v>
      </c>
      <c r="G342" s="75"/>
      <c r="H342" s="75"/>
      <c r="I342" s="204"/>
      <c r="J342" s="75"/>
      <c r="K342" s="75"/>
      <c r="L342" s="73"/>
      <c r="M342" s="250"/>
      <c r="N342" s="48"/>
      <c r="O342" s="48"/>
      <c r="P342" s="48"/>
      <c r="Q342" s="48"/>
      <c r="R342" s="48"/>
      <c r="S342" s="48"/>
      <c r="T342" s="96"/>
      <c r="AT342" s="25" t="s">
        <v>176</v>
      </c>
      <c r="AU342" s="25" t="s">
        <v>87</v>
      </c>
    </row>
    <row r="343" spans="2:51" s="12" customFormat="1" ht="13.5">
      <c r="B343" s="252"/>
      <c r="C343" s="253"/>
      <c r="D343" s="248" t="s">
        <v>180</v>
      </c>
      <c r="E343" s="254" t="s">
        <v>24</v>
      </c>
      <c r="F343" s="255" t="s">
        <v>483</v>
      </c>
      <c r="G343" s="253"/>
      <c r="H343" s="254" t="s">
        <v>24</v>
      </c>
      <c r="I343" s="256"/>
      <c r="J343" s="253"/>
      <c r="K343" s="253"/>
      <c r="L343" s="257"/>
      <c r="M343" s="258"/>
      <c r="N343" s="259"/>
      <c r="O343" s="259"/>
      <c r="P343" s="259"/>
      <c r="Q343" s="259"/>
      <c r="R343" s="259"/>
      <c r="S343" s="259"/>
      <c r="T343" s="260"/>
      <c r="AT343" s="261" t="s">
        <v>180</v>
      </c>
      <c r="AU343" s="261" t="s">
        <v>87</v>
      </c>
      <c r="AV343" s="12" t="s">
        <v>25</v>
      </c>
      <c r="AW343" s="12" t="s">
        <v>38</v>
      </c>
      <c r="AX343" s="12" t="s">
        <v>75</v>
      </c>
      <c r="AY343" s="261" t="s">
        <v>167</v>
      </c>
    </row>
    <row r="344" spans="2:51" s="12" customFormat="1" ht="13.5">
      <c r="B344" s="252"/>
      <c r="C344" s="253"/>
      <c r="D344" s="248" t="s">
        <v>180</v>
      </c>
      <c r="E344" s="254" t="s">
        <v>24</v>
      </c>
      <c r="F344" s="255" t="s">
        <v>484</v>
      </c>
      <c r="G344" s="253"/>
      <c r="H344" s="254" t="s">
        <v>24</v>
      </c>
      <c r="I344" s="256"/>
      <c r="J344" s="253"/>
      <c r="K344" s="253"/>
      <c r="L344" s="257"/>
      <c r="M344" s="258"/>
      <c r="N344" s="259"/>
      <c r="O344" s="259"/>
      <c r="P344" s="259"/>
      <c r="Q344" s="259"/>
      <c r="R344" s="259"/>
      <c r="S344" s="259"/>
      <c r="T344" s="260"/>
      <c r="AT344" s="261" t="s">
        <v>180</v>
      </c>
      <c r="AU344" s="261" t="s">
        <v>87</v>
      </c>
      <c r="AV344" s="12" t="s">
        <v>25</v>
      </c>
      <c r="AW344" s="12" t="s">
        <v>38</v>
      </c>
      <c r="AX344" s="12" t="s">
        <v>75</v>
      </c>
      <c r="AY344" s="261" t="s">
        <v>167</v>
      </c>
    </row>
    <row r="345" spans="2:51" s="13" customFormat="1" ht="13.5">
      <c r="B345" s="262"/>
      <c r="C345" s="263"/>
      <c r="D345" s="248" t="s">
        <v>180</v>
      </c>
      <c r="E345" s="264" t="s">
        <v>24</v>
      </c>
      <c r="F345" s="265" t="s">
        <v>485</v>
      </c>
      <c r="G345" s="263"/>
      <c r="H345" s="266">
        <v>0.3</v>
      </c>
      <c r="I345" s="267"/>
      <c r="J345" s="263"/>
      <c r="K345" s="263"/>
      <c r="L345" s="268"/>
      <c r="M345" s="269"/>
      <c r="N345" s="270"/>
      <c r="O345" s="270"/>
      <c r="P345" s="270"/>
      <c r="Q345" s="270"/>
      <c r="R345" s="270"/>
      <c r="S345" s="270"/>
      <c r="T345" s="271"/>
      <c r="AT345" s="272" t="s">
        <v>180</v>
      </c>
      <c r="AU345" s="272" t="s">
        <v>87</v>
      </c>
      <c r="AV345" s="13" t="s">
        <v>87</v>
      </c>
      <c r="AW345" s="13" t="s">
        <v>38</v>
      </c>
      <c r="AX345" s="13" t="s">
        <v>75</v>
      </c>
      <c r="AY345" s="272" t="s">
        <v>167</v>
      </c>
    </row>
    <row r="346" spans="2:51" s="12" customFormat="1" ht="13.5">
      <c r="B346" s="252"/>
      <c r="C346" s="253"/>
      <c r="D346" s="248" t="s">
        <v>180</v>
      </c>
      <c r="E346" s="254" t="s">
        <v>24</v>
      </c>
      <c r="F346" s="255" t="s">
        <v>486</v>
      </c>
      <c r="G346" s="253"/>
      <c r="H346" s="254" t="s">
        <v>24</v>
      </c>
      <c r="I346" s="256"/>
      <c r="J346" s="253"/>
      <c r="K346" s="253"/>
      <c r="L346" s="257"/>
      <c r="M346" s="258"/>
      <c r="N346" s="259"/>
      <c r="O346" s="259"/>
      <c r="P346" s="259"/>
      <c r="Q346" s="259"/>
      <c r="R346" s="259"/>
      <c r="S346" s="259"/>
      <c r="T346" s="260"/>
      <c r="AT346" s="261" t="s">
        <v>180</v>
      </c>
      <c r="AU346" s="261" t="s">
        <v>87</v>
      </c>
      <c r="AV346" s="12" t="s">
        <v>25</v>
      </c>
      <c r="AW346" s="12" t="s">
        <v>38</v>
      </c>
      <c r="AX346" s="12" t="s">
        <v>75</v>
      </c>
      <c r="AY346" s="261" t="s">
        <v>167</v>
      </c>
    </row>
    <row r="347" spans="2:51" s="13" customFormat="1" ht="13.5">
      <c r="B347" s="262"/>
      <c r="C347" s="263"/>
      <c r="D347" s="248" t="s">
        <v>180</v>
      </c>
      <c r="E347" s="264" t="s">
        <v>24</v>
      </c>
      <c r="F347" s="265" t="s">
        <v>448</v>
      </c>
      <c r="G347" s="263"/>
      <c r="H347" s="266">
        <v>1</v>
      </c>
      <c r="I347" s="267"/>
      <c r="J347" s="263"/>
      <c r="K347" s="263"/>
      <c r="L347" s="268"/>
      <c r="M347" s="269"/>
      <c r="N347" s="270"/>
      <c r="O347" s="270"/>
      <c r="P347" s="270"/>
      <c r="Q347" s="270"/>
      <c r="R347" s="270"/>
      <c r="S347" s="270"/>
      <c r="T347" s="271"/>
      <c r="AT347" s="272" t="s">
        <v>180</v>
      </c>
      <c r="AU347" s="272" t="s">
        <v>87</v>
      </c>
      <c r="AV347" s="13" t="s">
        <v>87</v>
      </c>
      <c r="AW347" s="13" t="s">
        <v>38</v>
      </c>
      <c r="AX347" s="13" t="s">
        <v>75</v>
      </c>
      <c r="AY347" s="272" t="s">
        <v>167</v>
      </c>
    </row>
    <row r="348" spans="2:51" s="14" customFormat="1" ht="13.5">
      <c r="B348" s="273"/>
      <c r="C348" s="274"/>
      <c r="D348" s="248" t="s">
        <v>180</v>
      </c>
      <c r="E348" s="275" t="s">
        <v>24</v>
      </c>
      <c r="F348" s="276" t="s">
        <v>201</v>
      </c>
      <c r="G348" s="274"/>
      <c r="H348" s="277">
        <v>1.3</v>
      </c>
      <c r="I348" s="278"/>
      <c r="J348" s="274"/>
      <c r="K348" s="274"/>
      <c r="L348" s="279"/>
      <c r="M348" s="280"/>
      <c r="N348" s="281"/>
      <c r="O348" s="281"/>
      <c r="P348" s="281"/>
      <c r="Q348" s="281"/>
      <c r="R348" s="281"/>
      <c r="S348" s="281"/>
      <c r="T348" s="282"/>
      <c r="AT348" s="283" t="s">
        <v>180</v>
      </c>
      <c r="AU348" s="283" t="s">
        <v>87</v>
      </c>
      <c r="AV348" s="14" t="s">
        <v>174</v>
      </c>
      <c r="AW348" s="14" t="s">
        <v>38</v>
      </c>
      <c r="AX348" s="14" t="s">
        <v>25</v>
      </c>
      <c r="AY348" s="283" t="s">
        <v>167</v>
      </c>
    </row>
    <row r="349" spans="2:65" s="1" customFormat="1" ht="22.8" customHeight="1">
      <c r="B349" s="47"/>
      <c r="C349" s="236" t="s">
        <v>487</v>
      </c>
      <c r="D349" s="236" t="s">
        <v>169</v>
      </c>
      <c r="E349" s="237" t="s">
        <v>488</v>
      </c>
      <c r="F349" s="238" t="s">
        <v>489</v>
      </c>
      <c r="G349" s="239" t="s">
        <v>172</v>
      </c>
      <c r="H349" s="240">
        <v>2.096</v>
      </c>
      <c r="I349" s="241"/>
      <c r="J349" s="242">
        <f>ROUND(I349*H349,2)</f>
        <v>0</v>
      </c>
      <c r="K349" s="238" t="s">
        <v>173</v>
      </c>
      <c r="L349" s="73"/>
      <c r="M349" s="243" t="s">
        <v>24</v>
      </c>
      <c r="N349" s="244" t="s">
        <v>47</v>
      </c>
      <c r="O349" s="48"/>
      <c r="P349" s="245">
        <f>O349*H349</f>
        <v>0</v>
      </c>
      <c r="Q349" s="245">
        <v>1.8775</v>
      </c>
      <c r="R349" s="245">
        <f>Q349*H349</f>
        <v>3.93524</v>
      </c>
      <c r="S349" s="245">
        <v>0</v>
      </c>
      <c r="T349" s="246">
        <f>S349*H349</f>
        <v>0</v>
      </c>
      <c r="AR349" s="25" t="s">
        <v>174</v>
      </c>
      <c r="AT349" s="25" t="s">
        <v>169</v>
      </c>
      <c r="AU349" s="25" t="s">
        <v>87</v>
      </c>
      <c r="AY349" s="25" t="s">
        <v>167</v>
      </c>
      <c r="BE349" s="247">
        <f>IF(N349="základní",J349,0)</f>
        <v>0</v>
      </c>
      <c r="BF349" s="247">
        <f>IF(N349="snížená",J349,0)</f>
        <v>0</v>
      </c>
      <c r="BG349" s="247">
        <f>IF(N349="zákl. přenesená",J349,0)</f>
        <v>0</v>
      </c>
      <c r="BH349" s="247">
        <f>IF(N349="sníž. přenesená",J349,0)</f>
        <v>0</v>
      </c>
      <c r="BI349" s="247">
        <f>IF(N349="nulová",J349,0)</f>
        <v>0</v>
      </c>
      <c r="BJ349" s="25" t="s">
        <v>87</v>
      </c>
      <c r="BK349" s="247">
        <f>ROUND(I349*H349,2)</f>
        <v>0</v>
      </c>
      <c r="BL349" s="25" t="s">
        <v>174</v>
      </c>
      <c r="BM349" s="25" t="s">
        <v>490</v>
      </c>
    </row>
    <row r="350" spans="2:47" s="1" customFormat="1" ht="13.5">
      <c r="B350" s="47"/>
      <c r="C350" s="75"/>
      <c r="D350" s="248" t="s">
        <v>176</v>
      </c>
      <c r="E350" s="75"/>
      <c r="F350" s="249" t="s">
        <v>491</v>
      </c>
      <c r="G350" s="75"/>
      <c r="H350" s="75"/>
      <c r="I350" s="204"/>
      <c r="J350" s="75"/>
      <c r="K350" s="75"/>
      <c r="L350" s="73"/>
      <c r="M350" s="250"/>
      <c r="N350" s="48"/>
      <c r="O350" s="48"/>
      <c r="P350" s="48"/>
      <c r="Q350" s="48"/>
      <c r="R350" s="48"/>
      <c r="S350" s="48"/>
      <c r="T350" s="96"/>
      <c r="AT350" s="25" t="s">
        <v>176</v>
      </c>
      <c r="AU350" s="25" t="s">
        <v>87</v>
      </c>
    </row>
    <row r="351" spans="2:51" s="12" customFormat="1" ht="13.5">
      <c r="B351" s="252"/>
      <c r="C351" s="253"/>
      <c r="D351" s="248" t="s">
        <v>180</v>
      </c>
      <c r="E351" s="254" t="s">
        <v>24</v>
      </c>
      <c r="F351" s="255" t="s">
        <v>492</v>
      </c>
      <c r="G351" s="253"/>
      <c r="H351" s="254" t="s">
        <v>24</v>
      </c>
      <c r="I351" s="256"/>
      <c r="J351" s="253"/>
      <c r="K351" s="253"/>
      <c r="L351" s="257"/>
      <c r="M351" s="258"/>
      <c r="N351" s="259"/>
      <c r="O351" s="259"/>
      <c r="P351" s="259"/>
      <c r="Q351" s="259"/>
      <c r="R351" s="259"/>
      <c r="S351" s="259"/>
      <c r="T351" s="260"/>
      <c r="AT351" s="261" t="s">
        <v>180</v>
      </c>
      <c r="AU351" s="261" t="s">
        <v>87</v>
      </c>
      <c r="AV351" s="12" t="s">
        <v>25</v>
      </c>
      <c r="AW351" s="12" t="s">
        <v>38</v>
      </c>
      <c r="AX351" s="12" t="s">
        <v>75</v>
      </c>
      <c r="AY351" s="261" t="s">
        <v>167</v>
      </c>
    </row>
    <row r="352" spans="2:51" s="13" customFormat="1" ht="13.5">
      <c r="B352" s="262"/>
      <c r="C352" s="263"/>
      <c r="D352" s="248" t="s">
        <v>180</v>
      </c>
      <c r="E352" s="264" t="s">
        <v>24</v>
      </c>
      <c r="F352" s="265" t="s">
        <v>493</v>
      </c>
      <c r="G352" s="263"/>
      <c r="H352" s="266">
        <v>0.587</v>
      </c>
      <c r="I352" s="267"/>
      <c r="J352" s="263"/>
      <c r="K352" s="263"/>
      <c r="L352" s="268"/>
      <c r="M352" s="269"/>
      <c r="N352" s="270"/>
      <c r="O352" s="270"/>
      <c r="P352" s="270"/>
      <c r="Q352" s="270"/>
      <c r="R352" s="270"/>
      <c r="S352" s="270"/>
      <c r="T352" s="271"/>
      <c r="AT352" s="272" t="s">
        <v>180</v>
      </c>
      <c r="AU352" s="272" t="s">
        <v>87</v>
      </c>
      <c r="AV352" s="13" t="s">
        <v>87</v>
      </c>
      <c r="AW352" s="13" t="s">
        <v>38</v>
      </c>
      <c r="AX352" s="13" t="s">
        <v>75</v>
      </c>
      <c r="AY352" s="272" t="s">
        <v>167</v>
      </c>
    </row>
    <row r="353" spans="2:51" s="13" customFormat="1" ht="13.5">
      <c r="B353" s="262"/>
      <c r="C353" s="263"/>
      <c r="D353" s="248" t="s">
        <v>180</v>
      </c>
      <c r="E353" s="264" t="s">
        <v>24</v>
      </c>
      <c r="F353" s="265" t="s">
        <v>494</v>
      </c>
      <c r="G353" s="263"/>
      <c r="H353" s="266">
        <v>0.149</v>
      </c>
      <c r="I353" s="267"/>
      <c r="J353" s="263"/>
      <c r="K353" s="263"/>
      <c r="L353" s="268"/>
      <c r="M353" s="269"/>
      <c r="N353" s="270"/>
      <c r="O353" s="270"/>
      <c r="P353" s="270"/>
      <c r="Q353" s="270"/>
      <c r="R353" s="270"/>
      <c r="S353" s="270"/>
      <c r="T353" s="271"/>
      <c r="AT353" s="272" t="s">
        <v>180</v>
      </c>
      <c r="AU353" s="272" t="s">
        <v>87</v>
      </c>
      <c r="AV353" s="13" t="s">
        <v>87</v>
      </c>
      <c r="AW353" s="13" t="s">
        <v>38</v>
      </c>
      <c r="AX353" s="13" t="s">
        <v>75</v>
      </c>
      <c r="AY353" s="272" t="s">
        <v>167</v>
      </c>
    </row>
    <row r="354" spans="2:51" s="13" customFormat="1" ht="13.5">
      <c r="B354" s="262"/>
      <c r="C354" s="263"/>
      <c r="D354" s="248" t="s">
        <v>180</v>
      </c>
      <c r="E354" s="264" t="s">
        <v>24</v>
      </c>
      <c r="F354" s="265" t="s">
        <v>495</v>
      </c>
      <c r="G354" s="263"/>
      <c r="H354" s="266">
        <v>0.36</v>
      </c>
      <c r="I354" s="267"/>
      <c r="J354" s="263"/>
      <c r="K354" s="263"/>
      <c r="L354" s="268"/>
      <c r="M354" s="269"/>
      <c r="N354" s="270"/>
      <c r="O354" s="270"/>
      <c r="P354" s="270"/>
      <c r="Q354" s="270"/>
      <c r="R354" s="270"/>
      <c r="S354" s="270"/>
      <c r="T354" s="271"/>
      <c r="AT354" s="272" t="s">
        <v>180</v>
      </c>
      <c r="AU354" s="272" t="s">
        <v>87</v>
      </c>
      <c r="AV354" s="13" t="s">
        <v>87</v>
      </c>
      <c r="AW354" s="13" t="s">
        <v>38</v>
      </c>
      <c r="AX354" s="13" t="s">
        <v>75</v>
      </c>
      <c r="AY354" s="272" t="s">
        <v>167</v>
      </c>
    </row>
    <row r="355" spans="2:51" s="12" customFormat="1" ht="13.5">
      <c r="B355" s="252"/>
      <c r="C355" s="253"/>
      <c r="D355" s="248" t="s">
        <v>180</v>
      </c>
      <c r="E355" s="254" t="s">
        <v>24</v>
      </c>
      <c r="F355" s="255" t="s">
        <v>496</v>
      </c>
      <c r="G355" s="253"/>
      <c r="H355" s="254" t="s">
        <v>24</v>
      </c>
      <c r="I355" s="256"/>
      <c r="J355" s="253"/>
      <c r="K355" s="253"/>
      <c r="L355" s="257"/>
      <c r="M355" s="258"/>
      <c r="N355" s="259"/>
      <c r="O355" s="259"/>
      <c r="P355" s="259"/>
      <c r="Q355" s="259"/>
      <c r="R355" s="259"/>
      <c r="S355" s="259"/>
      <c r="T355" s="260"/>
      <c r="AT355" s="261" t="s">
        <v>180</v>
      </c>
      <c r="AU355" s="261" t="s">
        <v>87</v>
      </c>
      <c r="AV355" s="12" t="s">
        <v>25</v>
      </c>
      <c r="AW355" s="12" t="s">
        <v>38</v>
      </c>
      <c r="AX355" s="12" t="s">
        <v>75</v>
      </c>
      <c r="AY355" s="261" t="s">
        <v>167</v>
      </c>
    </row>
    <row r="356" spans="2:51" s="13" customFormat="1" ht="13.5">
      <c r="B356" s="262"/>
      <c r="C356" s="263"/>
      <c r="D356" s="248" t="s">
        <v>180</v>
      </c>
      <c r="E356" s="264" t="s">
        <v>24</v>
      </c>
      <c r="F356" s="265" t="s">
        <v>448</v>
      </c>
      <c r="G356" s="263"/>
      <c r="H356" s="266">
        <v>1</v>
      </c>
      <c r="I356" s="267"/>
      <c r="J356" s="263"/>
      <c r="K356" s="263"/>
      <c r="L356" s="268"/>
      <c r="M356" s="269"/>
      <c r="N356" s="270"/>
      <c r="O356" s="270"/>
      <c r="P356" s="270"/>
      <c r="Q356" s="270"/>
      <c r="R356" s="270"/>
      <c r="S356" s="270"/>
      <c r="T356" s="271"/>
      <c r="AT356" s="272" t="s">
        <v>180</v>
      </c>
      <c r="AU356" s="272" t="s">
        <v>87</v>
      </c>
      <c r="AV356" s="13" t="s">
        <v>87</v>
      </c>
      <c r="AW356" s="13" t="s">
        <v>38</v>
      </c>
      <c r="AX356" s="13" t="s">
        <v>75</v>
      </c>
      <c r="AY356" s="272" t="s">
        <v>167</v>
      </c>
    </row>
    <row r="357" spans="2:51" s="14" customFormat="1" ht="13.5">
      <c r="B357" s="273"/>
      <c r="C357" s="274"/>
      <c r="D357" s="248" t="s">
        <v>180</v>
      </c>
      <c r="E357" s="275" t="s">
        <v>24</v>
      </c>
      <c r="F357" s="276" t="s">
        <v>201</v>
      </c>
      <c r="G357" s="274"/>
      <c r="H357" s="277">
        <v>2.096</v>
      </c>
      <c r="I357" s="278"/>
      <c r="J357" s="274"/>
      <c r="K357" s="274"/>
      <c r="L357" s="279"/>
      <c r="M357" s="280"/>
      <c r="N357" s="281"/>
      <c r="O357" s="281"/>
      <c r="P357" s="281"/>
      <c r="Q357" s="281"/>
      <c r="R357" s="281"/>
      <c r="S357" s="281"/>
      <c r="T357" s="282"/>
      <c r="AT357" s="283" t="s">
        <v>180</v>
      </c>
      <c r="AU357" s="283" t="s">
        <v>87</v>
      </c>
      <c r="AV357" s="14" t="s">
        <v>174</v>
      </c>
      <c r="AW357" s="14" t="s">
        <v>38</v>
      </c>
      <c r="AX357" s="14" t="s">
        <v>25</v>
      </c>
      <c r="AY357" s="283" t="s">
        <v>167</v>
      </c>
    </row>
    <row r="358" spans="2:65" s="1" customFormat="1" ht="22.8" customHeight="1">
      <c r="B358" s="47"/>
      <c r="C358" s="236" t="s">
        <v>497</v>
      </c>
      <c r="D358" s="236" t="s">
        <v>169</v>
      </c>
      <c r="E358" s="237" t="s">
        <v>498</v>
      </c>
      <c r="F358" s="238" t="s">
        <v>499</v>
      </c>
      <c r="G358" s="239" t="s">
        <v>226</v>
      </c>
      <c r="H358" s="240">
        <v>6</v>
      </c>
      <c r="I358" s="241"/>
      <c r="J358" s="242">
        <f>ROUND(I358*H358,2)</f>
        <v>0</v>
      </c>
      <c r="K358" s="238" t="s">
        <v>173</v>
      </c>
      <c r="L358" s="73"/>
      <c r="M358" s="243" t="s">
        <v>24</v>
      </c>
      <c r="N358" s="244" t="s">
        <v>47</v>
      </c>
      <c r="O358" s="48"/>
      <c r="P358" s="245">
        <f>O358*H358</f>
        <v>0</v>
      </c>
      <c r="Q358" s="245">
        <v>0.12335</v>
      </c>
      <c r="R358" s="245">
        <f>Q358*H358</f>
        <v>0.7401</v>
      </c>
      <c r="S358" s="245">
        <v>0</v>
      </c>
      <c r="T358" s="246">
        <f>S358*H358</f>
        <v>0</v>
      </c>
      <c r="AR358" s="25" t="s">
        <v>174</v>
      </c>
      <c r="AT358" s="25" t="s">
        <v>169</v>
      </c>
      <c r="AU358" s="25" t="s">
        <v>87</v>
      </c>
      <c r="AY358" s="25" t="s">
        <v>167</v>
      </c>
      <c r="BE358" s="247">
        <f>IF(N358="základní",J358,0)</f>
        <v>0</v>
      </c>
      <c r="BF358" s="247">
        <f>IF(N358="snížená",J358,0)</f>
        <v>0</v>
      </c>
      <c r="BG358" s="247">
        <f>IF(N358="zákl. přenesená",J358,0)</f>
        <v>0</v>
      </c>
      <c r="BH358" s="247">
        <f>IF(N358="sníž. přenesená",J358,0)</f>
        <v>0</v>
      </c>
      <c r="BI358" s="247">
        <f>IF(N358="nulová",J358,0)</f>
        <v>0</v>
      </c>
      <c r="BJ358" s="25" t="s">
        <v>87</v>
      </c>
      <c r="BK358" s="247">
        <f>ROUND(I358*H358,2)</f>
        <v>0</v>
      </c>
      <c r="BL358" s="25" t="s">
        <v>174</v>
      </c>
      <c r="BM358" s="25" t="s">
        <v>500</v>
      </c>
    </row>
    <row r="359" spans="2:47" s="1" customFormat="1" ht="13.5">
      <c r="B359" s="47"/>
      <c r="C359" s="75"/>
      <c r="D359" s="248" t="s">
        <v>176</v>
      </c>
      <c r="E359" s="75"/>
      <c r="F359" s="249" t="s">
        <v>501</v>
      </c>
      <c r="G359" s="75"/>
      <c r="H359" s="75"/>
      <c r="I359" s="204"/>
      <c r="J359" s="75"/>
      <c r="K359" s="75"/>
      <c r="L359" s="73"/>
      <c r="M359" s="250"/>
      <c r="N359" s="48"/>
      <c r="O359" s="48"/>
      <c r="P359" s="48"/>
      <c r="Q359" s="48"/>
      <c r="R359" s="48"/>
      <c r="S359" s="48"/>
      <c r="T359" s="96"/>
      <c r="AT359" s="25" t="s">
        <v>176</v>
      </c>
      <c r="AU359" s="25" t="s">
        <v>87</v>
      </c>
    </row>
    <row r="360" spans="2:51" s="12" customFormat="1" ht="13.5">
      <c r="B360" s="252"/>
      <c r="C360" s="253"/>
      <c r="D360" s="248" t="s">
        <v>180</v>
      </c>
      <c r="E360" s="254" t="s">
        <v>24</v>
      </c>
      <c r="F360" s="255" t="s">
        <v>502</v>
      </c>
      <c r="G360" s="253"/>
      <c r="H360" s="254" t="s">
        <v>24</v>
      </c>
      <c r="I360" s="256"/>
      <c r="J360" s="253"/>
      <c r="K360" s="253"/>
      <c r="L360" s="257"/>
      <c r="M360" s="258"/>
      <c r="N360" s="259"/>
      <c r="O360" s="259"/>
      <c r="P360" s="259"/>
      <c r="Q360" s="259"/>
      <c r="R360" s="259"/>
      <c r="S360" s="259"/>
      <c r="T360" s="260"/>
      <c r="AT360" s="261" t="s">
        <v>180</v>
      </c>
      <c r="AU360" s="261" t="s">
        <v>87</v>
      </c>
      <c r="AV360" s="12" t="s">
        <v>25</v>
      </c>
      <c r="AW360" s="12" t="s">
        <v>38</v>
      </c>
      <c r="AX360" s="12" t="s">
        <v>75</v>
      </c>
      <c r="AY360" s="261" t="s">
        <v>167</v>
      </c>
    </row>
    <row r="361" spans="2:51" s="12" customFormat="1" ht="13.5">
      <c r="B361" s="252"/>
      <c r="C361" s="253"/>
      <c r="D361" s="248" t="s">
        <v>180</v>
      </c>
      <c r="E361" s="254" t="s">
        <v>24</v>
      </c>
      <c r="F361" s="255" t="s">
        <v>503</v>
      </c>
      <c r="G361" s="253"/>
      <c r="H361" s="254" t="s">
        <v>24</v>
      </c>
      <c r="I361" s="256"/>
      <c r="J361" s="253"/>
      <c r="K361" s="253"/>
      <c r="L361" s="257"/>
      <c r="M361" s="258"/>
      <c r="N361" s="259"/>
      <c r="O361" s="259"/>
      <c r="P361" s="259"/>
      <c r="Q361" s="259"/>
      <c r="R361" s="259"/>
      <c r="S361" s="259"/>
      <c r="T361" s="260"/>
      <c r="AT361" s="261" t="s">
        <v>180</v>
      </c>
      <c r="AU361" s="261" t="s">
        <v>87</v>
      </c>
      <c r="AV361" s="12" t="s">
        <v>25</v>
      </c>
      <c r="AW361" s="12" t="s">
        <v>38</v>
      </c>
      <c r="AX361" s="12" t="s">
        <v>75</v>
      </c>
      <c r="AY361" s="261" t="s">
        <v>167</v>
      </c>
    </row>
    <row r="362" spans="2:51" s="13" customFormat="1" ht="13.5">
      <c r="B362" s="262"/>
      <c r="C362" s="263"/>
      <c r="D362" s="248" t="s">
        <v>180</v>
      </c>
      <c r="E362" s="264" t="s">
        <v>24</v>
      </c>
      <c r="F362" s="265" t="s">
        <v>504</v>
      </c>
      <c r="G362" s="263"/>
      <c r="H362" s="266">
        <v>6</v>
      </c>
      <c r="I362" s="267"/>
      <c r="J362" s="263"/>
      <c r="K362" s="263"/>
      <c r="L362" s="268"/>
      <c r="M362" s="269"/>
      <c r="N362" s="270"/>
      <c r="O362" s="270"/>
      <c r="P362" s="270"/>
      <c r="Q362" s="270"/>
      <c r="R362" s="270"/>
      <c r="S362" s="270"/>
      <c r="T362" s="271"/>
      <c r="AT362" s="272" t="s">
        <v>180</v>
      </c>
      <c r="AU362" s="272" t="s">
        <v>87</v>
      </c>
      <c r="AV362" s="13" t="s">
        <v>87</v>
      </c>
      <c r="AW362" s="13" t="s">
        <v>38</v>
      </c>
      <c r="AX362" s="13" t="s">
        <v>25</v>
      </c>
      <c r="AY362" s="272" t="s">
        <v>167</v>
      </c>
    </row>
    <row r="363" spans="2:65" s="1" customFormat="1" ht="22.8" customHeight="1">
      <c r="B363" s="47"/>
      <c r="C363" s="236" t="s">
        <v>505</v>
      </c>
      <c r="D363" s="236" t="s">
        <v>169</v>
      </c>
      <c r="E363" s="237" t="s">
        <v>506</v>
      </c>
      <c r="F363" s="238" t="s">
        <v>507</v>
      </c>
      <c r="G363" s="239" t="s">
        <v>226</v>
      </c>
      <c r="H363" s="240">
        <v>2</v>
      </c>
      <c r="I363" s="241"/>
      <c r="J363" s="242">
        <f>ROUND(I363*H363,2)</f>
        <v>0</v>
      </c>
      <c r="K363" s="238" t="s">
        <v>173</v>
      </c>
      <c r="L363" s="73"/>
      <c r="M363" s="243" t="s">
        <v>24</v>
      </c>
      <c r="N363" s="244" t="s">
        <v>47</v>
      </c>
      <c r="O363" s="48"/>
      <c r="P363" s="245">
        <f>O363*H363</f>
        <v>0</v>
      </c>
      <c r="Q363" s="245">
        <v>0.25365</v>
      </c>
      <c r="R363" s="245">
        <f>Q363*H363</f>
        <v>0.5073</v>
      </c>
      <c r="S363" s="245">
        <v>0</v>
      </c>
      <c r="T363" s="246">
        <f>S363*H363</f>
        <v>0</v>
      </c>
      <c r="AR363" s="25" t="s">
        <v>174</v>
      </c>
      <c r="AT363" s="25" t="s">
        <v>169</v>
      </c>
      <c r="AU363" s="25" t="s">
        <v>87</v>
      </c>
      <c r="AY363" s="25" t="s">
        <v>167</v>
      </c>
      <c r="BE363" s="247">
        <f>IF(N363="základní",J363,0)</f>
        <v>0</v>
      </c>
      <c r="BF363" s="247">
        <f>IF(N363="snížená",J363,0)</f>
        <v>0</v>
      </c>
      <c r="BG363" s="247">
        <f>IF(N363="zákl. přenesená",J363,0)</f>
        <v>0</v>
      </c>
      <c r="BH363" s="247">
        <f>IF(N363="sníž. přenesená",J363,0)</f>
        <v>0</v>
      </c>
      <c r="BI363" s="247">
        <f>IF(N363="nulová",J363,0)</f>
        <v>0</v>
      </c>
      <c r="BJ363" s="25" t="s">
        <v>87</v>
      </c>
      <c r="BK363" s="247">
        <f>ROUND(I363*H363,2)</f>
        <v>0</v>
      </c>
      <c r="BL363" s="25" t="s">
        <v>174</v>
      </c>
      <c r="BM363" s="25" t="s">
        <v>508</v>
      </c>
    </row>
    <row r="364" spans="2:47" s="1" customFormat="1" ht="13.5">
      <c r="B364" s="47"/>
      <c r="C364" s="75"/>
      <c r="D364" s="248" t="s">
        <v>176</v>
      </c>
      <c r="E364" s="75"/>
      <c r="F364" s="249" t="s">
        <v>509</v>
      </c>
      <c r="G364" s="75"/>
      <c r="H364" s="75"/>
      <c r="I364" s="204"/>
      <c r="J364" s="75"/>
      <c r="K364" s="75"/>
      <c r="L364" s="73"/>
      <c r="M364" s="250"/>
      <c r="N364" s="48"/>
      <c r="O364" s="48"/>
      <c r="P364" s="48"/>
      <c r="Q364" s="48"/>
      <c r="R364" s="48"/>
      <c r="S364" s="48"/>
      <c r="T364" s="96"/>
      <c r="AT364" s="25" t="s">
        <v>176</v>
      </c>
      <c r="AU364" s="25" t="s">
        <v>87</v>
      </c>
    </row>
    <row r="365" spans="2:51" s="12" customFormat="1" ht="13.5">
      <c r="B365" s="252"/>
      <c r="C365" s="253"/>
      <c r="D365" s="248" t="s">
        <v>180</v>
      </c>
      <c r="E365" s="254" t="s">
        <v>24</v>
      </c>
      <c r="F365" s="255" t="s">
        <v>510</v>
      </c>
      <c r="G365" s="253"/>
      <c r="H365" s="254" t="s">
        <v>24</v>
      </c>
      <c r="I365" s="256"/>
      <c r="J365" s="253"/>
      <c r="K365" s="253"/>
      <c r="L365" s="257"/>
      <c r="M365" s="258"/>
      <c r="N365" s="259"/>
      <c r="O365" s="259"/>
      <c r="P365" s="259"/>
      <c r="Q365" s="259"/>
      <c r="R365" s="259"/>
      <c r="S365" s="259"/>
      <c r="T365" s="260"/>
      <c r="AT365" s="261" t="s">
        <v>180</v>
      </c>
      <c r="AU365" s="261" t="s">
        <v>87</v>
      </c>
      <c r="AV365" s="12" t="s">
        <v>25</v>
      </c>
      <c r="AW365" s="12" t="s">
        <v>38</v>
      </c>
      <c r="AX365" s="12" t="s">
        <v>75</v>
      </c>
      <c r="AY365" s="261" t="s">
        <v>167</v>
      </c>
    </row>
    <row r="366" spans="2:51" s="13" customFormat="1" ht="13.5">
      <c r="B366" s="262"/>
      <c r="C366" s="263"/>
      <c r="D366" s="248" t="s">
        <v>180</v>
      </c>
      <c r="E366" s="264" t="s">
        <v>24</v>
      </c>
      <c r="F366" s="265" t="s">
        <v>511</v>
      </c>
      <c r="G366" s="263"/>
      <c r="H366" s="266">
        <v>2</v>
      </c>
      <c r="I366" s="267"/>
      <c r="J366" s="263"/>
      <c r="K366" s="263"/>
      <c r="L366" s="268"/>
      <c r="M366" s="269"/>
      <c r="N366" s="270"/>
      <c r="O366" s="270"/>
      <c r="P366" s="270"/>
      <c r="Q366" s="270"/>
      <c r="R366" s="270"/>
      <c r="S366" s="270"/>
      <c r="T366" s="271"/>
      <c r="AT366" s="272" t="s">
        <v>180</v>
      </c>
      <c r="AU366" s="272" t="s">
        <v>87</v>
      </c>
      <c r="AV366" s="13" t="s">
        <v>87</v>
      </c>
      <c r="AW366" s="13" t="s">
        <v>38</v>
      </c>
      <c r="AX366" s="13" t="s">
        <v>25</v>
      </c>
      <c r="AY366" s="272" t="s">
        <v>167</v>
      </c>
    </row>
    <row r="367" spans="2:65" s="1" customFormat="1" ht="22.8" customHeight="1">
      <c r="B367" s="47"/>
      <c r="C367" s="236" t="s">
        <v>512</v>
      </c>
      <c r="D367" s="236" t="s">
        <v>169</v>
      </c>
      <c r="E367" s="237" t="s">
        <v>513</v>
      </c>
      <c r="F367" s="238" t="s">
        <v>514</v>
      </c>
      <c r="G367" s="239" t="s">
        <v>296</v>
      </c>
      <c r="H367" s="240">
        <v>0.297</v>
      </c>
      <c r="I367" s="241"/>
      <c r="J367" s="242">
        <f>ROUND(I367*H367,2)</f>
        <v>0</v>
      </c>
      <c r="K367" s="238" t="s">
        <v>173</v>
      </c>
      <c r="L367" s="73"/>
      <c r="M367" s="243" t="s">
        <v>24</v>
      </c>
      <c r="N367" s="244" t="s">
        <v>47</v>
      </c>
      <c r="O367" s="48"/>
      <c r="P367" s="245">
        <f>O367*H367</f>
        <v>0</v>
      </c>
      <c r="Q367" s="245">
        <v>1.09</v>
      </c>
      <c r="R367" s="245">
        <f>Q367*H367</f>
        <v>0.32373</v>
      </c>
      <c r="S367" s="245">
        <v>0</v>
      </c>
      <c r="T367" s="246">
        <f>S367*H367</f>
        <v>0</v>
      </c>
      <c r="AR367" s="25" t="s">
        <v>174</v>
      </c>
      <c r="AT367" s="25" t="s">
        <v>169</v>
      </c>
      <c r="AU367" s="25" t="s">
        <v>87</v>
      </c>
      <c r="AY367" s="25" t="s">
        <v>167</v>
      </c>
      <c r="BE367" s="247">
        <f>IF(N367="základní",J367,0)</f>
        <v>0</v>
      </c>
      <c r="BF367" s="247">
        <f>IF(N367="snížená",J367,0)</f>
        <v>0</v>
      </c>
      <c r="BG367" s="247">
        <f>IF(N367="zákl. přenesená",J367,0)</f>
        <v>0</v>
      </c>
      <c r="BH367" s="247">
        <f>IF(N367="sníž. přenesená",J367,0)</f>
        <v>0</v>
      </c>
      <c r="BI367" s="247">
        <f>IF(N367="nulová",J367,0)</f>
        <v>0</v>
      </c>
      <c r="BJ367" s="25" t="s">
        <v>87</v>
      </c>
      <c r="BK367" s="247">
        <f>ROUND(I367*H367,2)</f>
        <v>0</v>
      </c>
      <c r="BL367" s="25" t="s">
        <v>174</v>
      </c>
      <c r="BM367" s="25" t="s">
        <v>515</v>
      </c>
    </row>
    <row r="368" spans="2:47" s="1" customFormat="1" ht="13.5">
      <c r="B368" s="47"/>
      <c r="C368" s="75"/>
      <c r="D368" s="248" t="s">
        <v>176</v>
      </c>
      <c r="E368" s="75"/>
      <c r="F368" s="249" t="s">
        <v>516</v>
      </c>
      <c r="G368" s="75"/>
      <c r="H368" s="75"/>
      <c r="I368" s="204"/>
      <c r="J368" s="75"/>
      <c r="K368" s="75"/>
      <c r="L368" s="73"/>
      <c r="M368" s="250"/>
      <c r="N368" s="48"/>
      <c r="O368" s="48"/>
      <c r="P368" s="48"/>
      <c r="Q368" s="48"/>
      <c r="R368" s="48"/>
      <c r="S368" s="48"/>
      <c r="T368" s="96"/>
      <c r="AT368" s="25" t="s">
        <v>176</v>
      </c>
      <c r="AU368" s="25" t="s">
        <v>87</v>
      </c>
    </row>
    <row r="369" spans="2:47" s="1" customFormat="1" ht="13.5">
      <c r="B369" s="47"/>
      <c r="C369" s="75"/>
      <c r="D369" s="248" t="s">
        <v>178</v>
      </c>
      <c r="E369" s="75"/>
      <c r="F369" s="251" t="s">
        <v>517</v>
      </c>
      <c r="G369" s="75"/>
      <c r="H369" s="75"/>
      <c r="I369" s="204"/>
      <c r="J369" s="75"/>
      <c r="K369" s="75"/>
      <c r="L369" s="73"/>
      <c r="M369" s="250"/>
      <c r="N369" s="48"/>
      <c r="O369" s="48"/>
      <c r="P369" s="48"/>
      <c r="Q369" s="48"/>
      <c r="R369" s="48"/>
      <c r="S369" s="48"/>
      <c r="T369" s="96"/>
      <c r="AT369" s="25" t="s">
        <v>178</v>
      </c>
      <c r="AU369" s="25" t="s">
        <v>87</v>
      </c>
    </row>
    <row r="370" spans="2:51" s="12" customFormat="1" ht="13.5">
      <c r="B370" s="252"/>
      <c r="C370" s="253"/>
      <c r="D370" s="248" t="s">
        <v>180</v>
      </c>
      <c r="E370" s="254" t="s">
        <v>24</v>
      </c>
      <c r="F370" s="255" t="s">
        <v>462</v>
      </c>
      <c r="G370" s="253"/>
      <c r="H370" s="254" t="s">
        <v>24</v>
      </c>
      <c r="I370" s="256"/>
      <c r="J370" s="253"/>
      <c r="K370" s="253"/>
      <c r="L370" s="257"/>
      <c r="M370" s="258"/>
      <c r="N370" s="259"/>
      <c r="O370" s="259"/>
      <c r="P370" s="259"/>
      <c r="Q370" s="259"/>
      <c r="R370" s="259"/>
      <c r="S370" s="259"/>
      <c r="T370" s="260"/>
      <c r="AT370" s="261" t="s">
        <v>180</v>
      </c>
      <c r="AU370" s="261" t="s">
        <v>87</v>
      </c>
      <c r="AV370" s="12" t="s">
        <v>25</v>
      </c>
      <c r="AW370" s="12" t="s">
        <v>38</v>
      </c>
      <c r="AX370" s="12" t="s">
        <v>75</v>
      </c>
      <c r="AY370" s="261" t="s">
        <v>167</v>
      </c>
    </row>
    <row r="371" spans="2:51" s="12" customFormat="1" ht="13.5">
      <c r="B371" s="252"/>
      <c r="C371" s="253"/>
      <c r="D371" s="248" t="s">
        <v>180</v>
      </c>
      <c r="E371" s="254" t="s">
        <v>24</v>
      </c>
      <c r="F371" s="255" t="s">
        <v>518</v>
      </c>
      <c r="G371" s="253"/>
      <c r="H371" s="254" t="s">
        <v>24</v>
      </c>
      <c r="I371" s="256"/>
      <c r="J371" s="253"/>
      <c r="K371" s="253"/>
      <c r="L371" s="257"/>
      <c r="M371" s="258"/>
      <c r="N371" s="259"/>
      <c r="O371" s="259"/>
      <c r="P371" s="259"/>
      <c r="Q371" s="259"/>
      <c r="R371" s="259"/>
      <c r="S371" s="259"/>
      <c r="T371" s="260"/>
      <c r="AT371" s="261" t="s">
        <v>180</v>
      </c>
      <c r="AU371" s="261" t="s">
        <v>87</v>
      </c>
      <c r="AV371" s="12" t="s">
        <v>25</v>
      </c>
      <c r="AW371" s="12" t="s">
        <v>38</v>
      </c>
      <c r="AX371" s="12" t="s">
        <v>75</v>
      </c>
      <c r="AY371" s="261" t="s">
        <v>167</v>
      </c>
    </row>
    <row r="372" spans="2:51" s="13" customFormat="1" ht="13.5">
      <c r="B372" s="262"/>
      <c r="C372" s="263"/>
      <c r="D372" s="248" t="s">
        <v>180</v>
      </c>
      <c r="E372" s="264" t="s">
        <v>24</v>
      </c>
      <c r="F372" s="265" t="s">
        <v>519</v>
      </c>
      <c r="G372" s="263"/>
      <c r="H372" s="266">
        <v>0.063</v>
      </c>
      <c r="I372" s="267"/>
      <c r="J372" s="263"/>
      <c r="K372" s="263"/>
      <c r="L372" s="268"/>
      <c r="M372" s="269"/>
      <c r="N372" s="270"/>
      <c r="O372" s="270"/>
      <c r="P372" s="270"/>
      <c r="Q372" s="270"/>
      <c r="R372" s="270"/>
      <c r="S372" s="270"/>
      <c r="T372" s="271"/>
      <c r="AT372" s="272" t="s">
        <v>180</v>
      </c>
      <c r="AU372" s="272" t="s">
        <v>87</v>
      </c>
      <c r="AV372" s="13" t="s">
        <v>87</v>
      </c>
      <c r="AW372" s="13" t="s">
        <v>38</v>
      </c>
      <c r="AX372" s="13" t="s">
        <v>75</v>
      </c>
      <c r="AY372" s="272" t="s">
        <v>167</v>
      </c>
    </row>
    <row r="373" spans="2:51" s="13" customFormat="1" ht="13.5">
      <c r="B373" s="262"/>
      <c r="C373" s="263"/>
      <c r="D373" s="248" t="s">
        <v>180</v>
      </c>
      <c r="E373" s="264" t="s">
        <v>24</v>
      </c>
      <c r="F373" s="265" t="s">
        <v>520</v>
      </c>
      <c r="G373" s="263"/>
      <c r="H373" s="266">
        <v>0.171</v>
      </c>
      <c r="I373" s="267"/>
      <c r="J373" s="263"/>
      <c r="K373" s="263"/>
      <c r="L373" s="268"/>
      <c r="M373" s="269"/>
      <c r="N373" s="270"/>
      <c r="O373" s="270"/>
      <c r="P373" s="270"/>
      <c r="Q373" s="270"/>
      <c r="R373" s="270"/>
      <c r="S373" s="270"/>
      <c r="T373" s="271"/>
      <c r="AT373" s="272" t="s">
        <v>180</v>
      </c>
      <c r="AU373" s="272" t="s">
        <v>87</v>
      </c>
      <c r="AV373" s="13" t="s">
        <v>87</v>
      </c>
      <c r="AW373" s="13" t="s">
        <v>38</v>
      </c>
      <c r="AX373" s="13" t="s">
        <v>75</v>
      </c>
      <c r="AY373" s="272" t="s">
        <v>167</v>
      </c>
    </row>
    <row r="374" spans="2:51" s="12" customFormat="1" ht="13.5">
      <c r="B374" s="252"/>
      <c r="C374" s="253"/>
      <c r="D374" s="248" t="s">
        <v>180</v>
      </c>
      <c r="E374" s="254" t="s">
        <v>24</v>
      </c>
      <c r="F374" s="255" t="s">
        <v>521</v>
      </c>
      <c r="G374" s="253"/>
      <c r="H374" s="254" t="s">
        <v>24</v>
      </c>
      <c r="I374" s="256"/>
      <c r="J374" s="253"/>
      <c r="K374" s="253"/>
      <c r="L374" s="257"/>
      <c r="M374" s="258"/>
      <c r="N374" s="259"/>
      <c r="O374" s="259"/>
      <c r="P374" s="259"/>
      <c r="Q374" s="259"/>
      <c r="R374" s="259"/>
      <c r="S374" s="259"/>
      <c r="T374" s="260"/>
      <c r="AT374" s="261" t="s">
        <v>180</v>
      </c>
      <c r="AU374" s="261" t="s">
        <v>87</v>
      </c>
      <c r="AV374" s="12" t="s">
        <v>25</v>
      </c>
      <c r="AW374" s="12" t="s">
        <v>38</v>
      </c>
      <c r="AX374" s="12" t="s">
        <v>75</v>
      </c>
      <c r="AY374" s="261" t="s">
        <v>167</v>
      </c>
    </row>
    <row r="375" spans="2:51" s="13" customFormat="1" ht="13.5">
      <c r="B375" s="262"/>
      <c r="C375" s="263"/>
      <c r="D375" s="248" t="s">
        <v>180</v>
      </c>
      <c r="E375" s="264" t="s">
        <v>24</v>
      </c>
      <c r="F375" s="265" t="s">
        <v>522</v>
      </c>
      <c r="G375" s="263"/>
      <c r="H375" s="266">
        <v>0.063</v>
      </c>
      <c r="I375" s="267"/>
      <c r="J375" s="263"/>
      <c r="K375" s="263"/>
      <c r="L375" s="268"/>
      <c r="M375" s="269"/>
      <c r="N375" s="270"/>
      <c r="O375" s="270"/>
      <c r="P375" s="270"/>
      <c r="Q375" s="270"/>
      <c r="R375" s="270"/>
      <c r="S375" s="270"/>
      <c r="T375" s="271"/>
      <c r="AT375" s="272" t="s">
        <v>180</v>
      </c>
      <c r="AU375" s="272" t="s">
        <v>87</v>
      </c>
      <c r="AV375" s="13" t="s">
        <v>87</v>
      </c>
      <c r="AW375" s="13" t="s">
        <v>38</v>
      </c>
      <c r="AX375" s="13" t="s">
        <v>75</v>
      </c>
      <c r="AY375" s="272" t="s">
        <v>167</v>
      </c>
    </row>
    <row r="376" spans="2:51" s="14" customFormat="1" ht="13.5">
      <c r="B376" s="273"/>
      <c r="C376" s="274"/>
      <c r="D376" s="248" t="s">
        <v>180</v>
      </c>
      <c r="E376" s="275" t="s">
        <v>24</v>
      </c>
      <c r="F376" s="276" t="s">
        <v>201</v>
      </c>
      <c r="G376" s="274"/>
      <c r="H376" s="277">
        <v>0.297</v>
      </c>
      <c r="I376" s="278"/>
      <c r="J376" s="274"/>
      <c r="K376" s="274"/>
      <c r="L376" s="279"/>
      <c r="M376" s="280"/>
      <c r="N376" s="281"/>
      <c r="O376" s="281"/>
      <c r="P376" s="281"/>
      <c r="Q376" s="281"/>
      <c r="R376" s="281"/>
      <c r="S376" s="281"/>
      <c r="T376" s="282"/>
      <c r="AT376" s="283" t="s">
        <v>180</v>
      </c>
      <c r="AU376" s="283" t="s">
        <v>87</v>
      </c>
      <c r="AV376" s="14" t="s">
        <v>174</v>
      </c>
      <c r="AW376" s="14" t="s">
        <v>38</v>
      </c>
      <c r="AX376" s="14" t="s">
        <v>25</v>
      </c>
      <c r="AY376" s="283" t="s">
        <v>167</v>
      </c>
    </row>
    <row r="377" spans="2:65" s="1" customFormat="1" ht="14.4" customHeight="1">
      <c r="B377" s="47"/>
      <c r="C377" s="236" t="s">
        <v>523</v>
      </c>
      <c r="D377" s="236" t="s">
        <v>169</v>
      </c>
      <c r="E377" s="237" t="s">
        <v>524</v>
      </c>
      <c r="F377" s="238" t="s">
        <v>525</v>
      </c>
      <c r="G377" s="239" t="s">
        <v>172</v>
      </c>
      <c r="H377" s="240">
        <v>0.6</v>
      </c>
      <c r="I377" s="241"/>
      <c r="J377" s="242">
        <f>ROUND(I377*H377,2)</f>
        <v>0</v>
      </c>
      <c r="K377" s="238" t="s">
        <v>173</v>
      </c>
      <c r="L377" s="73"/>
      <c r="M377" s="243" t="s">
        <v>24</v>
      </c>
      <c r="N377" s="244" t="s">
        <v>47</v>
      </c>
      <c r="O377" s="48"/>
      <c r="P377" s="245">
        <f>O377*H377</f>
        <v>0</v>
      </c>
      <c r="Q377" s="245">
        <v>1.94302</v>
      </c>
      <c r="R377" s="245">
        <f>Q377*H377</f>
        <v>1.1658119999999998</v>
      </c>
      <c r="S377" s="245">
        <v>0</v>
      </c>
      <c r="T377" s="246">
        <f>S377*H377</f>
        <v>0</v>
      </c>
      <c r="AR377" s="25" t="s">
        <v>174</v>
      </c>
      <c r="AT377" s="25" t="s">
        <v>169</v>
      </c>
      <c r="AU377" s="25" t="s">
        <v>87</v>
      </c>
      <c r="AY377" s="25" t="s">
        <v>167</v>
      </c>
      <c r="BE377" s="247">
        <f>IF(N377="základní",J377,0)</f>
        <v>0</v>
      </c>
      <c r="BF377" s="247">
        <f>IF(N377="snížená",J377,0)</f>
        <v>0</v>
      </c>
      <c r="BG377" s="247">
        <f>IF(N377="zákl. přenesená",J377,0)</f>
        <v>0</v>
      </c>
      <c r="BH377" s="247">
        <f>IF(N377="sníž. přenesená",J377,0)</f>
        <v>0</v>
      </c>
      <c r="BI377" s="247">
        <f>IF(N377="nulová",J377,0)</f>
        <v>0</v>
      </c>
      <c r="BJ377" s="25" t="s">
        <v>87</v>
      </c>
      <c r="BK377" s="247">
        <f>ROUND(I377*H377,2)</f>
        <v>0</v>
      </c>
      <c r="BL377" s="25" t="s">
        <v>174</v>
      </c>
      <c r="BM377" s="25" t="s">
        <v>526</v>
      </c>
    </row>
    <row r="378" spans="2:47" s="1" customFormat="1" ht="13.5">
      <c r="B378" s="47"/>
      <c r="C378" s="75"/>
      <c r="D378" s="248" t="s">
        <v>176</v>
      </c>
      <c r="E378" s="75"/>
      <c r="F378" s="249" t="s">
        <v>527</v>
      </c>
      <c r="G378" s="75"/>
      <c r="H378" s="75"/>
      <c r="I378" s="204"/>
      <c r="J378" s="75"/>
      <c r="K378" s="75"/>
      <c r="L378" s="73"/>
      <c r="M378" s="250"/>
      <c r="N378" s="48"/>
      <c r="O378" s="48"/>
      <c r="P378" s="48"/>
      <c r="Q378" s="48"/>
      <c r="R378" s="48"/>
      <c r="S378" s="48"/>
      <c r="T378" s="96"/>
      <c r="AT378" s="25" t="s">
        <v>176</v>
      </c>
      <c r="AU378" s="25" t="s">
        <v>87</v>
      </c>
    </row>
    <row r="379" spans="2:47" s="1" customFormat="1" ht="13.5">
      <c r="B379" s="47"/>
      <c r="C379" s="75"/>
      <c r="D379" s="248" t="s">
        <v>178</v>
      </c>
      <c r="E379" s="75"/>
      <c r="F379" s="251" t="s">
        <v>528</v>
      </c>
      <c r="G379" s="75"/>
      <c r="H379" s="75"/>
      <c r="I379" s="204"/>
      <c r="J379" s="75"/>
      <c r="K379" s="75"/>
      <c r="L379" s="73"/>
      <c r="M379" s="250"/>
      <c r="N379" s="48"/>
      <c r="O379" s="48"/>
      <c r="P379" s="48"/>
      <c r="Q379" s="48"/>
      <c r="R379" s="48"/>
      <c r="S379" s="48"/>
      <c r="T379" s="96"/>
      <c r="AT379" s="25" t="s">
        <v>178</v>
      </c>
      <c r="AU379" s="25" t="s">
        <v>87</v>
      </c>
    </row>
    <row r="380" spans="2:51" s="12" customFormat="1" ht="13.5">
      <c r="B380" s="252"/>
      <c r="C380" s="253"/>
      <c r="D380" s="248" t="s">
        <v>180</v>
      </c>
      <c r="E380" s="254" t="s">
        <v>24</v>
      </c>
      <c r="F380" s="255" t="s">
        <v>529</v>
      </c>
      <c r="G380" s="253"/>
      <c r="H380" s="254" t="s">
        <v>24</v>
      </c>
      <c r="I380" s="256"/>
      <c r="J380" s="253"/>
      <c r="K380" s="253"/>
      <c r="L380" s="257"/>
      <c r="M380" s="258"/>
      <c r="N380" s="259"/>
      <c r="O380" s="259"/>
      <c r="P380" s="259"/>
      <c r="Q380" s="259"/>
      <c r="R380" s="259"/>
      <c r="S380" s="259"/>
      <c r="T380" s="260"/>
      <c r="AT380" s="261" t="s">
        <v>180</v>
      </c>
      <c r="AU380" s="261" t="s">
        <v>87</v>
      </c>
      <c r="AV380" s="12" t="s">
        <v>25</v>
      </c>
      <c r="AW380" s="12" t="s">
        <v>38</v>
      </c>
      <c r="AX380" s="12" t="s">
        <v>75</v>
      </c>
      <c r="AY380" s="261" t="s">
        <v>167</v>
      </c>
    </row>
    <row r="381" spans="2:51" s="12" customFormat="1" ht="13.5">
      <c r="B381" s="252"/>
      <c r="C381" s="253"/>
      <c r="D381" s="248" t="s">
        <v>180</v>
      </c>
      <c r="E381" s="254" t="s">
        <v>24</v>
      </c>
      <c r="F381" s="255" t="s">
        <v>530</v>
      </c>
      <c r="G381" s="253"/>
      <c r="H381" s="254" t="s">
        <v>24</v>
      </c>
      <c r="I381" s="256"/>
      <c r="J381" s="253"/>
      <c r="K381" s="253"/>
      <c r="L381" s="257"/>
      <c r="M381" s="258"/>
      <c r="N381" s="259"/>
      <c r="O381" s="259"/>
      <c r="P381" s="259"/>
      <c r="Q381" s="259"/>
      <c r="R381" s="259"/>
      <c r="S381" s="259"/>
      <c r="T381" s="260"/>
      <c r="AT381" s="261" t="s">
        <v>180</v>
      </c>
      <c r="AU381" s="261" t="s">
        <v>87</v>
      </c>
      <c r="AV381" s="12" t="s">
        <v>25</v>
      </c>
      <c r="AW381" s="12" t="s">
        <v>38</v>
      </c>
      <c r="AX381" s="12" t="s">
        <v>75</v>
      </c>
      <c r="AY381" s="261" t="s">
        <v>167</v>
      </c>
    </row>
    <row r="382" spans="2:51" s="13" customFormat="1" ht="13.5">
      <c r="B382" s="262"/>
      <c r="C382" s="263"/>
      <c r="D382" s="248" t="s">
        <v>180</v>
      </c>
      <c r="E382" s="264" t="s">
        <v>24</v>
      </c>
      <c r="F382" s="265" t="s">
        <v>531</v>
      </c>
      <c r="G382" s="263"/>
      <c r="H382" s="266">
        <v>0.401</v>
      </c>
      <c r="I382" s="267"/>
      <c r="J382" s="263"/>
      <c r="K382" s="263"/>
      <c r="L382" s="268"/>
      <c r="M382" s="269"/>
      <c r="N382" s="270"/>
      <c r="O382" s="270"/>
      <c r="P382" s="270"/>
      <c r="Q382" s="270"/>
      <c r="R382" s="270"/>
      <c r="S382" s="270"/>
      <c r="T382" s="271"/>
      <c r="AT382" s="272" t="s">
        <v>180</v>
      </c>
      <c r="AU382" s="272" t="s">
        <v>87</v>
      </c>
      <c r="AV382" s="13" t="s">
        <v>87</v>
      </c>
      <c r="AW382" s="13" t="s">
        <v>38</v>
      </c>
      <c r="AX382" s="13" t="s">
        <v>75</v>
      </c>
      <c r="AY382" s="272" t="s">
        <v>167</v>
      </c>
    </row>
    <row r="383" spans="2:51" s="12" customFormat="1" ht="13.5">
      <c r="B383" s="252"/>
      <c r="C383" s="253"/>
      <c r="D383" s="248" t="s">
        <v>180</v>
      </c>
      <c r="E383" s="254" t="s">
        <v>24</v>
      </c>
      <c r="F383" s="255" t="s">
        <v>532</v>
      </c>
      <c r="G383" s="253"/>
      <c r="H383" s="254" t="s">
        <v>24</v>
      </c>
      <c r="I383" s="256"/>
      <c r="J383" s="253"/>
      <c r="K383" s="253"/>
      <c r="L383" s="257"/>
      <c r="M383" s="258"/>
      <c r="N383" s="259"/>
      <c r="O383" s="259"/>
      <c r="P383" s="259"/>
      <c r="Q383" s="259"/>
      <c r="R383" s="259"/>
      <c r="S383" s="259"/>
      <c r="T383" s="260"/>
      <c r="AT383" s="261" t="s">
        <v>180</v>
      </c>
      <c r="AU383" s="261" t="s">
        <v>87</v>
      </c>
      <c r="AV383" s="12" t="s">
        <v>25</v>
      </c>
      <c r="AW383" s="12" t="s">
        <v>38</v>
      </c>
      <c r="AX383" s="12" t="s">
        <v>75</v>
      </c>
      <c r="AY383" s="261" t="s">
        <v>167</v>
      </c>
    </row>
    <row r="384" spans="2:51" s="13" customFormat="1" ht="13.5">
      <c r="B384" s="262"/>
      <c r="C384" s="263"/>
      <c r="D384" s="248" t="s">
        <v>180</v>
      </c>
      <c r="E384" s="264" t="s">
        <v>24</v>
      </c>
      <c r="F384" s="265" t="s">
        <v>533</v>
      </c>
      <c r="G384" s="263"/>
      <c r="H384" s="266">
        <v>0.097</v>
      </c>
      <c r="I384" s="267"/>
      <c r="J384" s="263"/>
      <c r="K384" s="263"/>
      <c r="L384" s="268"/>
      <c r="M384" s="269"/>
      <c r="N384" s="270"/>
      <c r="O384" s="270"/>
      <c r="P384" s="270"/>
      <c r="Q384" s="270"/>
      <c r="R384" s="270"/>
      <c r="S384" s="270"/>
      <c r="T384" s="271"/>
      <c r="AT384" s="272" t="s">
        <v>180</v>
      </c>
      <c r="AU384" s="272" t="s">
        <v>87</v>
      </c>
      <c r="AV384" s="13" t="s">
        <v>87</v>
      </c>
      <c r="AW384" s="13" t="s">
        <v>38</v>
      </c>
      <c r="AX384" s="13" t="s">
        <v>75</v>
      </c>
      <c r="AY384" s="272" t="s">
        <v>167</v>
      </c>
    </row>
    <row r="385" spans="2:51" s="13" customFormat="1" ht="13.5">
      <c r="B385" s="262"/>
      <c r="C385" s="263"/>
      <c r="D385" s="248" t="s">
        <v>180</v>
      </c>
      <c r="E385" s="264" t="s">
        <v>24</v>
      </c>
      <c r="F385" s="265" t="s">
        <v>534</v>
      </c>
      <c r="G385" s="263"/>
      <c r="H385" s="266">
        <v>0.102</v>
      </c>
      <c r="I385" s="267"/>
      <c r="J385" s="263"/>
      <c r="K385" s="263"/>
      <c r="L385" s="268"/>
      <c r="M385" s="269"/>
      <c r="N385" s="270"/>
      <c r="O385" s="270"/>
      <c r="P385" s="270"/>
      <c r="Q385" s="270"/>
      <c r="R385" s="270"/>
      <c r="S385" s="270"/>
      <c r="T385" s="271"/>
      <c r="AT385" s="272" t="s">
        <v>180</v>
      </c>
      <c r="AU385" s="272" t="s">
        <v>87</v>
      </c>
      <c r="AV385" s="13" t="s">
        <v>87</v>
      </c>
      <c r="AW385" s="13" t="s">
        <v>38</v>
      </c>
      <c r="AX385" s="13" t="s">
        <v>75</v>
      </c>
      <c r="AY385" s="272" t="s">
        <v>167</v>
      </c>
    </row>
    <row r="386" spans="2:51" s="14" customFormat="1" ht="13.5">
      <c r="B386" s="273"/>
      <c r="C386" s="274"/>
      <c r="D386" s="248" t="s">
        <v>180</v>
      </c>
      <c r="E386" s="275" t="s">
        <v>24</v>
      </c>
      <c r="F386" s="276" t="s">
        <v>201</v>
      </c>
      <c r="G386" s="274"/>
      <c r="H386" s="277">
        <v>0.6</v>
      </c>
      <c r="I386" s="278"/>
      <c r="J386" s="274"/>
      <c r="K386" s="274"/>
      <c r="L386" s="279"/>
      <c r="M386" s="280"/>
      <c r="N386" s="281"/>
      <c r="O386" s="281"/>
      <c r="P386" s="281"/>
      <c r="Q386" s="281"/>
      <c r="R386" s="281"/>
      <c r="S386" s="281"/>
      <c r="T386" s="282"/>
      <c r="AT386" s="283" t="s">
        <v>180</v>
      </c>
      <c r="AU386" s="283" t="s">
        <v>87</v>
      </c>
      <c r="AV386" s="14" t="s">
        <v>174</v>
      </c>
      <c r="AW386" s="14" t="s">
        <v>38</v>
      </c>
      <c r="AX386" s="14" t="s">
        <v>25</v>
      </c>
      <c r="AY386" s="283" t="s">
        <v>167</v>
      </c>
    </row>
    <row r="387" spans="2:65" s="1" customFormat="1" ht="34.2" customHeight="1">
      <c r="B387" s="47"/>
      <c r="C387" s="236" t="s">
        <v>535</v>
      </c>
      <c r="D387" s="236" t="s">
        <v>169</v>
      </c>
      <c r="E387" s="237" t="s">
        <v>536</v>
      </c>
      <c r="F387" s="238" t="s">
        <v>537</v>
      </c>
      <c r="G387" s="239" t="s">
        <v>226</v>
      </c>
      <c r="H387" s="240">
        <v>12</v>
      </c>
      <c r="I387" s="241"/>
      <c r="J387" s="242">
        <f>ROUND(I387*H387,2)</f>
        <v>0</v>
      </c>
      <c r="K387" s="238" t="s">
        <v>173</v>
      </c>
      <c r="L387" s="73"/>
      <c r="M387" s="243" t="s">
        <v>24</v>
      </c>
      <c r="N387" s="244" t="s">
        <v>47</v>
      </c>
      <c r="O387" s="48"/>
      <c r="P387" s="245">
        <f>O387*H387</f>
        <v>0</v>
      </c>
      <c r="Q387" s="245">
        <v>0.09232</v>
      </c>
      <c r="R387" s="245">
        <f>Q387*H387</f>
        <v>1.10784</v>
      </c>
      <c r="S387" s="245">
        <v>0</v>
      </c>
      <c r="T387" s="246">
        <f>S387*H387</f>
        <v>0</v>
      </c>
      <c r="AR387" s="25" t="s">
        <v>174</v>
      </c>
      <c r="AT387" s="25" t="s">
        <v>169</v>
      </c>
      <c r="AU387" s="25" t="s">
        <v>87</v>
      </c>
      <c r="AY387" s="25" t="s">
        <v>167</v>
      </c>
      <c r="BE387" s="247">
        <f>IF(N387="základní",J387,0)</f>
        <v>0</v>
      </c>
      <c r="BF387" s="247">
        <f>IF(N387="snížená",J387,0)</f>
        <v>0</v>
      </c>
      <c r="BG387" s="247">
        <f>IF(N387="zákl. přenesená",J387,0)</f>
        <v>0</v>
      </c>
      <c r="BH387" s="247">
        <f>IF(N387="sníž. přenesená",J387,0)</f>
        <v>0</v>
      </c>
      <c r="BI387" s="247">
        <f>IF(N387="nulová",J387,0)</f>
        <v>0</v>
      </c>
      <c r="BJ387" s="25" t="s">
        <v>87</v>
      </c>
      <c r="BK387" s="247">
        <f>ROUND(I387*H387,2)</f>
        <v>0</v>
      </c>
      <c r="BL387" s="25" t="s">
        <v>174</v>
      </c>
      <c r="BM387" s="25" t="s">
        <v>538</v>
      </c>
    </row>
    <row r="388" spans="2:47" s="1" customFormat="1" ht="13.5">
      <c r="B388" s="47"/>
      <c r="C388" s="75"/>
      <c r="D388" s="248" t="s">
        <v>176</v>
      </c>
      <c r="E388" s="75"/>
      <c r="F388" s="249" t="s">
        <v>539</v>
      </c>
      <c r="G388" s="75"/>
      <c r="H388" s="75"/>
      <c r="I388" s="204"/>
      <c r="J388" s="75"/>
      <c r="K388" s="75"/>
      <c r="L388" s="73"/>
      <c r="M388" s="250"/>
      <c r="N388" s="48"/>
      <c r="O388" s="48"/>
      <c r="P388" s="48"/>
      <c r="Q388" s="48"/>
      <c r="R388" s="48"/>
      <c r="S388" s="48"/>
      <c r="T388" s="96"/>
      <c r="AT388" s="25" t="s">
        <v>176</v>
      </c>
      <c r="AU388" s="25" t="s">
        <v>87</v>
      </c>
    </row>
    <row r="389" spans="2:47" s="1" customFormat="1" ht="13.5">
      <c r="B389" s="47"/>
      <c r="C389" s="75"/>
      <c r="D389" s="248" t="s">
        <v>178</v>
      </c>
      <c r="E389" s="75"/>
      <c r="F389" s="251" t="s">
        <v>540</v>
      </c>
      <c r="G389" s="75"/>
      <c r="H389" s="75"/>
      <c r="I389" s="204"/>
      <c r="J389" s="75"/>
      <c r="K389" s="75"/>
      <c r="L389" s="73"/>
      <c r="M389" s="250"/>
      <c r="N389" s="48"/>
      <c r="O389" s="48"/>
      <c r="P389" s="48"/>
      <c r="Q389" s="48"/>
      <c r="R389" s="48"/>
      <c r="S389" s="48"/>
      <c r="T389" s="96"/>
      <c r="AT389" s="25" t="s">
        <v>178</v>
      </c>
      <c r="AU389" s="25" t="s">
        <v>87</v>
      </c>
    </row>
    <row r="390" spans="2:51" s="12" customFormat="1" ht="13.5">
      <c r="B390" s="252"/>
      <c r="C390" s="253"/>
      <c r="D390" s="248" t="s">
        <v>180</v>
      </c>
      <c r="E390" s="254" t="s">
        <v>24</v>
      </c>
      <c r="F390" s="255" t="s">
        <v>417</v>
      </c>
      <c r="G390" s="253"/>
      <c r="H390" s="254" t="s">
        <v>24</v>
      </c>
      <c r="I390" s="256"/>
      <c r="J390" s="253"/>
      <c r="K390" s="253"/>
      <c r="L390" s="257"/>
      <c r="M390" s="258"/>
      <c r="N390" s="259"/>
      <c r="O390" s="259"/>
      <c r="P390" s="259"/>
      <c r="Q390" s="259"/>
      <c r="R390" s="259"/>
      <c r="S390" s="259"/>
      <c r="T390" s="260"/>
      <c r="AT390" s="261" t="s">
        <v>180</v>
      </c>
      <c r="AU390" s="261" t="s">
        <v>87</v>
      </c>
      <c r="AV390" s="12" t="s">
        <v>25</v>
      </c>
      <c r="AW390" s="12" t="s">
        <v>38</v>
      </c>
      <c r="AX390" s="12" t="s">
        <v>75</v>
      </c>
      <c r="AY390" s="261" t="s">
        <v>167</v>
      </c>
    </row>
    <row r="391" spans="2:51" s="13" customFormat="1" ht="13.5">
      <c r="B391" s="262"/>
      <c r="C391" s="263"/>
      <c r="D391" s="248" t="s">
        <v>180</v>
      </c>
      <c r="E391" s="264" t="s">
        <v>24</v>
      </c>
      <c r="F391" s="265" t="s">
        <v>541</v>
      </c>
      <c r="G391" s="263"/>
      <c r="H391" s="266">
        <v>11.2</v>
      </c>
      <c r="I391" s="267"/>
      <c r="J391" s="263"/>
      <c r="K391" s="263"/>
      <c r="L391" s="268"/>
      <c r="M391" s="269"/>
      <c r="N391" s="270"/>
      <c r="O391" s="270"/>
      <c r="P391" s="270"/>
      <c r="Q391" s="270"/>
      <c r="R391" s="270"/>
      <c r="S391" s="270"/>
      <c r="T391" s="271"/>
      <c r="AT391" s="272" t="s">
        <v>180</v>
      </c>
      <c r="AU391" s="272" t="s">
        <v>87</v>
      </c>
      <c r="AV391" s="13" t="s">
        <v>87</v>
      </c>
      <c r="AW391" s="13" t="s">
        <v>38</v>
      </c>
      <c r="AX391" s="13" t="s">
        <v>75</v>
      </c>
      <c r="AY391" s="272" t="s">
        <v>167</v>
      </c>
    </row>
    <row r="392" spans="2:51" s="12" customFormat="1" ht="13.5">
      <c r="B392" s="252"/>
      <c r="C392" s="253"/>
      <c r="D392" s="248" t="s">
        <v>180</v>
      </c>
      <c r="E392" s="254" t="s">
        <v>24</v>
      </c>
      <c r="F392" s="255" t="s">
        <v>542</v>
      </c>
      <c r="G392" s="253"/>
      <c r="H392" s="254" t="s">
        <v>24</v>
      </c>
      <c r="I392" s="256"/>
      <c r="J392" s="253"/>
      <c r="K392" s="253"/>
      <c r="L392" s="257"/>
      <c r="M392" s="258"/>
      <c r="N392" s="259"/>
      <c r="O392" s="259"/>
      <c r="P392" s="259"/>
      <c r="Q392" s="259"/>
      <c r="R392" s="259"/>
      <c r="S392" s="259"/>
      <c r="T392" s="260"/>
      <c r="AT392" s="261" t="s">
        <v>180</v>
      </c>
      <c r="AU392" s="261" t="s">
        <v>87</v>
      </c>
      <c r="AV392" s="12" t="s">
        <v>25</v>
      </c>
      <c r="AW392" s="12" t="s">
        <v>38</v>
      </c>
      <c r="AX392" s="12" t="s">
        <v>75</v>
      </c>
      <c r="AY392" s="261" t="s">
        <v>167</v>
      </c>
    </row>
    <row r="393" spans="2:51" s="13" customFormat="1" ht="13.5">
      <c r="B393" s="262"/>
      <c r="C393" s="263"/>
      <c r="D393" s="248" t="s">
        <v>180</v>
      </c>
      <c r="E393" s="264" t="s">
        <v>24</v>
      </c>
      <c r="F393" s="265" t="s">
        <v>543</v>
      </c>
      <c r="G393" s="263"/>
      <c r="H393" s="266">
        <v>0.26</v>
      </c>
      <c r="I393" s="267"/>
      <c r="J393" s="263"/>
      <c r="K393" s="263"/>
      <c r="L393" s="268"/>
      <c r="M393" s="269"/>
      <c r="N393" s="270"/>
      <c r="O393" s="270"/>
      <c r="P393" s="270"/>
      <c r="Q393" s="270"/>
      <c r="R393" s="270"/>
      <c r="S393" s="270"/>
      <c r="T393" s="271"/>
      <c r="AT393" s="272" t="s">
        <v>180</v>
      </c>
      <c r="AU393" s="272" t="s">
        <v>87</v>
      </c>
      <c r="AV393" s="13" t="s">
        <v>87</v>
      </c>
      <c r="AW393" s="13" t="s">
        <v>38</v>
      </c>
      <c r="AX393" s="13" t="s">
        <v>75</v>
      </c>
      <c r="AY393" s="272" t="s">
        <v>167</v>
      </c>
    </row>
    <row r="394" spans="2:51" s="13" customFormat="1" ht="13.5">
      <c r="B394" s="262"/>
      <c r="C394" s="263"/>
      <c r="D394" s="248" t="s">
        <v>180</v>
      </c>
      <c r="E394" s="264" t="s">
        <v>24</v>
      </c>
      <c r="F394" s="265" t="s">
        <v>544</v>
      </c>
      <c r="G394" s="263"/>
      <c r="H394" s="266">
        <v>0.54</v>
      </c>
      <c r="I394" s="267"/>
      <c r="J394" s="263"/>
      <c r="K394" s="263"/>
      <c r="L394" s="268"/>
      <c r="M394" s="269"/>
      <c r="N394" s="270"/>
      <c r="O394" s="270"/>
      <c r="P394" s="270"/>
      <c r="Q394" s="270"/>
      <c r="R394" s="270"/>
      <c r="S394" s="270"/>
      <c r="T394" s="271"/>
      <c r="AT394" s="272" t="s">
        <v>180</v>
      </c>
      <c r="AU394" s="272" t="s">
        <v>87</v>
      </c>
      <c r="AV394" s="13" t="s">
        <v>87</v>
      </c>
      <c r="AW394" s="13" t="s">
        <v>38</v>
      </c>
      <c r="AX394" s="13" t="s">
        <v>75</v>
      </c>
      <c r="AY394" s="272" t="s">
        <v>167</v>
      </c>
    </row>
    <row r="395" spans="2:51" s="14" customFormat="1" ht="13.5">
      <c r="B395" s="273"/>
      <c r="C395" s="274"/>
      <c r="D395" s="248" t="s">
        <v>180</v>
      </c>
      <c r="E395" s="275" t="s">
        <v>24</v>
      </c>
      <c r="F395" s="276" t="s">
        <v>201</v>
      </c>
      <c r="G395" s="274"/>
      <c r="H395" s="277">
        <v>12</v>
      </c>
      <c r="I395" s="278"/>
      <c r="J395" s="274"/>
      <c r="K395" s="274"/>
      <c r="L395" s="279"/>
      <c r="M395" s="280"/>
      <c r="N395" s="281"/>
      <c r="O395" s="281"/>
      <c r="P395" s="281"/>
      <c r="Q395" s="281"/>
      <c r="R395" s="281"/>
      <c r="S395" s="281"/>
      <c r="T395" s="282"/>
      <c r="AT395" s="283" t="s">
        <v>180</v>
      </c>
      <c r="AU395" s="283" t="s">
        <v>87</v>
      </c>
      <c r="AV395" s="14" t="s">
        <v>174</v>
      </c>
      <c r="AW395" s="14" t="s">
        <v>38</v>
      </c>
      <c r="AX395" s="14" t="s">
        <v>25</v>
      </c>
      <c r="AY395" s="283" t="s">
        <v>167</v>
      </c>
    </row>
    <row r="396" spans="2:65" s="1" customFormat="1" ht="34.2" customHeight="1">
      <c r="B396" s="47"/>
      <c r="C396" s="236" t="s">
        <v>545</v>
      </c>
      <c r="D396" s="236" t="s">
        <v>169</v>
      </c>
      <c r="E396" s="237" t="s">
        <v>546</v>
      </c>
      <c r="F396" s="238" t="s">
        <v>547</v>
      </c>
      <c r="G396" s="239" t="s">
        <v>226</v>
      </c>
      <c r="H396" s="240">
        <v>22</v>
      </c>
      <c r="I396" s="241"/>
      <c r="J396" s="242">
        <f>ROUND(I396*H396,2)</f>
        <v>0</v>
      </c>
      <c r="K396" s="238" t="s">
        <v>173</v>
      </c>
      <c r="L396" s="73"/>
      <c r="M396" s="243" t="s">
        <v>24</v>
      </c>
      <c r="N396" s="244" t="s">
        <v>47</v>
      </c>
      <c r="O396" s="48"/>
      <c r="P396" s="245">
        <f>O396*H396</f>
        <v>0</v>
      </c>
      <c r="Q396" s="245">
        <v>0.1434</v>
      </c>
      <c r="R396" s="245">
        <f>Q396*H396</f>
        <v>3.1548</v>
      </c>
      <c r="S396" s="245">
        <v>0</v>
      </c>
      <c r="T396" s="246">
        <f>S396*H396</f>
        <v>0</v>
      </c>
      <c r="AR396" s="25" t="s">
        <v>174</v>
      </c>
      <c r="AT396" s="25" t="s">
        <v>169</v>
      </c>
      <c r="AU396" s="25" t="s">
        <v>87</v>
      </c>
      <c r="AY396" s="25" t="s">
        <v>167</v>
      </c>
      <c r="BE396" s="247">
        <f>IF(N396="základní",J396,0)</f>
        <v>0</v>
      </c>
      <c r="BF396" s="247">
        <f>IF(N396="snížená",J396,0)</f>
        <v>0</v>
      </c>
      <c r="BG396" s="247">
        <f>IF(N396="zákl. přenesená",J396,0)</f>
        <v>0</v>
      </c>
      <c r="BH396" s="247">
        <f>IF(N396="sníž. přenesená",J396,0)</f>
        <v>0</v>
      </c>
      <c r="BI396" s="247">
        <f>IF(N396="nulová",J396,0)</f>
        <v>0</v>
      </c>
      <c r="BJ396" s="25" t="s">
        <v>87</v>
      </c>
      <c r="BK396" s="247">
        <f>ROUND(I396*H396,2)</f>
        <v>0</v>
      </c>
      <c r="BL396" s="25" t="s">
        <v>174</v>
      </c>
      <c r="BM396" s="25" t="s">
        <v>548</v>
      </c>
    </row>
    <row r="397" spans="2:47" s="1" customFormat="1" ht="13.5">
      <c r="B397" s="47"/>
      <c r="C397" s="75"/>
      <c r="D397" s="248" t="s">
        <v>176</v>
      </c>
      <c r="E397" s="75"/>
      <c r="F397" s="249" t="s">
        <v>547</v>
      </c>
      <c r="G397" s="75"/>
      <c r="H397" s="75"/>
      <c r="I397" s="204"/>
      <c r="J397" s="75"/>
      <c r="K397" s="75"/>
      <c r="L397" s="73"/>
      <c r="M397" s="250"/>
      <c r="N397" s="48"/>
      <c r="O397" s="48"/>
      <c r="P397" s="48"/>
      <c r="Q397" s="48"/>
      <c r="R397" s="48"/>
      <c r="S397" s="48"/>
      <c r="T397" s="96"/>
      <c r="AT397" s="25" t="s">
        <v>176</v>
      </c>
      <c r="AU397" s="25" t="s">
        <v>87</v>
      </c>
    </row>
    <row r="398" spans="2:47" s="1" customFormat="1" ht="13.5">
      <c r="B398" s="47"/>
      <c r="C398" s="75"/>
      <c r="D398" s="248" t="s">
        <v>178</v>
      </c>
      <c r="E398" s="75"/>
      <c r="F398" s="251" t="s">
        <v>540</v>
      </c>
      <c r="G398" s="75"/>
      <c r="H398" s="75"/>
      <c r="I398" s="204"/>
      <c r="J398" s="75"/>
      <c r="K398" s="75"/>
      <c r="L398" s="73"/>
      <c r="M398" s="250"/>
      <c r="N398" s="48"/>
      <c r="O398" s="48"/>
      <c r="P398" s="48"/>
      <c r="Q398" s="48"/>
      <c r="R398" s="48"/>
      <c r="S398" s="48"/>
      <c r="T398" s="96"/>
      <c r="AT398" s="25" t="s">
        <v>178</v>
      </c>
      <c r="AU398" s="25" t="s">
        <v>87</v>
      </c>
    </row>
    <row r="399" spans="2:51" s="12" customFormat="1" ht="13.5">
      <c r="B399" s="252"/>
      <c r="C399" s="253"/>
      <c r="D399" s="248" t="s">
        <v>180</v>
      </c>
      <c r="E399" s="254" t="s">
        <v>24</v>
      </c>
      <c r="F399" s="255" t="s">
        <v>417</v>
      </c>
      <c r="G399" s="253"/>
      <c r="H399" s="254" t="s">
        <v>24</v>
      </c>
      <c r="I399" s="256"/>
      <c r="J399" s="253"/>
      <c r="K399" s="253"/>
      <c r="L399" s="257"/>
      <c r="M399" s="258"/>
      <c r="N399" s="259"/>
      <c r="O399" s="259"/>
      <c r="P399" s="259"/>
      <c r="Q399" s="259"/>
      <c r="R399" s="259"/>
      <c r="S399" s="259"/>
      <c r="T399" s="260"/>
      <c r="AT399" s="261" t="s">
        <v>180</v>
      </c>
      <c r="AU399" s="261" t="s">
        <v>87</v>
      </c>
      <c r="AV399" s="12" t="s">
        <v>25</v>
      </c>
      <c r="AW399" s="12" t="s">
        <v>38</v>
      </c>
      <c r="AX399" s="12" t="s">
        <v>75</v>
      </c>
      <c r="AY399" s="261" t="s">
        <v>167</v>
      </c>
    </row>
    <row r="400" spans="2:51" s="13" customFormat="1" ht="13.5">
      <c r="B400" s="262"/>
      <c r="C400" s="263"/>
      <c r="D400" s="248" t="s">
        <v>180</v>
      </c>
      <c r="E400" s="264" t="s">
        <v>24</v>
      </c>
      <c r="F400" s="265" t="s">
        <v>549</v>
      </c>
      <c r="G400" s="263"/>
      <c r="H400" s="266">
        <v>21.7</v>
      </c>
      <c r="I400" s="267"/>
      <c r="J400" s="263"/>
      <c r="K400" s="263"/>
      <c r="L400" s="268"/>
      <c r="M400" s="269"/>
      <c r="N400" s="270"/>
      <c r="O400" s="270"/>
      <c r="P400" s="270"/>
      <c r="Q400" s="270"/>
      <c r="R400" s="270"/>
      <c r="S400" s="270"/>
      <c r="T400" s="271"/>
      <c r="AT400" s="272" t="s">
        <v>180</v>
      </c>
      <c r="AU400" s="272" t="s">
        <v>87</v>
      </c>
      <c r="AV400" s="13" t="s">
        <v>87</v>
      </c>
      <c r="AW400" s="13" t="s">
        <v>38</v>
      </c>
      <c r="AX400" s="13" t="s">
        <v>75</v>
      </c>
      <c r="AY400" s="272" t="s">
        <v>167</v>
      </c>
    </row>
    <row r="401" spans="2:51" s="13" customFormat="1" ht="13.5">
      <c r="B401" s="262"/>
      <c r="C401" s="263"/>
      <c r="D401" s="248" t="s">
        <v>180</v>
      </c>
      <c r="E401" s="264" t="s">
        <v>24</v>
      </c>
      <c r="F401" s="265" t="s">
        <v>550</v>
      </c>
      <c r="G401" s="263"/>
      <c r="H401" s="266">
        <v>0.3</v>
      </c>
      <c r="I401" s="267"/>
      <c r="J401" s="263"/>
      <c r="K401" s="263"/>
      <c r="L401" s="268"/>
      <c r="M401" s="269"/>
      <c r="N401" s="270"/>
      <c r="O401" s="270"/>
      <c r="P401" s="270"/>
      <c r="Q401" s="270"/>
      <c r="R401" s="270"/>
      <c r="S401" s="270"/>
      <c r="T401" s="271"/>
      <c r="AT401" s="272" t="s">
        <v>180</v>
      </c>
      <c r="AU401" s="272" t="s">
        <v>87</v>
      </c>
      <c r="AV401" s="13" t="s">
        <v>87</v>
      </c>
      <c r="AW401" s="13" t="s">
        <v>38</v>
      </c>
      <c r="AX401" s="13" t="s">
        <v>75</v>
      </c>
      <c r="AY401" s="272" t="s">
        <v>167</v>
      </c>
    </row>
    <row r="402" spans="2:51" s="14" customFormat="1" ht="13.5">
      <c r="B402" s="273"/>
      <c r="C402" s="274"/>
      <c r="D402" s="248" t="s">
        <v>180</v>
      </c>
      <c r="E402" s="275" t="s">
        <v>24</v>
      </c>
      <c r="F402" s="276" t="s">
        <v>201</v>
      </c>
      <c r="G402" s="274"/>
      <c r="H402" s="277">
        <v>22</v>
      </c>
      <c r="I402" s="278"/>
      <c r="J402" s="274"/>
      <c r="K402" s="274"/>
      <c r="L402" s="279"/>
      <c r="M402" s="280"/>
      <c r="N402" s="281"/>
      <c r="O402" s="281"/>
      <c r="P402" s="281"/>
      <c r="Q402" s="281"/>
      <c r="R402" s="281"/>
      <c r="S402" s="281"/>
      <c r="T402" s="282"/>
      <c r="AT402" s="283" t="s">
        <v>180</v>
      </c>
      <c r="AU402" s="283" t="s">
        <v>87</v>
      </c>
      <c r="AV402" s="14" t="s">
        <v>174</v>
      </c>
      <c r="AW402" s="14" t="s">
        <v>38</v>
      </c>
      <c r="AX402" s="14" t="s">
        <v>25</v>
      </c>
      <c r="AY402" s="283" t="s">
        <v>167</v>
      </c>
    </row>
    <row r="403" spans="2:65" s="1" customFormat="1" ht="34.2" customHeight="1">
      <c r="B403" s="47"/>
      <c r="C403" s="236" t="s">
        <v>551</v>
      </c>
      <c r="D403" s="236" t="s">
        <v>169</v>
      </c>
      <c r="E403" s="237" t="s">
        <v>552</v>
      </c>
      <c r="F403" s="238" t="s">
        <v>553</v>
      </c>
      <c r="G403" s="239" t="s">
        <v>226</v>
      </c>
      <c r="H403" s="240">
        <v>9</v>
      </c>
      <c r="I403" s="241"/>
      <c r="J403" s="242">
        <f>ROUND(I403*H403,2)</f>
        <v>0</v>
      </c>
      <c r="K403" s="238" t="s">
        <v>173</v>
      </c>
      <c r="L403" s="73"/>
      <c r="M403" s="243" t="s">
        <v>24</v>
      </c>
      <c r="N403" s="244" t="s">
        <v>47</v>
      </c>
      <c r="O403" s="48"/>
      <c r="P403" s="245">
        <f>O403*H403</f>
        <v>0</v>
      </c>
      <c r="Q403" s="245">
        <v>0.25041</v>
      </c>
      <c r="R403" s="245">
        <f>Q403*H403</f>
        <v>2.25369</v>
      </c>
      <c r="S403" s="245">
        <v>0</v>
      </c>
      <c r="T403" s="246">
        <f>S403*H403</f>
        <v>0</v>
      </c>
      <c r="AR403" s="25" t="s">
        <v>174</v>
      </c>
      <c r="AT403" s="25" t="s">
        <v>169</v>
      </c>
      <c r="AU403" s="25" t="s">
        <v>87</v>
      </c>
      <c r="AY403" s="25" t="s">
        <v>167</v>
      </c>
      <c r="BE403" s="247">
        <f>IF(N403="základní",J403,0)</f>
        <v>0</v>
      </c>
      <c r="BF403" s="247">
        <f>IF(N403="snížená",J403,0)</f>
        <v>0</v>
      </c>
      <c r="BG403" s="247">
        <f>IF(N403="zákl. přenesená",J403,0)</f>
        <v>0</v>
      </c>
      <c r="BH403" s="247">
        <f>IF(N403="sníž. přenesená",J403,0)</f>
        <v>0</v>
      </c>
      <c r="BI403" s="247">
        <f>IF(N403="nulová",J403,0)</f>
        <v>0</v>
      </c>
      <c r="BJ403" s="25" t="s">
        <v>87</v>
      </c>
      <c r="BK403" s="247">
        <f>ROUND(I403*H403,2)</f>
        <v>0</v>
      </c>
      <c r="BL403" s="25" t="s">
        <v>174</v>
      </c>
      <c r="BM403" s="25" t="s">
        <v>554</v>
      </c>
    </row>
    <row r="404" spans="2:47" s="1" customFormat="1" ht="13.5">
      <c r="B404" s="47"/>
      <c r="C404" s="75"/>
      <c r="D404" s="248" t="s">
        <v>176</v>
      </c>
      <c r="E404" s="75"/>
      <c r="F404" s="249" t="s">
        <v>555</v>
      </c>
      <c r="G404" s="75"/>
      <c r="H404" s="75"/>
      <c r="I404" s="204"/>
      <c r="J404" s="75"/>
      <c r="K404" s="75"/>
      <c r="L404" s="73"/>
      <c r="M404" s="250"/>
      <c r="N404" s="48"/>
      <c r="O404" s="48"/>
      <c r="P404" s="48"/>
      <c r="Q404" s="48"/>
      <c r="R404" s="48"/>
      <c r="S404" s="48"/>
      <c r="T404" s="96"/>
      <c r="AT404" s="25" t="s">
        <v>176</v>
      </c>
      <c r="AU404" s="25" t="s">
        <v>87</v>
      </c>
    </row>
    <row r="405" spans="2:47" s="1" customFormat="1" ht="13.5">
      <c r="B405" s="47"/>
      <c r="C405" s="75"/>
      <c r="D405" s="248" t="s">
        <v>178</v>
      </c>
      <c r="E405" s="75"/>
      <c r="F405" s="251" t="s">
        <v>556</v>
      </c>
      <c r="G405" s="75"/>
      <c r="H405" s="75"/>
      <c r="I405" s="204"/>
      <c r="J405" s="75"/>
      <c r="K405" s="75"/>
      <c r="L405" s="73"/>
      <c r="M405" s="250"/>
      <c r="N405" s="48"/>
      <c r="O405" s="48"/>
      <c r="P405" s="48"/>
      <c r="Q405" s="48"/>
      <c r="R405" s="48"/>
      <c r="S405" s="48"/>
      <c r="T405" s="96"/>
      <c r="AT405" s="25" t="s">
        <v>178</v>
      </c>
      <c r="AU405" s="25" t="s">
        <v>87</v>
      </c>
    </row>
    <row r="406" spans="2:51" s="12" customFormat="1" ht="13.5">
      <c r="B406" s="252"/>
      <c r="C406" s="253"/>
      <c r="D406" s="248" t="s">
        <v>180</v>
      </c>
      <c r="E406" s="254" t="s">
        <v>24</v>
      </c>
      <c r="F406" s="255" t="s">
        <v>417</v>
      </c>
      <c r="G406" s="253"/>
      <c r="H406" s="254" t="s">
        <v>24</v>
      </c>
      <c r="I406" s="256"/>
      <c r="J406" s="253"/>
      <c r="K406" s="253"/>
      <c r="L406" s="257"/>
      <c r="M406" s="258"/>
      <c r="N406" s="259"/>
      <c r="O406" s="259"/>
      <c r="P406" s="259"/>
      <c r="Q406" s="259"/>
      <c r="R406" s="259"/>
      <c r="S406" s="259"/>
      <c r="T406" s="260"/>
      <c r="AT406" s="261" t="s">
        <v>180</v>
      </c>
      <c r="AU406" s="261" t="s">
        <v>87</v>
      </c>
      <c r="AV406" s="12" t="s">
        <v>25</v>
      </c>
      <c r="AW406" s="12" t="s">
        <v>38</v>
      </c>
      <c r="AX406" s="12" t="s">
        <v>75</v>
      </c>
      <c r="AY406" s="261" t="s">
        <v>167</v>
      </c>
    </row>
    <row r="407" spans="2:51" s="13" customFormat="1" ht="13.5">
      <c r="B407" s="262"/>
      <c r="C407" s="263"/>
      <c r="D407" s="248" t="s">
        <v>180</v>
      </c>
      <c r="E407" s="264" t="s">
        <v>24</v>
      </c>
      <c r="F407" s="265" t="s">
        <v>557</v>
      </c>
      <c r="G407" s="263"/>
      <c r="H407" s="266">
        <v>8.225</v>
      </c>
      <c r="I407" s="267"/>
      <c r="J407" s="263"/>
      <c r="K407" s="263"/>
      <c r="L407" s="268"/>
      <c r="M407" s="269"/>
      <c r="N407" s="270"/>
      <c r="O407" s="270"/>
      <c r="P407" s="270"/>
      <c r="Q407" s="270"/>
      <c r="R407" s="270"/>
      <c r="S407" s="270"/>
      <c r="T407" s="271"/>
      <c r="AT407" s="272" t="s">
        <v>180</v>
      </c>
      <c r="AU407" s="272" t="s">
        <v>87</v>
      </c>
      <c r="AV407" s="13" t="s">
        <v>87</v>
      </c>
      <c r="AW407" s="13" t="s">
        <v>38</v>
      </c>
      <c r="AX407" s="13" t="s">
        <v>75</v>
      </c>
      <c r="AY407" s="272" t="s">
        <v>167</v>
      </c>
    </row>
    <row r="408" spans="2:51" s="13" customFormat="1" ht="13.5">
      <c r="B408" s="262"/>
      <c r="C408" s="263"/>
      <c r="D408" s="248" t="s">
        <v>180</v>
      </c>
      <c r="E408" s="264" t="s">
        <v>24</v>
      </c>
      <c r="F408" s="265" t="s">
        <v>558</v>
      </c>
      <c r="G408" s="263"/>
      <c r="H408" s="266">
        <v>0.775</v>
      </c>
      <c r="I408" s="267"/>
      <c r="J408" s="263"/>
      <c r="K408" s="263"/>
      <c r="L408" s="268"/>
      <c r="M408" s="269"/>
      <c r="N408" s="270"/>
      <c r="O408" s="270"/>
      <c r="P408" s="270"/>
      <c r="Q408" s="270"/>
      <c r="R408" s="270"/>
      <c r="S408" s="270"/>
      <c r="T408" s="271"/>
      <c r="AT408" s="272" t="s">
        <v>180</v>
      </c>
      <c r="AU408" s="272" t="s">
        <v>87</v>
      </c>
      <c r="AV408" s="13" t="s">
        <v>87</v>
      </c>
      <c r="AW408" s="13" t="s">
        <v>38</v>
      </c>
      <c r="AX408" s="13" t="s">
        <v>75</v>
      </c>
      <c r="AY408" s="272" t="s">
        <v>167</v>
      </c>
    </row>
    <row r="409" spans="2:51" s="14" customFormat="1" ht="13.5">
      <c r="B409" s="273"/>
      <c r="C409" s="274"/>
      <c r="D409" s="248" t="s">
        <v>180</v>
      </c>
      <c r="E409" s="275" t="s">
        <v>24</v>
      </c>
      <c r="F409" s="276" t="s">
        <v>201</v>
      </c>
      <c r="G409" s="274"/>
      <c r="H409" s="277">
        <v>9</v>
      </c>
      <c r="I409" s="278"/>
      <c r="J409" s="274"/>
      <c r="K409" s="274"/>
      <c r="L409" s="279"/>
      <c r="M409" s="280"/>
      <c r="N409" s="281"/>
      <c r="O409" s="281"/>
      <c r="P409" s="281"/>
      <c r="Q409" s="281"/>
      <c r="R409" s="281"/>
      <c r="S409" s="281"/>
      <c r="T409" s="282"/>
      <c r="AT409" s="283" t="s">
        <v>180</v>
      </c>
      <c r="AU409" s="283" t="s">
        <v>87</v>
      </c>
      <c r="AV409" s="14" t="s">
        <v>174</v>
      </c>
      <c r="AW409" s="14" t="s">
        <v>38</v>
      </c>
      <c r="AX409" s="14" t="s">
        <v>25</v>
      </c>
      <c r="AY409" s="283" t="s">
        <v>167</v>
      </c>
    </row>
    <row r="410" spans="2:65" s="1" customFormat="1" ht="22.8" customHeight="1">
      <c r="B410" s="47"/>
      <c r="C410" s="236" t="s">
        <v>559</v>
      </c>
      <c r="D410" s="236" t="s">
        <v>169</v>
      </c>
      <c r="E410" s="237" t="s">
        <v>560</v>
      </c>
      <c r="F410" s="238" t="s">
        <v>561</v>
      </c>
      <c r="G410" s="239" t="s">
        <v>270</v>
      </c>
      <c r="H410" s="240">
        <v>66</v>
      </c>
      <c r="I410" s="241"/>
      <c r="J410" s="242">
        <f>ROUND(I410*H410,2)</f>
        <v>0</v>
      </c>
      <c r="K410" s="238" t="s">
        <v>173</v>
      </c>
      <c r="L410" s="73"/>
      <c r="M410" s="243" t="s">
        <v>24</v>
      </c>
      <c r="N410" s="244" t="s">
        <v>47</v>
      </c>
      <c r="O410" s="48"/>
      <c r="P410" s="245">
        <f>O410*H410</f>
        <v>0</v>
      </c>
      <c r="Q410" s="245">
        <v>0.00014</v>
      </c>
      <c r="R410" s="245">
        <f>Q410*H410</f>
        <v>0.00924</v>
      </c>
      <c r="S410" s="245">
        <v>0</v>
      </c>
      <c r="T410" s="246">
        <f>S410*H410</f>
        <v>0</v>
      </c>
      <c r="AR410" s="25" t="s">
        <v>174</v>
      </c>
      <c r="AT410" s="25" t="s">
        <v>169</v>
      </c>
      <c r="AU410" s="25" t="s">
        <v>87</v>
      </c>
      <c r="AY410" s="25" t="s">
        <v>167</v>
      </c>
      <c r="BE410" s="247">
        <f>IF(N410="základní",J410,0)</f>
        <v>0</v>
      </c>
      <c r="BF410" s="247">
        <f>IF(N410="snížená",J410,0)</f>
        <v>0</v>
      </c>
      <c r="BG410" s="247">
        <f>IF(N410="zákl. přenesená",J410,0)</f>
        <v>0</v>
      </c>
      <c r="BH410" s="247">
        <f>IF(N410="sníž. přenesená",J410,0)</f>
        <v>0</v>
      </c>
      <c r="BI410" s="247">
        <f>IF(N410="nulová",J410,0)</f>
        <v>0</v>
      </c>
      <c r="BJ410" s="25" t="s">
        <v>87</v>
      </c>
      <c r="BK410" s="247">
        <f>ROUND(I410*H410,2)</f>
        <v>0</v>
      </c>
      <c r="BL410" s="25" t="s">
        <v>174</v>
      </c>
      <c r="BM410" s="25" t="s">
        <v>562</v>
      </c>
    </row>
    <row r="411" spans="2:47" s="1" customFormat="1" ht="13.5">
      <c r="B411" s="47"/>
      <c r="C411" s="75"/>
      <c r="D411" s="248" t="s">
        <v>176</v>
      </c>
      <c r="E411" s="75"/>
      <c r="F411" s="249" t="s">
        <v>563</v>
      </c>
      <c r="G411" s="75"/>
      <c r="H411" s="75"/>
      <c r="I411" s="204"/>
      <c r="J411" s="75"/>
      <c r="K411" s="75"/>
      <c r="L411" s="73"/>
      <c r="M411" s="250"/>
      <c r="N411" s="48"/>
      <c r="O411" s="48"/>
      <c r="P411" s="48"/>
      <c r="Q411" s="48"/>
      <c r="R411" s="48"/>
      <c r="S411" s="48"/>
      <c r="T411" s="96"/>
      <c r="AT411" s="25" t="s">
        <v>176</v>
      </c>
      <c r="AU411" s="25" t="s">
        <v>87</v>
      </c>
    </row>
    <row r="412" spans="2:47" s="1" customFormat="1" ht="13.5">
      <c r="B412" s="47"/>
      <c r="C412" s="75"/>
      <c r="D412" s="248" t="s">
        <v>178</v>
      </c>
      <c r="E412" s="75"/>
      <c r="F412" s="251" t="s">
        <v>564</v>
      </c>
      <c r="G412" s="75"/>
      <c r="H412" s="75"/>
      <c r="I412" s="204"/>
      <c r="J412" s="75"/>
      <c r="K412" s="75"/>
      <c r="L412" s="73"/>
      <c r="M412" s="250"/>
      <c r="N412" s="48"/>
      <c r="O412" s="48"/>
      <c r="P412" s="48"/>
      <c r="Q412" s="48"/>
      <c r="R412" s="48"/>
      <c r="S412" s="48"/>
      <c r="T412" s="96"/>
      <c r="AT412" s="25" t="s">
        <v>178</v>
      </c>
      <c r="AU412" s="25" t="s">
        <v>87</v>
      </c>
    </row>
    <row r="413" spans="2:51" s="12" customFormat="1" ht="13.5">
      <c r="B413" s="252"/>
      <c r="C413" s="253"/>
      <c r="D413" s="248" t="s">
        <v>180</v>
      </c>
      <c r="E413" s="254" t="s">
        <v>24</v>
      </c>
      <c r="F413" s="255" t="s">
        <v>565</v>
      </c>
      <c r="G413" s="253"/>
      <c r="H413" s="254" t="s">
        <v>24</v>
      </c>
      <c r="I413" s="256"/>
      <c r="J413" s="253"/>
      <c r="K413" s="253"/>
      <c r="L413" s="257"/>
      <c r="M413" s="258"/>
      <c r="N413" s="259"/>
      <c r="O413" s="259"/>
      <c r="P413" s="259"/>
      <c r="Q413" s="259"/>
      <c r="R413" s="259"/>
      <c r="S413" s="259"/>
      <c r="T413" s="260"/>
      <c r="AT413" s="261" t="s">
        <v>180</v>
      </c>
      <c r="AU413" s="261" t="s">
        <v>87</v>
      </c>
      <c r="AV413" s="12" t="s">
        <v>25</v>
      </c>
      <c r="AW413" s="12" t="s">
        <v>38</v>
      </c>
      <c r="AX413" s="12" t="s">
        <v>75</v>
      </c>
      <c r="AY413" s="261" t="s">
        <v>167</v>
      </c>
    </row>
    <row r="414" spans="2:51" s="12" customFormat="1" ht="13.5">
      <c r="B414" s="252"/>
      <c r="C414" s="253"/>
      <c r="D414" s="248" t="s">
        <v>180</v>
      </c>
      <c r="E414" s="254" t="s">
        <v>24</v>
      </c>
      <c r="F414" s="255" t="s">
        <v>566</v>
      </c>
      <c r="G414" s="253"/>
      <c r="H414" s="254" t="s">
        <v>24</v>
      </c>
      <c r="I414" s="256"/>
      <c r="J414" s="253"/>
      <c r="K414" s="253"/>
      <c r="L414" s="257"/>
      <c r="M414" s="258"/>
      <c r="N414" s="259"/>
      <c r="O414" s="259"/>
      <c r="P414" s="259"/>
      <c r="Q414" s="259"/>
      <c r="R414" s="259"/>
      <c r="S414" s="259"/>
      <c r="T414" s="260"/>
      <c r="AT414" s="261" t="s">
        <v>180</v>
      </c>
      <c r="AU414" s="261" t="s">
        <v>87</v>
      </c>
      <c r="AV414" s="12" t="s">
        <v>25</v>
      </c>
      <c r="AW414" s="12" t="s">
        <v>38</v>
      </c>
      <c r="AX414" s="12" t="s">
        <v>75</v>
      </c>
      <c r="AY414" s="261" t="s">
        <v>167</v>
      </c>
    </row>
    <row r="415" spans="2:51" s="13" customFormat="1" ht="13.5">
      <c r="B415" s="262"/>
      <c r="C415" s="263"/>
      <c r="D415" s="248" t="s">
        <v>180</v>
      </c>
      <c r="E415" s="264" t="s">
        <v>24</v>
      </c>
      <c r="F415" s="265" t="s">
        <v>567</v>
      </c>
      <c r="G415" s="263"/>
      <c r="H415" s="266">
        <v>10</v>
      </c>
      <c r="I415" s="267"/>
      <c r="J415" s="263"/>
      <c r="K415" s="263"/>
      <c r="L415" s="268"/>
      <c r="M415" s="269"/>
      <c r="N415" s="270"/>
      <c r="O415" s="270"/>
      <c r="P415" s="270"/>
      <c r="Q415" s="270"/>
      <c r="R415" s="270"/>
      <c r="S415" s="270"/>
      <c r="T415" s="271"/>
      <c r="AT415" s="272" t="s">
        <v>180</v>
      </c>
      <c r="AU415" s="272" t="s">
        <v>87</v>
      </c>
      <c r="AV415" s="13" t="s">
        <v>87</v>
      </c>
      <c r="AW415" s="13" t="s">
        <v>38</v>
      </c>
      <c r="AX415" s="13" t="s">
        <v>75</v>
      </c>
      <c r="AY415" s="272" t="s">
        <v>167</v>
      </c>
    </row>
    <row r="416" spans="2:51" s="12" customFormat="1" ht="13.5">
      <c r="B416" s="252"/>
      <c r="C416" s="253"/>
      <c r="D416" s="248" t="s">
        <v>180</v>
      </c>
      <c r="E416" s="254" t="s">
        <v>24</v>
      </c>
      <c r="F416" s="255" t="s">
        <v>568</v>
      </c>
      <c r="G416" s="253"/>
      <c r="H416" s="254" t="s">
        <v>24</v>
      </c>
      <c r="I416" s="256"/>
      <c r="J416" s="253"/>
      <c r="K416" s="253"/>
      <c r="L416" s="257"/>
      <c r="M416" s="258"/>
      <c r="N416" s="259"/>
      <c r="O416" s="259"/>
      <c r="P416" s="259"/>
      <c r="Q416" s="259"/>
      <c r="R416" s="259"/>
      <c r="S416" s="259"/>
      <c r="T416" s="260"/>
      <c r="AT416" s="261" t="s">
        <v>180</v>
      </c>
      <c r="AU416" s="261" t="s">
        <v>87</v>
      </c>
      <c r="AV416" s="12" t="s">
        <v>25</v>
      </c>
      <c r="AW416" s="12" t="s">
        <v>38</v>
      </c>
      <c r="AX416" s="12" t="s">
        <v>75</v>
      </c>
      <c r="AY416" s="261" t="s">
        <v>167</v>
      </c>
    </row>
    <row r="417" spans="2:51" s="13" customFormat="1" ht="13.5">
      <c r="B417" s="262"/>
      <c r="C417" s="263"/>
      <c r="D417" s="248" t="s">
        <v>180</v>
      </c>
      <c r="E417" s="264" t="s">
        <v>24</v>
      </c>
      <c r="F417" s="265" t="s">
        <v>569</v>
      </c>
      <c r="G417" s="263"/>
      <c r="H417" s="266">
        <v>56</v>
      </c>
      <c r="I417" s="267"/>
      <c r="J417" s="263"/>
      <c r="K417" s="263"/>
      <c r="L417" s="268"/>
      <c r="M417" s="269"/>
      <c r="N417" s="270"/>
      <c r="O417" s="270"/>
      <c r="P417" s="270"/>
      <c r="Q417" s="270"/>
      <c r="R417" s="270"/>
      <c r="S417" s="270"/>
      <c r="T417" s="271"/>
      <c r="AT417" s="272" t="s">
        <v>180</v>
      </c>
      <c r="AU417" s="272" t="s">
        <v>87</v>
      </c>
      <c r="AV417" s="13" t="s">
        <v>87</v>
      </c>
      <c r="AW417" s="13" t="s">
        <v>38</v>
      </c>
      <c r="AX417" s="13" t="s">
        <v>75</v>
      </c>
      <c r="AY417" s="272" t="s">
        <v>167</v>
      </c>
    </row>
    <row r="418" spans="2:51" s="14" customFormat="1" ht="13.5">
      <c r="B418" s="273"/>
      <c r="C418" s="274"/>
      <c r="D418" s="248" t="s">
        <v>180</v>
      </c>
      <c r="E418" s="275" t="s">
        <v>24</v>
      </c>
      <c r="F418" s="276" t="s">
        <v>201</v>
      </c>
      <c r="G418" s="274"/>
      <c r="H418" s="277">
        <v>66</v>
      </c>
      <c r="I418" s="278"/>
      <c r="J418" s="274"/>
      <c r="K418" s="274"/>
      <c r="L418" s="279"/>
      <c r="M418" s="280"/>
      <c r="N418" s="281"/>
      <c r="O418" s="281"/>
      <c r="P418" s="281"/>
      <c r="Q418" s="281"/>
      <c r="R418" s="281"/>
      <c r="S418" s="281"/>
      <c r="T418" s="282"/>
      <c r="AT418" s="283" t="s">
        <v>180</v>
      </c>
      <c r="AU418" s="283" t="s">
        <v>87</v>
      </c>
      <c r="AV418" s="14" t="s">
        <v>174</v>
      </c>
      <c r="AW418" s="14" t="s">
        <v>38</v>
      </c>
      <c r="AX418" s="14" t="s">
        <v>25</v>
      </c>
      <c r="AY418" s="283" t="s">
        <v>167</v>
      </c>
    </row>
    <row r="419" spans="2:63" s="11" customFormat="1" ht="29.85" customHeight="1">
      <c r="B419" s="220"/>
      <c r="C419" s="221"/>
      <c r="D419" s="222" t="s">
        <v>74</v>
      </c>
      <c r="E419" s="234" t="s">
        <v>419</v>
      </c>
      <c r="F419" s="234" t="s">
        <v>570</v>
      </c>
      <c r="G419" s="221"/>
      <c r="H419" s="221"/>
      <c r="I419" s="224"/>
      <c r="J419" s="235">
        <f>BK419</f>
        <v>0</v>
      </c>
      <c r="K419" s="221"/>
      <c r="L419" s="226"/>
      <c r="M419" s="227"/>
      <c r="N419" s="228"/>
      <c r="O419" s="228"/>
      <c r="P419" s="229">
        <f>SUM(P420:P432)</f>
        <v>0</v>
      </c>
      <c r="Q419" s="228"/>
      <c r="R419" s="229">
        <f>SUM(R420:R432)</f>
        <v>4.00932</v>
      </c>
      <c r="S419" s="228"/>
      <c r="T419" s="230">
        <f>SUM(T420:T432)</f>
        <v>0</v>
      </c>
      <c r="AR419" s="231" t="s">
        <v>25</v>
      </c>
      <c r="AT419" s="232" t="s">
        <v>74</v>
      </c>
      <c r="AU419" s="232" t="s">
        <v>25</v>
      </c>
      <c r="AY419" s="231" t="s">
        <v>167</v>
      </c>
      <c r="BK419" s="233">
        <f>SUM(BK420:BK432)</f>
        <v>0</v>
      </c>
    </row>
    <row r="420" spans="2:65" s="1" customFormat="1" ht="22.8" customHeight="1">
      <c r="B420" s="47"/>
      <c r="C420" s="236" t="s">
        <v>571</v>
      </c>
      <c r="D420" s="236" t="s">
        <v>169</v>
      </c>
      <c r="E420" s="237" t="s">
        <v>572</v>
      </c>
      <c r="F420" s="238" t="s">
        <v>573</v>
      </c>
      <c r="G420" s="239" t="s">
        <v>226</v>
      </c>
      <c r="H420" s="240">
        <v>12</v>
      </c>
      <c r="I420" s="241"/>
      <c r="J420" s="242">
        <f>ROUND(I420*H420,2)</f>
        <v>0</v>
      </c>
      <c r="K420" s="238" t="s">
        <v>173</v>
      </c>
      <c r="L420" s="73"/>
      <c r="M420" s="243" t="s">
        <v>24</v>
      </c>
      <c r="N420" s="244" t="s">
        <v>47</v>
      </c>
      <c r="O420" s="48"/>
      <c r="P420" s="245">
        <f>O420*H420</f>
        <v>0</v>
      </c>
      <c r="Q420" s="245">
        <v>0.2631</v>
      </c>
      <c r="R420" s="245">
        <f>Q420*H420</f>
        <v>3.1572</v>
      </c>
      <c r="S420" s="245">
        <v>0</v>
      </c>
      <c r="T420" s="246">
        <f>S420*H420</f>
        <v>0</v>
      </c>
      <c r="AR420" s="25" t="s">
        <v>174</v>
      </c>
      <c r="AT420" s="25" t="s">
        <v>169</v>
      </c>
      <c r="AU420" s="25" t="s">
        <v>87</v>
      </c>
      <c r="AY420" s="25" t="s">
        <v>167</v>
      </c>
      <c r="BE420" s="247">
        <f>IF(N420="základní",J420,0)</f>
        <v>0</v>
      </c>
      <c r="BF420" s="247">
        <f>IF(N420="snížená",J420,0)</f>
        <v>0</v>
      </c>
      <c r="BG420" s="247">
        <f>IF(N420="zákl. přenesená",J420,0)</f>
        <v>0</v>
      </c>
      <c r="BH420" s="247">
        <f>IF(N420="sníž. přenesená",J420,0)</f>
        <v>0</v>
      </c>
      <c r="BI420" s="247">
        <f>IF(N420="nulová",J420,0)</f>
        <v>0</v>
      </c>
      <c r="BJ420" s="25" t="s">
        <v>87</v>
      </c>
      <c r="BK420" s="247">
        <f>ROUND(I420*H420,2)</f>
        <v>0</v>
      </c>
      <c r="BL420" s="25" t="s">
        <v>174</v>
      </c>
      <c r="BM420" s="25" t="s">
        <v>574</v>
      </c>
    </row>
    <row r="421" spans="2:47" s="1" customFormat="1" ht="13.5">
      <c r="B421" s="47"/>
      <c r="C421" s="75"/>
      <c r="D421" s="248" t="s">
        <v>176</v>
      </c>
      <c r="E421" s="75"/>
      <c r="F421" s="249" t="s">
        <v>575</v>
      </c>
      <c r="G421" s="75"/>
      <c r="H421" s="75"/>
      <c r="I421" s="204"/>
      <c r="J421" s="75"/>
      <c r="K421" s="75"/>
      <c r="L421" s="73"/>
      <c r="M421" s="250"/>
      <c r="N421" s="48"/>
      <c r="O421" s="48"/>
      <c r="P421" s="48"/>
      <c r="Q421" s="48"/>
      <c r="R421" s="48"/>
      <c r="S421" s="48"/>
      <c r="T421" s="96"/>
      <c r="AT421" s="25" t="s">
        <v>176</v>
      </c>
      <c r="AU421" s="25" t="s">
        <v>87</v>
      </c>
    </row>
    <row r="422" spans="2:47" s="1" customFormat="1" ht="13.5">
      <c r="B422" s="47"/>
      <c r="C422" s="75"/>
      <c r="D422" s="248" t="s">
        <v>178</v>
      </c>
      <c r="E422" s="75"/>
      <c r="F422" s="251" t="s">
        <v>576</v>
      </c>
      <c r="G422" s="75"/>
      <c r="H422" s="75"/>
      <c r="I422" s="204"/>
      <c r="J422" s="75"/>
      <c r="K422" s="75"/>
      <c r="L422" s="73"/>
      <c r="M422" s="250"/>
      <c r="N422" s="48"/>
      <c r="O422" s="48"/>
      <c r="P422" s="48"/>
      <c r="Q422" s="48"/>
      <c r="R422" s="48"/>
      <c r="S422" s="48"/>
      <c r="T422" s="96"/>
      <c r="AT422" s="25" t="s">
        <v>178</v>
      </c>
      <c r="AU422" s="25" t="s">
        <v>87</v>
      </c>
    </row>
    <row r="423" spans="2:51" s="12" customFormat="1" ht="13.5">
      <c r="B423" s="252"/>
      <c r="C423" s="253"/>
      <c r="D423" s="248" t="s">
        <v>180</v>
      </c>
      <c r="E423" s="254" t="s">
        <v>24</v>
      </c>
      <c r="F423" s="255" t="s">
        <v>577</v>
      </c>
      <c r="G423" s="253"/>
      <c r="H423" s="254" t="s">
        <v>24</v>
      </c>
      <c r="I423" s="256"/>
      <c r="J423" s="253"/>
      <c r="K423" s="253"/>
      <c r="L423" s="257"/>
      <c r="M423" s="258"/>
      <c r="N423" s="259"/>
      <c r="O423" s="259"/>
      <c r="P423" s="259"/>
      <c r="Q423" s="259"/>
      <c r="R423" s="259"/>
      <c r="S423" s="259"/>
      <c r="T423" s="260"/>
      <c r="AT423" s="261" t="s">
        <v>180</v>
      </c>
      <c r="AU423" s="261" t="s">
        <v>87</v>
      </c>
      <c r="AV423" s="12" t="s">
        <v>25</v>
      </c>
      <c r="AW423" s="12" t="s">
        <v>38</v>
      </c>
      <c r="AX423" s="12" t="s">
        <v>75</v>
      </c>
      <c r="AY423" s="261" t="s">
        <v>167</v>
      </c>
    </row>
    <row r="424" spans="2:51" s="13" customFormat="1" ht="13.5">
      <c r="B424" s="262"/>
      <c r="C424" s="263"/>
      <c r="D424" s="248" t="s">
        <v>180</v>
      </c>
      <c r="E424" s="264" t="s">
        <v>24</v>
      </c>
      <c r="F424" s="265" t="s">
        <v>578</v>
      </c>
      <c r="G424" s="263"/>
      <c r="H424" s="266">
        <v>12</v>
      </c>
      <c r="I424" s="267"/>
      <c r="J424" s="263"/>
      <c r="K424" s="263"/>
      <c r="L424" s="268"/>
      <c r="M424" s="269"/>
      <c r="N424" s="270"/>
      <c r="O424" s="270"/>
      <c r="P424" s="270"/>
      <c r="Q424" s="270"/>
      <c r="R424" s="270"/>
      <c r="S424" s="270"/>
      <c r="T424" s="271"/>
      <c r="AT424" s="272" t="s">
        <v>180</v>
      </c>
      <c r="AU424" s="272" t="s">
        <v>87</v>
      </c>
      <c r="AV424" s="13" t="s">
        <v>87</v>
      </c>
      <c r="AW424" s="13" t="s">
        <v>38</v>
      </c>
      <c r="AX424" s="13" t="s">
        <v>25</v>
      </c>
      <c r="AY424" s="272" t="s">
        <v>167</v>
      </c>
    </row>
    <row r="425" spans="2:65" s="1" customFormat="1" ht="22.8" customHeight="1">
      <c r="B425" s="47"/>
      <c r="C425" s="236" t="s">
        <v>579</v>
      </c>
      <c r="D425" s="236" t="s">
        <v>169</v>
      </c>
      <c r="E425" s="237" t="s">
        <v>580</v>
      </c>
      <c r="F425" s="238" t="s">
        <v>581</v>
      </c>
      <c r="G425" s="239" t="s">
        <v>226</v>
      </c>
      <c r="H425" s="240">
        <v>12</v>
      </c>
      <c r="I425" s="241"/>
      <c r="J425" s="242">
        <f>ROUND(I425*H425,2)</f>
        <v>0</v>
      </c>
      <c r="K425" s="238" t="s">
        <v>173</v>
      </c>
      <c r="L425" s="73"/>
      <c r="M425" s="243" t="s">
        <v>24</v>
      </c>
      <c r="N425" s="244" t="s">
        <v>47</v>
      </c>
      <c r="O425" s="48"/>
      <c r="P425" s="245">
        <f>O425*H425</f>
        <v>0</v>
      </c>
      <c r="Q425" s="245">
        <v>0.02551</v>
      </c>
      <c r="R425" s="245">
        <f>Q425*H425</f>
        <v>0.30612</v>
      </c>
      <c r="S425" s="245">
        <v>0</v>
      </c>
      <c r="T425" s="246">
        <f>S425*H425</f>
        <v>0</v>
      </c>
      <c r="AR425" s="25" t="s">
        <v>174</v>
      </c>
      <c r="AT425" s="25" t="s">
        <v>169</v>
      </c>
      <c r="AU425" s="25" t="s">
        <v>87</v>
      </c>
      <c r="AY425" s="25" t="s">
        <v>167</v>
      </c>
      <c r="BE425" s="247">
        <f>IF(N425="základní",J425,0)</f>
        <v>0</v>
      </c>
      <c r="BF425" s="247">
        <f>IF(N425="snížená",J425,0)</f>
        <v>0</v>
      </c>
      <c r="BG425" s="247">
        <f>IF(N425="zákl. přenesená",J425,0)</f>
        <v>0</v>
      </c>
      <c r="BH425" s="247">
        <f>IF(N425="sníž. přenesená",J425,0)</f>
        <v>0</v>
      </c>
      <c r="BI425" s="247">
        <f>IF(N425="nulová",J425,0)</f>
        <v>0</v>
      </c>
      <c r="BJ425" s="25" t="s">
        <v>87</v>
      </c>
      <c r="BK425" s="247">
        <f>ROUND(I425*H425,2)</f>
        <v>0</v>
      </c>
      <c r="BL425" s="25" t="s">
        <v>174</v>
      </c>
      <c r="BM425" s="25" t="s">
        <v>582</v>
      </c>
    </row>
    <row r="426" spans="2:47" s="1" customFormat="1" ht="13.5">
      <c r="B426" s="47"/>
      <c r="C426" s="75"/>
      <c r="D426" s="248" t="s">
        <v>176</v>
      </c>
      <c r="E426" s="75"/>
      <c r="F426" s="249" t="s">
        <v>583</v>
      </c>
      <c r="G426" s="75"/>
      <c r="H426" s="75"/>
      <c r="I426" s="204"/>
      <c r="J426" s="75"/>
      <c r="K426" s="75"/>
      <c r="L426" s="73"/>
      <c r="M426" s="250"/>
      <c r="N426" s="48"/>
      <c r="O426" s="48"/>
      <c r="P426" s="48"/>
      <c r="Q426" s="48"/>
      <c r="R426" s="48"/>
      <c r="S426" s="48"/>
      <c r="T426" s="96"/>
      <c r="AT426" s="25" t="s">
        <v>176</v>
      </c>
      <c r="AU426" s="25" t="s">
        <v>87</v>
      </c>
    </row>
    <row r="427" spans="2:47" s="1" customFormat="1" ht="13.5">
      <c r="B427" s="47"/>
      <c r="C427" s="75"/>
      <c r="D427" s="248" t="s">
        <v>178</v>
      </c>
      <c r="E427" s="75"/>
      <c r="F427" s="251" t="s">
        <v>576</v>
      </c>
      <c r="G427" s="75"/>
      <c r="H427" s="75"/>
      <c r="I427" s="204"/>
      <c r="J427" s="75"/>
      <c r="K427" s="75"/>
      <c r="L427" s="73"/>
      <c r="M427" s="250"/>
      <c r="N427" s="48"/>
      <c r="O427" s="48"/>
      <c r="P427" s="48"/>
      <c r="Q427" s="48"/>
      <c r="R427" s="48"/>
      <c r="S427" s="48"/>
      <c r="T427" s="96"/>
      <c r="AT427" s="25" t="s">
        <v>178</v>
      </c>
      <c r="AU427" s="25" t="s">
        <v>87</v>
      </c>
    </row>
    <row r="428" spans="2:65" s="1" customFormat="1" ht="22.8" customHeight="1">
      <c r="B428" s="47"/>
      <c r="C428" s="236" t="s">
        <v>584</v>
      </c>
      <c r="D428" s="236" t="s">
        <v>169</v>
      </c>
      <c r="E428" s="237" t="s">
        <v>585</v>
      </c>
      <c r="F428" s="238" t="s">
        <v>586</v>
      </c>
      <c r="G428" s="239" t="s">
        <v>270</v>
      </c>
      <c r="H428" s="240">
        <v>15</v>
      </c>
      <c r="I428" s="241"/>
      <c r="J428" s="242">
        <f>ROUND(I428*H428,2)</f>
        <v>0</v>
      </c>
      <c r="K428" s="238" t="s">
        <v>173</v>
      </c>
      <c r="L428" s="73"/>
      <c r="M428" s="243" t="s">
        <v>24</v>
      </c>
      <c r="N428" s="244" t="s">
        <v>47</v>
      </c>
      <c r="O428" s="48"/>
      <c r="P428" s="245">
        <f>O428*H428</f>
        <v>0</v>
      </c>
      <c r="Q428" s="245">
        <v>0.0364</v>
      </c>
      <c r="R428" s="245">
        <f>Q428*H428</f>
        <v>0.546</v>
      </c>
      <c r="S428" s="245">
        <v>0</v>
      </c>
      <c r="T428" s="246">
        <f>S428*H428</f>
        <v>0</v>
      </c>
      <c r="AR428" s="25" t="s">
        <v>174</v>
      </c>
      <c r="AT428" s="25" t="s">
        <v>169</v>
      </c>
      <c r="AU428" s="25" t="s">
        <v>87</v>
      </c>
      <c r="AY428" s="25" t="s">
        <v>167</v>
      </c>
      <c r="BE428" s="247">
        <f>IF(N428="základní",J428,0)</f>
        <v>0</v>
      </c>
      <c r="BF428" s="247">
        <f>IF(N428="snížená",J428,0)</f>
        <v>0</v>
      </c>
      <c r="BG428" s="247">
        <f>IF(N428="zákl. přenesená",J428,0)</f>
        <v>0</v>
      </c>
      <c r="BH428" s="247">
        <f>IF(N428="sníž. přenesená",J428,0)</f>
        <v>0</v>
      </c>
      <c r="BI428" s="247">
        <f>IF(N428="nulová",J428,0)</f>
        <v>0</v>
      </c>
      <c r="BJ428" s="25" t="s">
        <v>87</v>
      </c>
      <c r="BK428" s="247">
        <f>ROUND(I428*H428,2)</f>
        <v>0</v>
      </c>
      <c r="BL428" s="25" t="s">
        <v>174</v>
      </c>
      <c r="BM428" s="25" t="s">
        <v>587</v>
      </c>
    </row>
    <row r="429" spans="2:47" s="1" customFormat="1" ht="13.5">
      <c r="B429" s="47"/>
      <c r="C429" s="75"/>
      <c r="D429" s="248" t="s">
        <v>176</v>
      </c>
      <c r="E429" s="75"/>
      <c r="F429" s="249" t="s">
        <v>588</v>
      </c>
      <c r="G429" s="75"/>
      <c r="H429" s="75"/>
      <c r="I429" s="204"/>
      <c r="J429" s="75"/>
      <c r="K429" s="75"/>
      <c r="L429" s="73"/>
      <c r="M429" s="250"/>
      <c r="N429" s="48"/>
      <c r="O429" s="48"/>
      <c r="P429" s="48"/>
      <c r="Q429" s="48"/>
      <c r="R429" s="48"/>
      <c r="S429" s="48"/>
      <c r="T429" s="96"/>
      <c r="AT429" s="25" t="s">
        <v>176</v>
      </c>
      <c r="AU429" s="25" t="s">
        <v>87</v>
      </c>
    </row>
    <row r="430" spans="2:47" s="1" customFormat="1" ht="13.5">
      <c r="B430" s="47"/>
      <c r="C430" s="75"/>
      <c r="D430" s="248" t="s">
        <v>178</v>
      </c>
      <c r="E430" s="75"/>
      <c r="F430" s="251" t="s">
        <v>576</v>
      </c>
      <c r="G430" s="75"/>
      <c r="H430" s="75"/>
      <c r="I430" s="204"/>
      <c r="J430" s="75"/>
      <c r="K430" s="75"/>
      <c r="L430" s="73"/>
      <c r="M430" s="250"/>
      <c r="N430" s="48"/>
      <c r="O430" s="48"/>
      <c r="P430" s="48"/>
      <c r="Q430" s="48"/>
      <c r="R430" s="48"/>
      <c r="S430" s="48"/>
      <c r="T430" s="96"/>
      <c r="AT430" s="25" t="s">
        <v>178</v>
      </c>
      <c r="AU430" s="25" t="s">
        <v>87</v>
      </c>
    </row>
    <row r="431" spans="2:51" s="12" customFormat="1" ht="13.5">
      <c r="B431" s="252"/>
      <c r="C431" s="253"/>
      <c r="D431" s="248" t="s">
        <v>180</v>
      </c>
      <c r="E431" s="254" t="s">
        <v>24</v>
      </c>
      <c r="F431" s="255" t="s">
        <v>577</v>
      </c>
      <c r="G431" s="253"/>
      <c r="H431" s="254" t="s">
        <v>24</v>
      </c>
      <c r="I431" s="256"/>
      <c r="J431" s="253"/>
      <c r="K431" s="253"/>
      <c r="L431" s="257"/>
      <c r="M431" s="258"/>
      <c r="N431" s="259"/>
      <c r="O431" s="259"/>
      <c r="P431" s="259"/>
      <c r="Q431" s="259"/>
      <c r="R431" s="259"/>
      <c r="S431" s="259"/>
      <c r="T431" s="260"/>
      <c r="AT431" s="261" t="s">
        <v>180</v>
      </c>
      <c r="AU431" s="261" t="s">
        <v>87</v>
      </c>
      <c r="AV431" s="12" t="s">
        <v>25</v>
      </c>
      <c r="AW431" s="12" t="s">
        <v>38</v>
      </c>
      <c r="AX431" s="12" t="s">
        <v>75</v>
      </c>
      <c r="AY431" s="261" t="s">
        <v>167</v>
      </c>
    </row>
    <row r="432" spans="2:51" s="13" customFormat="1" ht="13.5">
      <c r="B432" s="262"/>
      <c r="C432" s="263"/>
      <c r="D432" s="248" t="s">
        <v>180</v>
      </c>
      <c r="E432" s="264" t="s">
        <v>24</v>
      </c>
      <c r="F432" s="265" t="s">
        <v>589</v>
      </c>
      <c r="G432" s="263"/>
      <c r="H432" s="266">
        <v>15</v>
      </c>
      <c r="I432" s="267"/>
      <c r="J432" s="263"/>
      <c r="K432" s="263"/>
      <c r="L432" s="268"/>
      <c r="M432" s="269"/>
      <c r="N432" s="270"/>
      <c r="O432" s="270"/>
      <c r="P432" s="270"/>
      <c r="Q432" s="270"/>
      <c r="R432" s="270"/>
      <c r="S432" s="270"/>
      <c r="T432" s="271"/>
      <c r="AT432" s="272" t="s">
        <v>180</v>
      </c>
      <c r="AU432" s="272" t="s">
        <v>87</v>
      </c>
      <c r="AV432" s="13" t="s">
        <v>87</v>
      </c>
      <c r="AW432" s="13" t="s">
        <v>38</v>
      </c>
      <c r="AX432" s="13" t="s">
        <v>25</v>
      </c>
      <c r="AY432" s="272" t="s">
        <v>167</v>
      </c>
    </row>
    <row r="433" spans="2:63" s="11" customFormat="1" ht="29.85" customHeight="1">
      <c r="B433" s="220"/>
      <c r="C433" s="221"/>
      <c r="D433" s="222" t="s">
        <v>74</v>
      </c>
      <c r="E433" s="234" t="s">
        <v>208</v>
      </c>
      <c r="F433" s="234" t="s">
        <v>590</v>
      </c>
      <c r="G433" s="221"/>
      <c r="H433" s="221"/>
      <c r="I433" s="224"/>
      <c r="J433" s="235">
        <f>BK433</f>
        <v>0</v>
      </c>
      <c r="K433" s="221"/>
      <c r="L433" s="226"/>
      <c r="M433" s="227"/>
      <c r="N433" s="228"/>
      <c r="O433" s="228"/>
      <c r="P433" s="229">
        <f>SUM(P434:P485)</f>
        <v>0</v>
      </c>
      <c r="Q433" s="228"/>
      <c r="R433" s="229">
        <f>SUM(R434:R485)</f>
        <v>7.553750000000001</v>
      </c>
      <c r="S433" s="228"/>
      <c r="T433" s="230">
        <f>SUM(T434:T485)</f>
        <v>7.8125</v>
      </c>
      <c r="AR433" s="231" t="s">
        <v>25</v>
      </c>
      <c r="AT433" s="232" t="s">
        <v>74</v>
      </c>
      <c r="AU433" s="232" t="s">
        <v>25</v>
      </c>
      <c r="AY433" s="231" t="s">
        <v>167</v>
      </c>
      <c r="BK433" s="233">
        <f>SUM(BK434:BK485)</f>
        <v>0</v>
      </c>
    </row>
    <row r="434" spans="2:65" s="1" customFormat="1" ht="22.8" customHeight="1">
      <c r="B434" s="47"/>
      <c r="C434" s="236" t="s">
        <v>591</v>
      </c>
      <c r="D434" s="236" t="s">
        <v>169</v>
      </c>
      <c r="E434" s="237" t="s">
        <v>592</v>
      </c>
      <c r="F434" s="238" t="s">
        <v>593</v>
      </c>
      <c r="G434" s="239" t="s">
        <v>226</v>
      </c>
      <c r="H434" s="240">
        <v>12.5</v>
      </c>
      <c r="I434" s="241"/>
      <c r="J434" s="242">
        <f>ROUND(I434*H434,2)</f>
        <v>0</v>
      </c>
      <c r="K434" s="238" t="s">
        <v>173</v>
      </c>
      <c r="L434" s="73"/>
      <c r="M434" s="243" t="s">
        <v>24</v>
      </c>
      <c r="N434" s="244" t="s">
        <v>47</v>
      </c>
      <c r="O434" s="48"/>
      <c r="P434" s="245">
        <f>O434*H434</f>
        <v>0</v>
      </c>
      <c r="Q434" s="245">
        <v>0</v>
      </c>
      <c r="R434" s="245">
        <f>Q434*H434</f>
        <v>0</v>
      </c>
      <c r="S434" s="245">
        <v>0.417</v>
      </c>
      <c r="T434" s="246">
        <f>S434*H434</f>
        <v>5.2124999999999995</v>
      </c>
      <c r="AR434" s="25" t="s">
        <v>174</v>
      </c>
      <c r="AT434" s="25" t="s">
        <v>169</v>
      </c>
      <c r="AU434" s="25" t="s">
        <v>87</v>
      </c>
      <c r="AY434" s="25" t="s">
        <v>167</v>
      </c>
      <c r="BE434" s="247">
        <f>IF(N434="základní",J434,0)</f>
        <v>0</v>
      </c>
      <c r="BF434" s="247">
        <f>IF(N434="snížená",J434,0)</f>
        <v>0</v>
      </c>
      <c r="BG434" s="247">
        <f>IF(N434="zákl. přenesená",J434,0)</f>
        <v>0</v>
      </c>
      <c r="BH434" s="247">
        <f>IF(N434="sníž. přenesená",J434,0)</f>
        <v>0</v>
      </c>
      <c r="BI434" s="247">
        <f>IF(N434="nulová",J434,0)</f>
        <v>0</v>
      </c>
      <c r="BJ434" s="25" t="s">
        <v>87</v>
      </c>
      <c r="BK434" s="247">
        <f>ROUND(I434*H434,2)</f>
        <v>0</v>
      </c>
      <c r="BL434" s="25" t="s">
        <v>174</v>
      </c>
      <c r="BM434" s="25" t="s">
        <v>594</v>
      </c>
    </row>
    <row r="435" spans="2:47" s="1" customFormat="1" ht="13.5">
      <c r="B435" s="47"/>
      <c r="C435" s="75"/>
      <c r="D435" s="248" t="s">
        <v>176</v>
      </c>
      <c r="E435" s="75"/>
      <c r="F435" s="249" t="s">
        <v>595</v>
      </c>
      <c r="G435" s="75"/>
      <c r="H435" s="75"/>
      <c r="I435" s="204"/>
      <c r="J435" s="75"/>
      <c r="K435" s="75"/>
      <c r="L435" s="73"/>
      <c r="M435" s="250"/>
      <c r="N435" s="48"/>
      <c r="O435" s="48"/>
      <c r="P435" s="48"/>
      <c r="Q435" s="48"/>
      <c r="R435" s="48"/>
      <c r="S435" s="48"/>
      <c r="T435" s="96"/>
      <c r="AT435" s="25" t="s">
        <v>176</v>
      </c>
      <c r="AU435" s="25" t="s">
        <v>87</v>
      </c>
    </row>
    <row r="436" spans="2:47" s="1" customFormat="1" ht="13.5">
      <c r="B436" s="47"/>
      <c r="C436" s="75"/>
      <c r="D436" s="248" t="s">
        <v>178</v>
      </c>
      <c r="E436" s="75"/>
      <c r="F436" s="251" t="s">
        <v>596</v>
      </c>
      <c r="G436" s="75"/>
      <c r="H436" s="75"/>
      <c r="I436" s="204"/>
      <c r="J436" s="75"/>
      <c r="K436" s="75"/>
      <c r="L436" s="73"/>
      <c r="M436" s="250"/>
      <c r="N436" s="48"/>
      <c r="O436" s="48"/>
      <c r="P436" s="48"/>
      <c r="Q436" s="48"/>
      <c r="R436" s="48"/>
      <c r="S436" s="48"/>
      <c r="T436" s="96"/>
      <c r="AT436" s="25" t="s">
        <v>178</v>
      </c>
      <c r="AU436" s="25" t="s">
        <v>87</v>
      </c>
    </row>
    <row r="437" spans="2:51" s="12" customFormat="1" ht="13.5">
      <c r="B437" s="252"/>
      <c r="C437" s="253"/>
      <c r="D437" s="248" t="s">
        <v>180</v>
      </c>
      <c r="E437" s="254" t="s">
        <v>24</v>
      </c>
      <c r="F437" s="255" t="s">
        <v>597</v>
      </c>
      <c r="G437" s="253"/>
      <c r="H437" s="254" t="s">
        <v>24</v>
      </c>
      <c r="I437" s="256"/>
      <c r="J437" s="253"/>
      <c r="K437" s="253"/>
      <c r="L437" s="257"/>
      <c r="M437" s="258"/>
      <c r="N437" s="259"/>
      <c r="O437" s="259"/>
      <c r="P437" s="259"/>
      <c r="Q437" s="259"/>
      <c r="R437" s="259"/>
      <c r="S437" s="259"/>
      <c r="T437" s="260"/>
      <c r="AT437" s="261" t="s">
        <v>180</v>
      </c>
      <c r="AU437" s="261" t="s">
        <v>87</v>
      </c>
      <c r="AV437" s="12" t="s">
        <v>25</v>
      </c>
      <c r="AW437" s="12" t="s">
        <v>38</v>
      </c>
      <c r="AX437" s="12" t="s">
        <v>75</v>
      </c>
      <c r="AY437" s="261" t="s">
        <v>167</v>
      </c>
    </row>
    <row r="438" spans="2:51" s="12" customFormat="1" ht="13.5">
      <c r="B438" s="252"/>
      <c r="C438" s="253"/>
      <c r="D438" s="248" t="s">
        <v>180</v>
      </c>
      <c r="E438" s="254" t="s">
        <v>24</v>
      </c>
      <c r="F438" s="255" t="s">
        <v>598</v>
      </c>
      <c r="G438" s="253"/>
      <c r="H438" s="254" t="s">
        <v>24</v>
      </c>
      <c r="I438" s="256"/>
      <c r="J438" s="253"/>
      <c r="K438" s="253"/>
      <c r="L438" s="257"/>
      <c r="M438" s="258"/>
      <c r="N438" s="259"/>
      <c r="O438" s="259"/>
      <c r="P438" s="259"/>
      <c r="Q438" s="259"/>
      <c r="R438" s="259"/>
      <c r="S438" s="259"/>
      <c r="T438" s="260"/>
      <c r="AT438" s="261" t="s">
        <v>180</v>
      </c>
      <c r="AU438" s="261" t="s">
        <v>87</v>
      </c>
      <c r="AV438" s="12" t="s">
        <v>25</v>
      </c>
      <c r="AW438" s="12" t="s">
        <v>38</v>
      </c>
      <c r="AX438" s="12" t="s">
        <v>75</v>
      </c>
      <c r="AY438" s="261" t="s">
        <v>167</v>
      </c>
    </row>
    <row r="439" spans="2:51" s="13" customFormat="1" ht="13.5">
      <c r="B439" s="262"/>
      <c r="C439" s="263"/>
      <c r="D439" s="248" t="s">
        <v>180</v>
      </c>
      <c r="E439" s="264" t="s">
        <v>24</v>
      </c>
      <c r="F439" s="265" t="s">
        <v>599</v>
      </c>
      <c r="G439" s="263"/>
      <c r="H439" s="266">
        <v>12.5</v>
      </c>
      <c r="I439" s="267"/>
      <c r="J439" s="263"/>
      <c r="K439" s="263"/>
      <c r="L439" s="268"/>
      <c r="M439" s="269"/>
      <c r="N439" s="270"/>
      <c r="O439" s="270"/>
      <c r="P439" s="270"/>
      <c r="Q439" s="270"/>
      <c r="R439" s="270"/>
      <c r="S439" s="270"/>
      <c r="T439" s="271"/>
      <c r="AT439" s="272" t="s">
        <v>180</v>
      </c>
      <c r="AU439" s="272" t="s">
        <v>87</v>
      </c>
      <c r="AV439" s="13" t="s">
        <v>87</v>
      </c>
      <c r="AW439" s="13" t="s">
        <v>38</v>
      </c>
      <c r="AX439" s="13" t="s">
        <v>25</v>
      </c>
      <c r="AY439" s="272" t="s">
        <v>167</v>
      </c>
    </row>
    <row r="440" spans="2:65" s="1" customFormat="1" ht="22.8" customHeight="1">
      <c r="B440" s="47"/>
      <c r="C440" s="236" t="s">
        <v>600</v>
      </c>
      <c r="D440" s="236" t="s">
        <v>169</v>
      </c>
      <c r="E440" s="237" t="s">
        <v>601</v>
      </c>
      <c r="F440" s="238" t="s">
        <v>602</v>
      </c>
      <c r="G440" s="239" t="s">
        <v>226</v>
      </c>
      <c r="H440" s="240">
        <v>12.5</v>
      </c>
      <c r="I440" s="241"/>
      <c r="J440" s="242">
        <f>ROUND(I440*H440,2)</f>
        <v>0</v>
      </c>
      <c r="K440" s="238" t="s">
        <v>173</v>
      </c>
      <c r="L440" s="73"/>
      <c r="M440" s="243" t="s">
        <v>24</v>
      </c>
      <c r="N440" s="244" t="s">
        <v>47</v>
      </c>
      <c r="O440" s="48"/>
      <c r="P440" s="245">
        <f>O440*H440</f>
        <v>0</v>
      </c>
      <c r="Q440" s="245">
        <v>0</v>
      </c>
      <c r="R440" s="245">
        <f>Q440*H440</f>
        <v>0</v>
      </c>
      <c r="S440" s="245">
        <v>0</v>
      </c>
      <c r="T440" s="246">
        <f>S440*H440</f>
        <v>0</v>
      </c>
      <c r="AR440" s="25" t="s">
        <v>174</v>
      </c>
      <c r="AT440" s="25" t="s">
        <v>169</v>
      </c>
      <c r="AU440" s="25" t="s">
        <v>87</v>
      </c>
      <c r="AY440" s="25" t="s">
        <v>167</v>
      </c>
      <c r="BE440" s="247">
        <f>IF(N440="základní",J440,0)</f>
        <v>0</v>
      </c>
      <c r="BF440" s="247">
        <f>IF(N440="snížená",J440,0)</f>
        <v>0</v>
      </c>
      <c r="BG440" s="247">
        <f>IF(N440="zákl. přenesená",J440,0)</f>
        <v>0</v>
      </c>
      <c r="BH440" s="247">
        <f>IF(N440="sníž. přenesená",J440,0)</f>
        <v>0</v>
      </c>
      <c r="BI440" s="247">
        <f>IF(N440="nulová",J440,0)</f>
        <v>0</v>
      </c>
      <c r="BJ440" s="25" t="s">
        <v>87</v>
      </c>
      <c r="BK440" s="247">
        <f>ROUND(I440*H440,2)</f>
        <v>0</v>
      </c>
      <c r="BL440" s="25" t="s">
        <v>174</v>
      </c>
      <c r="BM440" s="25" t="s">
        <v>603</v>
      </c>
    </row>
    <row r="441" spans="2:47" s="1" customFormat="1" ht="13.5">
      <c r="B441" s="47"/>
      <c r="C441" s="75"/>
      <c r="D441" s="248" t="s">
        <v>176</v>
      </c>
      <c r="E441" s="75"/>
      <c r="F441" s="249" t="s">
        <v>604</v>
      </c>
      <c r="G441" s="75"/>
      <c r="H441" s="75"/>
      <c r="I441" s="204"/>
      <c r="J441" s="75"/>
      <c r="K441" s="75"/>
      <c r="L441" s="73"/>
      <c r="M441" s="250"/>
      <c r="N441" s="48"/>
      <c r="O441" s="48"/>
      <c r="P441" s="48"/>
      <c r="Q441" s="48"/>
      <c r="R441" s="48"/>
      <c r="S441" s="48"/>
      <c r="T441" s="96"/>
      <c r="AT441" s="25" t="s">
        <v>176</v>
      </c>
      <c r="AU441" s="25" t="s">
        <v>87</v>
      </c>
    </row>
    <row r="442" spans="2:47" s="1" customFormat="1" ht="13.5">
      <c r="B442" s="47"/>
      <c r="C442" s="75"/>
      <c r="D442" s="248" t="s">
        <v>178</v>
      </c>
      <c r="E442" s="75"/>
      <c r="F442" s="251" t="s">
        <v>605</v>
      </c>
      <c r="G442" s="75"/>
      <c r="H442" s="75"/>
      <c r="I442" s="204"/>
      <c r="J442" s="75"/>
      <c r="K442" s="75"/>
      <c r="L442" s="73"/>
      <c r="M442" s="250"/>
      <c r="N442" s="48"/>
      <c r="O442" s="48"/>
      <c r="P442" s="48"/>
      <c r="Q442" s="48"/>
      <c r="R442" s="48"/>
      <c r="S442" s="48"/>
      <c r="T442" s="96"/>
      <c r="AT442" s="25" t="s">
        <v>178</v>
      </c>
      <c r="AU442" s="25" t="s">
        <v>87</v>
      </c>
    </row>
    <row r="443" spans="2:51" s="12" customFormat="1" ht="13.5">
      <c r="B443" s="252"/>
      <c r="C443" s="253"/>
      <c r="D443" s="248" t="s">
        <v>180</v>
      </c>
      <c r="E443" s="254" t="s">
        <v>24</v>
      </c>
      <c r="F443" s="255" t="s">
        <v>606</v>
      </c>
      <c r="G443" s="253"/>
      <c r="H443" s="254" t="s">
        <v>24</v>
      </c>
      <c r="I443" s="256"/>
      <c r="J443" s="253"/>
      <c r="K443" s="253"/>
      <c r="L443" s="257"/>
      <c r="M443" s="258"/>
      <c r="N443" s="259"/>
      <c r="O443" s="259"/>
      <c r="P443" s="259"/>
      <c r="Q443" s="259"/>
      <c r="R443" s="259"/>
      <c r="S443" s="259"/>
      <c r="T443" s="260"/>
      <c r="AT443" s="261" t="s">
        <v>180</v>
      </c>
      <c r="AU443" s="261" t="s">
        <v>87</v>
      </c>
      <c r="AV443" s="12" t="s">
        <v>25</v>
      </c>
      <c r="AW443" s="12" t="s">
        <v>38</v>
      </c>
      <c r="AX443" s="12" t="s">
        <v>75</v>
      </c>
      <c r="AY443" s="261" t="s">
        <v>167</v>
      </c>
    </row>
    <row r="444" spans="2:51" s="13" customFormat="1" ht="13.5">
      <c r="B444" s="262"/>
      <c r="C444" s="263"/>
      <c r="D444" s="248" t="s">
        <v>180</v>
      </c>
      <c r="E444" s="264" t="s">
        <v>24</v>
      </c>
      <c r="F444" s="265" t="s">
        <v>339</v>
      </c>
      <c r="G444" s="263"/>
      <c r="H444" s="266">
        <v>12.5</v>
      </c>
      <c r="I444" s="267"/>
      <c r="J444" s="263"/>
      <c r="K444" s="263"/>
      <c r="L444" s="268"/>
      <c r="M444" s="269"/>
      <c r="N444" s="270"/>
      <c r="O444" s="270"/>
      <c r="P444" s="270"/>
      <c r="Q444" s="270"/>
      <c r="R444" s="270"/>
      <c r="S444" s="270"/>
      <c r="T444" s="271"/>
      <c r="AT444" s="272" t="s">
        <v>180</v>
      </c>
      <c r="AU444" s="272" t="s">
        <v>87</v>
      </c>
      <c r="AV444" s="13" t="s">
        <v>87</v>
      </c>
      <c r="AW444" s="13" t="s">
        <v>38</v>
      </c>
      <c r="AX444" s="13" t="s">
        <v>25</v>
      </c>
      <c r="AY444" s="272" t="s">
        <v>167</v>
      </c>
    </row>
    <row r="445" spans="2:65" s="1" customFormat="1" ht="22.8" customHeight="1">
      <c r="B445" s="47"/>
      <c r="C445" s="236" t="s">
        <v>607</v>
      </c>
      <c r="D445" s="236" t="s">
        <v>169</v>
      </c>
      <c r="E445" s="237" t="s">
        <v>608</v>
      </c>
      <c r="F445" s="238" t="s">
        <v>609</v>
      </c>
      <c r="G445" s="239" t="s">
        <v>226</v>
      </c>
      <c r="H445" s="240">
        <v>12.5</v>
      </c>
      <c r="I445" s="241"/>
      <c r="J445" s="242">
        <f>ROUND(I445*H445,2)</f>
        <v>0</v>
      </c>
      <c r="K445" s="238" t="s">
        <v>173</v>
      </c>
      <c r="L445" s="73"/>
      <c r="M445" s="243" t="s">
        <v>24</v>
      </c>
      <c r="N445" s="244" t="s">
        <v>47</v>
      </c>
      <c r="O445" s="48"/>
      <c r="P445" s="245">
        <f>O445*H445</f>
        <v>0</v>
      </c>
      <c r="Q445" s="245">
        <v>0.1837</v>
      </c>
      <c r="R445" s="245">
        <f>Q445*H445</f>
        <v>2.29625</v>
      </c>
      <c r="S445" s="245">
        <v>0</v>
      </c>
      <c r="T445" s="246">
        <f>S445*H445</f>
        <v>0</v>
      </c>
      <c r="AR445" s="25" t="s">
        <v>174</v>
      </c>
      <c r="AT445" s="25" t="s">
        <v>169</v>
      </c>
      <c r="AU445" s="25" t="s">
        <v>87</v>
      </c>
      <c r="AY445" s="25" t="s">
        <v>167</v>
      </c>
      <c r="BE445" s="247">
        <f>IF(N445="základní",J445,0)</f>
        <v>0</v>
      </c>
      <c r="BF445" s="247">
        <f>IF(N445="snížená",J445,0)</f>
        <v>0</v>
      </c>
      <c r="BG445" s="247">
        <f>IF(N445="zákl. přenesená",J445,0)</f>
        <v>0</v>
      </c>
      <c r="BH445" s="247">
        <f>IF(N445="sníž. přenesená",J445,0)</f>
        <v>0</v>
      </c>
      <c r="BI445" s="247">
        <f>IF(N445="nulová",J445,0)</f>
        <v>0</v>
      </c>
      <c r="BJ445" s="25" t="s">
        <v>87</v>
      </c>
      <c r="BK445" s="247">
        <f>ROUND(I445*H445,2)</f>
        <v>0</v>
      </c>
      <c r="BL445" s="25" t="s">
        <v>174</v>
      </c>
      <c r="BM445" s="25" t="s">
        <v>610</v>
      </c>
    </row>
    <row r="446" spans="2:47" s="1" customFormat="1" ht="13.5">
      <c r="B446" s="47"/>
      <c r="C446" s="75"/>
      <c r="D446" s="248" t="s">
        <v>176</v>
      </c>
      <c r="E446" s="75"/>
      <c r="F446" s="249" t="s">
        <v>611</v>
      </c>
      <c r="G446" s="75"/>
      <c r="H446" s="75"/>
      <c r="I446" s="204"/>
      <c r="J446" s="75"/>
      <c r="K446" s="75"/>
      <c r="L446" s="73"/>
      <c r="M446" s="250"/>
      <c r="N446" s="48"/>
      <c r="O446" s="48"/>
      <c r="P446" s="48"/>
      <c r="Q446" s="48"/>
      <c r="R446" s="48"/>
      <c r="S446" s="48"/>
      <c r="T446" s="96"/>
      <c r="AT446" s="25" t="s">
        <v>176</v>
      </c>
      <c r="AU446" s="25" t="s">
        <v>87</v>
      </c>
    </row>
    <row r="447" spans="2:47" s="1" customFormat="1" ht="13.5">
      <c r="B447" s="47"/>
      <c r="C447" s="75"/>
      <c r="D447" s="248" t="s">
        <v>178</v>
      </c>
      <c r="E447" s="75"/>
      <c r="F447" s="251" t="s">
        <v>612</v>
      </c>
      <c r="G447" s="75"/>
      <c r="H447" s="75"/>
      <c r="I447" s="204"/>
      <c r="J447" s="75"/>
      <c r="K447" s="75"/>
      <c r="L447" s="73"/>
      <c r="M447" s="250"/>
      <c r="N447" s="48"/>
      <c r="O447" s="48"/>
      <c r="P447" s="48"/>
      <c r="Q447" s="48"/>
      <c r="R447" s="48"/>
      <c r="S447" s="48"/>
      <c r="T447" s="96"/>
      <c r="AT447" s="25" t="s">
        <v>178</v>
      </c>
      <c r="AU447" s="25" t="s">
        <v>87</v>
      </c>
    </row>
    <row r="448" spans="2:51" s="12" customFormat="1" ht="13.5">
      <c r="B448" s="252"/>
      <c r="C448" s="253"/>
      <c r="D448" s="248" t="s">
        <v>180</v>
      </c>
      <c r="E448" s="254" t="s">
        <v>24</v>
      </c>
      <c r="F448" s="255" t="s">
        <v>613</v>
      </c>
      <c r="G448" s="253"/>
      <c r="H448" s="254" t="s">
        <v>24</v>
      </c>
      <c r="I448" s="256"/>
      <c r="J448" s="253"/>
      <c r="K448" s="253"/>
      <c r="L448" s="257"/>
      <c r="M448" s="258"/>
      <c r="N448" s="259"/>
      <c r="O448" s="259"/>
      <c r="P448" s="259"/>
      <c r="Q448" s="259"/>
      <c r="R448" s="259"/>
      <c r="S448" s="259"/>
      <c r="T448" s="260"/>
      <c r="AT448" s="261" t="s">
        <v>180</v>
      </c>
      <c r="AU448" s="261" t="s">
        <v>87</v>
      </c>
      <c r="AV448" s="12" t="s">
        <v>25</v>
      </c>
      <c r="AW448" s="12" t="s">
        <v>38</v>
      </c>
      <c r="AX448" s="12" t="s">
        <v>75</v>
      </c>
      <c r="AY448" s="261" t="s">
        <v>167</v>
      </c>
    </row>
    <row r="449" spans="2:51" s="12" customFormat="1" ht="13.5">
      <c r="B449" s="252"/>
      <c r="C449" s="253"/>
      <c r="D449" s="248" t="s">
        <v>180</v>
      </c>
      <c r="E449" s="254" t="s">
        <v>24</v>
      </c>
      <c r="F449" s="255" t="s">
        <v>606</v>
      </c>
      <c r="G449" s="253"/>
      <c r="H449" s="254" t="s">
        <v>24</v>
      </c>
      <c r="I449" s="256"/>
      <c r="J449" s="253"/>
      <c r="K449" s="253"/>
      <c r="L449" s="257"/>
      <c r="M449" s="258"/>
      <c r="N449" s="259"/>
      <c r="O449" s="259"/>
      <c r="P449" s="259"/>
      <c r="Q449" s="259"/>
      <c r="R449" s="259"/>
      <c r="S449" s="259"/>
      <c r="T449" s="260"/>
      <c r="AT449" s="261" t="s">
        <v>180</v>
      </c>
      <c r="AU449" s="261" t="s">
        <v>87</v>
      </c>
      <c r="AV449" s="12" t="s">
        <v>25</v>
      </c>
      <c r="AW449" s="12" t="s">
        <v>38</v>
      </c>
      <c r="AX449" s="12" t="s">
        <v>75</v>
      </c>
      <c r="AY449" s="261" t="s">
        <v>167</v>
      </c>
    </row>
    <row r="450" spans="2:51" s="13" customFormat="1" ht="13.5">
      <c r="B450" s="262"/>
      <c r="C450" s="263"/>
      <c r="D450" s="248" t="s">
        <v>180</v>
      </c>
      <c r="E450" s="264" t="s">
        <v>24</v>
      </c>
      <c r="F450" s="265" t="s">
        <v>339</v>
      </c>
      <c r="G450" s="263"/>
      <c r="H450" s="266">
        <v>12.5</v>
      </c>
      <c r="I450" s="267"/>
      <c r="J450" s="263"/>
      <c r="K450" s="263"/>
      <c r="L450" s="268"/>
      <c r="M450" s="269"/>
      <c r="N450" s="270"/>
      <c r="O450" s="270"/>
      <c r="P450" s="270"/>
      <c r="Q450" s="270"/>
      <c r="R450" s="270"/>
      <c r="S450" s="270"/>
      <c r="T450" s="271"/>
      <c r="AT450" s="272" t="s">
        <v>180</v>
      </c>
      <c r="AU450" s="272" t="s">
        <v>87</v>
      </c>
      <c r="AV450" s="13" t="s">
        <v>87</v>
      </c>
      <c r="AW450" s="13" t="s">
        <v>38</v>
      </c>
      <c r="AX450" s="13" t="s">
        <v>25</v>
      </c>
      <c r="AY450" s="272" t="s">
        <v>167</v>
      </c>
    </row>
    <row r="451" spans="2:65" s="1" customFormat="1" ht="14.4" customHeight="1">
      <c r="B451" s="47"/>
      <c r="C451" s="236" t="s">
        <v>614</v>
      </c>
      <c r="D451" s="236" t="s">
        <v>169</v>
      </c>
      <c r="E451" s="237" t="s">
        <v>615</v>
      </c>
      <c r="F451" s="238" t="s">
        <v>616</v>
      </c>
      <c r="G451" s="239" t="s">
        <v>226</v>
      </c>
      <c r="H451" s="240">
        <v>42.5</v>
      </c>
      <c r="I451" s="241"/>
      <c r="J451" s="242">
        <f>ROUND(I451*H451,2)</f>
        <v>0</v>
      </c>
      <c r="K451" s="238" t="s">
        <v>173</v>
      </c>
      <c r="L451" s="73"/>
      <c r="M451" s="243" t="s">
        <v>24</v>
      </c>
      <c r="N451" s="244" t="s">
        <v>47</v>
      </c>
      <c r="O451" s="48"/>
      <c r="P451" s="245">
        <f>O451*H451</f>
        <v>0</v>
      </c>
      <c r="Q451" s="245">
        <v>0</v>
      </c>
      <c r="R451" s="245">
        <f>Q451*H451</f>
        <v>0</v>
      </c>
      <c r="S451" s="245">
        <v>0</v>
      </c>
      <c r="T451" s="246">
        <f>S451*H451</f>
        <v>0</v>
      </c>
      <c r="AR451" s="25" t="s">
        <v>174</v>
      </c>
      <c r="AT451" s="25" t="s">
        <v>169</v>
      </c>
      <c r="AU451" s="25" t="s">
        <v>87</v>
      </c>
      <c r="AY451" s="25" t="s">
        <v>167</v>
      </c>
      <c r="BE451" s="247">
        <f>IF(N451="základní",J451,0)</f>
        <v>0</v>
      </c>
      <c r="BF451" s="247">
        <f>IF(N451="snížená",J451,0)</f>
        <v>0</v>
      </c>
      <c r="BG451" s="247">
        <f>IF(N451="zákl. přenesená",J451,0)</f>
        <v>0</v>
      </c>
      <c r="BH451" s="247">
        <f>IF(N451="sníž. přenesená",J451,0)</f>
        <v>0</v>
      </c>
      <c r="BI451" s="247">
        <f>IF(N451="nulová",J451,0)</f>
        <v>0</v>
      </c>
      <c r="BJ451" s="25" t="s">
        <v>87</v>
      </c>
      <c r="BK451" s="247">
        <f>ROUND(I451*H451,2)</f>
        <v>0</v>
      </c>
      <c r="BL451" s="25" t="s">
        <v>174</v>
      </c>
      <c r="BM451" s="25" t="s">
        <v>617</v>
      </c>
    </row>
    <row r="452" spans="2:47" s="1" customFormat="1" ht="13.5">
      <c r="B452" s="47"/>
      <c r="C452" s="75"/>
      <c r="D452" s="248" t="s">
        <v>176</v>
      </c>
      <c r="E452" s="75"/>
      <c r="F452" s="249" t="s">
        <v>618</v>
      </c>
      <c r="G452" s="75"/>
      <c r="H452" s="75"/>
      <c r="I452" s="204"/>
      <c r="J452" s="75"/>
      <c r="K452" s="75"/>
      <c r="L452" s="73"/>
      <c r="M452" s="250"/>
      <c r="N452" s="48"/>
      <c r="O452" s="48"/>
      <c r="P452" s="48"/>
      <c r="Q452" s="48"/>
      <c r="R452" s="48"/>
      <c r="S452" s="48"/>
      <c r="T452" s="96"/>
      <c r="AT452" s="25" t="s">
        <v>176</v>
      </c>
      <c r="AU452" s="25" t="s">
        <v>87</v>
      </c>
    </row>
    <row r="453" spans="2:51" s="12" customFormat="1" ht="13.5">
      <c r="B453" s="252"/>
      <c r="C453" s="253"/>
      <c r="D453" s="248" t="s">
        <v>180</v>
      </c>
      <c r="E453" s="254" t="s">
        <v>24</v>
      </c>
      <c r="F453" s="255" t="s">
        <v>619</v>
      </c>
      <c r="G453" s="253"/>
      <c r="H453" s="254" t="s">
        <v>24</v>
      </c>
      <c r="I453" s="256"/>
      <c r="J453" s="253"/>
      <c r="K453" s="253"/>
      <c r="L453" s="257"/>
      <c r="M453" s="258"/>
      <c r="N453" s="259"/>
      <c r="O453" s="259"/>
      <c r="P453" s="259"/>
      <c r="Q453" s="259"/>
      <c r="R453" s="259"/>
      <c r="S453" s="259"/>
      <c r="T453" s="260"/>
      <c r="AT453" s="261" t="s">
        <v>180</v>
      </c>
      <c r="AU453" s="261" t="s">
        <v>87</v>
      </c>
      <c r="AV453" s="12" t="s">
        <v>25</v>
      </c>
      <c r="AW453" s="12" t="s">
        <v>38</v>
      </c>
      <c r="AX453" s="12" t="s">
        <v>75</v>
      </c>
      <c r="AY453" s="261" t="s">
        <v>167</v>
      </c>
    </row>
    <row r="454" spans="2:51" s="13" customFormat="1" ht="13.5">
      <c r="B454" s="262"/>
      <c r="C454" s="263"/>
      <c r="D454" s="248" t="s">
        <v>180</v>
      </c>
      <c r="E454" s="264" t="s">
        <v>24</v>
      </c>
      <c r="F454" s="265" t="s">
        <v>339</v>
      </c>
      <c r="G454" s="263"/>
      <c r="H454" s="266">
        <v>12.5</v>
      </c>
      <c r="I454" s="267"/>
      <c r="J454" s="263"/>
      <c r="K454" s="263"/>
      <c r="L454" s="268"/>
      <c r="M454" s="269"/>
      <c r="N454" s="270"/>
      <c r="O454" s="270"/>
      <c r="P454" s="270"/>
      <c r="Q454" s="270"/>
      <c r="R454" s="270"/>
      <c r="S454" s="270"/>
      <c r="T454" s="271"/>
      <c r="AT454" s="272" t="s">
        <v>180</v>
      </c>
      <c r="AU454" s="272" t="s">
        <v>87</v>
      </c>
      <c r="AV454" s="13" t="s">
        <v>87</v>
      </c>
      <c r="AW454" s="13" t="s">
        <v>38</v>
      </c>
      <c r="AX454" s="13" t="s">
        <v>75</v>
      </c>
      <c r="AY454" s="272" t="s">
        <v>167</v>
      </c>
    </row>
    <row r="455" spans="2:51" s="12" customFormat="1" ht="13.5">
      <c r="B455" s="252"/>
      <c r="C455" s="253"/>
      <c r="D455" s="248" t="s">
        <v>180</v>
      </c>
      <c r="E455" s="254" t="s">
        <v>24</v>
      </c>
      <c r="F455" s="255" t="s">
        <v>620</v>
      </c>
      <c r="G455" s="253"/>
      <c r="H455" s="254" t="s">
        <v>24</v>
      </c>
      <c r="I455" s="256"/>
      <c r="J455" s="253"/>
      <c r="K455" s="253"/>
      <c r="L455" s="257"/>
      <c r="M455" s="258"/>
      <c r="N455" s="259"/>
      <c r="O455" s="259"/>
      <c r="P455" s="259"/>
      <c r="Q455" s="259"/>
      <c r="R455" s="259"/>
      <c r="S455" s="259"/>
      <c r="T455" s="260"/>
      <c r="AT455" s="261" t="s">
        <v>180</v>
      </c>
      <c r="AU455" s="261" t="s">
        <v>87</v>
      </c>
      <c r="AV455" s="12" t="s">
        <v>25</v>
      </c>
      <c r="AW455" s="12" t="s">
        <v>38</v>
      </c>
      <c r="AX455" s="12" t="s">
        <v>75</v>
      </c>
      <c r="AY455" s="261" t="s">
        <v>167</v>
      </c>
    </row>
    <row r="456" spans="2:51" s="12" customFormat="1" ht="13.5">
      <c r="B456" s="252"/>
      <c r="C456" s="253"/>
      <c r="D456" s="248" t="s">
        <v>180</v>
      </c>
      <c r="E456" s="254" t="s">
        <v>24</v>
      </c>
      <c r="F456" s="255" t="s">
        <v>340</v>
      </c>
      <c r="G456" s="253"/>
      <c r="H456" s="254" t="s">
        <v>24</v>
      </c>
      <c r="I456" s="256"/>
      <c r="J456" s="253"/>
      <c r="K456" s="253"/>
      <c r="L456" s="257"/>
      <c r="M456" s="258"/>
      <c r="N456" s="259"/>
      <c r="O456" s="259"/>
      <c r="P456" s="259"/>
      <c r="Q456" s="259"/>
      <c r="R456" s="259"/>
      <c r="S456" s="259"/>
      <c r="T456" s="260"/>
      <c r="AT456" s="261" t="s">
        <v>180</v>
      </c>
      <c r="AU456" s="261" t="s">
        <v>87</v>
      </c>
      <c r="AV456" s="12" t="s">
        <v>25</v>
      </c>
      <c r="AW456" s="12" t="s">
        <v>38</v>
      </c>
      <c r="AX456" s="12" t="s">
        <v>75</v>
      </c>
      <c r="AY456" s="261" t="s">
        <v>167</v>
      </c>
    </row>
    <row r="457" spans="2:51" s="13" customFormat="1" ht="13.5">
      <c r="B457" s="262"/>
      <c r="C457" s="263"/>
      <c r="D457" s="248" t="s">
        <v>180</v>
      </c>
      <c r="E457" s="264" t="s">
        <v>24</v>
      </c>
      <c r="F457" s="265" t="s">
        <v>341</v>
      </c>
      <c r="G457" s="263"/>
      <c r="H457" s="266">
        <v>30</v>
      </c>
      <c r="I457" s="267"/>
      <c r="J457" s="263"/>
      <c r="K457" s="263"/>
      <c r="L457" s="268"/>
      <c r="M457" s="269"/>
      <c r="N457" s="270"/>
      <c r="O457" s="270"/>
      <c r="P457" s="270"/>
      <c r="Q457" s="270"/>
      <c r="R457" s="270"/>
      <c r="S457" s="270"/>
      <c r="T457" s="271"/>
      <c r="AT457" s="272" t="s">
        <v>180</v>
      </c>
      <c r="AU457" s="272" t="s">
        <v>87</v>
      </c>
      <c r="AV457" s="13" t="s">
        <v>87</v>
      </c>
      <c r="AW457" s="13" t="s">
        <v>38</v>
      </c>
      <c r="AX457" s="13" t="s">
        <v>75</v>
      </c>
      <c r="AY457" s="272" t="s">
        <v>167</v>
      </c>
    </row>
    <row r="458" spans="2:51" s="14" customFormat="1" ht="13.5">
      <c r="B458" s="273"/>
      <c r="C458" s="274"/>
      <c r="D458" s="248" t="s">
        <v>180</v>
      </c>
      <c r="E458" s="275" t="s">
        <v>24</v>
      </c>
      <c r="F458" s="276" t="s">
        <v>201</v>
      </c>
      <c r="G458" s="274"/>
      <c r="H458" s="277">
        <v>42.5</v>
      </c>
      <c r="I458" s="278"/>
      <c r="J458" s="274"/>
      <c r="K458" s="274"/>
      <c r="L458" s="279"/>
      <c r="M458" s="280"/>
      <c r="N458" s="281"/>
      <c r="O458" s="281"/>
      <c r="P458" s="281"/>
      <c r="Q458" s="281"/>
      <c r="R458" s="281"/>
      <c r="S458" s="281"/>
      <c r="T458" s="282"/>
      <c r="AT458" s="283" t="s">
        <v>180</v>
      </c>
      <c r="AU458" s="283" t="s">
        <v>87</v>
      </c>
      <c r="AV458" s="14" t="s">
        <v>174</v>
      </c>
      <c r="AW458" s="14" t="s">
        <v>38</v>
      </c>
      <c r="AX458" s="14" t="s">
        <v>25</v>
      </c>
      <c r="AY458" s="283" t="s">
        <v>167</v>
      </c>
    </row>
    <row r="459" spans="2:65" s="1" customFormat="1" ht="22.8" customHeight="1">
      <c r="B459" s="47"/>
      <c r="C459" s="236" t="s">
        <v>621</v>
      </c>
      <c r="D459" s="236" t="s">
        <v>169</v>
      </c>
      <c r="E459" s="237" t="s">
        <v>622</v>
      </c>
      <c r="F459" s="238" t="s">
        <v>623</v>
      </c>
      <c r="G459" s="239" t="s">
        <v>226</v>
      </c>
      <c r="H459" s="240">
        <v>10</v>
      </c>
      <c r="I459" s="241"/>
      <c r="J459" s="242">
        <f>ROUND(I459*H459,2)</f>
        <v>0</v>
      </c>
      <c r="K459" s="238" t="s">
        <v>173</v>
      </c>
      <c r="L459" s="73"/>
      <c r="M459" s="243" t="s">
        <v>24</v>
      </c>
      <c r="N459" s="244" t="s">
        <v>47</v>
      </c>
      <c r="O459" s="48"/>
      <c r="P459" s="245">
        <f>O459*H459</f>
        <v>0</v>
      </c>
      <c r="Q459" s="245">
        <v>0</v>
      </c>
      <c r="R459" s="245">
        <f>Q459*H459</f>
        <v>0</v>
      </c>
      <c r="S459" s="245">
        <v>0.26</v>
      </c>
      <c r="T459" s="246">
        <f>S459*H459</f>
        <v>2.6</v>
      </c>
      <c r="AR459" s="25" t="s">
        <v>174</v>
      </c>
      <c r="AT459" s="25" t="s">
        <v>169</v>
      </c>
      <c r="AU459" s="25" t="s">
        <v>87</v>
      </c>
      <c r="AY459" s="25" t="s">
        <v>167</v>
      </c>
      <c r="BE459" s="247">
        <f>IF(N459="základní",J459,0)</f>
        <v>0</v>
      </c>
      <c r="BF459" s="247">
        <f>IF(N459="snížená",J459,0)</f>
        <v>0</v>
      </c>
      <c r="BG459" s="247">
        <f>IF(N459="zákl. přenesená",J459,0)</f>
        <v>0</v>
      </c>
      <c r="BH459" s="247">
        <f>IF(N459="sníž. přenesená",J459,0)</f>
        <v>0</v>
      </c>
      <c r="BI459" s="247">
        <f>IF(N459="nulová",J459,0)</f>
        <v>0</v>
      </c>
      <c r="BJ459" s="25" t="s">
        <v>87</v>
      </c>
      <c r="BK459" s="247">
        <f>ROUND(I459*H459,2)</f>
        <v>0</v>
      </c>
      <c r="BL459" s="25" t="s">
        <v>174</v>
      </c>
      <c r="BM459" s="25" t="s">
        <v>624</v>
      </c>
    </row>
    <row r="460" spans="2:47" s="1" customFormat="1" ht="13.5">
      <c r="B460" s="47"/>
      <c r="C460" s="75"/>
      <c r="D460" s="248" t="s">
        <v>176</v>
      </c>
      <c r="E460" s="75"/>
      <c r="F460" s="249" t="s">
        <v>625</v>
      </c>
      <c r="G460" s="75"/>
      <c r="H460" s="75"/>
      <c r="I460" s="204"/>
      <c r="J460" s="75"/>
      <c r="K460" s="75"/>
      <c r="L460" s="73"/>
      <c r="M460" s="250"/>
      <c r="N460" s="48"/>
      <c r="O460" s="48"/>
      <c r="P460" s="48"/>
      <c r="Q460" s="48"/>
      <c r="R460" s="48"/>
      <c r="S460" s="48"/>
      <c r="T460" s="96"/>
      <c r="AT460" s="25" t="s">
        <v>176</v>
      </c>
      <c r="AU460" s="25" t="s">
        <v>87</v>
      </c>
    </row>
    <row r="461" spans="2:47" s="1" customFormat="1" ht="13.5">
      <c r="B461" s="47"/>
      <c r="C461" s="75"/>
      <c r="D461" s="248" t="s">
        <v>178</v>
      </c>
      <c r="E461" s="75"/>
      <c r="F461" s="251" t="s">
        <v>626</v>
      </c>
      <c r="G461" s="75"/>
      <c r="H461" s="75"/>
      <c r="I461" s="204"/>
      <c r="J461" s="75"/>
      <c r="K461" s="75"/>
      <c r="L461" s="73"/>
      <c r="M461" s="250"/>
      <c r="N461" s="48"/>
      <c r="O461" s="48"/>
      <c r="P461" s="48"/>
      <c r="Q461" s="48"/>
      <c r="R461" s="48"/>
      <c r="S461" s="48"/>
      <c r="T461" s="96"/>
      <c r="AT461" s="25" t="s">
        <v>178</v>
      </c>
      <c r="AU461" s="25" t="s">
        <v>87</v>
      </c>
    </row>
    <row r="462" spans="2:51" s="12" customFormat="1" ht="13.5">
      <c r="B462" s="252"/>
      <c r="C462" s="253"/>
      <c r="D462" s="248" t="s">
        <v>180</v>
      </c>
      <c r="E462" s="254" t="s">
        <v>24</v>
      </c>
      <c r="F462" s="255" t="s">
        <v>627</v>
      </c>
      <c r="G462" s="253"/>
      <c r="H462" s="254" t="s">
        <v>24</v>
      </c>
      <c r="I462" s="256"/>
      <c r="J462" s="253"/>
      <c r="K462" s="253"/>
      <c r="L462" s="257"/>
      <c r="M462" s="258"/>
      <c r="N462" s="259"/>
      <c r="O462" s="259"/>
      <c r="P462" s="259"/>
      <c r="Q462" s="259"/>
      <c r="R462" s="259"/>
      <c r="S462" s="259"/>
      <c r="T462" s="260"/>
      <c r="AT462" s="261" t="s">
        <v>180</v>
      </c>
      <c r="AU462" s="261" t="s">
        <v>87</v>
      </c>
      <c r="AV462" s="12" t="s">
        <v>25</v>
      </c>
      <c r="AW462" s="12" t="s">
        <v>38</v>
      </c>
      <c r="AX462" s="12" t="s">
        <v>75</v>
      </c>
      <c r="AY462" s="261" t="s">
        <v>167</v>
      </c>
    </row>
    <row r="463" spans="2:51" s="13" customFormat="1" ht="13.5">
      <c r="B463" s="262"/>
      <c r="C463" s="263"/>
      <c r="D463" s="248" t="s">
        <v>180</v>
      </c>
      <c r="E463" s="264" t="s">
        <v>24</v>
      </c>
      <c r="F463" s="265" t="s">
        <v>395</v>
      </c>
      <c r="G463" s="263"/>
      <c r="H463" s="266">
        <v>10</v>
      </c>
      <c r="I463" s="267"/>
      <c r="J463" s="263"/>
      <c r="K463" s="263"/>
      <c r="L463" s="268"/>
      <c r="M463" s="269"/>
      <c r="N463" s="270"/>
      <c r="O463" s="270"/>
      <c r="P463" s="270"/>
      <c r="Q463" s="270"/>
      <c r="R463" s="270"/>
      <c r="S463" s="270"/>
      <c r="T463" s="271"/>
      <c r="AT463" s="272" t="s">
        <v>180</v>
      </c>
      <c r="AU463" s="272" t="s">
        <v>87</v>
      </c>
      <c r="AV463" s="13" t="s">
        <v>87</v>
      </c>
      <c r="AW463" s="13" t="s">
        <v>38</v>
      </c>
      <c r="AX463" s="13" t="s">
        <v>25</v>
      </c>
      <c r="AY463" s="272" t="s">
        <v>167</v>
      </c>
    </row>
    <row r="464" spans="2:65" s="1" customFormat="1" ht="22.8" customHeight="1">
      <c r="B464" s="47"/>
      <c r="C464" s="236" t="s">
        <v>628</v>
      </c>
      <c r="D464" s="236" t="s">
        <v>169</v>
      </c>
      <c r="E464" s="237" t="s">
        <v>629</v>
      </c>
      <c r="F464" s="238" t="s">
        <v>630</v>
      </c>
      <c r="G464" s="239" t="s">
        <v>226</v>
      </c>
      <c r="H464" s="240">
        <v>10</v>
      </c>
      <c r="I464" s="241"/>
      <c r="J464" s="242">
        <f>ROUND(I464*H464,2)</f>
        <v>0</v>
      </c>
      <c r="K464" s="238" t="s">
        <v>173</v>
      </c>
      <c r="L464" s="73"/>
      <c r="M464" s="243" t="s">
        <v>24</v>
      </c>
      <c r="N464" s="244" t="s">
        <v>47</v>
      </c>
      <c r="O464" s="48"/>
      <c r="P464" s="245">
        <f>O464*H464</f>
        <v>0</v>
      </c>
      <c r="Q464" s="245">
        <v>0</v>
      </c>
      <c r="R464" s="245">
        <f>Q464*H464</f>
        <v>0</v>
      </c>
      <c r="S464" s="245">
        <v>0</v>
      </c>
      <c r="T464" s="246">
        <f>S464*H464</f>
        <v>0</v>
      </c>
      <c r="AR464" s="25" t="s">
        <v>174</v>
      </c>
      <c r="AT464" s="25" t="s">
        <v>169</v>
      </c>
      <c r="AU464" s="25" t="s">
        <v>87</v>
      </c>
      <c r="AY464" s="25" t="s">
        <v>167</v>
      </c>
      <c r="BE464" s="247">
        <f>IF(N464="základní",J464,0)</f>
        <v>0</v>
      </c>
      <c r="BF464" s="247">
        <f>IF(N464="snížená",J464,0)</f>
        <v>0</v>
      </c>
      <c r="BG464" s="247">
        <f>IF(N464="zákl. přenesená",J464,0)</f>
        <v>0</v>
      </c>
      <c r="BH464" s="247">
        <f>IF(N464="sníž. přenesená",J464,0)</f>
        <v>0</v>
      </c>
      <c r="BI464" s="247">
        <f>IF(N464="nulová",J464,0)</f>
        <v>0</v>
      </c>
      <c r="BJ464" s="25" t="s">
        <v>87</v>
      </c>
      <c r="BK464" s="247">
        <f>ROUND(I464*H464,2)</f>
        <v>0</v>
      </c>
      <c r="BL464" s="25" t="s">
        <v>174</v>
      </c>
      <c r="BM464" s="25" t="s">
        <v>631</v>
      </c>
    </row>
    <row r="465" spans="2:47" s="1" customFormat="1" ht="13.5">
      <c r="B465" s="47"/>
      <c r="C465" s="75"/>
      <c r="D465" s="248" t="s">
        <v>176</v>
      </c>
      <c r="E465" s="75"/>
      <c r="F465" s="249" t="s">
        <v>632</v>
      </c>
      <c r="G465" s="75"/>
      <c r="H465" s="75"/>
      <c r="I465" s="204"/>
      <c r="J465" s="75"/>
      <c r="K465" s="75"/>
      <c r="L465" s="73"/>
      <c r="M465" s="250"/>
      <c r="N465" s="48"/>
      <c r="O465" s="48"/>
      <c r="P465" s="48"/>
      <c r="Q465" s="48"/>
      <c r="R465" s="48"/>
      <c r="S465" s="48"/>
      <c r="T465" s="96"/>
      <c r="AT465" s="25" t="s">
        <v>176</v>
      </c>
      <c r="AU465" s="25" t="s">
        <v>87</v>
      </c>
    </row>
    <row r="466" spans="2:47" s="1" customFormat="1" ht="13.5">
      <c r="B466" s="47"/>
      <c r="C466" s="75"/>
      <c r="D466" s="248" t="s">
        <v>178</v>
      </c>
      <c r="E466" s="75"/>
      <c r="F466" s="251" t="s">
        <v>633</v>
      </c>
      <c r="G466" s="75"/>
      <c r="H466" s="75"/>
      <c r="I466" s="204"/>
      <c r="J466" s="75"/>
      <c r="K466" s="75"/>
      <c r="L466" s="73"/>
      <c r="M466" s="250"/>
      <c r="N466" s="48"/>
      <c r="O466" s="48"/>
      <c r="P466" s="48"/>
      <c r="Q466" s="48"/>
      <c r="R466" s="48"/>
      <c r="S466" s="48"/>
      <c r="T466" s="96"/>
      <c r="AT466" s="25" t="s">
        <v>178</v>
      </c>
      <c r="AU466" s="25" t="s">
        <v>87</v>
      </c>
    </row>
    <row r="467" spans="2:51" s="12" customFormat="1" ht="13.5">
      <c r="B467" s="252"/>
      <c r="C467" s="253"/>
      <c r="D467" s="248" t="s">
        <v>180</v>
      </c>
      <c r="E467" s="254" t="s">
        <v>24</v>
      </c>
      <c r="F467" s="255" t="s">
        <v>634</v>
      </c>
      <c r="G467" s="253"/>
      <c r="H467" s="254" t="s">
        <v>24</v>
      </c>
      <c r="I467" s="256"/>
      <c r="J467" s="253"/>
      <c r="K467" s="253"/>
      <c r="L467" s="257"/>
      <c r="M467" s="258"/>
      <c r="N467" s="259"/>
      <c r="O467" s="259"/>
      <c r="P467" s="259"/>
      <c r="Q467" s="259"/>
      <c r="R467" s="259"/>
      <c r="S467" s="259"/>
      <c r="T467" s="260"/>
      <c r="AT467" s="261" t="s">
        <v>180</v>
      </c>
      <c r="AU467" s="261" t="s">
        <v>87</v>
      </c>
      <c r="AV467" s="12" t="s">
        <v>25</v>
      </c>
      <c r="AW467" s="12" t="s">
        <v>38</v>
      </c>
      <c r="AX467" s="12" t="s">
        <v>75</v>
      </c>
      <c r="AY467" s="261" t="s">
        <v>167</v>
      </c>
    </row>
    <row r="468" spans="2:51" s="13" customFormat="1" ht="13.5">
      <c r="B468" s="262"/>
      <c r="C468" s="263"/>
      <c r="D468" s="248" t="s">
        <v>180</v>
      </c>
      <c r="E468" s="264" t="s">
        <v>24</v>
      </c>
      <c r="F468" s="265" t="s">
        <v>395</v>
      </c>
      <c r="G468" s="263"/>
      <c r="H468" s="266">
        <v>10</v>
      </c>
      <c r="I468" s="267"/>
      <c r="J468" s="263"/>
      <c r="K468" s="263"/>
      <c r="L468" s="268"/>
      <c r="M468" s="269"/>
      <c r="N468" s="270"/>
      <c r="O468" s="270"/>
      <c r="P468" s="270"/>
      <c r="Q468" s="270"/>
      <c r="R468" s="270"/>
      <c r="S468" s="270"/>
      <c r="T468" s="271"/>
      <c r="AT468" s="272" t="s">
        <v>180</v>
      </c>
      <c r="AU468" s="272" t="s">
        <v>87</v>
      </c>
      <c r="AV468" s="13" t="s">
        <v>87</v>
      </c>
      <c r="AW468" s="13" t="s">
        <v>38</v>
      </c>
      <c r="AX468" s="13" t="s">
        <v>25</v>
      </c>
      <c r="AY468" s="272" t="s">
        <v>167</v>
      </c>
    </row>
    <row r="469" spans="2:65" s="1" customFormat="1" ht="22.8" customHeight="1">
      <c r="B469" s="47"/>
      <c r="C469" s="236" t="s">
        <v>635</v>
      </c>
      <c r="D469" s="236" t="s">
        <v>169</v>
      </c>
      <c r="E469" s="237" t="s">
        <v>636</v>
      </c>
      <c r="F469" s="238" t="s">
        <v>637</v>
      </c>
      <c r="G469" s="239" t="s">
        <v>226</v>
      </c>
      <c r="H469" s="240">
        <v>30</v>
      </c>
      <c r="I469" s="241"/>
      <c r="J469" s="242">
        <f>ROUND(I469*H469,2)</f>
        <v>0</v>
      </c>
      <c r="K469" s="238" t="s">
        <v>173</v>
      </c>
      <c r="L469" s="73"/>
      <c r="M469" s="243" t="s">
        <v>24</v>
      </c>
      <c r="N469" s="244" t="s">
        <v>47</v>
      </c>
      <c r="O469" s="48"/>
      <c r="P469" s="245">
        <f>O469*H469</f>
        <v>0</v>
      </c>
      <c r="Q469" s="245">
        <v>0.08425</v>
      </c>
      <c r="R469" s="245">
        <f>Q469*H469</f>
        <v>2.5275000000000003</v>
      </c>
      <c r="S469" s="245">
        <v>0</v>
      </c>
      <c r="T469" s="246">
        <f>S469*H469</f>
        <v>0</v>
      </c>
      <c r="AR469" s="25" t="s">
        <v>174</v>
      </c>
      <c r="AT469" s="25" t="s">
        <v>169</v>
      </c>
      <c r="AU469" s="25" t="s">
        <v>87</v>
      </c>
      <c r="AY469" s="25" t="s">
        <v>167</v>
      </c>
      <c r="BE469" s="247">
        <f>IF(N469="základní",J469,0)</f>
        <v>0</v>
      </c>
      <c r="BF469" s="247">
        <f>IF(N469="snížená",J469,0)</f>
        <v>0</v>
      </c>
      <c r="BG469" s="247">
        <f>IF(N469="zákl. přenesená",J469,0)</f>
        <v>0</v>
      </c>
      <c r="BH469" s="247">
        <f>IF(N469="sníž. přenesená",J469,0)</f>
        <v>0</v>
      </c>
      <c r="BI469" s="247">
        <f>IF(N469="nulová",J469,0)</f>
        <v>0</v>
      </c>
      <c r="BJ469" s="25" t="s">
        <v>87</v>
      </c>
      <c r="BK469" s="247">
        <f>ROUND(I469*H469,2)</f>
        <v>0</v>
      </c>
      <c r="BL469" s="25" t="s">
        <v>174</v>
      </c>
      <c r="BM469" s="25" t="s">
        <v>638</v>
      </c>
    </row>
    <row r="470" spans="2:47" s="1" customFormat="1" ht="13.5">
      <c r="B470" s="47"/>
      <c r="C470" s="75"/>
      <c r="D470" s="248" t="s">
        <v>176</v>
      </c>
      <c r="E470" s="75"/>
      <c r="F470" s="249" t="s">
        <v>639</v>
      </c>
      <c r="G470" s="75"/>
      <c r="H470" s="75"/>
      <c r="I470" s="204"/>
      <c r="J470" s="75"/>
      <c r="K470" s="75"/>
      <c r="L470" s="73"/>
      <c r="M470" s="250"/>
      <c r="N470" s="48"/>
      <c r="O470" s="48"/>
      <c r="P470" s="48"/>
      <c r="Q470" s="48"/>
      <c r="R470" s="48"/>
      <c r="S470" s="48"/>
      <c r="T470" s="96"/>
      <c r="AT470" s="25" t="s">
        <v>176</v>
      </c>
      <c r="AU470" s="25" t="s">
        <v>87</v>
      </c>
    </row>
    <row r="471" spans="2:47" s="1" customFormat="1" ht="13.5">
      <c r="B471" s="47"/>
      <c r="C471" s="75"/>
      <c r="D471" s="248" t="s">
        <v>178</v>
      </c>
      <c r="E471" s="75"/>
      <c r="F471" s="251" t="s">
        <v>640</v>
      </c>
      <c r="G471" s="75"/>
      <c r="H471" s="75"/>
      <c r="I471" s="204"/>
      <c r="J471" s="75"/>
      <c r="K471" s="75"/>
      <c r="L471" s="73"/>
      <c r="M471" s="250"/>
      <c r="N471" s="48"/>
      <c r="O471" s="48"/>
      <c r="P471" s="48"/>
      <c r="Q471" s="48"/>
      <c r="R471" s="48"/>
      <c r="S471" s="48"/>
      <c r="T471" s="96"/>
      <c r="AT471" s="25" t="s">
        <v>178</v>
      </c>
      <c r="AU471" s="25" t="s">
        <v>87</v>
      </c>
    </row>
    <row r="472" spans="2:51" s="12" customFormat="1" ht="13.5">
      <c r="B472" s="252"/>
      <c r="C472" s="253"/>
      <c r="D472" s="248" t="s">
        <v>180</v>
      </c>
      <c r="E472" s="254" t="s">
        <v>24</v>
      </c>
      <c r="F472" s="255" t="s">
        <v>641</v>
      </c>
      <c r="G472" s="253"/>
      <c r="H472" s="254" t="s">
        <v>24</v>
      </c>
      <c r="I472" s="256"/>
      <c r="J472" s="253"/>
      <c r="K472" s="253"/>
      <c r="L472" s="257"/>
      <c r="M472" s="258"/>
      <c r="N472" s="259"/>
      <c r="O472" s="259"/>
      <c r="P472" s="259"/>
      <c r="Q472" s="259"/>
      <c r="R472" s="259"/>
      <c r="S472" s="259"/>
      <c r="T472" s="260"/>
      <c r="AT472" s="261" t="s">
        <v>180</v>
      </c>
      <c r="AU472" s="261" t="s">
        <v>87</v>
      </c>
      <c r="AV472" s="12" t="s">
        <v>25</v>
      </c>
      <c r="AW472" s="12" t="s">
        <v>38</v>
      </c>
      <c r="AX472" s="12" t="s">
        <v>75</v>
      </c>
      <c r="AY472" s="261" t="s">
        <v>167</v>
      </c>
    </row>
    <row r="473" spans="2:51" s="13" customFormat="1" ht="13.5">
      <c r="B473" s="262"/>
      <c r="C473" s="263"/>
      <c r="D473" s="248" t="s">
        <v>180</v>
      </c>
      <c r="E473" s="264" t="s">
        <v>24</v>
      </c>
      <c r="F473" s="265" t="s">
        <v>642</v>
      </c>
      <c r="G473" s="263"/>
      <c r="H473" s="266">
        <v>7.82</v>
      </c>
      <c r="I473" s="267"/>
      <c r="J473" s="263"/>
      <c r="K473" s="263"/>
      <c r="L473" s="268"/>
      <c r="M473" s="269"/>
      <c r="N473" s="270"/>
      <c r="O473" s="270"/>
      <c r="P473" s="270"/>
      <c r="Q473" s="270"/>
      <c r="R473" s="270"/>
      <c r="S473" s="270"/>
      <c r="T473" s="271"/>
      <c r="AT473" s="272" t="s">
        <v>180</v>
      </c>
      <c r="AU473" s="272" t="s">
        <v>87</v>
      </c>
      <c r="AV473" s="13" t="s">
        <v>87</v>
      </c>
      <c r="AW473" s="13" t="s">
        <v>38</v>
      </c>
      <c r="AX473" s="13" t="s">
        <v>75</v>
      </c>
      <c r="AY473" s="272" t="s">
        <v>167</v>
      </c>
    </row>
    <row r="474" spans="2:51" s="12" customFormat="1" ht="13.5">
      <c r="B474" s="252"/>
      <c r="C474" s="253"/>
      <c r="D474" s="248" t="s">
        <v>180</v>
      </c>
      <c r="E474" s="254" t="s">
        <v>24</v>
      </c>
      <c r="F474" s="255" t="s">
        <v>643</v>
      </c>
      <c r="G474" s="253"/>
      <c r="H474" s="254" t="s">
        <v>24</v>
      </c>
      <c r="I474" s="256"/>
      <c r="J474" s="253"/>
      <c r="K474" s="253"/>
      <c r="L474" s="257"/>
      <c r="M474" s="258"/>
      <c r="N474" s="259"/>
      <c r="O474" s="259"/>
      <c r="P474" s="259"/>
      <c r="Q474" s="259"/>
      <c r="R474" s="259"/>
      <c r="S474" s="259"/>
      <c r="T474" s="260"/>
      <c r="AT474" s="261" t="s">
        <v>180</v>
      </c>
      <c r="AU474" s="261" t="s">
        <v>87</v>
      </c>
      <c r="AV474" s="12" t="s">
        <v>25</v>
      </c>
      <c r="AW474" s="12" t="s">
        <v>38</v>
      </c>
      <c r="AX474" s="12" t="s">
        <v>75</v>
      </c>
      <c r="AY474" s="261" t="s">
        <v>167</v>
      </c>
    </row>
    <row r="475" spans="2:51" s="13" customFormat="1" ht="13.5">
      <c r="B475" s="262"/>
      <c r="C475" s="263"/>
      <c r="D475" s="248" t="s">
        <v>180</v>
      </c>
      <c r="E475" s="264" t="s">
        <v>24</v>
      </c>
      <c r="F475" s="265" t="s">
        <v>644</v>
      </c>
      <c r="G475" s="263"/>
      <c r="H475" s="266">
        <v>12.18</v>
      </c>
      <c r="I475" s="267"/>
      <c r="J475" s="263"/>
      <c r="K475" s="263"/>
      <c r="L475" s="268"/>
      <c r="M475" s="269"/>
      <c r="N475" s="270"/>
      <c r="O475" s="270"/>
      <c r="P475" s="270"/>
      <c r="Q475" s="270"/>
      <c r="R475" s="270"/>
      <c r="S475" s="270"/>
      <c r="T475" s="271"/>
      <c r="AT475" s="272" t="s">
        <v>180</v>
      </c>
      <c r="AU475" s="272" t="s">
        <v>87</v>
      </c>
      <c r="AV475" s="13" t="s">
        <v>87</v>
      </c>
      <c r="AW475" s="13" t="s">
        <v>38</v>
      </c>
      <c r="AX475" s="13" t="s">
        <v>75</v>
      </c>
      <c r="AY475" s="272" t="s">
        <v>167</v>
      </c>
    </row>
    <row r="476" spans="2:51" s="15" customFormat="1" ht="13.5">
      <c r="B476" s="295"/>
      <c r="C476" s="296"/>
      <c r="D476" s="248" t="s">
        <v>180</v>
      </c>
      <c r="E476" s="297" t="s">
        <v>24</v>
      </c>
      <c r="F476" s="298" t="s">
        <v>645</v>
      </c>
      <c r="G476" s="296"/>
      <c r="H476" s="299">
        <v>20</v>
      </c>
      <c r="I476" s="300"/>
      <c r="J476" s="296"/>
      <c r="K476" s="296"/>
      <c r="L476" s="301"/>
      <c r="M476" s="302"/>
      <c r="N476" s="303"/>
      <c r="O476" s="303"/>
      <c r="P476" s="303"/>
      <c r="Q476" s="303"/>
      <c r="R476" s="303"/>
      <c r="S476" s="303"/>
      <c r="T476" s="304"/>
      <c r="AT476" s="305" t="s">
        <v>180</v>
      </c>
      <c r="AU476" s="305" t="s">
        <v>87</v>
      </c>
      <c r="AV476" s="15" t="s">
        <v>190</v>
      </c>
      <c r="AW476" s="15" t="s">
        <v>38</v>
      </c>
      <c r="AX476" s="15" t="s">
        <v>75</v>
      </c>
      <c r="AY476" s="305" t="s">
        <v>167</v>
      </c>
    </row>
    <row r="477" spans="2:51" s="12" customFormat="1" ht="13.5">
      <c r="B477" s="252"/>
      <c r="C477" s="253"/>
      <c r="D477" s="248" t="s">
        <v>180</v>
      </c>
      <c r="E477" s="254" t="s">
        <v>24</v>
      </c>
      <c r="F477" s="255" t="s">
        <v>646</v>
      </c>
      <c r="G477" s="253"/>
      <c r="H477" s="254" t="s">
        <v>24</v>
      </c>
      <c r="I477" s="256"/>
      <c r="J477" s="253"/>
      <c r="K477" s="253"/>
      <c r="L477" s="257"/>
      <c r="M477" s="258"/>
      <c r="N477" s="259"/>
      <c r="O477" s="259"/>
      <c r="P477" s="259"/>
      <c r="Q477" s="259"/>
      <c r="R477" s="259"/>
      <c r="S477" s="259"/>
      <c r="T477" s="260"/>
      <c r="AT477" s="261" t="s">
        <v>180</v>
      </c>
      <c r="AU477" s="261" t="s">
        <v>87</v>
      </c>
      <c r="AV477" s="12" t="s">
        <v>25</v>
      </c>
      <c r="AW477" s="12" t="s">
        <v>38</v>
      </c>
      <c r="AX477" s="12" t="s">
        <v>75</v>
      </c>
      <c r="AY477" s="261" t="s">
        <v>167</v>
      </c>
    </row>
    <row r="478" spans="2:51" s="13" customFormat="1" ht="13.5">
      <c r="B478" s="262"/>
      <c r="C478" s="263"/>
      <c r="D478" s="248" t="s">
        <v>180</v>
      </c>
      <c r="E478" s="264" t="s">
        <v>24</v>
      </c>
      <c r="F478" s="265" t="s">
        <v>395</v>
      </c>
      <c r="G478" s="263"/>
      <c r="H478" s="266">
        <v>10</v>
      </c>
      <c r="I478" s="267"/>
      <c r="J478" s="263"/>
      <c r="K478" s="263"/>
      <c r="L478" s="268"/>
      <c r="M478" s="269"/>
      <c r="N478" s="270"/>
      <c r="O478" s="270"/>
      <c r="P478" s="270"/>
      <c r="Q478" s="270"/>
      <c r="R478" s="270"/>
      <c r="S478" s="270"/>
      <c r="T478" s="271"/>
      <c r="AT478" s="272" t="s">
        <v>180</v>
      </c>
      <c r="AU478" s="272" t="s">
        <v>87</v>
      </c>
      <c r="AV478" s="13" t="s">
        <v>87</v>
      </c>
      <c r="AW478" s="13" t="s">
        <v>38</v>
      </c>
      <c r="AX478" s="13" t="s">
        <v>75</v>
      </c>
      <c r="AY478" s="272" t="s">
        <v>167</v>
      </c>
    </row>
    <row r="479" spans="2:51" s="15" customFormat="1" ht="13.5">
      <c r="B479" s="295"/>
      <c r="C479" s="296"/>
      <c r="D479" s="248" t="s">
        <v>180</v>
      </c>
      <c r="E479" s="297" t="s">
        <v>24</v>
      </c>
      <c r="F479" s="298" t="s">
        <v>647</v>
      </c>
      <c r="G479" s="296"/>
      <c r="H479" s="299">
        <v>10</v>
      </c>
      <c r="I479" s="300"/>
      <c r="J479" s="296"/>
      <c r="K479" s="296"/>
      <c r="L479" s="301"/>
      <c r="M479" s="302"/>
      <c r="N479" s="303"/>
      <c r="O479" s="303"/>
      <c r="P479" s="303"/>
      <c r="Q479" s="303"/>
      <c r="R479" s="303"/>
      <c r="S479" s="303"/>
      <c r="T479" s="304"/>
      <c r="AT479" s="305" t="s">
        <v>180</v>
      </c>
      <c r="AU479" s="305" t="s">
        <v>87</v>
      </c>
      <c r="AV479" s="15" t="s">
        <v>190</v>
      </c>
      <c r="AW479" s="15" t="s">
        <v>38</v>
      </c>
      <c r="AX479" s="15" t="s">
        <v>75</v>
      </c>
      <c r="AY479" s="305" t="s">
        <v>167</v>
      </c>
    </row>
    <row r="480" spans="2:51" s="14" customFormat="1" ht="13.5">
      <c r="B480" s="273"/>
      <c r="C480" s="274"/>
      <c r="D480" s="248" t="s">
        <v>180</v>
      </c>
      <c r="E480" s="275" t="s">
        <v>24</v>
      </c>
      <c r="F480" s="276" t="s">
        <v>201</v>
      </c>
      <c r="G480" s="274"/>
      <c r="H480" s="277">
        <v>30</v>
      </c>
      <c r="I480" s="278"/>
      <c r="J480" s="274"/>
      <c r="K480" s="274"/>
      <c r="L480" s="279"/>
      <c r="M480" s="280"/>
      <c r="N480" s="281"/>
      <c r="O480" s="281"/>
      <c r="P480" s="281"/>
      <c r="Q480" s="281"/>
      <c r="R480" s="281"/>
      <c r="S480" s="281"/>
      <c r="T480" s="282"/>
      <c r="AT480" s="283" t="s">
        <v>180</v>
      </c>
      <c r="AU480" s="283" t="s">
        <v>87</v>
      </c>
      <c r="AV480" s="14" t="s">
        <v>174</v>
      </c>
      <c r="AW480" s="14" t="s">
        <v>38</v>
      </c>
      <c r="AX480" s="14" t="s">
        <v>25</v>
      </c>
      <c r="AY480" s="283" t="s">
        <v>167</v>
      </c>
    </row>
    <row r="481" spans="2:65" s="1" customFormat="1" ht="14.4" customHeight="1">
      <c r="B481" s="47"/>
      <c r="C481" s="285" t="s">
        <v>648</v>
      </c>
      <c r="D481" s="285" t="s">
        <v>293</v>
      </c>
      <c r="E481" s="286" t="s">
        <v>649</v>
      </c>
      <c r="F481" s="287" t="s">
        <v>650</v>
      </c>
      <c r="G481" s="288" t="s">
        <v>226</v>
      </c>
      <c r="H481" s="289">
        <v>21</v>
      </c>
      <c r="I481" s="290"/>
      <c r="J481" s="291">
        <f>ROUND(I481*H481,2)</f>
        <v>0</v>
      </c>
      <c r="K481" s="287" t="s">
        <v>24</v>
      </c>
      <c r="L481" s="292"/>
      <c r="M481" s="293" t="s">
        <v>24</v>
      </c>
      <c r="N481" s="294" t="s">
        <v>47</v>
      </c>
      <c r="O481" s="48"/>
      <c r="P481" s="245">
        <f>O481*H481</f>
        <v>0</v>
      </c>
      <c r="Q481" s="245">
        <v>0.13</v>
      </c>
      <c r="R481" s="245">
        <f>Q481*H481</f>
        <v>2.73</v>
      </c>
      <c r="S481" s="245">
        <v>0</v>
      </c>
      <c r="T481" s="246">
        <f>S481*H481</f>
        <v>0</v>
      </c>
      <c r="AR481" s="25" t="s">
        <v>235</v>
      </c>
      <c r="AT481" s="25" t="s">
        <v>293</v>
      </c>
      <c r="AU481" s="25" t="s">
        <v>87</v>
      </c>
      <c r="AY481" s="25" t="s">
        <v>167</v>
      </c>
      <c r="BE481" s="247">
        <f>IF(N481="základní",J481,0)</f>
        <v>0</v>
      </c>
      <c r="BF481" s="247">
        <f>IF(N481="snížená",J481,0)</f>
        <v>0</v>
      </c>
      <c r="BG481" s="247">
        <f>IF(N481="zákl. přenesená",J481,0)</f>
        <v>0</v>
      </c>
      <c r="BH481" s="247">
        <f>IF(N481="sníž. přenesená",J481,0)</f>
        <v>0</v>
      </c>
      <c r="BI481" s="247">
        <f>IF(N481="nulová",J481,0)</f>
        <v>0</v>
      </c>
      <c r="BJ481" s="25" t="s">
        <v>87</v>
      </c>
      <c r="BK481" s="247">
        <f>ROUND(I481*H481,2)</f>
        <v>0</v>
      </c>
      <c r="BL481" s="25" t="s">
        <v>174</v>
      </c>
      <c r="BM481" s="25" t="s">
        <v>651</v>
      </c>
    </row>
    <row r="482" spans="2:47" s="1" customFormat="1" ht="13.5">
      <c r="B482" s="47"/>
      <c r="C482" s="75"/>
      <c r="D482" s="248" t="s">
        <v>176</v>
      </c>
      <c r="E482" s="75"/>
      <c r="F482" s="249" t="s">
        <v>652</v>
      </c>
      <c r="G482" s="75"/>
      <c r="H482" s="75"/>
      <c r="I482" s="204"/>
      <c r="J482" s="75"/>
      <c r="K482" s="75"/>
      <c r="L482" s="73"/>
      <c r="M482" s="250"/>
      <c r="N482" s="48"/>
      <c r="O482" s="48"/>
      <c r="P482" s="48"/>
      <c r="Q482" s="48"/>
      <c r="R482" s="48"/>
      <c r="S482" s="48"/>
      <c r="T482" s="96"/>
      <c r="AT482" s="25" t="s">
        <v>176</v>
      </c>
      <c r="AU482" s="25" t="s">
        <v>87</v>
      </c>
    </row>
    <row r="483" spans="2:51" s="12" customFormat="1" ht="13.5">
      <c r="B483" s="252"/>
      <c r="C483" s="253"/>
      <c r="D483" s="248" t="s">
        <v>180</v>
      </c>
      <c r="E483" s="254" t="s">
        <v>24</v>
      </c>
      <c r="F483" s="255" t="s">
        <v>373</v>
      </c>
      <c r="G483" s="253"/>
      <c r="H483" s="254" t="s">
        <v>24</v>
      </c>
      <c r="I483" s="256"/>
      <c r="J483" s="253"/>
      <c r="K483" s="253"/>
      <c r="L483" s="257"/>
      <c r="M483" s="258"/>
      <c r="N483" s="259"/>
      <c r="O483" s="259"/>
      <c r="P483" s="259"/>
      <c r="Q483" s="259"/>
      <c r="R483" s="259"/>
      <c r="S483" s="259"/>
      <c r="T483" s="260"/>
      <c r="AT483" s="261" t="s">
        <v>180</v>
      </c>
      <c r="AU483" s="261" t="s">
        <v>87</v>
      </c>
      <c r="AV483" s="12" t="s">
        <v>25</v>
      </c>
      <c r="AW483" s="12" t="s">
        <v>38</v>
      </c>
      <c r="AX483" s="12" t="s">
        <v>75</v>
      </c>
      <c r="AY483" s="261" t="s">
        <v>167</v>
      </c>
    </row>
    <row r="484" spans="2:51" s="12" customFormat="1" ht="13.5">
      <c r="B484" s="252"/>
      <c r="C484" s="253"/>
      <c r="D484" s="248" t="s">
        <v>180</v>
      </c>
      <c r="E484" s="254" t="s">
        <v>24</v>
      </c>
      <c r="F484" s="255" t="s">
        <v>653</v>
      </c>
      <c r="G484" s="253"/>
      <c r="H484" s="254" t="s">
        <v>24</v>
      </c>
      <c r="I484" s="256"/>
      <c r="J484" s="253"/>
      <c r="K484" s="253"/>
      <c r="L484" s="257"/>
      <c r="M484" s="258"/>
      <c r="N484" s="259"/>
      <c r="O484" s="259"/>
      <c r="P484" s="259"/>
      <c r="Q484" s="259"/>
      <c r="R484" s="259"/>
      <c r="S484" s="259"/>
      <c r="T484" s="260"/>
      <c r="AT484" s="261" t="s">
        <v>180</v>
      </c>
      <c r="AU484" s="261" t="s">
        <v>87</v>
      </c>
      <c r="AV484" s="12" t="s">
        <v>25</v>
      </c>
      <c r="AW484" s="12" t="s">
        <v>38</v>
      </c>
      <c r="AX484" s="12" t="s">
        <v>75</v>
      </c>
      <c r="AY484" s="261" t="s">
        <v>167</v>
      </c>
    </row>
    <row r="485" spans="2:51" s="13" customFormat="1" ht="13.5">
      <c r="B485" s="262"/>
      <c r="C485" s="263"/>
      <c r="D485" s="248" t="s">
        <v>180</v>
      </c>
      <c r="E485" s="264" t="s">
        <v>24</v>
      </c>
      <c r="F485" s="265" t="s">
        <v>654</v>
      </c>
      <c r="G485" s="263"/>
      <c r="H485" s="266">
        <v>21</v>
      </c>
      <c r="I485" s="267"/>
      <c r="J485" s="263"/>
      <c r="K485" s="263"/>
      <c r="L485" s="268"/>
      <c r="M485" s="269"/>
      <c r="N485" s="270"/>
      <c r="O485" s="270"/>
      <c r="P485" s="270"/>
      <c r="Q485" s="270"/>
      <c r="R485" s="270"/>
      <c r="S485" s="270"/>
      <c r="T485" s="271"/>
      <c r="AT485" s="272" t="s">
        <v>180</v>
      </c>
      <c r="AU485" s="272" t="s">
        <v>87</v>
      </c>
      <c r="AV485" s="13" t="s">
        <v>87</v>
      </c>
      <c r="AW485" s="13" t="s">
        <v>38</v>
      </c>
      <c r="AX485" s="13" t="s">
        <v>25</v>
      </c>
      <c r="AY485" s="272" t="s">
        <v>167</v>
      </c>
    </row>
    <row r="486" spans="2:63" s="11" customFormat="1" ht="29.85" customHeight="1">
      <c r="B486" s="220"/>
      <c r="C486" s="221"/>
      <c r="D486" s="222" t="s">
        <v>74</v>
      </c>
      <c r="E486" s="234" t="s">
        <v>655</v>
      </c>
      <c r="F486" s="234" t="s">
        <v>656</v>
      </c>
      <c r="G486" s="221"/>
      <c r="H486" s="221"/>
      <c r="I486" s="224"/>
      <c r="J486" s="235">
        <f>BK486</f>
        <v>0</v>
      </c>
      <c r="K486" s="221"/>
      <c r="L486" s="226"/>
      <c r="M486" s="227"/>
      <c r="N486" s="228"/>
      <c r="O486" s="228"/>
      <c r="P486" s="229">
        <f>SUM(P487:P586)</f>
        <v>0</v>
      </c>
      <c r="Q486" s="228"/>
      <c r="R486" s="229">
        <f>SUM(R487:R586)</f>
        <v>16.18456</v>
      </c>
      <c r="S486" s="228"/>
      <c r="T486" s="230">
        <f>SUM(T487:T586)</f>
        <v>0</v>
      </c>
      <c r="AR486" s="231" t="s">
        <v>25</v>
      </c>
      <c r="AT486" s="232" t="s">
        <v>74</v>
      </c>
      <c r="AU486" s="232" t="s">
        <v>25</v>
      </c>
      <c r="AY486" s="231" t="s">
        <v>167</v>
      </c>
      <c r="BK486" s="233">
        <f>SUM(BK487:BK586)</f>
        <v>0</v>
      </c>
    </row>
    <row r="487" spans="2:65" s="1" customFormat="1" ht="14.4" customHeight="1">
      <c r="B487" s="47"/>
      <c r="C487" s="236" t="s">
        <v>657</v>
      </c>
      <c r="D487" s="236" t="s">
        <v>169</v>
      </c>
      <c r="E487" s="237" t="s">
        <v>658</v>
      </c>
      <c r="F487" s="238" t="s">
        <v>659</v>
      </c>
      <c r="G487" s="239" t="s">
        <v>226</v>
      </c>
      <c r="H487" s="240">
        <v>12</v>
      </c>
      <c r="I487" s="241"/>
      <c r="J487" s="242">
        <f>ROUND(I487*H487,2)</f>
        <v>0</v>
      </c>
      <c r="K487" s="238" t="s">
        <v>173</v>
      </c>
      <c r="L487" s="73"/>
      <c r="M487" s="243" t="s">
        <v>24</v>
      </c>
      <c r="N487" s="244" t="s">
        <v>47</v>
      </c>
      <c r="O487" s="48"/>
      <c r="P487" s="245">
        <f>O487*H487</f>
        <v>0</v>
      </c>
      <c r="Q487" s="245">
        <v>0.00085</v>
      </c>
      <c r="R487" s="245">
        <f>Q487*H487</f>
        <v>0.010199999999999999</v>
      </c>
      <c r="S487" s="245">
        <v>0</v>
      </c>
      <c r="T487" s="246">
        <f>S487*H487</f>
        <v>0</v>
      </c>
      <c r="AR487" s="25" t="s">
        <v>174</v>
      </c>
      <c r="AT487" s="25" t="s">
        <v>169</v>
      </c>
      <c r="AU487" s="25" t="s">
        <v>87</v>
      </c>
      <c r="AY487" s="25" t="s">
        <v>167</v>
      </c>
      <c r="BE487" s="247">
        <f>IF(N487="základní",J487,0)</f>
        <v>0</v>
      </c>
      <c r="BF487" s="247">
        <f>IF(N487="snížená",J487,0)</f>
        <v>0</v>
      </c>
      <c r="BG487" s="247">
        <f>IF(N487="zákl. přenesená",J487,0)</f>
        <v>0</v>
      </c>
      <c r="BH487" s="247">
        <f>IF(N487="sníž. přenesená",J487,0)</f>
        <v>0</v>
      </c>
      <c r="BI487" s="247">
        <f>IF(N487="nulová",J487,0)</f>
        <v>0</v>
      </c>
      <c r="BJ487" s="25" t="s">
        <v>87</v>
      </c>
      <c r="BK487" s="247">
        <f>ROUND(I487*H487,2)</f>
        <v>0</v>
      </c>
      <c r="BL487" s="25" t="s">
        <v>174</v>
      </c>
      <c r="BM487" s="25" t="s">
        <v>660</v>
      </c>
    </row>
    <row r="488" spans="2:47" s="1" customFormat="1" ht="13.5">
      <c r="B488" s="47"/>
      <c r="C488" s="75"/>
      <c r="D488" s="248" t="s">
        <v>176</v>
      </c>
      <c r="E488" s="75"/>
      <c r="F488" s="249" t="s">
        <v>661</v>
      </c>
      <c r="G488" s="75"/>
      <c r="H488" s="75"/>
      <c r="I488" s="204"/>
      <c r="J488" s="75"/>
      <c r="K488" s="75"/>
      <c r="L488" s="73"/>
      <c r="M488" s="250"/>
      <c r="N488" s="48"/>
      <c r="O488" s="48"/>
      <c r="P488" s="48"/>
      <c r="Q488" s="48"/>
      <c r="R488" s="48"/>
      <c r="S488" s="48"/>
      <c r="T488" s="96"/>
      <c r="AT488" s="25" t="s">
        <v>176</v>
      </c>
      <c r="AU488" s="25" t="s">
        <v>87</v>
      </c>
    </row>
    <row r="489" spans="2:47" s="1" customFormat="1" ht="13.5">
      <c r="B489" s="47"/>
      <c r="C489" s="75"/>
      <c r="D489" s="248" t="s">
        <v>178</v>
      </c>
      <c r="E489" s="75"/>
      <c r="F489" s="251" t="s">
        <v>662</v>
      </c>
      <c r="G489" s="75"/>
      <c r="H489" s="75"/>
      <c r="I489" s="204"/>
      <c r="J489" s="75"/>
      <c r="K489" s="75"/>
      <c r="L489" s="73"/>
      <c r="M489" s="250"/>
      <c r="N489" s="48"/>
      <c r="O489" s="48"/>
      <c r="P489" s="48"/>
      <c r="Q489" s="48"/>
      <c r="R489" s="48"/>
      <c r="S489" s="48"/>
      <c r="T489" s="96"/>
      <c r="AT489" s="25" t="s">
        <v>178</v>
      </c>
      <c r="AU489" s="25" t="s">
        <v>87</v>
      </c>
    </row>
    <row r="490" spans="2:51" s="12" customFormat="1" ht="13.5">
      <c r="B490" s="252"/>
      <c r="C490" s="253"/>
      <c r="D490" s="248" t="s">
        <v>180</v>
      </c>
      <c r="E490" s="254" t="s">
        <v>24</v>
      </c>
      <c r="F490" s="255" t="s">
        <v>462</v>
      </c>
      <c r="G490" s="253"/>
      <c r="H490" s="254" t="s">
        <v>24</v>
      </c>
      <c r="I490" s="256"/>
      <c r="J490" s="253"/>
      <c r="K490" s="253"/>
      <c r="L490" s="257"/>
      <c r="M490" s="258"/>
      <c r="N490" s="259"/>
      <c r="O490" s="259"/>
      <c r="P490" s="259"/>
      <c r="Q490" s="259"/>
      <c r="R490" s="259"/>
      <c r="S490" s="259"/>
      <c r="T490" s="260"/>
      <c r="AT490" s="261" t="s">
        <v>180</v>
      </c>
      <c r="AU490" s="261" t="s">
        <v>87</v>
      </c>
      <c r="AV490" s="12" t="s">
        <v>25</v>
      </c>
      <c r="AW490" s="12" t="s">
        <v>38</v>
      </c>
      <c r="AX490" s="12" t="s">
        <v>75</v>
      </c>
      <c r="AY490" s="261" t="s">
        <v>167</v>
      </c>
    </row>
    <row r="491" spans="2:51" s="12" customFormat="1" ht="13.5">
      <c r="B491" s="252"/>
      <c r="C491" s="253"/>
      <c r="D491" s="248" t="s">
        <v>180</v>
      </c>
      <c r="E491" s="254" t="s">
        <v>24</v>
      </c>
      <c r="F491" s="255" t="s">
        <v>530</v>
      </c>
      <c r="G491" s="253"/>
      <c r="H491" s="254" t="s">
        <v>24</v>
      </c>
      <c r="I491" s="256"/>
      <c r="J491" s="253"/>
      <c r="K491" s="253"/>
      <c r="L491" s="257"/>
      <c r="M491" s="258"/>
      <c r="N491" s="259"/>
      <c r="O491" s="259"/>
      <c r="P491" s="259"/>
      <c r="Q491" s="259"/>
      <c r="R491" s="259"/>
      <c r="S491" s="259"/>
      <c r="T491" s="260"/>
      <c r="AT491" s="261" t="s">
        <v>180</v>
      </c>
      <c r="AU491" s="261" t="s">
        <v>87</v>
      </c>
      <c r="AV491" s="12" t="s">
        <v>25</v>
      </c>
      <c r="AW491" s="12" t="s">
        <v>38</v>
      </c>
      <c r="AX491" s="12" t="s">
        <v>75</v>
      </c>
      <c r="AY491" s="261" t="s">
        <v>167</v>
      </c>
    </row>
    <row r="492" spans="2:51" s="13" customFormat="1" ht="13.5">
      <c r="B492" s="262"/>
      <c r="C492" s="263"/>
      <c r="D492" s="248" t="s">
        <v>180</v>
      </c>
      <c r="E492" s="264" t="s">
        <v>24</v>
      </c>
      <c r="F492" s="265" t="s">
        <v>663</v>
      </c>
      <c r="G492" s="263"/>
      <c r="H492" s="266">
        <v>3.015</v>
      </c>
      <c r="I492" s="267"/>
      <c r="J492" s="263"/>
      <c r="K492" s="263"/>
      <c r="L492" s="268"/>
      <c r="M492" s="269"/>
      <c r="N492" s="270"/>
      <c r="O492" s="270"/>
      <c r="P492" s="270"/>
      <c r="Q492" s="270"/>
      <c r="R492" s="270"/>
      <c r="S492" s="270"/>
      <c r="T492" s="271"/>
      <c r="AT492" s="272" t="s">
        <v>180</v>
      </c>
      <c r="AU492" s="272" t="s">
        <v>87</v>
      </c>
      <c r="AV492" s="13" t="s">
        <v>87</v>
      </c>
      <c r="AW492" s="13" t="s">
        <v>38</v>
      </c>
      <c r="AX492" s="13" t="s">
        <v>75</v>
      </c>
      <c r="AY492" s="272" t="s">
        <v>167</v>
      </c>
    </row>
    <row r="493" spans="2:51" s="13" customFormat="1" ht="13.5">
      <c r="B493" s="262"/>
      <c r="C493" s="263"/>
      <c r="D493" s="248" t="s">
        <v>180</v>
      </c>
      <c r="E493" s="264" t="s">
        <v>24</v>
      </c>
      <c r="F493" s="265" t="s">
        <v>664</v>
      </c>
      <c r="G493" s="263"/>
      <c r="H493" s="266">
        <v>1.8</v>
      </c>
      <c r="I493" s="267"/>
      <c r="J493" s="263"/>
      <c r="K493" s="263"/>
      <c r="L493" s="268"/>
      <c r="M493" s="269"/>
      <c r="N493" s="270"/>
      <c r="O493" s="270"/>
      <c r="P493" s="270"/>
      <c r="Q493" s="270"/>
      <c r="R493" s="270"/>
      <c r="S493" s="270"/>
      <c r="T493" s="271"/>
      <c r="AT493" s="272" t="s">
        <v>180</v>
      </c>
      <c r="AU493" s="272" t="s">
        <v>87</v>
      </c>
      <c r="AV493" s="13" t="s">
        <v>87</v>
      </c>
      <c r="AW493" s="13" t="s">
        <v>38</v>
      </c>
      <c r="AX493" s="13" t="s">
        <v>75</v>
      </c>
      <c r="AY493" s="272" t="s">
        <v>167</v>
      </c>
    </row>
    <row r="494" spans="2:51" s="13" customFormat="1" ht="13.5">
      <c r="B494" s="262"/>
      <c r="C494" s="263"/>
      <c r="D494" s="248" t="s">
        <v>180</v>
      </c>
      <c r="E494" s="264" t="s">
        <v>24</v>
      </c>
      <c r="F494" s="265" t="s">
        <v>665</v>
      </c>
      <c r="G494" s="263"/>
      <c r="H494" s="266">
        <v>1.86</v>
      </c>
      <c r="I494" s="267"/>
      <c r="J494" s="263"/>
      <c r="K494" s="263"/>
      <c r="L494" s="268"/>
      <c r="M494" s="269"/>
      <c r="N494" s="270"/>
      <c r="O494" s="270"/>
      <c r="P494" s="270"/>
      <c r="Q494" s="270"/>
      <c r="R494" s="270"/>
      <c r="S494" s="270"/>
      <c r="T494" s="271"/>
      <c r="AT494" s="272" t="s">
        <v>180</v>
      </c>
      <c r="AU494" s="272" t="s">
        <v>87</v>
      </c>
      <c r="AV494" s="13" t="s">
        <v>87</v>
      </c>
      <c r="AW494" s="13" t="s">
        <v>38</v>
      </c>
      <c r="AX494" s="13" t="s">
        <v>75</v>
      </c>
      <c r="AY494" s="272" t="s">
        <v>167</v>
      </c>
    </row>
    <row r="495" spans="2:51" s="13" customFormat="1" ht="13.5">
      <c r="B495" s="262"/>
      <c r="C495" s="263"/>
      <c r="D495" s="248" t="s">
        <v>180</v>
      </c>
      <c r="E495" s="264" t="s">
        <v>24</v>
      </c>
      <c r="F495" s="265" t="s">
        <v>666</v>
      </c>
      <c r="G495" s="263"/>
      <c r="H495" s="266">
        <v>2.88</v>
      </c>
      <c r="I495" s="267"/>
      <c r="J495" s="263"/>
      <c r="K495" s="263"/>
      <c r="L495" s="268"/>
      <c r="M495" s="269"/>
      <c r="N495" s="270"/>
      <c r="O495" s="270"/>
      <c r="P495" s="270"/>
      <c r="Q495" s="270"/>
      <c r="R495" s="270"/>
      <c r="S495" s="270"/>
      <c r="T495" s="271"/>
      <c r="AT495" s="272" t="s">
        <v>180</v>
      </c>
      <c r="AU495" s="272" t="s">
        <v>87</v>
      </c>
      <c r="AV495" s="13" t="s">
        <v>87</v>
      </c>
      <c r="AW495" s="13" t="s">
        <v>38</v>
      </c>
      <c r="AX495" s="13" t="s">
        <v>75</v>
      </c>
      <c r="AY495" s="272" t="s">
        <v>167</v>
      </c>
    </row>
    <row r="496" spans="2:51" s="12" customFormat="1" ht="13.5">
      <c r="B496" s="252"/>
      <c r="C496" s="253"/>
      <c r="D496" s="248" t="s">
        <v>180</v>
      </c>
      <c r="E496" s="254" t="s">
        <v>24</v>
      </c>
      <c r="F496" s="255" t="s">
        <v>532</v>
      </c>
      <c r="G496" s="253"/>
      <c r="H496" s="254" t="s">
        <v>24</v>
      </c>
      <c r="I496" s="256"/>
      <c r="J496" s="253"/>
      <c r="K496" s="253"/>
      <c r="L496" s="257"/>
      <c r="M496" s="258"/>
      <c r="N496" s="259"/>
      <c r="O496" s="259"/>
      <c r="P496" s="259"/>
      <c r="Q496" s="259"/>
      <c r="R496" s="259"/>
      <c r="S496" s="259"/>
      <c r="T496" s="260"/>
      <c r="AT496" s="261" t="s">
        <v>180</v>
      </c>
      <c r="AU496" s="261" t="s">
        <v>87</v>
      </c>
      <c r="AV496" s="12" t="s">
        <v>25</v>
      </c>
      <c r="AW496" s="12" t="s">
        <v>38</v>
      </c>
      <c r="AX496" s="12" t="s">
        <v>75</v>
      </c>
      <c r="AY496" s="261" t="s">
        <v>167</v>
      </c>
    </row>
    <row r="497" spans="2:51" s="13" customFormat="1" ht="13.5">
      <c r="B497" s="262"/>
      <c r="C497" s="263"/>
      <c r="D497" s="248" t="s">
        <v>180</v>
      </c>
      <c r="E497" s="264" t="s">
        <v>24</v>
      </c>
      <c r="F497" s="265" t="s">
        <v>667</v>
      </c>
      <c r="G497" s="263"/>
      <c r="H497" s="266">
        <v>1.935</v>
      </c>
      <c r="I497" s="267"/>
      <c r="J497" s="263"/>
      <c r="K497" s="263"/>
      <c r="L497" s="268"/>
      <c r="M497" s="269"/>
      <c r="N497" s="270"/>
      <c r="O497" s="270"/>
      <c r="P497" s="270"/>
      <c r="Q497" s="270"/>
      <c r="R497" s="270"/>
      <c r="S497" s="270"/>
      <c r="T497" s="271"/>
      <c r="AT497" s="272" t="s">
        <v>180</v>
      </c>
      <c r="AU497" s="272" t="s">
        <v>87</v>
      </c>
      <c r="AV497" s="13" t="s">
        <v>87</v>
      </c>
      <c r="AW497" s="13" t="s">
        <v>38</v>
      </c>
      <c r="AX497" s="13" t="s">
        <v>75</v>
      </c>
      <c r="AY497" s="272" t="s">
        <v>167</v>
      </c>
    </row>
    <row r="498" spans="2:51" s="13" customFormat="1" ht="13.5">
      <c r="B498" s="262"/>
      <c r="C498" s="263"/>
      <c r="D498" s="248" t="s">
        <v>180</v>
      </c>
      <c r="E498" s="264" t="s">
        <v>24</v>
      </c>
      <c r="F498" s="265" t="s">
        <v>668</v>
      </c>
      <c r="G498" s="263"/>
      <c r="H498" s="266">
        <v>0.51</v>
      </c>
      <c r="I498" s="267"/>
      <c r="J498" s="263"/>
      <c r="K498" s="263"/>
      <c r="L498" s="268"/>
      <c r="M498" s="269"/>
      <c r="N498" s="270"/>
      <c r="O498" s="270"/>
      <c r="P498" s="270"/>
      <c r="Q498" s="270"/>
      <c r="R498" s="270"/>
      <c r="S498" s="270"/>
      <c r="T498" s="271"/>
      <c r="AT498" s="272" t="s">
        <v>180</v>
      </c>
      <c r="AU498" s="272" t="s">
        <v>87</v>
      </c>
      <c r="AV498" s="13" t="s">
        <v>87</v>
      </c>
      <c r="AW498" s="13" t="s">
        <v>38</v>
      </c>
      <c r="AX498" s="13" t="s">
        <v>75</v>
      </c>
      <c r="AY498" s="272" t="s">
        <v>167</v>
      </c>
    </row>
    <row r="499" spans="2:51" s="14" customFormat="1" ht="13.5">
      <c r="B499" s="273"/>
      <c r="C499" s="274"/>
      <c r="D499" s="248" t="s">
        <v>180</v>
      </c>
      <c r="E499" s="275" t="s">
        <v>24</v>
      </c>
      <c r="F499" s="276" t="s">
        <v>201</v>
      </c>
      <c r="G499" s="274"/>
      <c r="H499" s="277">
        <v>12</v>
      </c>
      <c r="I499" s="278"/>
      <c r="J499" s="274"/>
      <c r="K499" s="274"/>
      <c r="L499" s="279"/>
      <c r="M499" s="280"/>
      <c r="N499" s="281"/>
      <c r="O499" s="281"/>
      <c r="P499" s="281"/>
      <c r="Q499" s="281"/>
      <c r="R499" s="281"/>
      <c r="S499" s="281"/>
      <c r="T499" s="282"/>
      <c r="AT499" s="283" t="s">
        <v>180</v>
      </c>
      <c r="AU499" s="283" t="s">
        <v>87</v>
      </c>
      <c r="AV499" s="14" t="s">
        <v>174</v>
      </c>
      <c r="AW499" s="14" t="s">
        <v>38</v>
      </c>
      <c r="AX499" s="14" t="s">
        <v>25</v>
      </c>
      <c r="AY499" s="283" t="s">
        <v>167</v>
      </c>
    </row>
    <row r="500" spans="2:65" s="1" customFormat="1" ht="14.4" customHeight="1">
      <c r="B500" s="47"/>
      <c r="C500" s="236" t="s">
        <v>669</v>
      </c>
      <c r="D500" s="236" t="s">
        <v>169</v>
      </c>
      <c r="E500" s="237" t="s">
        <v>670</v>
      </c>
      <c r="F500" s="238" t="s">
        <v>671</v>
      </c>
      <c r="G500" s="239" t="s">
        <v>226</v>
      </c>
      <c r="H500" s="240">
        <v>51</v>
      </c>
      <c r="I500" s="241"/>
      <c r="J500" s="242">
        <f>ROUND(I500*H500,2)</f>
        <v>0</v>
      </c>
      <c r="K500" s="238" t="s">
        <v>173</v>
      </c>
      <c r="L500" s="73"/>
      <c r="M500" s="243" t="s">
        <v>24</v>
      </c>
      <c r="N500" s="244" t="s">
        <v>47</v>
      </c>
      <c r="O500" s="48"/>
      <c r="P500" s="245">
        <f>O500*H500</f>
        <v>0</v>
      </c>
      <c r="Q500" s="245">
        <v>0.00064</v>
      </c>
      <c r="R500" s="245">
        <f>Q500*H500</f>
        <v>0.03264</v>
      </c>
      <c r="S500" s="245">
        <v>0</v>
      </c>
      <c r="T500" s="246">
        <f>S500*H500</f>
        <v>0</v>
      </c>
      <c r="AR500" s="25" t="s">
        <v>174</v>
      </c>
      <c r="AT500" s="25" t="s">
        <v>169</v>
      </c>
      <c r="AU500" s="25" t="s">
        <v>87</v>
      </c>
      <c r="AY500" s="25" t="s">
        <v>167</v>
      </c>
      <c r="BE500" s="247">
        <f>IF(N500="základní",J500,0)</f>
        <v>0</v>
      </c>
      <c r="BF500" s="247">
        <f>IF(N500="snížená",J500,0)</f>
        <v>0</v>
      </c>
      <c r="BG500" s="247">
        <f>IF(N500="zákl. přenesená",J500,0)</f>
        <v>0</v>
      </c>
      <c r="BH500" s="247">
        <f>IF(N500="sníž. přenesená",J500,0)</f>
        <v>0</v>
      </c>
      <c r="BI500" s="247">
        <f>IF(N500="nulová",J500,0)</f>
        <v>0</v>
      </c>
      <c r="BJ500" s="25" t="s">
        <v>87</v>
      </c>
      <c r="BK500" s="247">
        <f>ROUND(I500*H500,2)</f>
        <v>0</v>
      </c>
      <c r="BL500" s="25" t="s">
        <v>174</v>
      </c>
      <c r="BM500" s="25" t="s">
        <v>672</v>
      </c>
    </row>
    <row r="501" spans="2:47" s="1" customFormat="1" ht="13.5">
      <c r="B501" s="47"/>
      <c r="C501" s="75"/>
      <c r="D501" s="248" t="s">
        <v>176</v>
      </c>
      <c r="E501" s="75"/>
      <c r="F501" s="249" t="s">
        <v>673</v>
      </c>
      <c r="G501" s="75"/>
      <c r="H501" s="75"/>
      <c r="I501" s="204"/>
      <c r="J501" s="75"/>
      <c r="K501" s="75"/>
      <c r="L501" s="73"/>
      <c r="M501" s="250"/>
      <c r="N501" s="48"/>
      <c r="O501" s="48"/>
      <c r="P501" s="48"/>
      <c r="Q501" s="48"/>
      <c r="R501" s="48"/>
      <c r="S501" s="48"/>
      <c r="T501" s="96"/>
      <c r="AT501" s="25" t="s">
        <v>176</v>
      </c>
      <c r="AU501" s="25" t="s">
        <v>87</v>
      </c>
    </row>
    <row r="502" spans="2:47" s="1" customFormat="1" ht="13.5">
      <c r="B502" s="47"/>
      <c r="C502" s="75"/>
      <c r="D502" s="248" t="s">
        <v>178</v>
      </c>
      <c r="E502" s="75"/>
      <c r="F502" s="251" t="s">
        <v>662</v>
      </c>
      <c r="G502" s="75"/>
      <c r="H502" s="75"/>
      <c r="I502" s="204"/>
      <c r="J502" s="75"/>
      <c r="K502" s="75"/>
      <c r="L502" s="73"/>
      <c r="M502" s="250"/>
      <c r="N502" s="48"/>
      <c r="O502" s="48"/>
      <c r="P502" s="48"/>
      <c r="Q502" s="48"/>
      <c r="R502" s="48"/>
      <c r="S502" s="48"/>
      <c r="T502" s="96"/>
      <c r="AT502" s="25" t="s">
        <v>178</v>
      </c>
      <c r="AU502" s="25" t="s">
        <v>87</v>
      </c>
    </row>
    <row r="503" spans="2:51" s="12" customFormat="1" ht="13.5">
      <c r="B503" s="252"/>
      <c r="C503" s="253"/>
      <c r="D503" s="248" t="s">
        <v>180</v>
      </c>
      <c r="E503" s="254" t="s">
        <v>24</v>
      </c>
      <c r="F503" s="255" t="s">
        <v>674</v>
      </c>
      <c r="G503" s="253"/>
      <c r="H503" s="254" t="s">
        <v>24</v>
      </c>
      <c r="I503" s="256"/>
      <c r="J503" s="253"/>
      <c r="K503" s="253"/>
      <c r="L503" s="257"/>
      <c r="M503" s="258"/>
      <c r="N503" s="259"/>
      <c r="O503" s="259"/>
      <c r="P503" s="259"/>
      <c r="Q503" s="259"/>
      <c r="R503" s="259"/>
      <c r="S503" s="259"/>
      <c r="T503" s="260"/>
      <c r="AT503" s="261" t="s">
        <v>180</v>
      </c>
      <c r="AU503" s="261" t="s">
        <v>87</v>
      </c>
      <c r="AV503" s="12" t="s">
        <v>25</v>
      </c>
      <c r="AW503" s="12" t="s">
        <v>38</v>
      </c>
      <c r="AX503" s="12" t="s">
        <v>75</v>
      </c>
      <c r="AY503" s="261" t="s">
        <v>167</v>
      </c>
    </row>
    <row r="504" spans="2:51" s="13" customFormat="1" ht="13.5">
      <c r="B504" s="262"/>
      <c r="C504" s="263"/>
      <c r="D504" s="248" t="s">
        <v>180</v>
      </c>
      <c r="E504" s="264" t="s">
        <v>24</v>
      </c>
      <c r="F504" s="265" t="s">
        <v>675</v>
      </c>
      <c r="G504" s="263"/>
      <c r="H504" s="266">
        <v>23.76</v>
      </c>
      <c r="I504" s="267"/>
      <c r="J504" s="263"/>
      <c r="K504" s="263"/>
      <c r="L504" s="268"/>
      <c r="M504" s="269"/>
      <c r="N504" s="270"/>
      <c r="O504" s="270"/>
      <c r="P504" s="270"/>
      <c r="Q504" s="270"/>
      <c r="R504" s="270"/>
      <c r="S504" s="270"/>
      <c r="T504" s="271"/>
      <c r="AT504" s="272" t="s">
        <v>180</v>
      </c>
      <c r="AU504" s="272" t="s">
        <v>87</v>
      </c>
      <c r="AV504" s="13" t="s">
        <v>87</v>
      </c>
      <c r="AW504" s="13" t="s">
        <v>38</v>
      </c>
      <c r="AX504" s="13" t="s">
        <v>75</v>
      </c>
      <c r="AY504" s="272" t="s">
        <v>167</v>
      </c>
    </row>
    <row r="505" spans="2:51" s="12" customFormat="1" ht="13.5">
      <c r="B505" s="252"/>
      <c r="C505" s="253"/>
      <c r="D505" s="248" t="s">
        <v>180</v>
      </c>
      <c r="E505" s="254" t="s">
        <v>24</v>
      </c>
      <c r="F505" s="255" t="s">
        <v>492</v>
      </c>
      <c r="G505" s="253"/>
      <c r="H505" s="254" t="s">
        <v>24</v>
      </c>
      <c r="I505" s="256"/>
      <c r="J505" s="253"/>
      <c r="K505" s="253"/>
      <c r="L505" s="257"/>
      <c r="M505" s="258"/>
      <c r="N505" s="259"/>
      <c r="O505" s="259"/>
      <c r="P505" s="259"/>
      <c r="Q505" s="259"/>
      <c r="R505" s="259"/>
      <c r="S505" s="259"/>
      <c r="T505" s="260"/>
      <c r="AT505" s="261" t="s">
        <v>180</v>
      </c>
      <c r="AU505" s="261" t="s">
        <v>87</v>
      </c>
      <c r="AV505" s="12" t="s">
        <v>25</v>
      </c>
      <c r="AW505" s="12" t="s">
        <v>38</v>
      </c>
      <c r="AX505" s="12" t="s">
        <v>75</v>
      </c>
      <c r="AY505" s="261" t="s">
        <v>167</v>
      </c>
    </row>
    <row r="506" spans="2:51" s="13" customFormat="1" ht="13.5">
      <c r="B506" s="262"/>
      <c r="C506" s="263"/>
      <c r="D506" s="248" t="s">
        <v>180</v>
      </c>
      <c r="E506" s="264" t="s">
        <v>24</v>
      </c>
      <c r="F506" s="265" t="s">
        <v>676</v>
      </c>
      <c r="G506" s="263"/>
      <c r="H506" s="266">
        <v>1.98</v>
      </c>
      <c r="I506" s="267"/>
      <c r="J506" s="263"/>
      <c r="K506" s="263"/>
      <c r="L506" s="268"/>
      <c r="M506" s="269"/>
      <c r="N506" s="270"/>
      <c r="O506" s="270"/>
      <c r="P506" s="270"/>
      <c r="Q506" s="270"/>
      <c r="R506" s="270"/>
      <c r="S506" s="270"/>
      <c r="T506" s="271"/>
      <c r="AT506" s="272" t="s">
        <v>180</v>
      </c>
      <c r="AU506" s="272" t="s">
        <v>87</v>
      </c>
      <c r="AV506" s="13" t="s">
        <v>87</v>
      </c>
      <c r="AW506" s="13" t="s">
        <v>38</v>
      </c>
      <c r="AX506" s="13" t="s">
        <v>75</v>
      </c>
      <c r="AY506" s="272" t="s">
        <v>167</v>
      </c>
    </row>
    <row r="507" spans="2:51" s="13" customFormat="1" ht="13.5">
      <c r="B507" s="262"/>
      <c r="C507" s="263"/>
      <c r="D507" s="248" t="s">
        <v>180</v>
      </c>
      <c r="E507" s="264" t="s">
        <v>24</v>
      </c>
      <c r="F507" s="265" t="s">
        <v>677</v>
      </c>
      <c r="G507" s="263"/>
      <c r="H507" s="266">
        <v>0.945</v>
      </c>
      <c r="I507" s="267"/>
      <c r="J507" s="263"/>
      <c r="K507" s="263"/>
      <c r="L507" s="268"/>
      <c r="M507" s="269"/>
      <c r="N507" s="270"/>
      <c r="O507" s="270"/>
      <c r="P507" s="270"/>
      <c r="Q507" s="270"/>
      <c r="R507" s="270"/>
      <c r="S507" s="270"/>
      <c r="T507" s="271"/>
      <c r="AT507" s="272" t="s">
        <v>180</v>
      </c>
      <c r="AU507" s="272" t="s">
        <v>87</v>
      </c>
      <c r="AV507" s="13" t="s">
        <v>87</v>
      </c>
      <c r="AW507" s="13" t="s">
        <v>38</v>
      </c>
      <c r="AX507" s="13" t="s">
        <v>75</v>
      </c>
      <c r="AY507" s="272" t="s">
        <v>167</v>
      </c>
    </row>
    <row r="508" spans="2:51" s="12" customFormat="1" ht="13.5">
      <c r="B508" s="252"/>
      <c r="C508" s="253"/>
      <c r="D508" s="248" t="s">
        <v>180</v>
      </c>
      <c r="E508" s="254" t="s">
        <v>24</v>
      </c>
      <c r="F508" s="255" t="s">
        <v>678</v>
      </c>
      <c r="G508" s="253"/>
      <c r="H508" s="254" t="s">
        <v>24</v>
      </c>
      <c r="I508" s="256"/>
      <c r="J508" s="253"/>
      <c r="K508" s="253"/>
      <c r="L508" s="257"/>
      <c r="M508" s="258"/>
      <c r="N508" s="259"/>
      <c r="O508" s="259"/>
      <c r="P508" s="259"/>
      <c r="Q508" s="259"/>
      <c r="R508" s="259"/>
      <c r="S508" s="259"/>
      <c r="T508" s="260"/>
      <c r="AT508" s="261" t="s">
        <v>180</v>
      </c>
      <c r="AU508" s="261" t="s">
        <v>87</v>
      </c>
      <c r="AV508" s="12" t="s">
        <v>25</v>
      </c>
      <c r="AW508" s="12" t="s">
        <v>38</v>
      </c>
      <c r="AX508" s="12" t="s">
        <v>75</v>
      </c>
      <c r="AY508" s="261" t="s">
        <v>167</v>
      </c>
    </row>
    <row r="509" spans="2:51" s="13" customFormat="1" ht="13.5">
      <c r="B509" s="262"/>
      <c r="C509" s="263"/>
      <c r="D509" s="248" t="s">
        <v>180</v>
      </c>
      <c r="E509" s="264" t="s">
        <v>24</v>
      </c>
      <c r="F509" s="265" t="s">
        <v>679</v>
      </c>
      <c r="G509" s="263"/>
      <c r="H509" s="266">
        <v>2.05</v>
      </c>
      <c r="I509" s="267"/>
      <c r="J509" s="263"/>
      <c r="K509" s="263"/>
      <c r="L509" s="268"/>
      <c r="M509" s="269"/>
      <c r="N509" s="270"/>
      <c r="O509" s="270"/>
      <c r="P509" s="270"/>
      <c r="Q509" s="270"/>
      <c r="R509" s="270"/>
      <c r="S509" s="270"/>
      <c r="T509" s="271"/>
      <c r="AT509" s="272" t="s">
        <v>180</v>
      </c>
      <c r="AU509" s="272" t="s">
        <v>87</v>
      </c>
      <c r="AV509" s="13" t="s">
        <v>87</v>
      </c>
      <c r="AW509" s="13" t="s">
        <v>38</v>
      </c>
      <c r="AX509" s="13" t="s">
        <v>75</v>
      </c>
      <c r="AY509" s="272" t="s">
        <v>167</v>
      </c>
    </row>
    <row r="510" spans="2:51" s="12" customFormat="1" ht="13.5">
      <c r="B510" s="252"/>
      <c r="C510" s="253"/>
      <c r="D510" s="248" t="s">
        <v>180</v>
      </c>
      <c r="E510" s="254" t="s">
        <v>24</v>
      </c>
      <c r="F510" s="255" t="s">
        <v>680</v>
      </c>
      <c r="G510" s="253"/>
      <c r="H510" s="254" t="s">
        <v>24</v>
      </c>
      <c r="I510" s="256"/>
      <c r="J510" s="253"/>
      <c r="K510" s="253"/>
      <c r="L510" s="257"/>
      <c r="M510" s="258"/>
      <c r="N510" s="259"/>
      <c r="O510" s="259"/>
      <c r="P510" s="259"/>
      <c r="Q510" s="259"/>
      <c r="R510" s="259"/>
      <c r="S510" s="259"/>
      <c r="T510" s="260"/>
      <c r="AT510" s="261" t="s">
        <v>180</v>
      </c>
      <c r="AU510" s="261" t="s">
        <v>87</v>
      </c>
      <c r="AV510" s="12" t="s">
        <v>25</v>
      </c>
      <c r="AW510" s="12" t="s">
        <v>38</v>
      </c>
      <c r="AX510" s="12" t="s">
        <v>75</v>
      </c>
      <c r="AY510" s="261" t="s">
        <v>167</v>
      </c>
    </row>
    <row r="511" spans="2:51" s="13" customFormat="1" ht="13.5">
      <c r="B511" s="262"/>
      <c r="C511" s="263"/>
      <c r="D511" s="248" t="s">
        <v>180</v>
      </c>
      <c r="E511" s="264" t="s">
        <v>24</v>
      </c>
      <c r="F511" s="265" t="s">
        <v>681</v>
      </c>
      <c r="G511" s="263"/>
      <c r="H511" s="266">
        <v>7</v>
      </c>
      <c r="I511" s="267"/>
      <c r="J511" s="263"/>
      <c r="K511" s="263"/>
      <c r="L511" s="268"/>
      <c r="M511" s="269"/>
      <c r="N511" s="270"/>
      <c r="O511" s="270"/>
      <c r="P511" s="270"/>
      <c r="Q511" s="270"/>
      <c r="R511" s="270"/>
      <c r="S511" s="270"/>
      <c r="T511" s="271"/>
      <c r="AT511" s="272" t="s">
        <v>180</v>
      </c>
      <c r="AU511" s="272" t="s">
        <v>87</v>
      </c>
      <c r="AV511" s="13" t="s">
        <v>87</v>
      </c>
      <c r="AW511" s="13" t="s">
        <v>38</v>
      </c>
      <c r="AX511" s="13" t="s">
        <v>75</v>
      </c>
      <c r="AY511" s="272" t="s">
        <v>167</v>
      </c>
    </row>
    <row r="512" spans="2:51" s="12" customFormat="1" ht="13.5">
      <c r="B512" s="252"/>
      <c r="C512" s="253"/>
      <c r="D512" s="248" t="s">
        <v>180</v>
      </c>
      <c r="E512" s="254" t="s">
        <v>24</v>
      </c>
      <c r="F512" s="255" t="s">
        <v>682</v>
      </c>
      <c r="G512" s="253"/>
      <c r="H512" s="254" t="s">
        <v>24</v>
      </c>
      <c r="I512" s="256"/>
      <c r="J512" s="253"/>
      <c r="K512" s="253"/>
      <c r="L512" s="257"/>
      <c r="M512" s="258"/>
      <c r="N512" s="259"/>
      <c r="O512" s="259"/>
      <c r="P512" s="259"/>
      <c r="Q512" s="259"/>
      <c r="R512" s="259"/>
      <c r="S512" s="259"/>
      <c r="T512" s="260"/>
      <c r="AT512" s="261" t="s">
        <v>180</v>
      </c>
      <c r="AU512" s="261" t="s">
        <v>87</v>
      </c>
      <c r="AV512" s="12" t="s">
        <v>25</v>
      </c>
      <c r="AW512" s="12" t="s">
        <v>38</v>
      </c>
      <c r="AX512" s="12" t="s">
        <v>75</v>
      </c>
      <c r="AY512" s="261" t="s">
        <v>167</v>
      </c>
    </row>
    <row r="513" spans="2:51" s="13" customFormat="1" ht="13.5">
      <c r="B513" s="262"/>
      <c r="C513" s="263"/>
      <c r="D513" s="248" t="s">
        <v>180</v>
      </c>
      <c r="E513" s="264" t="s">
        <v>24</v>
      </c>
      <c r="F513" s="265" t="s">
        <v>683</v>
      </c>
      <c r="G513" s="263"/>
      <c r="H513" s="266">
        <v>15.265</v>
      </c>
      <c r="I513" s="267"/>
      <c r="J513" s="263"/>
      <c r="K513" s="263"/>
      <c r="L513" s="268"/>
      <c r="M513" s="269"/>
      <c r="N513" s="270"/>
      <c r="O513" s="270"/>
      <c r="P513" s="270"/>
      <c r="Q513" s="270"/>
      <c r="R513" s="270"/>
      <c r="S513" s="270"/>
      <c r="T513" s="271"/>
      <c r="AT513" s="272" t="s">
        <v>180</v>
      </c>
      <c r="AU513" s="272" t="s">
        <v>87</v>
      </c>
      <c r="AV513" s="13" t="s">
        <v>87</v>
      </c>
      <c r="AW513" s="13" t="s">
        <v>38</v>
      </c>
      <c r="AX513" s="13" t="s">
        <v>75</v>
      </c>
      <c r="AY513" s="272" t="s">
        <v>167</v>
      </c>
    </row>
    <row r="514" spans="2:51" s="14" customFormat="1" ht="13.5">
      <c r="B514" s="273"/>
      <c r="C514" s="274"/>
      <c r="D514" s="248" t="s">
        <v>180</v>
      </c>
      <c r="E514" s="275" t="s">
        <v>24</v>
      </c>
      <c r="F514" s="276" t="s">
        <v>201</v>
      </c>
      <c r="G514" s="274"/>
      <c r="H514" s="277">
        <v>51</v>
      </c>
      <c r="I514" s="278"/>
      <c r="J514" s="274"/>
      <c r="K514" s="274"/>
      <c r="L514" s="279"/>
      <c r="M514" s="280"/>
      <c r="N514" s="281"/>
      <c r="O514" s="281"/>
      <c r="P514" s="281"/>
      <c r="Q514" s="281"/>
      <c r="R514" s="281"/>
      <c r="S514" s="281"/>
      <c r="T514" s="282"/>
      <c r="AT514" s="283" t="s">
        <v>180</v>
      </c>
      <c r="AU514" s="283" t="s">
        <v>87</v>
      </c>
      <c r="AV514" s="14" t="s">
        <v>174</v>
      </c>
      <c r="AW514" s="14" t="s">
        <v>38</v>
      </c>
      <c r="AX514" s="14" t="s">
        <v>25</v>
      </c>
      <c r="AY514" s="283" t="s">
        <v>167</v>
      </c>
    </row>
    <row r="515" spans="2:65" s="1" customFormat="1" ht="22.8" customHeight="1">
      <c r="B515" s="47"/>
      <c r="C515" s="236" t="s">
        <v>684</v>
      </c>
      <c r="D515" s="236" t="s">
        <v>169</v>
      </c>
      <c r="E515" s="237" t="s">
        <v>685</v>
      </c>
      <c r="F515" s="238" t="s">
        <v>686</v>
      </c>
      <c r="G515" s="239" t="s">
        <v>226</v>
      </c>
      <c r="H515" s="240">
        <v>63</v>
      </c>
      <c r="I515" s="241"/>
      <c r="J515" s="242">
        <f>ROUND(I515*H515,2)</f>
        <v>0</v>
      </c>
      <c r="K515" s="238" t="s">
        <v>173</v>
      </c>
      <c r="L515" s="73"/>
      <c r="M515" s="243" t="s">
        <v>24</v>
      </c>
      <c r="N515" s="244" t="s">
        <v>47</v>
      </c>
      <c r="O515" s="48"/>
      <c r="P515" s="245">
        <f>O515*H515</f>
        <v>0</v>
      </c>
      <c r="Q515" s="245">
        <v>0.021</v>
      </c>
      <c r="R515" s="245">
        <f>Q515*H515</f>
        <v>1.3230000000000002</v>
      </c>
      <c r="S515" s="245">
        <v>0</v>
      </c>
      <c r="T515" s="246">
        <f>S515*H515</f>
        <v>0</v>
      </c>
      <c r="AR515" s="25" t="s">
        <v>174</v>
      </c>
      <c r="AT515" s="25" t="s">
        <v>169</v>
      </c>
      <c r="AU515" s="25" t="s">
        <v>87</v>
      </c>
      <c r="AY515" s="25" t="s">
        <v>167</v>
      </c>
      <c r="BE515" s="247">
        <f>IF(N515="základní",J515,0)</f>
        <v>0</v>
      </c>
      <c r="BF515" s="247">
        <f>IF(N515="snížená",J515,0)</f>
        <v>0</v>
      </c>
      <c r="BG515" s="247">
        <f>IF(N515="zákl. přenesená",J515,0)</f>
        <v>0</v>
      </c>
      <c r="BH515" s="247">
        <f>IF(N515="sníž. přenesená",J515,0)</f>
        <v>0</v>
      </c>
      <c r="BI515" s="247">
        <f>IF(N515="nulová",J515,0)</f>
        <v>0</v>
      </c>
      <c r="BJ515" s="25" t="s">
        <v>87</v>
      </c>
      <c r="BK515" s="247">
        <f>ROUND(I515*H515,2)</f>
        <v>0</v>
      </c>
      <c r="BL515" s="25" t="s">
        <v>174</v>
      </c>
      <c r="BM515" s="25" t="s">
        <v>687</v>
      </c>
    </row>
    <row r="516" spans="2:47" s="1" customFormat="1" ht="13.5">
      <c r="B516" s="47"/>
      <c r="C516" s="75"/>
      <c r="D516" s="248" t="s">
        <v>176</v>
      </c>
      <c r="E516" s="75"/>
      <c r="F516" s="249" t="s">
        <v>688</v>
      </c>
      <c r="G516" s="75"/>
      <c r="H516" s="75"/>
      <c r="I516" s="204"/>
      <c r="J516" s="75"/>
      <c r="K516" s="75"/>
      <c r="L516" s="73"/>
      <c r="M516" s="250"/>
      <c r="N516" s="48"/>
      <c r="O516" s="48"/>
      <c r="P516" s="48"/>
      <c r="Q516" s="48"/>
      <c r="R516" s="48"/>
      <c r="S516" s="48"/>
      <c r="T516" s="96"/>
      <c r="AT516" s="25" t="s">
        <v>176</v>
      </c>
      <c r="AU516" s="25" t="s">
        <v>87</v>
      </c>
    </row>
    <row r="517" spans="2:47" s="1" customFormat="1" ht="13.5">
      <c r="B517" s="47"/>
      <c r="C517" s="75"/>
      <c r="D517" s="248" t="s">
        <v>178</v>
      </c>
      <c r="E517" s="75"/>
      <c r="F517" s="251" t="s">
        <v>689</v>
      </c>
      <c r="G517" s="75"/>
      <c r="H517" s="75"/>
      <c r="I517" s="204"/>
      <c r="J517" s="75"/>
      <c r="K517" s="75"/>
      <c r="L517" s="73"/>
      <c r="M517" s="250"/>
      <c r="N517" s="48"/>
      <c r="O517" s="48"/>
      <c r="P517" s="48"/>
      <c r="Q517" s="48"/>
      <c r="R517" s="48"/>
      <c r="S517" s="48"/>
      <c r="T517" s="96"/>
      <c r="AT517" s="25" t="s">
        <v>178</v>
      </c>
      <c r="AU517" s="25" t="s">
        <v>87</v>
      </c>
    </row>
    <row r="518" spans="2:51" s="12" customFormat="1" ht="13.5">
      <c r="B518" s="252"/>
      <c r="C518" s="253"/>
      <c r="D518" s="248" t="s">
        <v>180</v>
      </c>
      <c r="E518" s="254" t="s">
        <v>24</v>
      </c>
      <c r="F518" s="255" t="s">
        <v>690</v>
      </c>
      <c r="G518" s="253"/>
      <c r="H518" s="254" t="s">
        <v>24</v>
      </c>
      <c r="I518" s="256"/>
      <c r="J518" s="253"/>
      <c r="K518" s="253"/>
      <c r="L518" s="257"/>
      <c r="M518" s="258"/>
      <c r="N518" s="259"/>
      <c r="O518" s="259"/>
      <c r="P518" s="259"/>
      <c r="Q518" s="259"/>
      <c r="R518" s="259"/>
      <c r="S518" s="259"/>
      <c r="T518" s="260"/>
      <c r="AT518" s="261" t="s">
        <v>180</v>
      </c>
      <c r="AU518" s="261" t="s">
        <v>87</v>
      </c>
      <c r="AV518" s="12" t="s">
        <v>25</v>
      </c>
      <c r="AW518" s="12" t="s">
        <v>38</v>
      </c>
      <c r="AX518" s="12" t="s">
        <v>75</v>
      </c>
      <c r="AY518" s="261" t="s">
        <v>167</v>
      </c>
    </row>
    <row r="519" spans="2:51" s="13" customFormat="1" ht="13.5">
      <c r="B519" s="262"/>
      <c r="C519" s="263"/>
      <c r="D519" s="248" t="s">
        <v>180</v>
      </c>
      <c r="E519" s="264" t="s">
        <v>24</v>
      </c>
      <c r="F519" s="265" t="s">
        <v>691</v>
      </c>
      <c r="G519" s="263"/>
      <c r="H519" s="266">
        <v>63</v>
      </c>
      <c r="I519" s="267"/>
      <c r="J519" s="263"/>
      <c r="K519" s="263"/>
      <c r="L519" s="268"/>
      <c r="M519" s="269"/>
      <c r="N519" s="270"/>
      <c r="O519" s="270"/>
      <c r="P519" s="270"/>
      <c r="Q519" s="270"/>
      <c r="R519" s="270"/>
      <c r="S519" s="270"/>
      <c r="T519" s="271"/>
      <c r="AT519" s="272" t="s">
        <v>180</v>
      </c>
      <c r="AU519" s="272" t="s">
        <v>87</v>
      </c>
      <c r="AV519" s="13" t="s">
        <v>87</v>
      </c>
      <c r="AW519" s="13" t="s">
        <v>38</v>
      </c>
      <c r="AX519" s="13" t="s">
        <v>25</v>
      </c>
      <c r="AY519" s="272" t="s">
        <v>167</v>
      </c>
    </row>
    <row r="520" spans="2:65" s="1" customFormat="1" ht="22.8" customHeight="1">
      <c r="B520" s="47"/>
      <c r="C520" s="236" t="s">
        <v>655</v>
      </c>
      <c r="D520" s="236" t="s">
        <v>169</v>
      </c>
      <c r="E520" s="237" t="s">
        <v>692</v>
      </c>
      <c r="F520" s="238" t="s">
        <v>693</v>
      </c>
      <c r="G520" s="239" t="s">
        <v>226</v>
      </c>
      <c r="H520" s="240">
        <v>112</v>
      </c>
      <c r="I520" s="241"/>
      <c r="J520" s="242">
        <f>ROUND(I520*H520,2)</f>
        <v>0</v>
      </c>
      <c r="K520" s="238" t="s">
        <v>173</v>
      </c>
      <c r="L520" s="73"/>
      <c r="M520" s="243" t="s">
        <v>24</v>
      </c>
      <c r="N520" s="244" t="s">
        <v>47</v>
      </c>
      <c r="O520" s="48"/>
      <c r="P520" s="245">
        <f>O520*H520</f>
        <v>0</v>
      </c>
      <c r="Q520" s="245">
        <v>0.0105</v>
      </c>
      <c r="R520" s="245">
        <f>Q520*H520</f>
        <v>1.1760000000000002</v>
      </c>
      <c r="S520" s="245">
        <v>0</v>
      </c>
      <c r="T520" s="246">
        <f>S520*H520</f>
        <v>0</v>
      </c>
      <c r="AR520" s="25" t="s">
        <v>174</v>
      </c>
      <c r="AT520" s="25" t="s">
        <v>169</v>
      </c>
      <c r="AU520" s="25" t="s">
        <v>87</v>
      </c>
      <c r="AY520" s="25" t="s">
        <v>167</v>
      </c>
      <c r="BE520" s="247">
        <f>IF(N520="základní",J520,0)</f>
        <v>0</v>
      </c>
      <c r="BF520" s="247">
        <f>IF(N520="snížená",J520,0)</f>
        <v>0</v>
      </c>
      <c r="BG520" s="247">
        <f>IF(N520="zákl. přenesená",J520,0)</f>
        <v>0</v>
      </c>
      <c r="BH520" s="247">
        <f>IF(N520="sníž. přenesená",J520,0)</f>
        <v>0</v>
      </c>
      <c r="BI520" s="247">
        <f>IF(N520="nulová",J520,0)</f>
        <v>0</v>
      </c>
      <c r="BJ520" s="25" t="s">
        <v>87</v>
      </c>
      <c r="BK520" s="247">
        <f>ROUND(I520*H520,2)</f>
        <v>0</v>
      </c>
      <c r="BL520" s="25" t="s">
        <v>174</v>
      </c>
      <c r="BM520" s="25" t="s">
        <v>694</v>
      </c>
    </row>
    <row r="521" spans="2:47" s="1" customFormat="1" ht="13.5">
      <c r="B521" s="47"/>
      <c r="C521" s="75"/>
      <c r="D521" s="248" t="s">
        <v>176</v>
      </c>
      <c r="E521" s="75"/>
      <c r="F521" s="249" t="s">
        <v>695</v>
      </c>
      <c r="G521" s="75"/>
      <c r="H521" s="75"/>
      <c r="I521" s="204"/>
      <c r="J521" s="75"/>
      <c r="K521" s="75"/>
      <c r="L521" s="73"/>
      <c r="M521" s="250"/>
      <c r="N521" s="48"/>
      <c r="O521" s="48"/>
      <c r="P521" s="48"/>
      <c r="Q521" s="48"/>
      <c r="R521" s="48"/>
      <c r="S521" s="48"/>
      <c r="T521" s="96"/>
      <c r="AT521" s="25" t="s">
        <v>176</v>
      </c>
      <c r="AU521" s="25" t="s">
        <v>87</v>
      </c>
    </row>
    <row r="522" spans="2:47" s="1" customFormat="1" ht="13.5">
      <c r="B522" s="47"/>
      <c r="C522" s="75"/>
      <c r="D522" s="248" t="s">
        <v>178</v>
      </c>
      <c r="E522" s="75"/>
      <c r="F522" s="251" t="s">
        <v>689</v>
      </c>
      <c r="G522" s="75"/>
      <c r="H522" s="75"/>
      <c r="I522" s="204"/>
      <c r="J522" s="75"/>
      <c r="K522" s="75"/>
      <c r="L522" s="73"/>
      <c r="M522" s="250"/>
      <c r="N522" s="48"/>
      <c r="O522" s="48"/>
      <c r="P522" s="48"/>
      <c r="Q522" s="48"/>
      <c r="R522" s="48"/>
      <c r="S522" s="48"/>
      <c r="T522" s="96"/>
      <c r="AT522" s="25" t="s">
        <v>178</v>
      </c>
      <c r="AU522" s="25" t="s">
        <v>87</v>
      </c>
    </row>
    <row r="523" spans="2:51" s="12" customFormat="1" ht="13.5">
      <c r="B523" s="252"/>
      <c r="C523" s="253"/>
      <c r="D523" s="248" t="s">
        <v>180</v>
      </c>
      <c r="E523" s="254" t="s">
        <v>24</v>
      </c>
      <c r="F523" s="255" t="s">
        <v>696</v>
      </c>
      <c r="G523" s="253"/>
      <c r="H523" s="254" t="s">
        <v>24</v>
      </c>
      <c r="I523" s="256"/>
      <c r="J523" s="253"/>
      <c r="K523" s="253"/>
      <c r="L523" s="257"/>
      <c r="M523" s="258"/>
      <c r="N523" s="259"/>
      <c r="O523" s="259"/>
      <c r="P523" s="259"/>
      <c r="Q523" s="259"/>
      <c r="R523" s="259"/>
      <c r="S523" s="259"/>
      <c r="T523" s="260"/>
      <c r="AT523" s="261" t="s">
        <v>180</v>
      </c>
      <c r="AU523" s="261" t="s">
        <v>87</v>
      </c>
      <c r="AV523" s="12" t="s">
        <v>25</v>
      </c>
      <c r="AW523" s="12" t="s">
        <v>38</v>
      </c>
      <c r="AX523" s="12" t="s">
        <v>75</v>
      </c>
      <c r="AY523" s="261" t="s">
        <v>167</v>
      </c>
    </row>
    <row r="524" spans="2:51" s="12" customFormat="1" ht="13.5">
      <c r="B524" s="252"/>
      <c r="C524" s="253"/>
      <c r="D524" s="248" t="s">
        <v>180</v>
      </c>
      <c r="E524" s="254" t="s">
        <v>24</v>
      </c>
      <c r="F524" s="255" t="s">
        <v>697</v>
      </c>
      <c r="G524" s="253"/>
      <c r="H524" s="254" t="s">
        <v>24</v>
      </c>
      <c r="I524" s="256"/>
      <c r="J524" s="253"/>
      <c r="K524" s="253"/>
      <c r="L524" s="257"/>
      <c r="M524" s="258"/>
      <c r="N524" s="259"/>
      <c r="O524" s="259"/>
      <c r="P524" s="259"/>
      <c r="Q524" s="259"/>
      <c r="R524" s="259"/>
      <c r="S524" s="259"/>
      <c r="T524" s="260"/>
      <c r="AT524" s="261" t="s">
        <v>180</v>
      </c>
      <c r="AU524" s="261" t="s">
        <v>87</v>
      </c>
      <c r="AV524" s="12" t="s">
        <v>25</v>
      </c>
      <c r="AW524" s="12" t="s">
        <v>38</v>
      </c>
      <c r="AX524" s="12" t="s">
        <v>75</v>
      </c>
      <c r="AY524" s="261" t="s">
        <v>167</v>
      </c>
    </row>
    <row r="525" spans="2:51" s="13" customFormat="1" ht="13.5">
      <c r="B525" s="262"/>
      <c r="C525" s="263"/>
      <c r="D525" s="248" t="s">
        <v>180</v>
      </c>
      <c r="E525" s="264" t="s">
        <v>24</v>
      </c>
      <c r="F525" s="265" t="s">
        <v>698</v>
      </c>
      <c r="G525" s="263"/>
      <c r="H525" s="266">
        <v>112</v>
      </c>
      <c r="I525" s="267"/>
      <c r="J525" s="263"/>
      <c r="K525" s="263"/>
      <c r="L525" s="268"/>
      <c r="M525" s="269"/>
      <c r="N525" s="270"/>
      <c r="O525" s="270"/>
      <c r="P525" s="270"/>
      <c r="Q525" s="270"/>
      <c r="R525" s="270"/>
      <c r="S525" s="270"/>
      <c r="T525" s="271"/>
      <c r="AT525" s="272" t="s">
        <v>180</v>
      </c>
      <c r="AU525" s="272" t="s">
        <v>87</v>
      </c>
      <c r="AV525" s="13" t="s">
        <v>87</v>
      </c>
      <c r="AW525" s="13" t="s">
        <v>38</v>
      </c>
      <c r="AX525" s="13" t="s">
        <v>25</v>
      </c>
      <c r="AY525" s="272" t="s">
        <v>167</v>
      </c>
    </row>
    <row r="526" spans="2:65" s="1" customFormat="1" ht="22.8" customHeight="1">
      <c r="B526" s="47"/>
      <c r="C526" s="236" t="s">
        <v>699</v>
      </c>
      <c r="D526" s="236" t="s">
        <v>169</v>
      </c>
      <c r="E526" s="237" t="s">
        <v>700</v>
      </c>
      <c r="F526" s="238" t="s">
        <v>701</v>
      </c>
      <c r="G526" s="239" t="s">
        <v>226</v>
      </c>
      <c r="H526" s="240">
        <v>189</v>
      </c>
      <c r="I526" s="241"/>
      <c r="J526" s="242">
        <f>ROUND(I526*H526,2)</f>
        <v>0</v>
      </c>
      <c r="K526" s="238" t="s">
        <v>173</v>
      </c>
      <c r="L526" s="73"/>
      <c r="M526" s="243" t="s">
        <v>24</v>
      </c>
      <c r="N526" s="244" t="s">
        <v>47</v>
      </c>
      <c r="O526" s="48"/>
      <c r="P526" s="245">
        <f>O526*H526</f>
        <v>0</v>
      </c>
      <c r="Q526" s="245">
        <v>0.02048</v>
      </c>
      <c r="R526" s="245">
        <f>Q526*H526</f>
        <v>3.8707200000000004</v>
      </c>
      <c r="S526" s="245">
        <v>0</v>
      </c>
      <c r="T526" s="246">
        <f>S526*H526</f>
        <v>0</v>
      </c>
      <c r="AR526" s="25" t="s">
        <v>174</v>
      </c>
      <c r="AT526" s="25" t="s">
        <v>169</v>
      </c>
      <c r="AU526" s="25" t="s">
        <v>87</v>
      </c>
      <c r="AY526" s="25" t="s">
        <v>167</v>
      </c>
      <c r="BE526" s="247">
        <f>IF(N526="základní",J526,0)</f>
        <v>0</v>
      </c>
      <c r="BF526" s="247">
        <f>IF(N526="snížená",J526,0)</f>
        <v>0</v>
      </c>
      <c r="BG526" s="247">
        <f>IF(N526="zákl. přenesená",J526,0)</f>
        <v>0</v>
      </c>
      <c r="BH526" s="247">
        <f>IF(N526="sníž. přenesená",J526,0)</f>
        <v>0</v>
      </c>
      <c r="BI526" s="247">
        <f>IF(N526="nulová",J526,0)</f>
        <v>0</v>
      </c>
      <c r="BJ526" s="25" t="s">
        <v>87</v>
      </c>
      <c r="BK526" s="247">
        <f>ROUND(I526*H526,2)</f>
        <v>0</v>
      </c>
      <c r="BL526" s="25" t="s">
        <v>174</v>
      </c>
      <c r="BM526" s="25" t="s">
        <v>702</v>
      </c>
    </row>
    <row r="527" spans="2:47" s="1" customFormat="1" ht="13.5">
      <c r="B527" s="47"/>
      <c r="C527" s="75"/>
      <c r="D527" s="248" t="s">
        <v>176</v>
      </c>
      <c r="E527" s="75"/>
      <c r="F527" s="249" t="s">
        <v>703</v>
      </c>
      <c r="G527" s="75"/>
      <c r="H527" s="75"/>
      <c r="I527" s="204"/>
      <c r="J527" s="75"/>
      <c r="K527" s="75"/>
      <c r="L527" s="73"/>
      <c r="M527" s="250"/>
      <c r="N527" s="48"/>
      <c r="O527" s="48"/>
      <c r="P527" s="48"/>
      <c r="Q527" s="48"/>
      <c r="R527" s="48"/>
      <c r="S527" s="48"/>
      <c r="T527" s="96"/>
      <c r="AT527" s="25" t="s">
        <v>176</v>
      </c>
      <c r="AU527" s="25" t="s">
        <v>87</v>
      </c>
    </row>
    <row r="528" spans="2:47" s="1" customFormat="1" ht="13.5">
      <c r="B528" s="47"/>
      <c r="C528" s="75"/>
      <c r="D528" s="248" t="s">
        <v>178</v>
      </c>
      <c r="E528" s="75"/>
      <c r="F528" s="251" t="s">
        <v>704</v>
      </c>
      <c r="G528" s="75"/>
      <c r="H528" s="75"/>
      <c r="I528" s="204"/>
      <c r="J528" s="75"/>
      <c r="K528" s="75"/>
      <c r="L528" s="73"/>
      <c r="M528" s="250"/>
      <c r="N528" s="48"/>
      <c r="O528" s="48"/>
      <c r="P528" s="48"/>
      <c r="Q528" s="48"/>
      <c r="R528" s="48"/>
      <c r="S528" s="48"/>
      <c r="T528" s="96"/>
      <c r="AT528" s="25" t="s">
        <v>178</v>
      </c>
      <c r="AU528" s="25" t="s">
        <v>87</v>
      </c>
    </row>
    <row r="529" spans="2:51" s="12" customFormat="1" ht="13.5">
      <c r="B529" s="252"/>
      <c r="C529" s="253"/>
      <c r="D529" s="248" t="s">
        <v>180</v>
      </c>
      <c r="E529" s="254" t="s">
        <v>24</v>
      </c>
      <c r="F529" s="255" t="s">
        <v>705</v>
      </c>
      <c r="G529" s="253"/>
      <c r="H529" s="254" t="s">
        <v>24</v>
      </c>
      <c r="I529" s="256"/>
      <c r="J529" s="253"/>
      <c r="K529" s="253"/>
      <c r="L529" s="257"/>
      <c r="M529" s="258"/>
      <c r="N529" s="259"/>
      <c r="O529" s="259"/>
      <c r="P529" s="259"/>
      <c r="Q529" s="259"/>
      <c r="R529" s="259"/>
      <c r="S529" s="259"/>
      <c r="T529" s="260"/>
      <c r="AT529" s="261" t="s">
        <v>180</v>
      </c>
      <c r="AU529" s="261" t="s">
        <v>87</v>
      </c>
      <c r="AV529" s="12" t="s">
        <v>25</v>
      </c>
      <c r="AW529" s="12" t="s">
        <v>38</v>
      </c>
      <c r="AX529" s="12" t="s">
        <v>75</v>
      </c>
      <c r="AY529" s="261" t="s">
        <v>167</v>
      </c>
    </row>
    <row r="530" spans="2:51" s="13" customFormat="1" ht="13.5">
      <c r="B530" s="262"/>
      <c r="C530" s="263"/>
      <c r="D530" s="248" t="s">
        <v>180</v>
      </c>
      <c r="E530" s="264" t="s">
        <v>24</v>
      </c>
      <c r="F530" s="265" t="s">
        <v>706</v>
      </c>
      <c r="G530" s="263"/>
      <c r="H530" s="266">
        <v>83.81</v>
      </c>
      <c r="I530" s="267"/>
      <c r="J530" s="263"/>
      <c r="K530" s="263"/>
      <c r="L530" s="268"/>
      <c r="M530" s="269"/>
      <c r="N530" s="270"/>
      <c r="O530" s="270"/>
      <c r="P530" s="270"/>
      <c r="Q530" s="270"/>
      <c r="R530" s="270"/>
      <c r="S530" s="270"/>
      <c r="T530" s="271"/>
      <c r="AT530" s="272" t="s">
        <v>180</v>
      </c>
      <c r="AU530" s="272" t="s">
        <v>87</v>
      </c>
      <c r="AV530" s="13" t="s">
        <v>87</v>
      </c>
      <c r="AW530" s="13" t="s">
        <v>38</v>
      </c>
      <c r="AX530" s="13" t="s">
        <v>75</v>
      </c>
      <c r="AY530" s="272" t="s">
        <v>167</v>
      </c>
    </row>
    <row r="531" spans="2:51" s="13" customFormat="1" ht="13.5">
      <c r="B531" s="262"/>
      <c r="C531" s="263"/>
      <c r="D531" s="248" t="s">
        <v>180</v>
      </c>
      <c r="E531" s="264" t="s">
        <v>24</v>
      </c>
      <c r="F531" s="265" t="s">
        <v>707</v>
      </c>
      <c r="G531" s="263"/>
      <c r="H531" s="266">
        <v>-41.81</v>
      </c>
      <c r="I531" s="267"/>
      <c r="J531" s="263"/>
      <c r="K531" s="263"/>
      <c r="L531" s="268"/>
      <c r="M531" s="269"/>
      <c r="N531" s="270"/>
      <c r="O531" s="270"/>
      <c r="P531" s="270"/>
      <c r="Q531" s="270"/>
      <c r="R531" s="270"/>
      <c r="S531" s="270"/>
      <c r="T531" s="271"/>
      <c r="AT531" s="272" t="s">
        <v>180</v>
      </c>
      <c r="AU531" s="272" t="s">
        <v>87</v>
      </c>
      <c r="AV531" s="13" t="s">
        <v>87</v>
      </c>
      <c r="AW531" s="13" t="s">
        <v>38</v>
      </c>
      <c r="AX531" s="13" t="s">
        <v>75</v>
      </c>
      <c r="AY531" s="272" t="s">
        <v>167</v>
      </c>
    </row>
    <row r="532" spans="2:51" s="15" customFormat="1" ht="13.5">
      <c r="B532" s="295"/>
      <c r="C532" s="296"/>
      <c r="D532" s="248" t="s">
        <v>180</v>
      </c>
      <c r="E532" s="297" t="s">
        <v>24</v>
      </c>
      <c r="F532" s="298" t="s">
        <v>708</v>
      </c>
      <c r="G532" s="296"/>
      <c r="H532" s="299">
        <v>42</v>
      </c>
      <c r="I532" s="300"/>
      <c r="J532" s="296"/>
      <c r="K532" s="296"/>
      <c r="L532" s="301"/>
      <c r="M532" s="302"/>
      <c r="N532" s="303"/>
      <c r="O532" s="303"/>
      <c r="P532" s="303"/>
      <c r="Q532" s="303"/>
      <c r="R532" s="303"/>
      <c r="S532" s="303"/>
      <c r="T532" s="304"/>
      <c r="AT532" s="305" t="s">
        <v>180</v>
      </c>
      <c r="AU532" s="305" t="s">
        <v>87</v>
      </c>
      <c r="AV532" s="15" t="s">
        <v>190</v>
      </c>
      <c r="AW532" s="15" t="s">
        <v>38</v>
      </c>
      <c r="AX532" s="15" t="s">
        <v>75</v>
      </c>
      <c r="AY532" s="305" t="s">
        <v>167</v>
      </c>
    </row>
    <row r="533" spans="2:51" s="12" customFormat="1" ht="13.5">
      <c r="B533" s="252"/>
      <c r="C533" s="253"/>
      <c r="D533" s="248" t="s">
        <v>180</v>
      </c>
      <c r="E533" s="254" t="s">
        <v>24</v>
      </c>
      <c r="F533" s="255" t="s">
        <v>709</v>
      </c>
      <c r="G533" s="253"/>
      <c r="H533" s="254" t="s">
        <v>24</v>
      </c>
      <c r="I533" s="256"/>
      <c r="J533" s="253"/>
      <c r="K533" s="253"/>
      <c r="L533" s="257"/>
      <c r="M533" s="258"/>
      <c r="N533" s="259"/>
      <c r="O533" s="259"/>
      <c r="P533" s="259"/>
      <c r="Q533" s="259"/>
      <c r="R533" s="259"/>
      <c r="S533" s="259"/>
      <c r="T533" s="260"/>
      <c r="AT533" s="261" t="s">
        <v>180</v>
      </c>
      <c r="AU533" s="261" t="s">
        <v>87</v>
      </c>
      <c r="AV533" s="12" t="s">
        <v>25</v>
      </c>
      <c r="AW533" s="12" t="s">
        <v>38</v>
      </c>
      <c r="AX533" s="12" t="s">
        <v>75</v>
      </c>
      <c r="AY533" s="261" t="s">
        <v>167</v>
      </c>
    </row>
    <row r="534" spans="2:51" s="12" customFormat="1" ht="13.5">
      <c r="B534" s="252"/>
      <c r="C534" s="253"/>
      <c r="D534" s="248" t="s">
        <v>180</v>
      </c>
      <c r="E534" s="254" t="s">
        <v>24</v>
      </c>
      <c r="F534" s="255" t="s">
        <v>710</v>
      </c>
      <c r="G534" s="253"/>
      <c r="H534" s="254" t="s">
        <v>24</v>
      </c>
      <c r="I534" s="256"/>
      <c r="J534" s="253"/>
      <c r="K534" s="253"/>
      <c r="L534" s="257"/>
      <c r="M534" s="258"/>
      <c r="N534" s="259"/>
      <c r="O534" s="259"/>
      <c r="P534" s="259"/>
      <c r="Q534" s="259"/>
      <c r="R534" s="259"/>
      <c r="S534" s="259"/>
      <c r="T534" s="260"/>
      <c r="AT534" s="261" t="s">
        <v>180</v>
      </c>
      <c r="AU534" s="261" t="s">
        <v>87</v>
      </c>
      <c r="AV534" s="12" t="s">
        <v>25</v>
      </c>
      <c r="AW534" s="12" t="s">
        <v>38</v>
      </c>
      <c r="AX534" s="12" t="s">
        <v>75</v>
      </c>
      <c r="AY534" s="261" t="s">
        <v>167</v>
      </c>
    </row>
    <row r="535" spans="2:51" s="13" customFormat="1" ht="13.5">
      <c r="B535" s="262"/>
      <c r="C535" s="263"/>
      <c r="D535" s="248" t="s">
        <v>180</v>
      </c>
      <c r="E535" s="264" t="s">
        <v>24</v>
      </c>
      <c r="F535" s="265" t="s">
        <v>463</v>
      </c>
      <c r="G535" s="263"/>
      <c r="H535" s="266">
        <v>30.69</v>
      </c>
      <c r="I535" s="267"/>
      <c r="J535" s="263"/>
      <c r="K535" s="263"/>
      <c r="L535" s="268"/>
      <c r="M535" s="269"/>
      <c r="N535" s="270"/>
      <c r="O535" s="270"/>
      <c r="P535" s="270"/>
      <c r="Q535" s="270"/>
      <c r="R535" s="270"/>
      <c r="S535" s="270"/>
      <c r="T535" s="271"/>
      <c r="AT535" s="272" t="s">
        <v>180</v>
      </c>
      <c r="AU535" s="272" t="s">
        <v>87</v>
      </c>
      <c r="AV535" s="13" t="s">
        <v>87</v>
      </c>
      <c r="AW535" s="13" t="s">
        <v>38</v>
      </c>
      <c r="AX535" s="13" t="s">
        <v>75</v>
      </c>
      <c r="AY535" s="272" t="s">
        <v>167</v>
      </c>
    </row>
    <row r="536" spans="2:51" s="13" customFormat="1" ht="13.5">
      <c r="B536" s="262"/>
      <c r="C536" s="263"/>
      <c r="D536" s="248" t="s">
        <v>180</v>
      </c>
      <c r="E536" s="264" t="s">
        <v>24</v>
      </c>
      <c r="F536" s="265" t="s">
        <v>464</v>
      </c>
      <c r="G536" s="263"/>
      <c r="H536" s="266">
        <v>4.03</v>
      </c>
      <c r="I536" s="267"/>
      <c r="J536" s="263"/>
      <c r="K536" s="263"/>
      <c r="L536" s="268"/>
      <c r="M536" s="269"/>
      <c r="N536" s="270"/>
      <c r="O536" s="270"/>
      <c r="P536" s="270"/>
      <c r="Q536" s="270"/>
      <c r="R536" s="270"/>
      <c r="S536" s="270"/>
      <c r="T536" s="271"/>
      <c r="AT536" s="272" t="s">
        <v>180</v>
      </c>
      <c r="AU536" s="272" t="s">
        <v>87</v>
      </c>
      <c r="AV536" s="13" t="s">
        <v>87</v>
      </c>
      <c r="AW536" s="13" t="s">
        <v>38</v>
      </c>
      <c r="AX536" s="13" t="s">
        <v>75</v>
      </c>
      <c r="AY536" s="272" t="s">
        <v>167</v>
      </c>
    </row>
    <row r="537" spans="2:51" s="13" customFormat="1" ht="13.5">
      <c r="B537" s="262"/>
      <c r="C537" s="263"/>
      <c r="D537" s="248" t="s">
        <v>180</v>
      </c>
      <c r="E537" s="264" t="s">
        <v>24</v>
      </c>
      <c r="F537" s="265" t="s">
        <v>711</v>
      </c>
      <c r="G537" s="263"/>
      <c r="H537" s="266">
        <v>25.22</v>
      </c>
      <c r="I537" s="267"/>
      <c r="J537" s="263"/>
      <c r="K537" s="263"/>
      <c r="L537" s="268"/>
      <c r="M537" s="269"/>
      <c r="N537" s="270"/>
      <c r="O537" s="270"/>
      <c r="P537" s="270"/>
      <c r="Q537" s="270"/>
      <c r="R537" s="270"/>
      <c r="S537" s="270"/>
      <c r="T537" s="271"/>
      <c r="AT537" s="272" t="s">
        <v>180</v>
      </c>
      <c r="AU537" s="272" t="s">
        <v>87</v>
      </c>
      <c r="AV537" s="13" t="s">
        <v>87</v>
      </c>
      <c r="AW537" s="13" t="s">
        <v>38</v>
      </c>
      <c r="AX537" s="13" t="s">
        <v>75</v>
      </c>
      <c r="AY537" s="272" t="s">
        <v>167</v>
      </c>
    </row>
    <row r="538" spans="2:51" s="13" customFormat="1" ht="13.5">
      <c r="B538" s="262"/>
      <c r="C538" s="263"/>
      <c r="D538" s="248" t="s">
        <v>180</v>
      </c>
      <c r="E538" s="264" t="s">
        <v>24</v>
      </c>
      <c r="F538" s="265" t="s">
        <v>712</v>
      </c>
      <c r="G538" s="263"/>
      <c r="H538" s="266">
        <v>228.16</v>
      </c>
      <c r="I538" s="267"/>
      <c r="J538" s="263"/>
      <c r="K538" s="263"/>
      <c r="L538" s="268"/>
      <c r="M538" s="269"/>
      <c r="N538" s="270"/>
      <c r="O538" s="270"/>
      <c r="P538" s="270"/>
      <c r="Q538" s="270"/>
      <c r="R538" s="270"/>
      <c r="S538" s="270"/>
      <c r="T538" s="271"/>
      <c r="AT538" s="272" t="s">
        <v>180</v>
      </c>
      <c r="AU538" s="272" t="s">
        <v>87</v>
      </c>
      <c r="AV538" s="13" t="s">
        <v>87</v>
      </c>
      <c r="AW538" s="13" t="s">
        <v>38</v>
      </c>
      <c r="AX538" s="13" t="s">
        <v>75</v>
      </c>
      <c r="AY538" s="272" t="s">
        <v>167</v>
      </c>
    </row>
    <row r="539" spans="2:51" s="12" customFormat="1" ht="13.5">
      <c r="B539" s="252"/>
      <c r="C539" s="253"/>
      <c r="D539" s="248" t="s">
        <v>180</v>
      </c>
      <c r="E539" s="254" t="s">
        <v>24</v>
      </c>
      <c r="F539" s="255" t="s">
        <v>468</v>
      </c>
      <c r="G539" s="253"/>
      <c r="H539" s="254" t="s">
        <v>24</v>
      </c>
      <c r="I539" s="256"/>
      <c r="J539" s="253"/>
      <c r="K539" s="253"/>
      <c r="L539" s="257"/>
      <c r="M539" s="258"/>
      <c r="N539" s="259"/>
      <c r="O539" s="259"/>
      <c r="P539" s="259"/>
      <c r="Q539" s="259"/>
      <c r="R539" s="259"/>
      <c r="S539" s="259"/>
      <c r="T539" s="260"/>
      <c r="AT539" s="261" t="s">
        <v>180</v>
      </c>
      <c r="AU539" s="261" t="s">
        <v>87</v>
      </c>
      <c r="AV539" s="12" t="s">
        <v>25</v>
      </c>
      <c r="AW539" s="12" t="s">
        <v>38</v>
      </c>
      <c r="AX539" s="12" t="s">
        <v>75</v>
      </c>
      <c r="AY539" s="261" t="s">
        <v>167</v>
      </c>
    </row>
    <row r="540" spans="2:51" s="13" customFormat="1" ht="13.5">
      <c r="B540" s="262"/>
      <c r="C540" s="263"/>
      <c r="D540" s="248" t="s">
        <v>180</v>
      </c>
      <c r="E540" s="264" t="s">
        <v>24</v>
      </c>
      <c r="F540" s="265" t="s">
        <v>469</v>
      </c>
      <c r="G540" s="263"/>
      <c r="H540" s="266">
        <v>-32.7</v>
      </c>
      <c r="I540" s="267"/>
      <c r="J540" s="263"/>
      <c r="K540" s="263"/>
      <c r="L540" s="268"/>
      <c r="M540" s="269"/>
      <c r="N540" s="270"/>
      <c r="O540" s="270"/>
      <c r="P540" s="270"/>
      <c r="Q540" s="270"/>
      <c r="R540" s="270"/>
      <c r="S540" s="270"/>
      <c r="T540" s="271"/>
      <c r="AT540" s="272" t="s">
        <v>180</v>
      </c>
      <c r="AU540" s="272" t="s">
        <v>87</v>
      </c>
      <c r="AV540" s="13" t="s">
        <v>87</v>
      </c>
      <c r="AW540" s="13" t="s">
        <v>38</v>
      </c>
      <c r="AX540" s="13" t="s">
        <v>75</v>
      </c>
      <c r="AY540" s="272" t="s">
        <v>167</v>
      </c>
    </row>
    <row r="541" spans="2:51" s="13" customFormat="1" ht="13.5">
      <c r="B541" s="262"/>
      <c r="C541" s="263"/>
      <c r="D541" s="248" t="s">
        <v>180</v>
      </c>
      <c r="E541" s="264" t="s">
        <v>24</v>
      </c>
      <c r="F541" s="265" t="s">
        <v>713</v>
      </c>
      <c r="G541" s="263"/>
      <c r="H541" s="266">
        <v>-14.1</v>
      </c>
      <c r="I541" s="267"/>
      <c r="J541" s="263"/>
      <c r="K541" s="263"/>
      <c r="L541" s="268"/>
      <c r="M541" s="269"/>
      <c r="N541" s="270"/>
      <c r="O541" s="270"/>
      <c r="P541" s="270"/>
      <c r="Q541" s="270"/>
      <c r="R541" s="270"/>
      <c r="S541" s="270"/>
      <c r="T541" s="271"/>
      <c r="AT541" s="272" t="s">
        <v>180</v>
      </c>
      <c r="AU541" s="272" t="s">
        <v>87</v>
      </c>
      <c r="AV541" s="13" t="s">
        <v>87</v>
      </c>
      <c r="AW541" s="13" t="s">
        <v>38</v>
      </c>
      <c r="AX541" s="13" t="s">
        <v>75</v>
      </c>
      <c r="AY541" s="272" t="s">
        <v>167</v>
      </c>
    </row>
    <row r="542" spans="2:51" s="13" customFormat="1" ht="13.5">
      <c r="B542" s="262"/>
      <c r="C542" s="263"/>
      <c r="D542" s="248" t="s">
        <v>180</v>
      </c>
      <c r="E542" s="264" t="s">
        <v>24</v>
      </c>
      <c r="F542" s="265" t="s">
        <v>714</v>
      </c>
      <c r="G542" s="263"/>
      <c r="H542" s="266">
        <v>-9.675</v>
      </c>
      <c r="I542" s="267"/>
      <c r="J542" s="263"/>
      <c r="K542" s="263"/>
      <c r="L542" s="268"/>
      <c r="M542" s="269"/>
      <c r="N542" s="270"/>
      <c r="O542" s="270"/>
      <c r="P542" s="270"/>
      <c r="Q542" s="270"/>
      <c r="R542" s="270"/>
      <c r="S542" s="270"/>
      <c r="T542" s="271"/>
      <c r="AT542" s="272" t="s">
        <v>180</v>
      </c>
      <c r="AU542" s="272" t="s">
        <v>87</v>
      </c>
      <c r="AV542" s="13" t="s">
        <v>87</v>
      </c>
      <c r="AW542" s="13" t="s">
        <v>38</v>
      </c>
      <c r="AX542" s="13" t="s">
        <v>75</v>
      </c>
      <c r="AY542" s="272" t="s">
        <v>167</v>
      </c>
    </row>
    <row r="543" spans="2:51" s="13" customFormat="1" ht="13.5">
      <c r="B543" s="262"/>
      <c r="C543" s="263"/>
      <c r="D543" s="248" t="s">
        <v>180</v>
      </c>
      <c r="E543" s="264" t="s">
        <v>24</v>
      </c>
      <c r="F543" s="265" t="s">
        <v>715</v>
      </c>
      <c r="G543" s="263"/>
      <c r="H543" s="266">
        <v>-46.56</v>
      </c>
      <c r="I543" s="267"/>
      <c r="J543" s="263"/>
      <c r="K543" s="263"/>
      <c r="L543" s="268"/>
      <c r="M543" s="269"/>
      <c r="N543" s="270"/>
      <c r="O543" s="270"/>
      <c r="P543" s="270"/>
      <c r="Q543" s="270"/>
      <c r="R543" s="270"/>
      <c r="S543" s="270"/>
      <c r="T543" s="271"/>
      <c r="AT543" s="272" t="s">
        <v>180</v>
      </c>
      <c r="AU543" s="272" t="s">
        <v>87</v>
      </c>
      <c r="AV543" s="13" t="s">
        <v>87</v>
      </c>
      <c r="AW543" s="13" t="s">
        <v>38</v>
      </c>
      <c r="AX543" s="13" t="s">
        <v>75</v>
      </c>
      <c r="AY543" s="272" t="s">
        <v>167</v>
      </c>
    </row>
    <row r="544" spans="2:51" s="12" customFormat="1" ht="13.5">
      <c r="B544" s="252"/>
      <c r="C544" s="253"/>
      <c r="D544" s="248" t="s">
        <v>180</v>
      </c>
      <c r="E544" s="254" t="s">
        <v>24</v>
      </c>
      <c r="F544" s="255" t="s">
        <v>716</v>
      </c>
      <c r="G544" s="253"/>
      <c r="H544" s="254" t="s">
        <v>24</v>
      </c>
      <c r="I544" s="256"/>
      <c r="J544" s="253"/>
      <c r="K544" s="253"/>
      <c r="L544" s="257"/>
      <c r="M544" s="258"/>
      <c r="N544" s="259"/>
      <c r="O544" s="259"/>
      <c r="P544" s="259"/>
      <c r="Q544" s="259"/>
      <c r="R544" s="259"/>
      <c r="S544" s="259"/>
      <c r="T544" s="260"/>
      <c r="AT544" s="261" t="s">
        <v>180</v>
      </c>
      <c r="AU544" s="261" t="s">
        <v>87</v>
      </c>
      <c r="AV544" s="12" t="s">
        <v>25</v>
      </c>
      <c r="AW544" s="12" t="s">
        <v>38</v>
      </c>
      <c r="AX544" s="12" t="s">
        <v>75</v>
      </c>
      <c r="AY544" s="261" t="s">
        <v>167</v>
      </c>
    </row>
    <row r="545" spans="2:51" s="13" customFormat="1" ht="13.5">
      <c r="B545" s="262"/>
      <c r="C545" s="263"/>
      <c r="D545" s="248" t="s">
        <v>180</v>
      </c>
      <c r="E545" s="264" t="s">
        <v>24</v>
      </c>
      <c r="F545" s="265" t="s">
        <v>717</v>
      </c>
      <c r="G545" s="263"/>
      <c r="H545" s="266">
        <v>-33.325</v>
      </c>
      <c r="I545" s="267"/>
      <c r="J545" s="263"/>
      <c r="K545" s="263"/>
      <c r="L545" s="268"/>
      <c r="M545" s="269"/>
      <c r="N545" s="270"/>
      <c r="O545" s="270"/>
      <c r="P545" s="270"/>
      <c r="Q545" s="270"/>
      <c r="R545" s="270"/>
      <c r="S545" s="270"/>
      <c r="T545" s="271"/>
      <c r="AT545" s="272" t="s">
        <v>180</v>
      </c>
      <c r="AU545" s="272" t="s">
        <v>87</v>
      </c>
      <c r="AV545" s="13" t="s">
        <v>87</v>
      </c>
      <c r="AW545" s="13" t="s">
        <v>38</v>
      </c>
      <c r="AX545" s="13" t="s">
        <v>75</v>
      </c>
      <c r="AY545" s="272" t="s">
        <v>167</v>
      </c>
    </row>
    <row r="546" spans="2:51" s="12" customFormat="1" ht="13.5">
      <c r="B546" s="252"/>
      <c r="C546" s="253"/>
      <c r="D546" s="248" t="s">
        <v>180</v>
      </c>
      <c r="E546" s="254" t="s">
        <v>24</v>
      </c>
      <c r="F546" s="255" t="s">
        <v>718</v>
      </c>
      <c r="G546" s="253"/>
      <c r="H546" s="254" t="s">
        <v>24</v>
      </c>
      <c r="I546" s="256"/>
      <c r="J546" s="253"/>
      <c r="K546" s="253"/>
      <c r="L546" s="257"/>
      <c r="M546" s="258"/>
      <c r="N546" s="259"/>
      <c r="O546" s="259"/>
      <c r="P546" s="259"/>
      <c r="Q546" s="259"/>
      <c r="R546" s="259"/>
      <c r="S546" s="259"/>
      <c r="T546" s="260"/>
      <c r="AT546" s="261" t="s">
        <v>180</v>
      </c>
      <c r="AU546" s="261" t="s">
        <v>87</v>
      </c>
      <c r="AV546" s="12" t="s">
        <v>25</v>
      </c>
      <c r="AW546" s="12" t="s">
        <v>38</v>
      </c>
      <c r="AX546" s="12" t="s">
        <v>75</v>
      </c>
      <c r="AY546" s="261" t="s">
        <v>167</v>
      </c>
    </row>
    <row r="547" spans="2:51" s="13" customFormat="1" ht="13.5">
      <c r="B547" s="262"/>
      <c r="C547" s="263"/>
      <c r="D547" s="248" t="s">
        <v>180</v>
      </c>
      <c r="E547" s="264" t="s">
        <v>24</v>
      </c>
      <c r="F547" s="265" t="s">
        <v>719</v>
      </c>
      <c r="G547" s="263"/>
      <c r="H547" s="266">
        <v>31.26</v>
      </c>
      <c r="I547" s="267"/>
      <c r="J547" s="263"/>
      <c r="K547" s="263"/>
      <c r="L547" s="268"/>
      <c r="M547" s="269"/>
      <c r="N547" s="270"/>
      <c r="O547" s="270"/>
      <c r="P547" s="270"/>
      <c r="Q547" s="270"/>
      <c r="R547" s="270"/>
      <c r="S547" s="270"/>
      <c r="T547" s="271"/>
      <c r="AT547" s="272" t="s">
        <v>180</v>
      </c>
      <c r="AU547" s="272" t="s">
        <v>87</v>
      </c>
      <c r="AV547" s="13" t="s">
        <v>87</v>
      </c>
      <c r="AW547" s="13" t="s">
        <v>38</v>
      </c>
      <c r="AX547" s="13" t="s">
        <v>75</v>
      </c>
      <c r="AY547" s="272" t="s">
        <v>167</v>
      </c>
    </row>
    <row r="548" spans="2:51" s="15" customFormat="1" ht="13.5">
      <c r="B548" s="295"/>
      <c r="C548" s="296"/>
      <c r="D548" s="248" t="s">
        <v>180</v>
      </c>
      <c r="E548" s="297" t="s">
        <v>24</v>
      </c>
      <c r="F548" s="298" t="s">
        <v>720</v>
      </c>
      <c r="G548" s="296"/>
      <c r="H548" s="299">
        <v>183</v>
      </c>
      <c r="I548" s="300"/>
      <c r="J548" s="296"/>
      <c r="K548" s="296"/>
      <c r="L548" s="301"/>
      <c r="M548" s="302"/>
      <c r="N548" s="303"/>
      <c r="O548" s="303"/>
      <c r="P548" s="303"/>
      <c r="Q548" s="303"/>
      <c r="R548" s="303"/>
      <c r="S548" s="303"/>
      <c r="T548" s="304"/>
      <c r="AT548" s="305" t="s">
        <v>180</v>
      </c>
      <c r="AU548" s="305" t="s">
        <v>87</v>
      </c>
      <c r="AV548" s="15" t="s">
        <v>190</v>
      </c>
      <c r="AW548" s="15" t="s">
        <v>38</v>
      </c>
      <c r="AX548" s="15" t="s">
        <v>75</v>
      </c>
      <c r="AY548" s="305" t="s">
        <v>167</v>
      </c>
    </row>
    <row r="549" spans="2:51" s="12" customFormat="1" ht="13.5">
      <c r="B549" s="252"/>
      <c r="C549" s="253"/>
      <c r="D549" s="248" t="s">
        <v>180</v>
      </c>
      <c r="E549" s="254" t="s">
        <v>24</v>
      </c>
      <c r="F549" s="255" t="s">
        <v>721</v>
      </c>
      <c r="G549" s="253"/>
      <c r="H549" s="254" t="s">
        <v>24</v>
      </c>
      <c r="I549" s="256"/>
      <c r="J549" s="253"/>
      <c r="K549" s="253"/>
      <c r="L549" s="257"/>
      <c r="M549" s="258"/>
      <c r="N549" s="259"/>
      <c r="O549" s="259"/>
      <c r="P549" s="259"/>
      <c r="Q549" s="259"/>
      <c r="R549" s="259"/>
      <c r="S549" s="259"/>
      <c r="T549" s="260"/>
      <c r="AT549" s="261" t="s">
        <v>180</v>
      </c>
      <c r="AU549" s="261" t="s">
        <v>87</v>
      </c>
      <c r="AV549" s="12" t="s">
        <v>25</v>
      </c>
      <c r="AW549" s="12" t="s">
        <v>38</v>
      </c>
      <c r="AX549" s="12" t="s">
        <v>75</v>
      </c>
      <c r="AY549" s="261" t="s">
        <v>167</v>
      </c>
    </row>
    <row r="550" spans="2:51" s="13" customFormat="1" ht="13.5">
      <c r="B550" s="262"/>
      <c r="C550" s="263"/>
      <c r="D550" s="248" t="s">
        <v>180</v>
      </c>
      <c r="E550" s="264" t="s">
        <v>24</v>
      </c>
      <c r="F550" s="265" t="s">
        <v>722</v>
      </c>
      <c r="G550" s="263"/>
      <c r="H550" s="266">
        <v>147</v>
      </c>
      <c r="I550" s="267"/>
      <c r="J550" s="263"/>
      <c r="K550" s="263"/>
      <c r="L550" s="268"/>
      <c r="M550" s="269"/>
      <c r="N550" s="270"/>
      <c r="O550" s="270"/>
      <c r="P550" s="270"/>
      <c r="Q550" s="270"/>
      <c r="R550" s="270"/>
      <c r="S550" s="270"/>
      <c r="T550" s="271"/>
      <c r="AT550" s="272" t="s">
        <v>180</v>
      </c>
      <c r="AU550" s="272" t="s">
        <v>87</v>
      </c>
      <c r="AV550" s="13" t="s">
        <v>87</v>
      </c>
      <c r="AW550" s="13" t="s">
        <v>38</v>
      </c>
      <c r="AX550" s="13" t="s">
        <v>75</v>
      </c>
      <c r="AY550" s="272" t="s">
        <v>167</v>
      </c>
    </row>
    <row r="551" spans="2:51" s="15" customFormat="1" ht="13.5">
      <c r="B551" s="295"/>
      <c r="C551" s="296"/>
      <c r="D551" s="248" t="s">
        <v>180</v>
      </c>
      <c r="E551" s="297" t="s">
        <v>24</v>
      </c>
      <c r="F551" s="298" t="s">
        <v>723</v>
      </c>
      <c r="G551" s="296"/>
      <c r="H551" s="299">
        <v>147</v>
      </c>
      <c r="I551" s="300"/>
      <c r="J551" s="296"/>
      <c r="K551" s="296"/>
      <c r="L551" s="301"/>
      <c r="M551" s="302"/>
      <c r="N551" s="303"/>
      <c r="O551" s="303"/>
      <c r="P551" s="303"/>
      <c r="Q551" s="303"/>
      <c r="R551" s="303"/>
      <c r="S551" s="303"/>
      <c r="T551" s="304"/>
      <c r="AT551" s="305" t="s">
        <v>180</v>
      </c>
      <c r="AU551" s="305" t="s">
        <v>87</v>
      </c>
      <c r="AV551" s="15" t="s">
        <v>190</v>
      </c>
      <c r="AW551" s="15" t="s">
        <v>38</v>
      </c>
      <c r="AX551" s="15" t="s">
        <v>75</v>
      </c>
      <c r="AY551" s="305" t="s">
        <v>167</v>
      </c>
    </row>
    <row r="552" spans="2:51" s="12" customFormat="1" ht="13.5">
      <c r="B552" s="252"/>
      <c r="C552" s="253"/>
      <c r="D552" s="248" t="s">
        <v>180</v>
      </c>
      <c r="E552" s="254" t="s">
        <v>24</v>
      </c>
      <c r="F552" s="255" t="s">
        <v>724</v>
      </c>
      <c r="G552" s="253"/>
      <c r="H552" s="254" t="s">
        <v>24</v>
      </c>
      <c r="I552" s="256"/>
      <c r="J552" s="253"/>
      <c r="K552" s="253"/>
      <c r="L552" s="257"/>
      <c r="M552" s="258"/>
      <c r="N552" s="259"/>
      <c r="O552" s="259"/>
      <c r="P552" s="259"/>
      <c r="Q552" s="259"/>
      <c r="R552" s="259"/>
      <c r="S552" s="259"/>
      <c r="T552" s="260"/>
      <c r="AT552" s="261" t="s">
        <v>180</v>
      </c>
      <c r="AU552" s="261" t="s">
        <v>87</v>
      </c>
      <c r="AV552" s="12" t="s">
        <v>25</v>
      </c>
      <c r="AW552" s="12" t="s">
        <v>38</v>
      </c>
      <c r="AX552" s="12" t="s">
        <v>75</v>
      </c>
      <c r="AY552" s="261" t="s">
        <v>167</v>
      </c>
    </row>
    <row r="553" spans="2:51" s="12" customFormat="1" ht="13.5">
      <c r="B553" s="252"/>
      <c r="C553" s="253"/>
      <c r="D553" s="248" t="s">
        <v>180</v>
      </c>
      <c r="E553" s="254" t="s">
        <v>24</v>
      </c>
      <c r="F553" s="255" t="s">
        <v>725</v>
      </c>
      <c r="G553" s="253"/>
      <c r="H553" s="254" t="s">
        <v>24</v>
      </c>
      <c r="I553" s="256"/>
      <c r="J553" s="253"/>
      <c r="K553" s="253"/>
      <c r="L553" s="257"/>
      <c r="M553" s="258"/>
      <c r="N553" s="259"/>
      <c r="O553" s="259"/>
      <c r="P553" s="259"/>
      <c r="Q553" s="259"/>
      <c r="R553" s="259"/>
      <c r="S553" s="259"/>
      <c r="T553" s="260"/>
      <c r="AT553" s="261" t="s">
        <v>180</v>
      </c>
      <c r="AU553" s="261" t="s">
        <v>87</v>
      </c>
      <c r="AV553" s="12" t="s">
        <v>25</v>
      </c>
      <c r="AW553" s="12" t="s">
        <v>38</v>
      </c>
      <c r="AX553" s="12" t="s">
        <v>75</v>
      </c>
      <c r="AY553" s="261" t="s">
        <v>167</v>
      </c>
    </row>
    <row r="554" spans="2:51" s="13" customFormat="1" ht="13.5">
      <c r="B554" s="262"/>
      <c r="C554" s="263"/>
      <c r="D554" s="248" t="s">
        <v>180</v>
      </c>
      <c r="E554" s="264" t="s">
        <v>24</v>
      </c>
      <c r="F554" s="265" t="s">
        <v>726</v>
      </c>
      <c r="G554" s="263"/>
      <c r="H554" s="266">
        <v>189</v>
      </c>
      <c r="I554" s="267"/>
      <c r="J554" s="263"/>
      <c r="K554" s="263"/>
      <c r="L554" s="268"/>
      <c r="M554" s="269"/>
      <c r="N554" s="270"/>
      <c r="O554" s="270"/>
      <c r="P554" s="270"/>
      <c r="Q554" s="270"/>
      <c r="R554" s="270"/>
      <c r="S554" s="270"/>
      <c r="T554" s="271"/>
      <c r="AT554" s="272" t="s">
        <v>180</v>
      </c>
      <c r="AU554" s="272" t="s">
        <v>87</v>
      </c>
      <c r="AV554" s="13" t="s">
        <v>87</v>
      </c>
      <c r="AW554" s="13" t="s">
        <v>38</v>
      </c>
      <c r="AX554" s="13" t="s">
        <v>75</v>
      </c>
      <c r="AY554" s="272" t="s">
        <v>167</v>
      </c>
    </row>
    <row r="555" spans="2:51" s="15" customFormat="1" ht="13.5">
      <c r="B555" s="295"/>
      <c r="C555" s="296"/>
      <c r="D555" s="248" t="s">
        <v>180</v>
      </c>
      <c r="E555" s="297" t="s">
        <v>24</v>
      </c>
      <c r="F555" s="298" t="s">
        <v>727</v>
      </c>
      <c r="G555" s="296"/>
      <c r="H555" s="299">
        <v>189</v>
      </c>
      <c r="I555" s="300"/>
      <c r="J555" s="296"/>
      <c r="K555" s="296"/>
      <c r="L555" s="301"/>
      <c r="M555" s="302"/>
      <c r="N555" s="303"/>
      <c r="O555" s="303"/>
      <c r="P555" s="303"/>
      <c r="Q555" s="303"/>
      <c r="R555" s="303"/>
      <c r="S555" s="303"/>
      <c r="T555" s="304"/>
      <c r="AT555" s="305" t="s">
        <v>180</v>
      </c>
      <c r="AU555" s="305" t="s">
        <v>87</v>
      </c>
      <c r="AV555" s="15" t="s">
        <v>190</v>
      </c>
      <c r="AW555" s="15" t="s">
        <v>38</v>
      </c>
      <c r="AX555" s="15" t="s">
        <v>25</v>
      </c>
      <c r="AY555" s="305" t="s">
        <v>167</v>
      </c>
    </row>
    <row r="556" spans="2:65" s="1" customFormat="1" ht="22.8" customHeight="1">
      <c r="B556" s="47"/>
      <c r="C556" s="236" t="s">
        <v>728</v>
      </c>
      <c r="D556" s="236" t="s">
        <v>169</v>
      </c>
      <c r="E556" s="237" t="s">
        <v>729</v>
      </c>
      <c r="F556" s="238" t="s">
        <v>730</v>
      </c>
      <c r="G556" s="239" t="s">
        <v>226</v>
      </c>
      <c r="H556" s="240">
        <v>756</v>
      </c>
      <c r="I556" s="241"/>
      <c r="J556" s="242">
        <f>ROUND(I556*H556,2)</f>
        <v>0</v>
      </c>
      <c r="K556" s="238" t="s">
        <v>173</v>
      </c>
      <c r="L556" s="73"/>
      <c r="M556" s="243" t="s">
        <v>24</v>
      </c>
      <c r="N556" s="244" t="s">
        <v>47</v>
      </c>
      <c r="O556" s="48"/>
      <c r="P556" s="245">
        <f>O556*H556</f>
        <v>0</v>
      </c>
      <c r="Q556" s="245">
        <v>0.0079</v>
      </c>
      <c r="R556" s="245">
        <f>Q556*H556</f>
        <v>5.9724</v>
      </c>
      <c r="S556" s="245">
        <v>0</v>
      </c>
      <c r="T556" s="246">
        <f>S556*H556</f>
        <v>0</v>
      </c>
      <c r="AR556" s="25" t="s">
        <v>174</v>
      </c>
      <c r="AT556" s="25" t="s">
        <v>169</v>
      </c>
      <c r="AU556" s="25" t="s">
        <v>87</v>
      </c>
      <c r="AY556" s="25" t="s">
        <v>167</v>
      </c>
      <c r="BE556" s="247">
        <f>IF(N556="základní",J556,0)</f>
        <v>0</v>
      </c>
      <c r="BF556" s="247">
        <f>IF(N556="snížená",J556,0)</f>
        <v>0</v>
      </c>
      <c r="BG556" s="247">
        <f>IF(N556="zákl. přenesená",J556,0)</f>
        <v>0</v>
      </c>
      <c r="BH556" s="247">
        <f>IF(N556="sníž. přenesená",J556,0)</f>
        <v>0</v>
      </c>
      <c r="BI556" s="247">
        <f>IF(N556="nulová",J556,0)</f>
        <v>0</v>
      </c>
      <c r="BJ556" s="25" t="s">
        <v>87</v>
      </c>
      <c r="BK556" s="247">
        <f>ROUND(I556*H556,2)</f>
        <v>0</v>
      </c>
      <c r="BL556" s="25" t="s">
        <v>174</v>
      </c>
      <c r="BM556" s="25" t="s">
        <v>731</v>
      </c>
    </row>
    <row r="557" spans="2:47" s="1" customFormat="1" ht="13.5">
      <c r="B557" s="47"/>
      <c r="C557" s="75"/>
      <c r="D557" s="248" t="s">
        <v>176</v>
      </c>
      <c r="E557" s="75"/>
      <c r="F557" s="249" t="s">
        <v>732</v>
      </c>
      <c r="G557" s="75"/>
      <c r="H557" s="75"/>
      <c r="I557" s="204"/>
      <c r="J557" s="75"/>
      <c r="K557" s="75"/>
      <c r="L557" s="73"/>
      <c r="M557" s="250"/>
      <c r="N557" s="48"/>
      <c r="O557" s="48"/>
      <c r="P557" s="48"/>
      <c r="Q557" s="48"/>
      <c r="R557" s="48"/>
      <c r="S557" s="48"/>
      <c r="T557" s="96"/>
      <c r="AT557" s="25" t="s">
        <v>176</v>
      </c>
      <c r="AU557" s="25" t="s">
        <v>87</v>
      </c>
    </row>
    <row r="558" spans="2:47" s="1" customFormat="1" ht="13.5">
      <c r="B558" s="47"/>
      <c r="C558" s="75"/>
      <c r="D558" s="248" t="s">
        <v>178</v>
      </c>
      <c r="E558" s="75"/>
      <c r="F558" s="251" t="s">
        <v>704</v>
      </c>
      <c r="G558" s="75"/>
      <c r="H558" s="75"/>
      <c r="I558" s="204"/>
      <c r="J558" s="75"/>
      <c r="K558" s="75"/>
      <c r="L558" s="73"/>
      <c r="M558" s="250"/>
      <c r="N558" s="48"/>
      <c r="O558" s="48"/>
      <c r="P558" s="48"/>
      <c r="Q558" s="48"/>
      <c r="R558" s="48"/>
      <c r="S558" s="48"/>
      <c r="T558" s="96"/>
      <c r="AT558" s="25" t="s">
        <v>178</v>
      </c>
      <c r="AU558" s="25" t="s">
        <v>87</v>
      </c>
    </row>
    <row r="559" spans="2:51" s="12" customFormat="1" ht="13.5">
      <c r="B559" s="252"/>
      <c r="C559" s="253"/>
      <c r="D559" s="248" t="s">
        <v>180</v>
      </c>
      <c r="E559" s="254" t="s">
        <v>24</v>
      </c>
      <c r="F559" s="255" t="s">
        <v>733</v>
      </c>
      <c r="G559" s="253"/>
      <c r="H559" s="254" t="s">
        <v>24</v>
      </c>
      <c r="I559" s="256"/>
      <c r="J559" s="253"/>
      <c r="K559" s="253"/>
      <c r="L559" s="257"/>
      <c r="M559" s="258"/>
      <c r="N559" s="259"/>
      <c r="O559" s="259"/>
      <c r="P559" s="259"/>
      <c r="Q559" s="259"/>
      <c r="R559" s="259"/>
      <c r="S559" s="259"/>
      <c r="T559" s="260"/>
      <c r="AT559" s="261" t="s">
        <v>180</v>
      </c>
      <c r="AU559" s="261" t="s">
        <v>87</v>
      </c>
      <c r="AV559" s="12" t="s">
        <v>25</v>
      </c>
      <c r="AW559" s="12" t="s">
        <v>38</v>
      </c>
      <c r="AX559" s="12" t="s">
        <v>75</v>
      </c>
      <c r="AY559" s="261" t="s">
        <v>167</v>
      </c>
    </row>
    <row r="560" spans="2:51" s="12" customFormat="1" ht="13.5">
      <c r="B560" s="252"/>
      <c r="C560" s="253"/>
      <c r="D560" s="248" t="s">
        <v>180</v>
      </c>
      <c r="E560" s="254" t="s">
        <v>24</v>
      </c>
      <c r="F560" s="255" t="s">
        <v>734</v>
      </c>
      <c r="G560" s="253"/>
      <c r="H560" s="254" t="s">
        <v>24</v>
      </c>
      <c r="I560" s="256"/>
      <c r="J560" s="253"/>
      <c r="K560" s="253"/>
      <c r="L560" s="257"/>
      <c r="M560" s="258"/>
      <c r="N560" s="259"/>
      <c r="O560" s="259"/>
      <c r="P560" s="259"/>
      <c r="Q560" s="259"/>
      <c r="R560" s="259"/>
      <c r="S560" s="259"/>
      <c r="T560" s="260"/>
      <c r="AT560" s="261" t="s">
        <v>180</v>
      </c>
      <c r="AU560" s="261" t="s">
        <v>87</v>
      </c>
      <c r="AV560" s="12" t="s">
        <v>25</v>
      </c>
      <c r="AW560" s="12" t="s">
        <v>38</v>
      </c>
      <c r="AX560" s="12" t="s">
        <v>75</v>
      </c>
      <c r="AY560" s="261" t="s">
        <v>167</v>
      </c>
    </row>
    <row r="561" spans="2:51" s="13" customFormat="1" ht="13.5">
      <c r="B561" s="262"/>
      <c r="C561" s="263"/>
      <c r="D561" s="248" t="s">
        <v>180</v>
      </c>
      <c r="E561" s="264" t="s">
        <v>24</v>
      </c>
      <c r="F561" s="265" t="s">
        <v>735</v>
      </c>
      <c r="G561" s="263"/>
      <c r="H561" s="266">
        <v>756</v>
      </c>
      <c r="I561" s="267"/>
      <c r="J561" s="263"/>
      <c r="K561" s="263"/>
      <c r="L561" s="268"/>
      <c r="M561" s="269"/>
      <c r="N561" s="270"/>
      <c r="O561" s="270"/>
      <c r="P561" s="270"/>
      <c r="Q561" s="270"/>
      <c r="R561" s="270"/>
      <c r="S561" s="270"/>
      <c r="T561" s="271"/>
      <c r="AT561" s="272" t="s">
        <v>180</v>
      </c>
      <c r="AU561" s="272" t="s">
        <v>87</v>
      </c>
      <c r="AV561" s="13" t="s">
        <v>87</v>
      </c>
      <c r="AW561" s="13" t="s">
        <v>38</v>
      </c>
      <c r="AX561" s="13" t="s">
        <v>25</v>
      </c>
      <c r="AY561" s="272" t="s">
        <v>167</v>
      </c>
    </row>
    <row r="562" spans="2:65" s="1" customFormat="1" ht="22.8" customHeight="1">
      <c r="B562" s="47"/>
      <c r="C562" s="236" t="s">
        <v>736</v>
      </c>
      <c r="D562" s="236" t="s">
        <v>169</v>
      </c>
      <c r="E562" s="237" t="s">
        <v>737</v>
      </c>
      <c r="F562" s="238" t="s">
        <v>738</v>
      </c>
      <c r="G562" s="239" t="s">
        <v>226</v>
      </c>
      <c r="H562" s="240">
        <v>170</v>
      </c>
      <c r="I562" s="241"/>
      <c r="J562" s="242">
        <f>ROUND(I562*H562,2)</f>
        <v>0</v>
      </c>
      <c r="K562" s="238" t="s">
        <v>173</v>
      </c>
      <c r="L562" s="73"/>
      <c r="M562" s="243" t="s">
        <v>24</v>
      </c>
      <c r="N562" s="244" t="s">
        <v>47</v>
      </c>
      <c r="O562" s="48"/>
      <c r="P562" s="245">
        <f>O562*H562</f>
        <v>0</v>
      </c>
      <c r="Q562" s="245">
        <v>0.01838</v>
      </c>
      <c r="R562" s="245">
        <f>Q562*H562</f>
        <v>3.1246</v>
      </c>
      <c r="S562" s="245">
        <v>0</v>
      </c>
      <c r="T562" s="246">
        <f>S562*H562</f>
        <v>0</v>
      </c>
      <c r="AR562" s="25" t="s">
        <v>174</v>
      </c>
      <c r="AT562" s="25" t="s">
        <v>169</v>
      </c>
      <c r="AU562" s="25" t="s">
        <v>87</v>
      </c>
      <c r="AY562" s="25" t="s">
        <v>167</v>
      </c>
      <c r="BE562" s="247">
        <f>IF(N562="základní",J562,0)</f>
        <v>0</v>
      </c>
      <c r="BF562" s="247">
        <f>IF(N562="snížená",J562,0)</f>
        <v>0</v>
      </c>
      <c r="BG562" s="247">
        <f>IF(N562="zákl. přenesená",J562,0)</f>
        <v>0</v>
      </c>
      <c r="BH562" s="247">
        <f>IF(N562="sníž. přenesená",J562,0)</f>
        <v>0</v>
      </c>
      <c r="BI562" s="247">
        <f>IF(N562="nulová",J562,0)</f>
        <v>0</v>
      </c>
      <c r="BJ562" s="25" t="s">
        <v>87</v>
      </c>
      <c r="BK562" s="247">
        <f>ROUND(I562*H562,2)</f>
        <v>0</v>
      </c>
      <c r="BL562" s="25" t="s">
        <v>174</v>
      </c>
      <c r="BM562" s="25" t="s">
        <v>739</v>
      </c>
    </row>
    <row r="563" spans="2:47" s="1" customFormat="1" ht="13.5">
      <c r="B563" s="47"/>
      <c r="C563" s="75"/>
      <c r="D563" s="248" t="s">
        <v>176</v>
      </c>
      <c r="E563" s="75"/>
      <c r="F563" s="249" t="s">
        <v>740</v>
      </c>
      <c r="G563" s="75"/>
      <c r="H563" s="75"/>
      <c r="I563" s="204"/>
      <c r="J563" s="75"/>
      <c r="K563" s="75"/>
      <c r="L563" s="73"/>
      <c r="M563" s="250"/>
      <c r="N563" s="48"/>
      <c r="O563" s="48"/>
      <c r="P563" s="48"/>
      <c r="Q563" s="48"/>
      <c r="R563" s="48"/>
      <c r="S563" s="48"/>
      <c r="T563" s="96"/>
      <c r="AT563" s="25" t="s">
        <v>176</v>
      </c>
      <c r="AU563" s="25" t="s">
        <v>87</v>
      </c>
    </row>
    <row r="564" spans="2:47" s="1" customFormat="1" ht="13.5">
      <c r="B564" s="47"/>
      <c r="C564" s="75"/>
      <c r="D564" s="248" t="s">
        <v>178</v>
      </c>
      <c r="E564" s="75"/>
      <c r="F564" s="251" t="s">
        <v>741</v>
      </c>
      <c r="G564" s="75"/>
      <c r="H564" s="75"/>
      <c r="I564" s="204"/>
      <c r="J564" s="75"/>
      <c r="K564" s="75"/>
      <c r="L564" s="73"/>
      <c r="M564" s="250"/>
      <c r="N564" s="48"/>
      <c r="O564" s="48"/>
      <c r="P564" s="48"/>
      <c r="Q564" s="48"/>
      <c r="R564" s="48"/>
      <c r="S564" s="48"/>
      <c r="T564" s="96"/>
      <c r="AT564" s="25" t="s">
        <v>178</v>
      </c>
      <c r="AU564" s="25" t="s">
        <v>87</v>
      </c>
    </row>
    <row r="565" spans="2:51" s="12" customFormat="1" ht="13.5">
      <c r="B565" s="252"/>
      <c r="C565" s="253"/>
      <c r="D565" s="248" t="s">
        <v>180</v>
      </c>
      <c r="E565" s="254" t="s">
        <v>24</v>
      </c>
      <c r="F565" s="255" t="s">
        <v>742</v>
      </c>
      <c r="G565" s="253"/>
      <c r="H565" s="254" t="s">
        <v>24</v>
      </c>
      <c r="I565" s="256"/>
      <c r="J565" s="253"/>
      <c r="K565" s="253"/>
      <c r="L565" s="257"/>
      <c r="M565" s="258"/>
      <c r="N565" s="259"/>
      <c r="O565" s="259"/>
      <c r="P565" s="259"/>
      <c r="Q565" s="259"/>
      <c r="R565" s="259"/>
      <c r="S565" s="259"/>
      <c r="T565" s="260"/>
      <c r="AT565" s="261" t="s">
        <v>180</v>
      </c>
      <c r="AU565" s="261" t="s">
        <v>87</v>
      </c>
      <c r="AV565" s="12" t="s">
        <v>25</v>
      </c>
      <c r="AW565" s="12" t="s">
        <v>38</v>
      </c>
      <c r="AX565" s="12" t="s">
        <v>75</v>
      </c>
      <c r="AY565" s="261" t="s">
        <v>167</v>
      </c>
    </row>
    <row r="566" spans="2:51" s="12" customFormat="1" ht="13.5">
      <c r="B566" s="252"/>
      <c r="C566" s="253"/>
      <c r="D566" s="248" t="s">
        <v>180</v>
      </c>
      <c r="E566" s="254" t="s">
        <v>24</v>
      </c>
      <c r="F566" s="255" t="s">
        <v>743</v>
      </c>
      <c r="G566" s="253"/>
      <c r="H566" s="254" t="s">
        <v>24</v>
      </c>
      <c r="I566" s="256"/>
      <c r="J566" s="253"/>
      <c r="K566" s="253"/>
      <c r="L566" s="257"/>
      <c r="M566" s="258"/>
      <c r="N566" s="259"/>
      <c r="O566" s="259"/>
      <c r="P566" s="259"/>
      <c r="Q566" s="259"/>
      <c r="R566" s="259"/>
      <c r="S566" s="259"/>
      <c r="T566" s="260"/>
      <c r="AT566" s="261" t="s">
        <v>180</v>
      </c>
      <c r="AU566" s="261" t="s">
        <v>87</v>
      </c>
      <c r="AV566" s="12" t="s">
        <v>25</v>
      </c>
      <c r="AW566" s="12" t="s">
        <v>38</v>
      </c>
      <c r="AX566" s="12" t="s">
        <v>75</v>
      </c>
      <c r="AY566" s="261" t="s">
        <v>167</v>
      </c>
    </row>
    <row r="567" spans="2:51" s="13" customFormat="1" ht="13.5">
      <c r="B567" s="262"/>
      <c r="C567" s="263"/>
      <c r="D567" s="248" t="s">
        <v>180</v>
      </c>
      <c r="E567" s="264" t="s">
        <v>24</v>
      </c>
      <c r="F567" s="265" t="s">
        <v>744</v>
      </c>
      <c r="G567" s="263"/>
      <c r="H567" s="266">
        <v>68</v>
      </c>
      <c r="I567" s="267"/>
      <c r="J567" s="263"/>
      <c r="K567" s="263"/>
      <c r="L567" s="268"/>
      <c r="M567" s="269"/>
      <c r="N567" s="270"/>
      <c r="O567" s="270"/>
      <c r="P567" s="270"/>
      <c r="Q567" s="270"/>
      <c r="R567" s="270"/>
      <c r="S567" s="270"/>
      <c r="T567" s="271"/>
      <c r="AT567" s="272" t="s">
        <v>180</v>
      </c>
      <c r="AU567" s="272" t="s">
        <v>87</v>
      </c>
      <c r="AV567" s="13" t="s">
        <v>87</v>
      </c>
      <c r="AW567" s="13" t="s">
        <v>38</v>
      </c>
      <c r="AX567" s="13" t="s">
        <v>75</v>
      </c>
      <c r="AY567" s="272" t="s">
        <v>167</v>
      </c>
    </row>
    <row r="568" spans="2:51" s="12" customFormat="1" ht="13.5">
      <c r="B568" s="252"/>
      <c r="C568" s="253"/>
      <c r="D568" s="248" t="s">
        <v>180</v>
      </c>
      <c r="E568" s="254" t="s">
        <v>24</v>
      </c>
      <c r="F568" s="255" t="s">
        <v>745</v>
      </c>
      <c r="G568" s="253"/>
      <c r="H568" s="254" t="s">
        <v>24</v>
      </c>
      <c r="I568" s="256"/>
      <c r="J568" s="253"/>
      <c r="K568" s="253"/>
      <c r="L568" s="257"/>
      <c r="M568" s="258"/>
      <c r="N568" s="259"/>
      <c r="O568" s="259"/>
      <c r="P568" s="259"/>
      <c r="Q568" s="259"/>
      <c r="R568" s="259"/>
      <c r="S568" s="259"/>
      <c r="T568" s="260"/>
      <c r="AT568" s="261" t="s">
        <v>180</v>
      </c>
      <c r="AU568" s="261" t="s">
        <v>87</v>
      </c>
      <c r="AV568" s="12" t="s">
        <v>25</v>
      </c>
      <c r="AW568" s="12" t="s">
        <v>38</v>
      </c>
      <c r="AX568" s="12" t="s">
        <v>75</v>
      </c>
      <c r="AY568" s="261" t="s">
        <v>167</v>
      </c>
    </row>
    <row r="569" spans="2:51" s="13" customFormat="1" ht="13.5">
      <c r="B569" s="262"/>
      <c r="C569" s="263"/>
      <c r="D569" s="248" t="s">
        <v>180</v>
      </c>
      <c r="E569" s="264" t="s">
        <v>24</v>
      </c>
      <c r="F569" s="265" t="s">
        <v>746</v>
      </c>
      <c r="G569" s="263"/>
      <c r="H569" s="266">
        <v>24</v>
      </c>
      <c r="I569" s="267"/>
      <c r="J569" s="263"/>
      <c r="K569" s="263"/>
      <c r="L569" s="268"/>
      <c r="M569" s="269"/>
      <c r="N569" s="270"/>
      <c r="O569" s="270"/>
      <c r="P569" s="270"/>
      <c r="Q569" s="270"/>
      <c r="R569" s="270"/>
      <c r="S569" s="270"/>
      <c r="T569" s="271"/>
      <c r="AT569" s="272" t="s">
        <v>180</v>
      </c>
      <c r="AU569" s="272" t="s">
        <v>87</v>
      </c>
      <c r="AV569" s="13" t="s">
        <v>87</v>
      </c>
      <c r="AW569" s="13" t="s">
        <v>38</v>
      </c>
      <c r="AX569" s="13" t="s">
        <v>75</v>
      </c>
      <c r="AY569" s="272" t="s">
        <v>167</v>
      </c>
    </row>
    <row r="570" spans="2:51" s="12" customFormat="1" ht="13.5">
      <c r="B570" s="252"/>
      <c r="C570" s="253"/>
      <c r="D570" s="248" t="s">
        <v>180</v>
      </c>
      <c r="E570" s="254" t="s">
        <v>24</v>
      </c>
      <c r="F570" s="255" t="s">
        <v>468</v>
      </c>
      <c r="G570" s="253"/>
      <c r="H570" s="254" t="s">
        <v>24</v>
      </c>
      <c r="I570" s="256"/>
      <c r="J570" s="253"/>
      <c r="K570" s="253"/>
      <c r="L570" s="257"/>
      <c r="M570" s="258"/>
      <c r="N570" s="259"/>
      <c r="O570" s="259"/>
      <c r="P570" s="259"/>
      <c r="Q570" s="259"/>
      <c r="R570" s="259"/>
      <c r="S570" s="259"/>
      <c r="T570" s="260"/>
      <c r="AT570" s="261" t="s">
        <v>180</v>
      </c>
      <c r="AU570" s="261" t="s">
        <v>87</v>
      </c>
      <c r="AV570" s="12" t="s">
        <v>25</v>
      </c>
      <c r="AW570" s="12" t="s">
        <v>38</v>
      </c>
      <c r="AX570" s="12" t="s">
        <v>75</v>
      </c>
      <c r="AY570" s="261" t="s">
        <v>167</v>
      </c>
    </row>
    <row r="571" spans="2:51" s="13" customFormat="1" ht="13.5">
      <c r="B571" s="262"/>
      <c r="C571" s="263"/>
      <c r="D571" s="248" t="s">
        <v>180</v>
      </c>
      <c r="E571" s="264" t="s">
        <v>24</v>
      </c>
      <c r="F571" s="265" t="s">
        <v>747</v>
      </c>
      <c r="G571" s="263"/>
      <c r="H571" s="266">
        <v>-16.66</v>
      </c>
      <c r="I571" s="267"/>
      <c r="J571" s="263"/>
      <c r="K571" s="263"/>
      <c r="L571" s="268"/>
      <c r="M571" s="269"/>
      <c r="N571" s="270"/>
      <c r="O571" s="270"/>
      <c r="P571" s="270"/>
      <c r="Q571" s="270"/>
      <c r="R571" s="270"/>
      <c r="S571" s="270"/>
      <c r="T571" s="271"/>
      <c r="AT571" s="272" t="s">
        <v>180</v>
      </c>
      <c r="AU571" s="272" t="s">
        <v>87</v>
      </c>
      <c r="AV571" s="13" t="s">
        <v>87</v>
      </c>
      <c r="AW571" s="13" t="s">
        <v>38</v>
      </c>
      <c r="AX571" s="13" t="s">
        <v>75</v>
      </c>
      <c r="AY571" s="272" t="s">
        <v>167</v>
      </c>
    </row>
    <row r="572" spans="2:51" s="13" customFormat="1" ht="13.5">
      <c r="B572" s="262"/>
      <c r="C572" s="263"/>
      <c r="D572" s="248" t="s">
        <v>180</v>
      </c>
      <c r="E572" s="264" t="s">
        <v>24</v>
      </c>
      <c r="F572" s="265" t="s">
        <v>748</v>
      </c>
      <c r="G572" s="263"/>
      <c r="H572" s="266">
        <v>1.66</v>
      </c>
      <c r="I572" s="267"/>
      <c r="J572" s="263"/>
      <c r="K572" s="263"/>
      <c r="L572" s="268"/>
      <c r="M572" s="269"/>
      <c r="N572" s="270"/>
      <c r="O572" s="270"/>
      <c r="P572" s="270"/>
      <c r="Q572" s="270"/>
      <c r="R572" s="270"/>
      <c r="S572" s="270"/>
      <c r="T572" s="271"/>
      <c r="AT572" s="272" t="s">
        <v>180</v>
      </c>
      <c r="AU572" s="272" t="s">
        <v>87</v>
      </c>
      <c r="AV572" s="13" t="s">
        <v>87</v>
      </c>
      <c r="AW572" s="13" t="s">
        <v>38</v>
      </c>
      <c r="AX572" s="13" t="s">
        <v>75</v>
      </c>
      <c r="AY572" s="272" t="s">
        <v>167</v>
      </c>
    </row>
    <row r="573" spans="2:51" s="12" customFormat="1" ht="13.5">
      <c r="B573" s="252"/>
      <c r="C573" s="253"/>
      <c r="D573" s="248" t="s">
        <v>180</v>
      </c>
      <c r="E573" s="254" t="s">
        <v>24</v>
      </c>
      <c r="F573" s="255" t="s">
        <v>749</v>
      </c>
      <c r="G573" s="253"/>
      <c r="H573" s="254" t="s">
        <v>24</v>
      </c>
      <c r="I573" s="256"/>
      <c r="J573" s="253"/>
      <c r="K573" s="253"/>
      <c r="L573" s="257"/>
      <c r="M573" s="258"/>
      <c r="N573" s="259"/>
      <c r="O573" s="259"/>
      <c r="P573" s="259"/>
      <c r="Q573" s="259"/>
      <c r="R573" s="259"/>
      <c r="S573" s="259"/>
      <c r="T573" s="260"/>
      <c r="AT573" s="261" t="s">
        <v>180</v>
      </c>
      <c r="AU573" s="261" t="s">
        <v>87</v>
      </c>
      <c r="AV573" s="12" t="s">
        <v>25</v>
      </c>
      <c r="AW573" s="12" t="s">
        <v>38</v>
      </c>
      <c r="AX573" s="12" t="s">
        <v>75</v>
      </c>
      <c r="AY573" s="261" t="s">
        <v>167</v>
      </c>
    </row>
    <row r="574" spans="2:51" s="13" customFormat="1" ht="13.5">
      <c r="B574" s="262"/>
      <c r="C574" s="263"/>
      <c r="D574" s="248" t="s">
        <v>180</v>
      </c>
      <c r="E574" s="264" t="s">
        <v>24</v>
      </c>
      <c r="F574" s="265" t="s">
        <v>750</v>
      </c>
      <c r="G574" s="263"/>
      <c r="H574" s="266">
        <v>42</v>
      </c>
      <c r="I574" s="267"/>
      <c r="J574" s="263"/>
      <c r="K574" s="263"/>
      <c r="L574" s="268"/>
      <c r="M574" s="269"/>
      <c r="N574" s="270"/>
      <c r="O574" s="270"/>
      <c r="P574" s="270"/>
      <c r="Q574" s="270"/>
      <c r="R574" s="270"/>
      <c r="S574" s="270"/>
      <c r="T574" s="271"/>
      <c r="AT574" s="272" t="s">
        <v>180</v>
      </c>
      <c r="AU574" s="272" t="s">
        <v>87</v>
      </c>
      <c r="AV574" s="13" t="s">
        <v>87</v>
      </c>
      <c r="AW574" s="13" t="s">
        <v>38</v>
      </c>
      <c r="AX574" s="13" t="s">
        <v>75</v>
      </c>
      <c r="AY574" s="272" t="s">
        <v>167</v>
      </c>
    </row>
    <row r="575" spans="2:51" s="12" customFormat="1" ht="13.5">
      <c r="B575" s="252"/>
      <c r="C575" s="253"/>
      <c r="D575" s="248" t="s">
        <v>180</v>
      </c>
      <c r="E575" s="254" t="s">
        <v>24</v>
      </c>
      <c r="F575" s="255" t="s">
        <v>751</v>
      </c>
      <c r="G575" s="253"/>
      <c r="H575" s="254" t="s">
        <v>24</v>
      </c>
      <c r="I575" s="256"/>
      <c r="J575" s="253"/>
      <c r="K575" s="253"/>
      <c r="L575" s="257"/>
      <c r="M575" s="258"/>
      <c r="N575" s="259"/>
      <c r="O575" s="259"/>
      <c r="P575" s="259"/>
      <c r="Q575" s="259"/>
      <c r="R575" s="259"/>
      <c r="S575" s="259"/>
      <c r="T575" s="260"/>
      <c r="AT575" s="261" t="s">
        <v>180</v>
      </c>
      <c r="AU575" s="261" t="s">
        <v>87</v>
      </c>
      <c r="AV575" s="12" t="s">
        <v>25</v>
      </c>
      <c r="AW575" s="12" t="s">
        <v>38</v>
      </c>
      <c r="AX575" s="12" t="s">
        <v>75</v>
      </c>
      <c r="AY575" s="261" t="s">
        <v>167</v>
      </c>
    </row>
    <row r="576" spans="2:51" s="12" customFormat="1" ht="13.5">
      <c r="B576" s="252"/>
      <c r="C576" s="253"/>
      <c r="D576" s="248" t="s">
        <v>180</v>
      </c>
      <c r="E576" s="254" t="s">
        <v>24</v>
      </c>
      <c r="F576" s="255" t="s">
        <v>752</v>
      </c>
      <c r="G576" s="253"/>
      <c r="H576" s="254" t="s">
        <v>24</v>
      </c>
      <c r="I576" s="256"/>
      <c r="J576" s="253"/>
      <c r="K576" s="253"/>
      <c r="L576" s="257"/>
      <c r="M576" s="258"/>
      <c r="N576" s="259"/>
      <c r="O576" s="259"/>
      <c r="P576" s="259"/>
      <c r="Q576" s="259"/>
      <c r="R576" s="259"/>
      <c r="S576" s="259"/>
      <c r="T576" s="260"/>
      <c r="AT576" s="261" t="s">
        <v>180</v>
      </c>
      <c r="AU576" s="261" t="s">
        <v>87</v>
      </c>
      <c r="AV576" s="12" t="s">
        <v>25</v>
      </c>
      <c r="AW576" s="12" t="s">
        <v>38</v>
      </c>
      <c r="AX576" s="12" t="s">
        <v>75</v>
      </c>
      <c r="AY576" s="261" t="s">
        <v>167</v>
      </c>
    </row>
    <row r="577" spans="2:51" s="13" customFormat="1" ht="13.5">
      <c r="B577" s="262"/>
      <c r="C577" s="263"/>
      <c r="D577" s="248" t="s">
        <v>180</v>
      </c>
      <c r="E577" s="264" t="s">
        <v>24</v>
      </c>
      <c r="F577" s="265" t="s">
        <v>753</v>
      </c>
      <c r="G577" s="263"/>
      <c r="H577" s="266">
        <v>27</v>
      </c>
      <c r="I577" s="267"/>
      <c r="J577" s="263"/>
      <c r="K577" s="263"/>
      <c r="L577" s="268"/>
      <c r="M577" s="269"/>
      <c r="N577" s="270"/>
      <c r="O577" s="270"/>
      <c r="P577" s="270"/>
      <c r="Q577" s="270"/>
      <c r="R577" s="270"/>
      <c r="S577" s="270"/>
      <c r="T577" s="271"/>
      <c r="AT577" s="272" t="s">
        <v>180</v>
      </c>
      <c r="AU577" s="272" t="s">
        <v>87</v>
      </c>
      <c r="AV577" s="13" t="s">
        <v>87</v>
      </c>
      <c r="AW577" s="13" t="s">
        <v>38</v>
      </c>
      <c r="AX577" s="13" t="s">
        <v>75</v>
      </c>
      <c r="AY577" s="272" t="s">
        <v>167</v>
      </c>
    </row>
    <row r="578" spans="2:51" s="12" customFormat="1" ht="13.5">
      <c r="B578" s="252"/>
      <c r="C578" s="253"/>
      <c r="D578" s="248" t="s">
        <v>180</v>
      </c>
      <c r="E578" s="254" t="s">
        <v>24</v>
      </c>
      <c r="F578" s="255" t="s">
        <v>754</v>
      </c>
      <c r="G578" s="253"/>
      <c r="H578" s="254" t="s">
        <v>24</v>
      </c>
      <c r="I578" s="256"/>
      <c r="J578" s="253"/>
      <c r="K578" s="253"/>
      <c r="L578" s="257"/>
      <c r="M578" s="258"/>
      <c r="N578" s="259"/>
      <c r="O578" s="259"/>
      <c r="P578" s="259"/>
      <c r="Q578" s="259"/>
      <c r="R578" s="259"/>
      <c r="S578" s="259"/>
      <c r="T578" s="260"/>
      <c r="AT578" s="261" t="s">
        <v>180</v>
      </c>
      <c r="AU578" s="261" t="s">
        <v>87</v>
      </c>
      <c r="AV578" s="12" t="s">
        <v>25</v>
      </c>
      <c r="AW578" s="12" t="s">
        <v>38</v>
      </c>
      <c r="AX578" s="12" t="s">
        <v>75</v>
      </c>
      <c r="AY578" s="261" t="s">
        <v>167</v>
      </c>
    </row>
    <row r="579" spans="2:51" s="13" customFormat="1" ht="13.5">
      <c r="B579" s="262"/>
      <c r="C579" s="263"/>
      <c r="D579" s="248" t="s">
        <v>180</v>
      </c>
      <c r="E579" s="264" t="s">
        <v>24</v>
      </c>
      <c r="F579" s="265" t="s">
        <v>755</v>
      </c>
      <c r="G579" s="263"/>
      <c r="H579" s="266">
        <v>23.878</v>
      </c>
      <c r="I579" s="267"/>
      <c r="J579" s="263"/>
      <c r="K579" s="263"/>
      <c r="L579" s="268"/>
      <c r="M579" s="269"/>
      <c r="N579" s="270"/>
      <c r="O579" s="270"/>
      <c r="P579" s="270"/>
      <c r="Q579" s="270"/>
      <c r="R579" s="270"/>
      <c r="S579" s="270"/>
      <c r="T579" s="271"/>
      <c r="AT579" s="272" t="s">
        <v>180</v>
      </c>
      <c r="AU579" s="272" t="s">
        <v>87</v>
      </c>
      <c r="AV579" s="13" t="s">
        <v>87</v>
      </c>
      <c r="AW579" s="13" t="s">
        <v>38</v>
      </c>
      <c r="AX579" s="13" t="s">
        <v>75</v>
      </c>
      <c r="AY579" s="272" t="s">
        <v>167</v>
      </c>
    </row>
    <row r="580" spans="2:51" s="13" customFormat="1" ht="13.5">
      <c r="B580" s="262"/>
      <c r="C580" s="263"/>
      <c r="D580" s="248" t="s">
        <v>180</v>
      </c>
      <c r="E580" s="264" t="s">
        <v>24</v>
      </c>
      <c r="F580" s="265" t="s">
        <v>756</v>
      </c>
      <c r="G580" s="263"/>
      <c r="H580" s="266">
        <v>0.122</v>
      </c>
      <c r="I580" s="267"/>
      <c r="J580" s="263"/>
      <c r="K580" s="263"/>
      <c r="L580" s="268"/>
      <c r="M580" s="269"/>
      <c r="N580" s="270"/>
      <c r="O580" s="270"/>
      <c r="P580" s="270"/>
      <c r="Q580" s="270"/>
      <c r="R580" s="270"/>
      <c r="S580" s="270"/>
      <c r="T580" s="271"/>
      <c r="AT580" s="272" t="s">
        <v>180</v>
      </c>
      <c r="AU580" s="272" t="s">
        <v>87</v>
      </c>
      <c r="AV580" s="13" t="s">
        <v>87</v>
      </c>
      <c r="AW580" s="13" t="s">
        <v>38</v>
      </c>
      <c r="AX580" s="13" t="s">
        <v>75</v>
      </c>
      <c r="AY580" s="272" t="s">
        <v>167</v>
      </c>
    </row>
    <row r="581" spans="2:51" s="14" customFormat="1" ht="13.5">
      <c r="B581" s="273"/>
      <c r="C581" s="274"/>
      <c r="D581" s="248" t="s">
        <v>180</v>
      </c>
      <c r="E581" s="275" t="s">
        <v>24</v>
      </c>
      <c r="F581" s="276" t="s">
        <v>201</v>
      </c>
      <c r="G581" s="274"/>
      <c r="H581" s="277">
        <v>170</v>
      </c>
      <c r="I581" s="278"/>
      <c r="J581" s="274"/>
      <c r="K581" s="274"/>
      <c r="L581" s="279"/>
      <c r="M581" s="280"/>
      <c r="N581" s="281"/>
      <c r="O581" s="281"/>
      <c r="P581" s="281"/>
      <c r="Q581" s="281"/>
      <c r="R581" s="281"/>
      <c r="S581" s="281"/>
      <c r="T581" s="282"/>
      <c r="AT581" s="283" t="s">
        <v>180</v>
      </c>
      <c r="AU581" s="283" t="s">
        <v>87</v>
      </c>
      <c r="AV581" s="14" t="s">
        <v>174</v>
      </c>
      <c r="AW581" s="14" t="s">
        <v>38</v>
      </c>
      <c r="AX581" s="14" t="s">
        <v>25</v>
      </c>
      <c r="AY581" s="283" t="s">
        <v>167</v>
      </c>
    </row>
    <row r="582" spans="2:65" s="1" customFormat="1" ht="22.8" customHeight="1">
      <c r="B582" s="47"/>
      <c r="C582" s="236" t="s">
        <v>757</v>
      </c>
      <c r="D582" s="236" t="s">
        <v>169</v>
      </c>
      <c r="E582" s="237" t="s">
        <v>758</v>
      </c>
      <c r="F582" s="238" t="s">
        <v>759</v>
      </c>
      <c r="G582" s="239" t="s">
        <v>226</v>
      </c>
      <c r="H582" s="240">
        <v>225</v>
      </c>
      <c r="I582" s="241"/>
      <c r="J582" s="242">
        <f>ROUND(I582*H582,2)</f>
        <v>0</v>
      </c>
      <c r="K582" s="238" t="s">
        <v>173</v>
      </c>
      <c r="L582" s="73"/>
      <c r="M582" s="243" t="s">
        <v>24</v>
      </c>
      <c r="N582" s="244" t="s">
        <v>47</v>
      </c>
      <c r="O582" s="48"/>
      <c r="P582" s="245">
        <f>O582*H582</f>
        <v>0</v>
      </c>
      <c r="Q582" s="245">
        <v>0.003</v>
      </c>
      <c r="R582" s="245">
        <f>Q582*H582</f>
        <v>0.675</v>
      </c>
      <c r="S582" s="245">
        <v>0</v>
      </c>
      <c r="T582" s="246">
        <f>S582*H582</f>
        <v>0</v>
      </c>
      <c r="AR582" s="25" t="s">
        <v>174</v>
      </c>
      <c r="AT582" s="25" t="s">
        <v>169</v>
      </c>
      <c r="AU582" s="25" t="s">
        <v>87</v>
      </c>
      <c r="AY582" s="25" t="s">
        <v>167</v>
      </c>
      <c r="BE582" s="247">
        <f>IF(N582="základní",J582,0)</f>
        <v>0</v>
      </c>
      <c r="BF582" s="247">
        <f>IF(N582="snížená",J582,0)</f>
        <v>0</v>
      </c>
      <c r="BG582" s="247">
        <f>IF(N582="zákl. přenesená",J582,0)</f>
        <v>0</v>
      </c>
      <c r="BH582" s="247">
        <f>IF(N582="sníž. přenesená",J582,0)</f>
        <v>0</v>
      </c>
      <c r="BI582" s="247">
        <f>IF(N582="nulová",J582,0)</f>
        <v>0</v>
      </c>
      <c r="BJ582" s="25" t="s">
        <v>87</v>
      </c>
      <c r="BK582" s="247">
        <f>ROUND(I582*H582,2)</f>
        <v>0</v>
      </c>
      <c r="BL582" s="25" t="s">
        <v>174</v>
      </c>
      <c r="BM582" s="25" t="s">
        <v>760</v>
      </c>
    </row>
    <row r="583" spans="2:47" s="1" customFormat="1" ht="13.5">
      <c r="B583" s="47"/>
      <c r="C583" s="75"/>
      <c r="D583" s="248" t="s">
        <v>176</v>
      </c>
      <c r="E583" s="75"/>
      <c r="F583" s="249" t="s">
        <v>761</v>
      </c>
      <c r="G583" s="75"/>
      <c r="H583" s="75"/>
      <c r="I583" s="204"/>
      <c r="J583" s="75"/>
      <c r="K583" s="75"/>
      <c r="L583" s="73"/>
      <c r="M583" s="250"/>
      <c r="N583" s="48"/>
      <c r="O583" s="48"/>
      <c r="P583" s="48"/>
      <c r="Q583" s="48"/>
      <c r="R583" s="48"/>
      <c r="S583" s="48"/>
      <c r="T583" s="96"/>
      <c r="AT583" s="25" t="s">
        <v>176</v>
      </c>
      <c r="AU583" s="25" t="s">
        <v>87</v>
      </c>
    </row>
    <row r="584" spans="2:51" s="12" customFormat="1" ht="13.5">
      <c r="B584" s="252"/>
      <c r="C584" s="253"/>
      <c r="D584" s="248" t="s">
        <v>180</v>
      </c>
      <c r="E584" s="254" t="s">
        <v>24</v>
      </c>
      <c r="F584" s="255" t="s">
        <v>762</v>
      </c>
      <c r="G584" s="253"/>
      <c r="H584" s="254" t="s">
        <v>24</v>
      </c>
      <c r="I584" s="256"/>
      <c r="J584" s="253"/>
      <c r="K584" s="253"/>
      <c r="L584" s="257"/>
      <c r="M584" s="258"/>
      <c r="N584" s="259"/>
      <c r="O584" s="259"/>
      <c r="P584" s="259"/>
      <c r="Q584" s="259"/>
      <c r="R584" s="259"/>
      <c r="S584" s="259"/>
      <c r="T584" s="260"/>
      <c r="AT584" s="261" t="s">
        <v>180</v>
      </c>
      <c r="AU584" s="261" t="s">
        <v>87</v>
      </c>
      <c r="AV584" s="12" t="s">
        <v>25</v>
      </c>
      <c r="AW584" s="12" t="s">
        <v>38</v>
      </c>
      <c r="AX584" s="12" t="s">
        <v>75</v>
      </c>
      <c r="AY584" s="261" t="s">
        <v>167</v>
      </c>
    </row>
    <row r="585" spans="2:51" s="12" customFormat="1" ht="13.5">
      <c r="B585" s="252"/>
      <c r="C585" s="253"/>
      <c r="D585" s="248" t="s">
        <v>180</v>
      </c>
      <c r="E585" s="254" t="s">
        <v>24</v>
      </c>
      <c r="F585" s="255" t="s">
        <v>763</v>
      </c>
      <c r="G585" s="253"/>
      <c r="H585" s="254" t="s">
        <v>24</v>
      </c>
      <c r="I585" s="256"/>
      <c r="J585" s="253"/>
      <c r="K585" s="253"/>
      <c r="L585" s="257"/>
      <c r="M585" s="258"/>
      <c r="N585" s="259"/>
      <c r="O585" s="259"/>
      <c r="P585" s="259"/>
      <c r="Q585" s="259"/>
      <c r="R585" s="259"/>
      <c r="S585" s="259"/>
      <c r="T585" s="260"/>
      <c r="AT585" s="261" t="s">
        <v>180</v>
      </c>
      <c r="AU585" s="261" t="s">
        <v>87</v>
      </c>
      <c r="AV585" s="12" t="s">
        <v>25</v>
      </c>
      <c r="AW585" s="12" t="s">
        <v>38</v>
      </c>
      <c r="AX585" s="12" t="s">
        <v>75</v>
      </c>
      <c r="AY585" s="261" t="s">
        <v>167</v>
      </c>
    </row>
    <row r="586" spans="2:51" s="13" customFormat="1" ht="13.5">
      <c r="B586" s="262"/>
      <c r="C586" s="263"/>
      <c r="D586" s="248" t="s">
        <v>180</v>
      </c>
      <c r="E586" s="264" t="s">
        <v>24</v>
      </c>
      <c r="F586" s="265" t="s">
        <v>764</v>
      </c>
      <c r="G586" s="263"/>
      <c r="H586" s="266">
        <v>225</v>
      </c>
      <c r="I586" s="267"/>
      <c r="J586" s="263"/>
      <c r="K586" s="263"/>
      <c r="L586" s="268"/>
      <c r="M586" s="269"/>
      <c r="N586" s="270"/>
      <c r="O586" s="270"/>
      <c r="P586" s="270"/>
      <c r="Q586" s="270"/>
      <c r="R586" s="270"/>
      <c r="S586" s="270"/>
      <c r="T586" s="271"/>
      <c r="AT586" s="272" t="s">
        <v>180</v>
      </c>
      <c r="AU586" s="272" t="s">
        <v>87</v>
      </c>
      <c r="AV586" s="13" t="s">
        <v>87</v>
      </c>
      <c r="AW586" s="13" t="s">
        <v>38</v>
      </c>
      <c r="AX586" s="13" t="s">
        <v>25</v>
      </c>
      <c r="AY586" s="272" t="s">
        <v>167</v>
      </c>
    </row>
    <row r="587" spans="2:63" s="11" customFormat="1" ht="29.85" customHeight="1">
      <c r="B587" s="220"/>
      <c r="C587" s="221"/>
      <c r="D587" s="222" t="s">
        <v>74</v>
      </c>
      <c r="E587" s="234" t="s">
        <v>699</v>
      </c>
      <c r="F587" s="234" t="s">
        <v>765</v>
      </c>
      <c r="G587" s="221"/>
      <c r="H587" s="221"/>
      <c r="I587" s="224"/>
      <c r="J587" s="235">
        <f>BK587</f>
        <v>0</v>
      </c>
      <c r="K587" s="221"/>
      <c r="L587" s="226"/>
      <c r="M587" s="227"/>
      <c r="N587" s="228"/>
      <c r="O587" s="228"/>
      <c r="P587" s="229">
        <f>SUM(P588:P676)</f>
        <v>0</v>
      </c>
      <c r="Q587" s="228"/>
      <c r="R587" s="229">
        <f>SUM(R588:R676)</f>
        <v>7.2422</v>
      </c>
      <c r="S587" s="228"/>
      <c r="T587" s="230">
        <f>SUM(T588:T676)</f>
        <v>0</v>
      </c>
      <c r="AR587" s="231" t="s">
        <v>25</v>
      </c>
      <c r="AT587" s="232" t="s">
        <v>74</v>
      </c>
      <c r="AU587" s="232" t="s">
        <v>25</v>
      </c>
      <c r="AY587" s="231" t="s">
        <v>167</v>
      </c>
      <c r="BK587" s="233">
        <f>SUM(BK588:BK676)</f>
        <v>0</v>
      </c>
    </row>
    <row r="588" spans="2:65" s="1" customFormat="1" ht="22.8" customHeight="1">
      <c r="B588" s="47"/>
      <c r="C588" s="236" t="s">
        <v>766</v>
      </c>
      <c r="D588" s="236" t="s">
        <v>169</v>
      </c>
      <c r="E588" s="237" t="s">
        <v>767</v>
      </c>
      <c r="F588" s="238" t="s">
        <v>768</v>
      </c>
      <c r="G588" s="239" t="s">
        <v>226</v>
      </c>
      <c r="H588" s="240">
        <v>86</v>
      </c>
      <c r="I588" s="241"/>
      <c r="J588" s="242">
        <f>ROUND(I588*H588,2)</f>
        <v>0</v>
      </c>
      <c r="K588" s="238" t="s">
        <v>24</v>
      </c>
      <c r="L588" s="73"/>
      <c r="M588" s="243" t="s">
        <v>24</v>
      </c>
      <c r="N588" s="244" t="s">
        <v>47</v>
      </c>
      <c r="O588" s="48"/>
      <c r="P588" s="245">
        <f>O588*H588</f>
        <v>0</v>
      </c>
      <c r="Q588" s="245">
        <v>0</v>
      </c>
      <c r="R588" s="245">
        <f>Q588*H588</f>
        <v>0</v>
      </c>
      <c r="S588" s="245">
        <v>0</v>
      </c>
      <c r="T588" s="246">
        <f>S588*H588</f>
        <v>0</v>
      </c>
      <c r="AR588" s="25" t="s">
        <v>174</v>
      </c>
      <c r="AT588" s="25" t="s">
        <v>169</v>
      </c>
      <c r="AU588" s="25" t="s">
        <v>87</v>
      </c>
      <c r="AY588" s="25" t="s">
        <v>167</v>
      </c>
      <c r="BE588" s="247">
        <f>IF(N588="základní",J588,0)</f>
        <v>0</v>
      </c>
      <c r="BF588" s="247">
        <f>IF(N588="snížená",J588,0)</f>
        <v>0</v>
      </c>
      <c r="BG588" s="247">
        <f>IF(N588="zákl. přenesená",J588,0)</f>
        <v>0</v>
      </c>
      <c r="BH588" s="247">
        <f>IF(N588="sníž. přenesená",J588,0)</f>
        <v>0</v>
      </c>
      <c r="BI588" s="247">
        <f>IF(N588="nulová",J588,0)</f>
        <v>0</v>
      </c>
      <c r="BJ588" s="25" t="s">
        <v>87</v>
      </c>
      <c r="BK588" s="247">
        <f>ROUND(I588*H588,2)</f>
        <v>0</v>
      </c>
      <c r="BL588" s="25" t="s">
        <v>174</v>
      </c>
      <c r="BM588" s="25" t="s">
        <v>769</v>
      </c>
    </row>
    <row r="589" spans="2:47" s="1" customFormat="1" ht="13.5">
      <c r="B589" s="47"/>
      <c r="C589" s="75"/>
      <c r="D589" s="248" t="s">
        <v>176</v>
      </c>
      <c r="E589" s="75"/>
      <c r="F589" s="249" t="s">
        <v>770</v>
      </c>
      <c r="G589" s="75"/>
      <c r="H589" s="75"/>
      <c r="I589" s="204"/>
      <c r="J589" s="75"/>
      <c r="K589" s="75"/>
      <c r="L589" s="73"/>
      <c r="M589" s="250"/>
      <c r="N589" s="48"/>
      <c r="O589" s="48"/>
      <c r="P589" s="48"/>
      <c r="Q589" s="48"/>
      <c r="R589" s="48"/>
      <c r="S589" s="48"/>
      <c r="T589" s="96"/>
      <c r="AT589" s="25" t="s">
        <v>176</v>
      </c>
      <c r="AU589" s="25" t="s">
        <v>87</v>
      </c>
    </row>
    <row r="590" spans="2:51" s="12" customFormat="1" ht="13.5">
      <c r="B590" s="252"/>
      <c r="C590" s="253"/>
      <c r="D590" s="248" t="s">
        <v>180</v>
      </c>
      <c r="E590" s="254" t="s">
        <v>24</v>
      </c>
      <c r="F590" s="255" t="s">
        <v>771</v>
      </c>
      <c r="G590" s="253"/>
      <c r="H590" s="254" t="s">
        <v>24</v>
      </c>
      <c r="I590" s="256"/>
      <c r="J590" s="253"/>
      <c r="K590" s="253"/>
      <c r="L590" s="257"/>
      <c r="M590" s="258"/>
      <c r="N590" s="259"/>
      <c r="O590" s="259"/>
      <c r="P590" s="259"/>
      <c r="Q590" s="259"/>
      <c r="R590" s="259"/>
      <c r="S590" s="259"/>
      <c r="T590" s="260"/>
      <c r="AT590" s="261" t="s">
        <v>180</v>
      </c>
      <c r="AU590" s="261" t="s">
        <v>87</v>
      </c>
      <c r="AV590" s="12" t="s">
        <v>25</v>
      </c>
      <c r="AW590" s="12" t="s">
        <v>38</v>
      </c>
      <c r="AX590" s="12" t="s">
        <v>75</v>
      </c>
      <c r="AY590" s="261" t="s">
        <v>167</v>
      </c>
    </row>
    <row r="591" spans="2:51" s="12" customFormat="1" ht="13.5">
      <c r="B591" s="252"/>
      <c r="C591" s="253"/>
      <c r="D591" s="248" t="s">
        <v>180</v>
      </c>
      <c r="E591" s="254" t="s">
        <v>24</v>
      </c>
      <c r="F591" s="255" t="s">
        <v>772</v>
      </c>
      <c r="G591" s="253"/>
      <c r="H591" s="254" t="s">
        <v>24</v>
      </c>
      <c r="I591" s="256"/>
      <c r="J591" s="253"/>
      <c r="K591" s="253"/>
      <c r="L591" s="257"/>
      <c r="M591" s="258"/>
      <c r="N591" s="259"/>
      <c r="O591" s="259"/>
      <c r="P591" s="259"/>
      <c r="Q591" s="259"/>
      <c r="R591" s="259"/>
      <c r="S591" s="259"/>
      <c r="T591" s="260"/>
      <c r="AT591" s="261" t="s">
        <v>180</v>
      </c>
      <c r="AU591" s="261" t="s">
        <v>87</v>
      </c>
      <c r="AV591" s="12" t="s">
        <v>25</v>
      </c>
      <c r="AW591" s="12" t="s">
        <v>38</v>
      </c>
      <c r="AX591" s="12" t="s">
        <v>75</v>
      </c>
      <c r="AY591" s="261" t="s">
        <v>167</v>
      </c>
    </row>
    <row r="592" spans="2:51" s="13" customFormat="1" ht="13.5">
      <c r="B592" s="262"/>
      <c r="C592" s="263"/>
      <c r="D592" s="248" t="s">
        <v>180</v>
      </c>
      <c r="E592" s="264" t="s">
        <v>24</v>
      </c>
      <c r="F592" s="265" t="s">
        <v>773</v>
      </c>
      <c r="G592" s="263"/>
      <c r="H592" s="266">
        <v>86</v>
      </c>
      <c r="I592" s="267"/>
      <c r="J592" s="263"/>
      <c r="K592" s="263"/>
      <c r="L592" s="268"/>
      <c r="M592" s="269"/>
      <c r="N592" s="270"/>
      <c r="O592" s="270"/>
      <c r="P592" s="270"/>
      <c r="Q592" s="270"/>
      <c r="R592" s="270"/>
      <c r="S592" s="270"/>
      <c r="T592" s="271"/>
      <c r="AT592" s="272" t="s">
        <v>180</v>
      </c>
      <c r="AU592" s="272" t="s">
        <v>87</v>
      </c>
      <c r="AV592" s="13" t="s">
        <v>87</v>
      </c>
      <c r="AW592" s="13" t="s">
        <v>38</v>
      </c>
      <c r="AX592" s="13" t="s">
        <v>25</v>
      </c>
      <c r="AY592" s="272" t="s">
        <v>167</v>
      </c>
    </row>
    <row r="593" spans="2:65" s="1" customFormat="1" ht="14.4" customHeight="1">
      <c r="B593" s="47"/>
      <c r="C593" s="236" t="s">
        <v>774</v>
      </c>
      <c r="D593" s="236" t="s">
        <v>169</v>
      </c>
      <c r="E593" s="237" t="s">
        <v>775</v>
      </c>
      <c r="F593" s="238" t="s">
        <v>776</v>
      </c>
      <c r="G593" s="239" t="s">
        <v>226</v>
      </c>
      <c r="H593" s="240">
        <v>40</v>
      </c>
      <c r="I593" s="241"/>
      <c r="J593" s="242">
        <f>ROUND(I593*H593,2)</f>
        <v>0</v>
      </c>
      <c r="K593" s="238" t="s">
        <v>173</v>
      </c>
      <c r="L593" s="73"/>
      <c r="M593" s="243" t="s">
        <v>24</v>
      </c>
      <c r="N593" s="244" t="s">
        <v>47</v>
      </c>
      <c r="O593" s="48"/>
      <c r="P593" s="245">
        <f>O593*H593</f>
        <v>0</v>
      </c>
      <c r="Q593" s="245">
        <v>0</v>
      </c>
      <c r="R593" s="245">
        <f>Q593*H593</f>
        <v>0</v>
      </c>
      <c r="S593" s="245">
        <v>0</v>
      </c>
      <c r="T593" s="246">
        <f>S593*H593</f>
        <v>0</v>
      </c>
      <c r="AR593" s="25" t="s">
        <v>174</v>
      </c>
      <c r="AT593" s="25" t="s">
        <v>169</v>
      </c>
      <c r="AU593" s="25" t="s">
        <v>87</v>
      </c>
      <c r="AY593" s="25" t="s">
        <v>167</v>
      </c>
      <c r="BE593" s="247">
        <f>IF(N593="základní",J593,0)</f>
        <v>0</v>
      </c>
      <c r="BF593" s="247">
        <f>IF(N593="snížená",J593,0)</f>
        <v>0</v>
      </c>
      <c r="BG593" s="247">
        <f>IF(N593="zákl. přenesená",J593,0)</f>
        <v>0</v>
      </c>
      <c r="BH593" s="247">
        <f>IF(N593="sníž. přenesená",J593,0)</f>
        <v>0</v>
      </c>
      <c r="BI593" s="247">
        <f>IF(N593="nulová",J593,0)</f>
        <v>0</v>
      </c>
      <c r="BJ593" s="25" t="s">
        <v>87</v>
      </c>
      <c r="BK593" s="247">
        <f>ROUND(I593*H593,2)</f>
        <v>0</v>
      </c>
      <c r="BL593" s="25" t="s">
        <v>174</v>
      </c>
      <c r="BM593" s="25" t="s">
        <v>777</v>
      </c>
    </row>
    <row r="594" spans="2:47" s="1" customFormat="1" ht="13.5">
      <c r="B594" s="47"/>
      <c r="C594" s="75"/>
      <c r="D594" s="248" t="s">
        <v>176</v>
      </c>
      <c r="E594" s="75"/>
      <c r="F594" s="249" t="s">
        <v>778</v>
      </c>
      <c r="G594" s="75"/>
      <c r="H594" s="75"/>
      <c r="I594" s="204"/>
      <c r="J594" s="75"/>
      <c r="K594" s="75"/>
      <c r="L594" s="73"/>
      <c r="M594" s="250"/>
      <c r="N594" s="48"/>
      <c r="O594" s="48"/>
      <c r="P594" s="48"/>
      <c r="Q594" s="48"/>
      <c r="R594" s="48"/>
      <c r="S594" s="48"/>
      <c r="T594" s="96"/>
      <c r="AT594" s="25" t="s">
        <v>176</v>
      </c>
      <c r="AU594" s="25" t="s">
        <v>87</v>
      </c>
    </row>
    <row r="595" spans="2:51" s="12" customFormat="1" ht="13.5">
      <c r="B595" s="252"/>
      <c r="C595" s="253"/>
      <c r="D595" s="248" t="s">
        <v>180</v>
      </c>
      <c r="E595" s="254" t="s">
        <v>24</v>
      </c>
      <c r="F595" s="255" t="s">
        <v>771</v>
      </c>
      <c r="G595" s="253"/>
      <c r="H595" s="254" t="s">
        <v>24</v>
      </c>
      <c r="I595" s="256"/>
      <c r="J595" s="253"/>
      <c r="K595" s="253"/>
      <c r="L595" s="257"/>
      <c r="M595" s="258"/>
      <c r="N595" s="259"/>
      <c r="O595" s="259"/>
      <c r="P595" s="259"/>
      <c r="Q595" s="259"/>
      <c r="R595" s="259"/>
      <c r="S595" s="259"/>
      <c r="T595" s="260"/>
      <c r="AT595" s="261" t="s">
        <v>180</v>
      </c>
      <c r="AU595" s="261" t="s">
        <v>87</v>
      </c>
      <c r="AV595" s="12" t="s">
        <v>25</v>
      </c>
      <c r="AW595" s="12" t="s">
        <v>38</v>
      </c>
      <c r="AX595" s="12" t="s">
        <v>75</v>
      </c>
      <c r="AY595" s="261" t="s">
        <v>167</v>
      </c>
    </row>
    <row r="596" spans="2:51" s="12" customFormat="1" ht="13.5">
      <c r="B596" s="252"/>
      <c r="C596" s="253"/>
      <c r="D596" s="248" t="s">
        <v>180</v>
      </c>
      <c r="E596" s="254" t="s">
        <v>24</v>
      </c>
      <c r="F596" s="255" t="s">
        <v>779</v>
      </c>
      <c r="G596" s="253"/>
      <c r="H596" s="254" t="s">
        <v>24</v>
      </c>
      <c r="I596" s="256"/>
      <c r="J596" s="253"/>
      <c r="K596" s="253"/>
      <c r="L596" s="257"/>
      <c r="M596" s="258"/>
      <c r="N596" s="259"/>
      <c r="O596" s="259"/>
      <c r="P596" s="259"/>
      <c r="Q596" s="259"/>
      <c r="R596" s="259"/>
      <c r="S596" s="259"/>
      <c r="T596" s="260"/>
      <c r="AT596" s="261" t="s">
        <v>180</v>
      </c>
      <c r="AU596" s="261" t="s">
        <v>87</v>
      </c>
      <c r="AV596" s="12" t="s">
        <v>25</v>
      </c>
      <c r="AW596" s="12" t="s">
        <v>38</v>
      </c>
      <c r="AX596" s="12" t="s">
        <v>75</v>
      </c>
      <c r="AY596" s="261" t="s">
        <v>167</v>
      </c>
    </row>
    <row r="597" spans="2:51" s="13" customFormat="1" ht="13.5">
      <c r="B597" s="262"/>
      <c r="C597" s="263"/>
      <c r="D597" s="248" t="s">
        <v>180</v>
      </c>
      <c r="E597" s="264" t="s">
        <v>24</v>
      </c>
      <c r="F597" s="265" t="s">
        <v>780</v>
      </c>
      <c r="G597" s="263"/>
      <c r="H597" s="266">
        <v>40</v>
      </c>
      <c r="I597" s="267"/>
      <c r="J597" s="263"/>
      <c r="K597" s="263"/>
      <c r="L597" s="268"/>
      <c r="M597" s="269"/>
      <c r="N597" s="270"/>
      <c r="O597" s="270"/>
      <c r="P597" s="270"/>
      <c r="Q597" s="270"/>
      <c r="R597" s="270"/>
      <c r="S597" s="270"/>
      <c r="T597" s="271"/>
      <c r="AT597" s="272" t="s">
        <v>180</v>
      </c>
      <c r="AU597" s="272" t="s">
        <v>87</v>
      </c>
      <c r="AV597" s="13" t="s">
        <v>87</v>
      </c>
      <c r="AW597" s="13" t="s">
        <v>38</v>
      </c>
      <c r="AX597" s="13" t="s">
        <v>25</v>
      </c>
      <c r="AY597" s="272" t="s">
        <v>167</v>
      </c>
    </row>
    <row r="598" spans="2:65" s="1" customFormat="1" ht="22.8" customHeight="1">
      <c r="B598" s="47"/>
      <c r="C598" s="236" t="s">
        <v>781</v>
      </c>
      <c r="D598" s="236" t="s">
        <v>169</v>
      </c>
      <c r="E598" s="237" t="s">
        <v>782</v>
      </c>
      <c r="F598" s="238" t="s">
        <v>783</v>
      </c>
      <c r="G598" s="239" t="s">
        <v>226</v>
      </c>
      <c r="H598" s="240">
        <v>126</v>
      </c>
      <c r="I598" s="241"/>
      <c r="J598" s="242">
        <f>ROUND(I598*H598,2)</f>
        <v>0</v>
      </c>
      <c r="K598" s="238" t="s">
        <v>173</v>
      </c>
      <c r="L598" s="73"/>
      <c r="M598" s="243" t="s">
        <v>24</v>
      </c>
      <c r="N598" s="244" t="s">
        <v>47</v>
      </c>
      <c r="O598" s="48"/>
      <c r="P598" s="245">
        <f>O598*H598</f>
        <v>0</v>
      </c>
      <c r="Q598" s="245">
        <v>0.02048</v>
      </c>
      <c r="R598" s="245">
        <f>Q598*H598</f>
        <v>2.58048</v>
      </c>
      <c r="S598" s="245">
        <v>0</v>
      </c>
      <c r="T598" s="246">
        <f>S598*H598</f>
        <v>0</v>
      </c>
      <c r="AR598" s="25" t="s">
        <v>174</v>
      </c>
      <c r="AT598" s="25" t="s">
        <v>169</v>
      </c>
      <c r="AU598" s="25" t="s">
        <v>87</v>
      </c>
      <c r="AY598" s="25" t="s">
        <v>167</v>
      </c>
      <c r="BE598" s="247">
        <f>IF(N598="základní",J598,0)</f>
        <v>0</v>
      </c>
      <c r="BF598" s="247">
        <f>IF(N598="snížená",J598,0)</f>
        <v>0</v>
      </c>
      <c r="BG598" s="247">
        <f>IF(N598="zákl. přenesená",J598,0)</f>
        <v>0</v>
      </c>
      <c r="BH598" s="247">
        <f>IF(N598="sníž. přenesená",J598,0)</f>
        <v>0</v>
      </c>
      <c r="BI598" s="247">
        <f>IF(N598="nulová",J598,0)</f>
        <v>0</v>
      </c>
      <c r="BJ598" s="25" t="s">
        <v>87</v>
      </c>
      <c r="BK598" s="247">
        <f>ROUND(I598*H598,2)</f>
        <v>0</v>
      </c>
      <c r="BL598" s="25" t="s">
        <v>174</v>
      </c>
      <c r="BM598" s="25" t="s">
        <v>784</v>
      </c>
    </row>
    <row r="599" spans="2:47" s="1" customFormat="1" ht="13.5">
      <c r="B599" s="47"/>
      <c r="C599" s="75"/>
      <c r="D599" s="248" t="s">
        <v>176</v>
      </c>
      <c r="E599" s="75"/>
      <c r="F599" s="249" t="s">
        <v>785</v>
      </c>
      <c r="G599" s="75"/>
      <c r="H599" s="75"/>
      <c r="I599" s="204"/>
      <c r="J599" s="75"/>
      <c r="K599" s="75"/>
      <c r="L599" s="73"/>
      <c r="M599" s="250"/>
      <c r="N599" s="48"/>
      <c r="O599" s="48"/>
      <c r="P599" s="48"/>
      <c r="Q599" s="48"/>
      <c r="R599" s="48"/>
      <c r="S599" s="48"/>
      <c r="T599" s="96"/>
      <c r="AT599" s="25" t="s">
        <v>176</v>
      </c>
      <c r="AU599" s="25" t="s">
        <v>87</v>
      </c>
    </row>
    <row r="600" spans="2:47" s="1" customFormat="1" ht="13.5">
      <c r="B600" s="47"/>
      <c r="C600" s="75"/>
      <c r="D600" s="248" t="s">
        <v>178</v>
      </c>
      <c r="E600" s="75"/>
      <c r="F600" s="251" t="s">
        <v>786</v>
      </c>
      <c r="G600" s="75"/>
      <c r="H600" s="75"/>
      <c r="I600" s="204"/>
      <c r="J600" s="75"/>
      <c r="K600" s="75"/>
      <c r="L600" s="73"/>
      <c r="M600" s="250"/>
      <c r="N600" s="48"/>
      <c r="O600" s="48"/>
      <c r="P600" s="48"/>
      <c r="Q600" s="48"/>
      <c r="R600" s="48"/>
      <c r="S600" s="48"/>
      <c r="T600" s="96"/>
      <c r="AT600" s="25" t="s">
        <v>178</v>
      </c>
      <c r="AU600" s="25" t="s">
        <v>87</v>
      </c>
    </row>
    <row r="601" spans="2:51" s="12" customFormat="1" ht="13.5">
      <c r="B601" s="252"/>
      <c r="C601" s="253"/>
      <c r="D601" s="248" t="s">
        <v>180</v>
      </c>
      <c r="E601" s="254" t="s">
        <v>24</v>
      </c>
      <c r="F601" s="255" t="s">
        <v>787</v>
      </c>
      <c r="G601" s="253"/>
      <c r="H601" s="254" t="s">
        <v>24</v>
      </c>
      <c r="I601" s="256"/>
      <c r="J601" s="253"/>
      <c r="K601" s="253"/>
      <c r="L601" s="257"/>
      <c r="M601" s="258"/>
      <c r="N601" s="259"/>
      <c r="O601" s="259"/>
      <c r="P601" s="259"/>
      <c r="Q601" s="259"/>
      <c r="R601" s="259"/>
      <c r="S601" s="259"/>
      <c r="T601" s="260"/>
      <c r="AT601" s="261" t="s">
        <v>180</v>
      </c>
      <c r="AU601" s="261" t="s">
        <v>87</v>
      </c>
      <c r="AV601" s="12" t="s">
        <v>25</v>
      </c>
      <c r="AW601" s="12" t="s">
        <v>38</v>
      </c>
      <c r="AX601" s="12" t="s">
        <v>75</v>
      </c>
      <c r="AY601" s="261" t="s">
        <v>167</v>
      </c>
    </row>
    <row r="602" spans="2:51" s="12" customFormat="1" ht="13.5">
      <c r="B602" s="252"/>
      <c r="C602" s="253"/>
      <c r="D602" s="248" t="s">
        <v>180</v>
      </c>
      <c r="E602" s="254" t="s">
        <v>24</v>
      </c>
      <c r="F602" s="255" t="s">
        <v>788</v>
      </c>
      <c r="G602" s="253"/>
      <c r="H602" s="254" t="s">
        <v>24</v>
      </c>
      <c r="I602" s="256"/>
      <c r="J602" s="253"/>
      <c r="K602" s="253"/>
      <c r="L602" s="257"/>
      <c r="M602" s="258"/>
      <c r="N602" s="259"/>
      <c r="O602" s="259"/>
      <c r="P602" s="259"/>
      <c r="Q602" s="259"/>
      <c r="R602" s="259"/>
      <c r="S602" s="259"/>
      <c r="T602" s="260"/>
      <c r="AT602" s="261" t="s">
        <v>180</v>
      </c>
      <c r="AU602" s="261" t="s">
        <v>87</v>
      </c>
      <c r="AV602" s="12" t="s">
        <v>25</v>
      </c>
      <c r="AW602" s="12" t="s">
        <v>38</v>
      </c>
      <c r="AX602" s="12" t="s">
        <v>75</v>
      </c>
      <c r="AY602" s="261" t="s">
        <v>167</v>
      </c>
    </row>
    <row r="603" spans="2:51" s="13" customFormat="1" ht="13.5">
      <c r="B603" s="262"/>
      <c r="C603" s="263"/>
      <c r="D603" s="248" t="s">
        <v>180</v>
      </c>
      <c r="E603" s="264" t="s">
        <v>24</v>
      </c>
      <c r="F603" s="265" t="s">
        <v>789</v>
      </c>
      <c r="G603" s="263"/>
      <c r="H603" s="266">
        <v>126</v>
      </c>
      <c r="I603" s="267"/>
      <c r="J603" s="263"/>
      <c r="K603" s="263"/>
      <c r="L603" s="268"/>
      <c r="M603" s="269"/>
      <c r="N603" s="270"/>
      <c r="O603" s="270"/>
      <c r="P603" s="270"/>
      <c r="Q603" s="270"/>
      <c r="R603" s="270"/>
      <c r="S603" s="270"/>
      <c r="T603" s="271"/>
      <c r="AT603" s="272" t="s">
        <v>180</v>
      </c>
      <c r="AU603" s="272" t="s">
        <v>87</v>
      </c>
      <c r="AV603" s="13" t="s">
        <v>87</v>
      </c>
      <c r="AW603" s="13" t="s">
        <v>38</v>
      </c>
      <c r="AX603" s="13" t="s">
        <v>25</v>
      </c>
      <c r="AY603" s="272" t="s">
        <v>167</v>
      </c>
    </row>
    <row r="604" spans="2:65" s="1" customFormat="1" ht="22.8" customHeight="1">
      <c r="B604" s="47"/>
      <c r="C604" s="236" t="s">
        <v>790</v>
      </c>
      <c r="D604" s="236" t="s">
        <v>169</v>
      </c>
      <c r="E604" s="237" t="s">
        <v>791</v>
      </c>
      <c r="F604" s="238" t="s">
        <v>792</v>
      </c>
      <c r="G604" s="239" t="s">
        <v>226</v>
      </c>
      <c r="H604" s="240">
        <v>378</v>
      </c>
      <c r="I604" s="241"/>
      <c r="J604" s="242">
        <f>ROUND(I604*H604,2)</f>
        <v>0</v>
      </c>
      <c r="K604" s="238" t="s">
        <v>173</v>
      </c>
      <c r="L604" s="73"/>
      <c r="M604" s="243" t="s">
        <v>24</v>
      </c>
      <c r="N604" s="244" t="s">
        <v>47</v>
      </c>
      <c r="O604" s="48"/>
      <c r="P604" s="245">
        <f>O604*H604</f>
        <v>0</v>
      </c>
      <c r="Q604" s="245">
        <v>0.0079</v>
      </c>
      <c r="R604" s="245">
        <f>Q604*H604</f>
        <v>2.9862</v>
      </c>
      <c r="S604" s="245">
        <v>0</v>
      </c>
      <c r="T604" s="246">
        <f>S604*H604</f>
        <v>0</v>
      </c>
      <c r="AR604" s="25" t="s">
        <v>174</v>
      </c>
      <c r="AT604" s="25" t="s">
        <v>169</v>
      </c>
      <c r="AU604" s="25" t="s">
        <v>87</v>
      </c>
      <c r="AY604" s="25" t="s">
        <v>167</v>
      </c>
      <c r="BE604" s="247">
        <f>IF(N604="základní",J604,0)</f>
        <v>0</v>
      </c>
      <c r="BF604" s="247">
        <f>IF(N604="snížená",J604,0)</f>
        <v>0</v>
      </c>
      <c r="BG604" s="247">
        <f>IF(N604="zákl. přenesená",J604,0)</f>
        <v>0</v>
      </c>
      <c r="BH604" s="247">
        <f>IF(N604="sníž. přenesená",J604,0)</f>
        <v>0</v>
      </c>
      <c r="BI604" s="247">
        <f>IF(N604="nulová",J604,0)</f>
        <v>0</v>
      </c>
      <c r="BJ604" s="25" t="s">
        <v>87</v>
      </c>
      <c r="BK604" s="247">
        <f>ROUND(I604*H604,2)</f>
        <v>0</v>
      </c>
      <c r="BL604" s="25" t="s">
        <v>174</v>
      </c>
      <c r="BM604" s="25" t="s">
        <v>793</v>
      </c>
    </row>
    <row r="605" spans="2:47" s="1" customFormat="1" ht="13.5">
      <c r="B605" s="47"/>
      <c r="C605" s="75"/>
      <c r="D605" s="248" t="s">
        <v>176</v>
      </c>
      <c r="E605" s="75"/>
      <c r="F605" s="249" t="s">
        <v>794</v>
      </c>
      <c r="G605" s="75"/>
      <c r="H605" s="75"/>
      <c r="I605" s="204"/>
      <c r="J605" s="75"/>
      <c r="K605" s="75"/>
      <c r="L605" s="73"/>
      <c r="M605" s="250"/>
      <c r="N605" s="48"/>
      <c r="O605" s="48"/>
      <c r="P605" s="48"/>
      <c r="Q605" s="48"/>
      <c r="R605" s="48"/>
      <c r="S605" s="48"/>
      <c r="T605" s="96"/>
      <c r="AT605" s="25" t="s">
        <v>176</v>
      </c>
      <c r="AU605" s="25" t="s">
        <v>87</v>
      </c>
    </row>
    <row r="606" spans="2:47" s="1" customFormat="1" ht="13.5">
      <c r="B606" s="47"/>
      <c r="C606" s="75"/>
      <c r="D606" s="248" t="s">
        <v>178</v>
      </c>
      <c r="E606" s="75"/>
      <c r="F606" s="251" t="s">
        <v>786</v>
      </c>
      <c r="G606" s="75"/>
      <c r="H606" s="75"/>
      <c r="I606" s="204"/>
      <c r="J606" s="75"/>
      <c r="K606" s="75"/>
      <c r="L606" s="73"/>
      <c r="M606" s="250"/>
      <c r="N606" s="48"/>
      <c r="O606" s="48"/>
      <c r="P606" s="48"/>
      <c r="Q606" s="48"/>
      <c r="R606" s="48"/>
      <c r="S606" s="48"/>
      <c r="T606" s="96"/>
      <c r="AT606" s="25" t="s">
        <v>178</v>
      </c>
      <c r="AU606" s="25" t="s">
        <v>87</v>
      </c>
    </row>
    <row r="607" spans="2:51" s="12" customFormat="1" ht="13.5">
      <c r="B607" s="252"/>
      <c r="C607" s="253"/>
      <c r="D607" s="248" t="s">
        <v>180</v>
      </c>
      <c r="E607" s="254" t="s">
        <v>24</v>
      </c>
      <c r="F607" s="255" t="s">
        <v>795</v>
      </c>
      <c r="G607" s="253"/>
      <c r="H607" s="254" t="s">
        <v>24</v>
      </c>
      <c r="I607" s="256"/>
      <c r="J607" s="253"/>
      <c r="K607" s="253"/>
      <c r="L607" s="257"/>
      <c r="M607" s="258"/>
      <c r="N607" s="259"/>
      <c r="O607" s="259"/>
      <c r="P607" s="259"/>
      <c r="Q607" s="259"/>
      <c r="R607" s="259"/>
      <c r="S607" s="259"/>
      <c r="T607" s="260"/>
      <c r="AT607" s="261" t="s">
        <v>180</v>
      </c>
      <c r="AU607" s="261" t="s">
        <v>87</v>
      </c>
      <c r="AV607" s="12" t="s">
        <v>25</v>
      </c>
      <c r="AW607" s="12" t="s">
        <v>38</v>
      </c>
      <c r="AX607" s="12" t="s">
        <v>75</v>
      </c>
      <c r="AY607" s="261" t="s">
        <v>167</v>
      </c>
    </row>
    <row r="608" spans="2:51" s="12" customFormat="1" ht="13.5">
      <c r="B608" s="252"/>
      <c r="C608" s="253"/>
      <c r="D608" s="248" t="s">
        <v>180</v>
      </c>
      <c r="E608" s="254" t="s">
        <v>24</v>
      </c>
      <c r="F608" s="255" t="s">
        <v>796</v>
      </c>
      <c r="G608" s="253"/>
      <c r="H608" s="254" t="s">
        <v>24</v>
      </c>
      <c r="I608" s="256"/>
      <c r="J608" s="253"/>
      <c r="K608" s="253"/>
      <c r="L608" s="257"/>
      <c r="M608" s="258"/>
      <c r="N608" s="259"/>
      <c r="O608" s="259"/>
      <c r="P608" s="259"/>
      <c r="Q608" s="259"/>
      <c r="R608" s="259"/>
      <c r="S608" s="259"/>
      <c r="T608" s="260"/>
      <c r="AT608" s="261" t="s">
        <v>180</v>
      </c>
      <c r="AU608" s="261" t="s">
        <v>87</v>
      </c>
      <c r="AV608" s="12" t="s">
        <v>25</v>
      </c>
      <c r="AW608" s="12" t="s">
        <v>38</v>
      </c>
      <c r="AX608" s="12" t="s">
        <v>75</v>
      </c>
      <c r="AY608" s="261" t="s">
        <v>167</v>
      </c>
    </row>
    <row r="609" spans="2:51" s="13" customFormat="1" ht="13.5">
      <c r="B609" s="262"/>
      <c r="C609" s="263"/>
      <c r="D609" s="248" t="s">
        <v>180</v>
      </c>
      <c r="E609" s="264" t="s">
        <v>24</v>
      </c>
      <c r="F609" s="265" t="s">
        <v>797</v>
      </c>
      <c r="G609" s="263"/>
      <c r="H609" s="266">
        <v>378</v>
      </c>
      <c r="I609" s="267"/>
      <c r="J609" s="263"/>
      <c r="K609" s="263"/>
      <c r="L609" s="268"/>
      <c r="M609" s="269"/>
      <c r="N609" s="270"/>
      <c r="O609" s="270"/>
      <c r="P609" s="270"/>
      <c r="Q609" s="270"/>
      <c r="R609" s="270"/>
      <c r="S609" s="270"/>
      <c r="T609" s="271"/>
      <c r="AT609" s="272" t="s">
        <v>180</v>
      </c>
      <c r="AU609" s="272" t="s">
        <v>87</v>
      </c>
      <c r="AV609" s="13" t="s">
        <v>87</v>
      </c>
      <c r="AW609" s="13" t="s">
        <v>38</v>
      </c>
      <c r="AX609" s="13" t="s">
        <v>25</v>
      </c>
      <c r="AY609" s="272" t="s">
        <v>167</v>
      </c>
    </row>
    <row r="610" spans="2:65" s="1" customFormat="1" ht="22.8" customHeight="1">
      <c r="B610" s="47"/>
      <c r="C610" s="236" t="s">
        <v>798</v>
      </c>
      <c r="D610" s="236" t="s">
        <v>169</v>
      </c>
      <c r="E610" s="237" t="s">
        <v>799</v>
      </c>
      <c r="F610" s="238" t="s">
        <v>800</v>
      </c>
      <c r="G610" s="239" t="s">
        <v>226</v>
      </c>
      <c r="H610" s="240">
        <v>40</v>
      </c>
      <c r="I610" s="241"/>
      <c r="J610" s="242">
        <f>ROUND(I610*H610,2)</f>
        <v>0</v>
      </c>
      <c r="K610" s="238" t="s">
        <v>173</v>
      </c>
      <c r="L610" s="73"/>
      <c r="M610" s="243" t="s">
        <v>24</v>
      </c>
      <c r="N610" s="244" t="s">
        <v>47</v>
      </c>
      <c r="O610" s="48"/>
      <c r="P610" s="245">
        <f>O610*H610</f>
        <v>0</v>
      </c>
      <c r="Q610" s="245">
        <v>0.0085</v>
      </c>
      <c r="R610" s="245">
        <f>Q610*H610</f>
        <v>0.34</v>
      </c>
      <c r="S610" s="245">
        <v>0</v>
      </c>
      <c r="T610" s="246">
        <f>S610*H610</f>
        <v>0</v>
      </c>
      <c r="AR610" s="25" t="s">
        <v>174</v>
      </c>
      <c r="AT610" s="25" t="s">
        <v>169</v>
      </c>
      <c r="AU610" s="25" t="s">
        <v>87</v>
      </c>
      <c r="AY610" s="25" t="s">
        <v>167</v>
      </c>
      <c r="BE610" s="247">
        <f>IF(N610="základní",J610,0)</f>
        <v>0</v>
      </c>
      <c r="BF610" s="247">
        <f>IF(N610="snížená",J610,0)</f>
        <v>0</v>
      </c>
      <c r="BG610" s="247">
        <f>IF(N610="zákl. přenesená",J610,0)</f>
        <v>0</v>
      </c>
      <c r="BH610" s="247">
        <f>IF(N610="sníž. přenesená",J610,0)</f>
        <v>0</v>
      </c>
      <c r="BI610" s="247">
        <f>IF(N610="nulová",J610,0)</f>
        <v>0</v>
      </c>
      <c r="BJ610" s="25" t="s">
        <v>87</v>
      </c>
      <c r="BK610" s="247">
        <f>ROUND(I610*H610,2)</f>
        <v>0</v>
      </c>
      <c r="BL610" s="25" t="s">
        <v>174</v>
      </c>
      <c r="BM610" s="25" t="s">
        <v>801</v>
      </c>
    </row>
    <row r="611" spans="2:47" s="1" customFormat="1" ht="13.5">
      <c r="B611" s="47"/>
      <c r="C611" s="75"/>
      <c r="D611" s="248" t="s">
        <v>176</v>
      </c>
      <c r="E611" s="75"/>
      <c r="F611" s="249" t="s">
        <v>802</v>
      </c>
      <c r="G611" s="75"/>
      <c r="H611" s="75"/>
      <c r="I611" s="204"/>
      <c r="J611" s="75"/>
      <c r="K611" s="75"/>
      <c r="L611" s="73"/>
      <c r="M611" s="250"/>
      <c r="N611" s="48"/>
      <c r="O611" s="48"/>
      <c r="P611" s="48"/>
      <c r="Q611" s="48"/>
      <c r="R611" s="48"/>
      <c r="S611" s="48"/>
      <c r="T611" s="96"/>
      <c r="AT611" s="25" t="s">
        <v>176</v>
      </c>
      <c r="AU611" s="25" t="s">
        <v>87</v>
      </c>
    </row>
    <row r="612" spans="2:47" s="1" customFormat="1" ht="13.5">
      <c r="B612" s="47"/>
      <c r="C612" s="75"/>
      <c r="D612" s="248" t="s">
        <v>178</v>
      </c>
      <c r="E612" s="75"/>
      <c r="F612" s="251" t="s">
        <v>803</v>
      </c>
      <c r="G612" s="75"/>
      <c r="H612" s="75"/>
      <c r="I612" s="204"/>
      <c r="J612" s="75"/>
      <c r="K612" s="75"/>
      <c r="L612" s="73"/>
      <c r="M612" s="250"/>
      <c r="N612" s="48"/>
      <c r="O612" s="48"/>
      <c r="P612" s="48"/>
      <c r="Q612" s="48"/>
      <c r="R612" s="48"/>
      <c r="S612" s="48"/>
      <c r="T612" s="96"/>
      <c r="AT612" s="25" t="s">
        <v>178</v>
      </c>
      <c r="AU612" s="25" t="s">
        <v>87</v>
      </c>
    </row>
    <row r="613" spans="2:51" s="12" customFormat="1" ht="13.5">
      <c r="B613" s="252"/>
      <c r="C613" s="253"/>
      <c r="D613" s="248" t="s">
        <v>180</v>
      </c>
      <c r="E613" s="254" t="s">
        <v>24</v>
      </c>
      <c r="F613" s="255" t="s">
        <v>804</v>
      </c>
      <c r="G613" s="253"/>
      <c r="H613" s="254" t="s">
        <v>24</v>
      </c>
      <c r="I613" s="256"/>
      <c r="J613" s="253"/>
      <c r="K613" s="253"/>
      <c r="L613" s="257"/>
      <c r="M613" s="258"/>
      <c r="N613" s="259"/>
      <c r="O613" s="259"/>
      <c r="P613" s="259"/>
      <c r="Q613" s="259"/>
      <c r="R613" s="259"/>
      <c r="S613" s="259"/>
      <c r="T613" s="260"/>
      <c r="AT613" s="261" t="s">
        <v>180</v>
      </c>
      <c r="AU613" s="261" t="s">
        <v>87</v>
      </c>
      <c r="AV613" s="12" t="s">
        <v>25</v>
      </c>
      <c r="AW613" s="12" t="s">
        <v>38</v>
      </c>
      <c r="AX613" s="12" t="s">
        <v>75</v>
      </c>
      <c r="AY613" s="261" t="s">
        <v>167</v>
      </c>
    </row>
    <row r="614" spans="2:51" s="13" customFormat="1" ht="13.5">
      <c r="B614" s="262"/>
      <c r="C614" s="263"/>
      <c r="D614" s="248" t="s">
        <v>180</v>
      </c>
      <c r="E614" s="264" t="s">
        <v>24</v>
      </c>
      <c r="F614" s="265" t="s">
        <v>805</v>
      </c>
      <c r="G614" s="263"/>
      <c r="H614" s="266">
        <v>13.05</v>
      </c>
      <c r="I614" s="267"/>
      <c r="J614" s="263"/>
      <c r="K614" s="263"/>
      <c r="L614" s="268"/>
      <c r="M614" s="269"/>
      <c r="N614" s="270"/>
      <c r="O614" s="270"/>
      <c r="P614" s="270"/>
      <c r="Q614" s="270"/>
      <c r="R614" s="270"/>
      <c r="S614" s="270"/>
      <c r="T614" s="271"/>
      <c r="AT614" s="272" t="s">
        <v>180</v>
      </c>
      <c r="AU614" s="272" t="s">
        <v>87</v>
      </c>
      <c r="AV614" s="13" t="s">
        <v>87</v>
      </c>
      <c r="AW614" s="13" t="s">
        <v>38</v>
      </c>
      <c r="AX614" s="13" t="s">
        <v>75</v>
      </c>
      <c r="AY614" s="272" t="s">
        <v>167</v>
      </c>
    </row>
    <row r="615" spans="2:51" s="13" customFormat="1" ht="13.5">
      <c r="B615" s="262"/>
      <c r="C615" s="263"/>
      <c r="D615" s="248" t="s">
        <v>180</v>
      </c>
      <c r="E615" s="264" t="s">
        <v>24</v>
      </c>
      <c r="F615" s="265" t="s">
        <v>806</v>
      </c>
      <c r="G615" s="263"/>
      <c r="H615" s="266">
        <v>24.615</v>
      </c>
      <c r="I615" s="267"/>
      <c r="J615" s="263"/>
      <c r="K615" s="263"/>
      <c r="L615" s="268"/>
      <c r="M615" s="269"/>
      <c r="N615" s="270"/>
      <c r="O615" s="270"/>
      <c r="P615" s="270"/>
      <c r="Q615" s="270"/>
      <c r="R615" s="270"/>
      <c r="S615" s="270"/>
      <c r="T615" s="271"/>
      <c r="AT615" s="272" t="s">
        <v>180</v>
      </c>
      <c r="AU615" s="272" t="s">
        <v>87</v>
      </c>
      <c r="AV615" s="13" t="s">
        <v>87</v>
      </c>
      <c r="AW615" s="13" t="s">
        <v>38</v>
      </c>
      <c r="AX615" s="13" t="s">
        <v>75</v>
      </c>
      <c r="AY615" s="272" t="s">
        <v>167</v>
      </c>
    </row>
    <row r="616" spans="2:51" s="13" customFormat="1" ht="13.5">
      <c r="B616" s="262"/>
      <c r="C616" s="263"/>
      <c r="D616" s="248" t="s">
        <v>180</v>
      </c>
      <c r="E616" s="264" t="s">
        <v>24</v>
      </c>
      <c r="F616" s="265" t="s">
        <v>807</v>
      </c>
      <c r="G616" s="263"/>
      <c r="H616" s="266">
        <v>2.335</v>
      </c>
      <c r="I616" s="267"/>
      <c r="J616" s="263"/>
      <c r="K616" s="263"/>
      <c r="L616" s="268"/>
      <c r="M616" s="269"/>
      <c r="N616" s="270"/>
      <c r="O616" s="270"/>
      <c r="P616" s="270"/>
      <c r="Q616" s="270"/>
      <c r="R616" s="270"/>
      <c r="S616" s="270"/>
      <c r="T616" s="271"/>
      <c r="AT616" s="272" t="s">
        <v>180</v>
      </c>
      <c r="AU616" s="272" t="s">
        <v>87</v>
      </c>
      <c r="AV616" s="13" t="s">
        <v>87</v>
      </c>
      <c r="AW616" s="13" t="s">
        <v>38</v>
      </c>
      <c r="AX616" s="13" t="s">
        <v>75</v>
      </c>
      <c r="AY616" s="272" t="s">
        <v>167</v>
      </c>
    </row>
    <row r="617" spans="2:51" s="14" customFormat="1" ht="13.5">
      <c r="B617" s="273"/>
      <c r="C617" s="274"/>
      <c r="D617" s="248" t="s">
        <v>180</v>
      </c>
      <c r="E617" s="275" t="s">
        <v>24</v>
      </c>
      <c r="F617" s="276" t="s">
        <v>201</v>
      </c>
      <c r="G617" s="274"/>
      <c r="H617" s="277">
        <v>40</v>
      </c>
      <c r="I617" s="278"/>
      <c r="J617" s="274"/>
      <c r="K617" s="274"/>
      <c r="L617" s="279"/>
      <c r="M617" s="280"/>
      <c r="N617" s="281"/>
      <c r="O617" s="281"/>
      <c r="P617" s="281"/>
      <c r="Q617" s="281"/>
      <c r="R617" s="281"/>
      <c r="S617" s="281"/>
      <c r="T617" s="282"/>
      <c r="AT617" s="283" t="s">
        <v>180</v>
      </c>
      <c r="AU617" s="283" t="s">
        <v>87</v>
      </c>
      <c r="AV617" s="14" t="s">
        <v>174</v>
      </c>
      <c r="AW617" s="14" t="s">
        <v>38</v>
      </c>
      <c r="AX617" s="14" t="s">
        <v>25</v>
      </c>
      <c r="AY617" s="283" t="s">
        <v>167</v>
      </c>
    </row>
    <row r="618" spans="2:51" s="12" customFormat="1" ht="13.5">
      <c r="B618" s="252"/>
      <c r="C618" s="253"/>
      <c r="D618" s="248" t="s">
        <v>180</v>
      </c>
      <c r="E618" s="254" t="s">
        <v>24</v>
      </c>
      <c r="F618" s="255" t="s">
        <v>808</v>
      </c>
      <c r="G618" s="253"/>
      <c r="H618" s="254" t="s">
        <v>24</v>
      </c>
      <c r="I618" s="256"/>
      <c r="J618" s="253"/>
      <c r="K618" s="253"/>
      <c r="L618" s="257"/>
      <c r="M618" s="258"/>
      <c r="N618" s="259"/>
      <c r="O618" s="259"/>
      <c r="P618" s="259"/>
      <c r="Q618" s="259"/>
      <c r="R618" s="259"/>
      <c r="S618" s="259"/>
      <c r="T618" s="260"/>
      <c r="AT618" s="261" t="s">
        <v>180</v>
      </c>
      <c r="AU618" s="261" t="s">
        <v>87</v>
      </c>
      <c r="AV618" s="12" t="s">
        <v>25</v>
      </c>
      <c r="AW618" s="12" t="s">
        <v>38</v>
      </c>
      <c r="AX618" s="12" t="s">
        <v>75</v>
      </c>
      <c r="AY618" s="261" t="s">
        <v>167</v>
      </c>
    </row>
    <row r="619" spans="2:51" s="12" customFormat="1" ht="13.5">
      <c r="B619" s="252"/>
      <c r="C619" s="253"/>
      <c r="D619" s="248" t="s">
        <v>180</v>
      </c>
      <c r="E619" s="254" t="s">
        <v>24</v>
      </c>
      <c r="F619" s="255" t="s">
        <v>809</v>
      </c>
      <c r="G619" s="253"/>
      <c r="H619" s="254" t="s">
        <v>24</v>
      </c>
      <c r="I619" s="256"/>
      <c r="J619" s="253"/>
      <c r="K619" s="253"/>
      <c r="L619" s="257"/>
      <c r="M619" s="258"/>
      <c r="N619" s="259"/>
      <c r="O619" s="259"/>
      <c r="P619" s="259"/>
      <c r="Q619" s="259"/>
      <c r="R619" s="259"/>
      <c r="S619" s="259"/>
      <c r="T619" s="260"/>
      <c r="AT619" s="261" t="s">
        <v>180</v>
      </c>
      <c r="AU619" s="261" t="s">
        <v>87</v>
      </c>
      <c r="AV619" s="12" t="s">
        <v>25</v>
      </c>
      <c r="AW619" s="12" t="s">
        <v>38</v>
      </c>
      <c r="AX619" s="12" t="s">
        <v>75</v>
      </c>
      <c r="AY619" s="261" t="s">
        <v>167</v>
      </c>
    </row>
    <row r="620" spans="2:51" s="12" customFormat="1" ht="13.5">
      <c r="B620" s="252"/>
      <c r="C620" s="253"/>
      <c r="D620" s="248" t="s">
        <v>180</v>
      </c>
      <c r="E620" s="254" t="s">
        <v>24</v>
      </c>
      <c r="F620" s="255" t="s">
        <v>810</v>
      </c>
      <c r="G620" s="253"/>
      <c r="H620" s="254" t="s">
        <v>24</v>
      </c>
      <c r="I620" s="256"/>
      <c r="J620" s="253"/>
      <c r="K620" s="253"/>
      <c r="L620" s="257"/>
      <c r="M620" s="258"/>
      <c r="N620" s="259"/>
      <c r="O620" s="259"/>
      <c r="P620" s="259"/>
      <c r="Q620" s="259"/>
      <c r="R620" s="259"/>
      <c r="S620" s="259"/>
      <c r="T620" s="260"/>
      <c r="AT620" s="261" t="s">
        <v>180</v>
      </c>
      <c r="AU620" s="261" t="s">
        <v>87</v>
      </c>
      <c r="AV620" s="12" t="s">
        <v>25</v>
      </c>
      <c r="AW620" s="12" t="s">
        <v>38</v>
      </c>
      <c r="AX620" s="12" t="s">
        <v>75</v>
      </c>
      <c r="AY620" s="261" t="s">
        <v>167</v>
      </c>
    </row>
    <row r="621" spans="2:51" s="12" customFormat="1" ht="13.5">
      <c r="B621" s="252"/>
      <c r="C621" s="253"/>
      <c r="D621" s="248" t="s">
        <v>180</v>
      </c>
      <c r="E621" s="254" t="s">
        <v>24</v>
      </c>
      <c r="F621" s="255" t="s">
        <v>811</v>
      </c>
      <c r="G621" s="253"/>
      <c r="H621" s="254" t="s">
        <v>24</v>
      </c>
      <c r="I621" s="256"/>
      <c r="J621" s="253"/>
      <c r="K621" s="253"/>
      <c r="L621" s="257"/>
      <c r="M621" s="258"/>
      <c r="N621" s="259"/>
      <c r="O621" s="259"/>
      <c r="P621" s="259"/>
      <c r="Q621" s="259"/>
      <c r="R621" s="259"/>
      <c r="S621" s="259"/>
      <c r="T621" s="260"/>
      <c r="AT621" s="261" t="s">
        <v>180</v>
      </c>
      <c r="AU621" s="261" t="s">
        <v>87</v>
      </c>
      <c r="AV621" s="12" t="s">
        <v>25</v>
      </c>
      <c r="AW621" s="12" t="s">
        <v>38</v>
      </c>
      <c r="AX621" s="12" t="s">
        <v>75</v>
      </c>
      <c r="AY621" s="261" t="s">
        <v>167</v>
      </c>
    </row>
    <row r="622" spans="2:65" s="1" customFormat="1" ht="22.8" customHeight="1">
      <c r="B622" s="47"/>
      <c r="C622" s="285" t="s">
        <v>812</v>
      </c>
      <c r="D622" s="285" t="s">
        <v>293</v>
      </c>
      <c r="E622" s="286" t="s">
        <v>813</v>
      </c>
      <c r="F622" s="287" t="s">
        <v>814</v>
      </c>
      <c r="G622" s="288" t="s">
        <v>226</v>
      </c>
      <c r="H622" s="289">
        <v>41</v>
      </c>
      <c r="I622" s="290"/>
      <c r="J622" s="291">
        <f>ROUND(I622*H622,2)</f>
        <v>0</v>
      </c>
      <c r="K622" s="287" t="s">
        <v>173</v>
      </c>
      <c r="L622" s="292"/>
      <c r="M622" s="293" t="s">
        <v>24</v>
      </c>
      <c r="N622" s="294" t="s">
        <v>47</v>
      </c>
      <c r="O622" s="48"/>
      <c r="P622" s="245">
        <f>O622*H622</f>
        <v>0</v>
      </c>
      <c r="Q622" s="245">
        <v>0.0041</v>
      </c>
      <c r="R622" s="245">
        <f>Q622*H622</f>
        <v>0.16810000000000003</v>
      </c>
      <c r="S622" s="245">
        <v>0</v>
      </c>
      <c r="T622" s="246">
        <f>S622*H622</f>
        <v>0</v>
      </c>
      <c r="AR622" s="25" t="s">
        <v>235</v>
      </c>
      <c r="AT622" s="25" t="s">
        <v>293</v>
      </c>
      <c r="AU622" s="25" t="s">
        <v>87</v>
      </c>
      <c r="AY622" s="25" t="s">
        <v>167</v>
      </c>
      <c r="BE622" s="247">
        <f>IF(N622="základní",J622,0)</f>
        <v>0</v>
      </c>
      <c r="BF622" s="247">
        <f>IF(N622="snížená",J622,0)</f>
        <v>0</v>
      </c>
      <c r="BG622" s="247">
        <f>IF(N622="zákl. přenesená",J622,0)</f>
        <v>0</v>
      </c>
      <c r="BH622" s="247">
        <f>IF(N622="sníž. přenesená",J622,0)</f>
        <v>0</v>
      </c>
      <c r="BI622" s="247">
        <f>IF(N622="nulová",J622,0)</f>
        <v>0</v>
      </c>
      <c r="BJ622" s="25" t="s">
        <v>87</v>
      </c>
      <c r="BK622" s="247">
        <f>ROUND(I622*H622,2)</f>
        <v>0</v>
      </c>
      <c r="BL622" s="25" t="s">
        <v>174</v>
      </c>
      <c r="BM622" s="25" t="s">
        <v>815</v>
      </c>
    </row>
    <row r="623" spans="2:47" s="1" customFormat="1" ht="13.5">
      <c r="B623" s="47"/>
      <c r="C623" s="75"/>
      <c r="D623" s="248" t="s">
        <v>176</v>
      </c>
      <c r="E623" s="75"/>
      <c r="F623" s="249" t="s">
        <v>816</v>
      </c>
      <c r="G623" s="75"/>
      <c r="H623" s="75"/>
      <c r="I623" s="204"/>
      <c r="J623" s="75"/>
      <c r="K623" s="75"/>
      <c r="L623" s="73"/>
      <c r="M623" s="250"/>
      <c r="N623" s="48"/>
      <c r="O623" s="48"/>
      <c r="P623" s="48"/>
      <c r="Q623" s="48"/>
      <c r="R623" s="48"/>
      <c r="S623" s="48"/>
      <c r="T623" s="96"/>
      <c r="AT623" s="25" t="s">
        <v>176</v>
      </c>
      <c r="AU623" s="25" t="s">
        <v>87</v>
      </c>
    </row>
    <row r="624" spans="2:51" s="12" customFormat="1" ht="13.5">
      <c r="B624" s="252"/>
      <c r="C624" s="253"/>
      <c r="D624" s="248" t="s">
        <v>180</v>
      </c>
      <c r="E624" s="254" t="s">
        <v>24</v>
      </c>
      <c r="F624" s="255" t="s">
        <v>817</v>
      </c>
      <c r="G624" s="253"/>
      <c r="H624" s="254" t="s">
        <v>24</v>
      </c>
      <c r="I624" s="256"/>
      <c r="J624" s="253"/>
      <c r="K624" s="253"/>
      <c r="L624" s="257"/>
      <c r="M624" s="258"/>
      <c r="N624" s="259"/>
      <c r="O624" s="259"/>
      <c r="P624" s="259"/>
      <c r="Q624" s="259"/>
      <c r="R624" s="259"/>
      <c r="S624" s="259"/>
      <c r="T624" s="260"/>
      <c r="AT624" s="261" t="s">
        <v>180</v>
      </c>
      <c r="AU624" s="261" t="s">
        <v>87</v>
      </c>
      <c r="AV624" s="12" t="s">
        <v>25</v>
      </c>
      <c r="AW624" s="12" t="s">
        <v>38</v>
      </c>
      <c r="AX624" s="12" t="s">
        <v>75</v>
      </c>
      <c r="AY624" s="261" t="s">
        <v>167</v>
      </c>
    </row>
    <row r="625" spans="2:51" s="12" customFormat="1" ht="13.5">
      <c r="B625" s="252"/>
      <c r="C625" s="253"/>
      <c r="D625" s="248" t="s">
        <v>180</v>
      </c>
      <c r="E625" s="254" t="s">
        <v>24</v>
      </c>
      <c r="F625" s="255" t="s">
        <v>818</v>
      </c>
      <c r="G625" s="253"/>
      <c r="H625" s="254" t="s">
        <v>24</v>
      </c>
      <c r="I625" s="256"/>
      <c r="J625" s="253"/>
      <c r="K625" s="253"/>
      <c r="L625" s="257"/>
      <c r="M625" s="258"/>
      <c r="N625" s="259"/>
      <c r="O625" s="259"/>
      <c r="P625" s="259"/>
      <c r="Q625" s="259"/>
      <c r="R625" s="259"/>
      <c r="S625" s="259"/>
      <c r="T625" s="260"/>
      <c r="AT625" s="261" t="s">
        <v>180</v>
      </c>
      <c r="AU625" s="261" t="s">
        <v>87</v>
      </c>
      <c r="AV625" s="12" t="s">
        <v>25</v>
      </c>
      <c r="AW625" s="12" t="s">
        <v>38</v>
      </c>
      <c r="AX625" s="12" t="s">
        <v>75</v>
      </c>
      <c r="AY625" s="261" t="s">
        <v>167</v>
      </c>
    </row>
    <row r="626" spans="2:51" s="13" customFormat="1" ht="13.5">
      <c r="B626" s="262"/>
      <c r="C626" s="263"/>
      <c r="D626" s="248" t="s">
        <v>180</v>
      </c>
      <c r="E626" s="264" t="s">
        <v>24</v>
      </c>
      <c r="F626" s="265" t="s">
        <v>819</v>
      </c>
      <c r="G626" s="263"/>
      <c r="H626" s="266">
        <v>41</v>
      </c>
      <c r="I626" s="267"/>
      <c r="J626" s="263"/>
      <c r="K626" s="263"/>
      <c r="L626" s="268"/>
      <c r="M626" s="269"/>
      <c r="N626" s="270"/>
      <c r="O626" s="270"/>
      <c r="P626" s="270"/>
      <c r="Q626" s="270"/>
      <c r="R626" s="270"/>
      <c r="S626" s="270"/>
      <c r="T626" s="271"/>
      <c r="AT626" s="272" t="s">
        <v>180</v>
      </c>
      <c r="AU626" s="272" t="s">
        <v>87</v>
      </c>
      <c r="AV626" s="13" t="s">
        <v>87</v>
      </c>
      <c r="AW626" s="13" t="s">
        <v>38</v>
      </c>
      <c r="AX626" s="13" t="s">
        <v>25</v>
      </c>
      <c r="AY626" s="272" t="s">
        <v>167</v>
      </c>
    </row>
    <row r="627" spans="2:65" s="1" customFormat="1" ht="22.8" customHeight="1">
      <c r="B627" s="47"/>
      <c r="C627" s="236" t="s">
        <v>820</v>
      </c>
      <c r="D627" s="236" t="s">
        <v>169</v>
      </c>
      <c r="E627" s="237" t="s">
        <v>821</v>
      </c>
      <c r="F627" s="238" t="s">
        <v>822</v>
      </c>
      <c r="G627" s="239" t="s">
        <v>226</v>
      </c>
      <c r="H627" s="240">
        <v>40</v>
      </c>
      <c r="I627" s="241"/>
      <c r="J627" s="242">
        <f>ROUND(I627*H627,2)</f>
        <v>0</v>
      </c>
      <c r="K627" s="238" t="s">
        <v>173</v>
      </c>
      <c r="L627" s="73"/>
      <c r="M627" s="243" t="s">
        <v>24</v>
      </c>
      <c r="N627" s="244" t="s">
        <v>47</v>
      </c>
      <c r="O627" s="48"/>
      <c r="P627" s="245">
        <f>O627*H627</f>
        <v>0</v>
      </c>
      <c r="Q627" s="245">
        <v>6E-05</v>
      </c>
      <c r="R627" s="245">
        <f>Q627*H627</f>
        <v>0.0024000000000000002</v>
      </c>
      <c r="S627" s="245">
        <v>0</v>
      </c>
      <c r="T627" s="246">
        <f>S627*H627</f>
        <v>0</v>
      </c>
      <c r="AR627" s="25" t="s">
        <v>174</v>
      </c>
      <c r="AT627" s="25" t="s">
        <v>169</v>
      </c>
      <c r="AU627" s="25" t="s">
        <v>87</v>
      </c>
      <c r="AY627" s="25" t="s">
        <v>167</v>
      </c>
      <c r="BE627" s="247">
        <f>IF(N627="základní",J627,0)</f>
        <v>0</v>
      </c>
      <c r="BF627" s="247">
        <f>IF(N627="snížená",J627,0)</f>
        <v>0</v>
      </c>
      <c r="BG627" s="247">
        <f>IF(N627="zákl. přenesená",J627,0)</f>
        <v>0</v>
      </c>
      <c r="BH627" s="247">
        <f>IF(N627="sníž. přenesená",J627,0)</f>
        <v>0</v>
      </c>
      <c r="BI627" s="247">
        <f>IF(N627="nulová",J627,0)</f>
        <v>0</v>
      </c>
      <c r="BJ627" s="25" t="s">
        <v>87</v>
      </c>
      <c r="BK627" s="247">
        <f>ROUND(I627*H627,2)</f>
        <v>0</v>
      </c>
      <c r="BL627" s="25" t="s">
        <v>174</v>
      </c>
      <c r="BM627" s="25" t="s">
        <v>823</v>
      </c>
    </row>
    <row r="628" spans="2:47" s="1" customFormat="1" ht="13.5">
      <c r="B628" s="47"/>
      <c r="C628" s="75"/>
      <c r="D628" s="248" t="s">
        <v>176</v>
      </c>
      <c r="E628" s="75"/>
      <c r="F628" s="249" t="s">
        <v>824</v>
      </c>
      <c r="G628" s="75"/>
      <c r="H628" s="75"/>
      <c r="I628" s="204"/>
      <c r="J628" s="75"/>
      <c r="K628" s="75"/>
      <c r="L628" s="73"/>
      <c r="M628" s="250"/>
      <c r="N628" s="48"/>
      <c r="O628" s="48"/>
      <c r="P628" s="48"/>
      <c r="Q628" s="48"/>
      <c r="R628" s="48"/>
      <c r="S628" s="48"/>
      <c r="T628" s="96"/>
      <c r="AT628" s="25" t="s">
        <v>176</v>
      </c>
      <c r="AU628" s="25" t="s">
        <v>87</v>
      </c>
    </row>
    <row r="629" spans="2:47" s="1" customFormat="1" ht="13.5">
      <c r="B629" s="47"/>
      <c r="C629" s="75"/>
      <c r="D629" s="248" t="s">
        <v>178</v>
      </c>
      <c r="E629" s="75"/>
      <c r="F629" s="251" t="s">
        <v>803</v>
      </c>
      <c r="G629" s="75"/>
      <c r="H629" s="75"/>
      <c r="I629" s="204"/>
      <c r="J629" s="75"/>
      <c r="K629" s="75"/>
      <c r="L629" s="73"/>
      <c r="M629" s="250"/>
      <c r="N629" s="48"/>
      <c r="O629" s="48"/>
      <c r="P629" s="48"/>
      <c r="Q629" s="48"/>
      <c r="R629" s="48"/>
      <c r="S629" s="48"/>
      <c r="T629" s="96"/>
      <c r="AT629" s="25" t="s">
        <v>178</v>
      </c>
      <c r="AU629" s="25" t="s">
        <v>87</v>
      </c>
    </row>
    <row r="630" spans="2:51" s="12" customFormat="1" ht="13.5">
      <c r="B630" s="252"/>
      <c r="C630" s="253"/>
      <c r="D630" s="248" t="s">
        <v>180</v>
      </c>
      <c r="E630" s="254" t="s">
        <v>24</v>
      </c>
      <c r="F630" s="255" t="s">
        <v>825</v>
      </c>
      <c r="G630" s="253"/>
      <c r="H630" s="254" t="s">
        <v>24</v>
      </c>
      <c r="I630" s="256"/>
      <c r="J630" s="253"/>
      <c r="K630" s="253"/>
      <c r="L630" s="257"/>
      <c r="M630" s="258"/>
      <c r="N630" s="259"/>
      <c r="O630" s="259"/>
      <c r="P630" s="259"/>
      <c r="Q630" s="259"/>
      <c r="R630" s="259"/>
      <c r="S630" s="259"/>
      <c r="T630" s="260"/>
      <c r="AT630" s="261" t="s">
        <v>180</v>
      </c>
      <c r="AU630" s="261" t="s">
        <v>87</v>
      </c>
      <c r="AV630" s="12" t="s">
        <v>25</v>
      </c>
      <c r="AW630" s="12" t="s">
        <v>38</v>
      </c>
      <c r="AX630" s="12" t="s">
        <v>75</v>
      </c>
      <c r="AY630" s="261" t="s">
        <v>167</v>
      </c>
    </row>
    <row r="631" spans="2:51" s="13" customFormat="1" ht="13.5">
      <c r="B631" s="262"/>
      <c r="C631" s="263"/>
      <c r="D631" s="248" t="s">
        <v>180</v>
      </c>
      <c r="E631" s="264" t="s">
        <v>24</v>
      </c>
      <c r="F631" s="265" t="s">
        <v>780</v>
      </c>
      <c r="G631" s="263"/>
      <c r="H631" s="266">
        <v>40</v>
      </c>
      <c r="I631" s="267"/>
      <c r="J631" s="263"/>
      <c r="K631" s="263"/>
      <c r="L631" s="268"/>
      <c r="M631" s="269"/>
      <c r="N631" s="270"/>
      <c r="O631" s="270"/>
      <c r="P631" s="270"/>
      <c r="Q631" s="270"/>
      <c r="R631" s="270"/>
      <c r="S631" s="270"/>
      <c r="T631" s="271"/>
      <c r="AT631" s="272" t="s">
        <v>180</v>
      </c>
      <c r="AU631" s="272" t="s">
        <v>87</v>
      </c>
      <c r="AV631" s="13" t="s">
        <v>87</v>
      </c>
      <c r="AW631" s="13" t="s">
        <v>38</v>
      </c>
      <c r="AX631" s="13" t="s">
        <v>25</v>
      </c>
      <c r="AY631" s="272" t="s">
        <v>167</v>
      </c>
    </row>
    <row r="632" spans="2:65" s="1" customFormat="1" ht="22.8" customHeight="1">
      <c r="B632" s="47"/>
      <c r="C632" s="236" t="s">
        <v>826</v>
      </c>
      <c r="D632" s="236" t="s">
        <v>169</v>
      </c>
      <c r="E632" s="237" t="s">
        <v>827</v>
      </c>
      <c r="F632" s="238" t="s">
        <v>828</v>
      </c>
      <c r="G632" s="239" t="s">
        <v>226</v>
      </c>
      <c r="H632" s="240">
        <v>51</v>
      </c>
      <c r="I632" s="241"/>
      <c r="J632" s="242">
        <f>ROUND(I632*H632,2)</f>
        <v>0</v>
      </c>
      <c r="K632" s="238" t="s">
        <v>173</v>
      </c>
      <c r="L632" s="73"/>
      <c r="M632" s="243" t="s">
        <v>24</v>
      </c>
      <c r="N632" s="244" t="s">
        <v>47</v>
      </c>
      <c r="O632" s="48"/>
      <c r="P632" s="245">
        <f>O632*H632</f>
        <v>0</v>
      </c>
      <c r="Q632" s="245">
        <v>0.00931</v>
      </c>
      <c r="R632" s="245">
        <f>Q632*H632</f>
        <v>0.47481</v>
      </c>
      <c r="S632" s="245">
        <v>0</v>
      </c>
      <c r="T632" s="246">
        <f>S632*H632</f>
        <v>0</v>
      </c>
      <c r="AR632" s="25" t="s">
        <v>174</v>
      </c>
      <c r="AT632" s="25" t="s">
        <v>169</v>
      </c>
      <c r="AU632" s="25" t="s">
        <v>87</v>
      </c>
      <c r="AY632" s="25" t="s">
        <v>167</v>
      </c>
      <c r="BE632" s="247">
        <f>IF(N632="základní",J632,0)</f>
        <v>0</v>
      </c>
      <c r="BF632" s="247">
        <f>IF(N632="snížená",J632,0)</f>
        <v>0</v>
      </c>
      <c r="BG632" s="247">
        <f>IF(N632="zákl. přenesená",J632,0)</f>
        <v>0</v>
      </c>
      <c r="BH632" s="247">
        <f>IF(N632="sníž. přenesená",J632,0)</f>
        <v>0</v>
      </c>
      <c r="BI632" s="247">
        <f>IF(N632="nulová",J632,0)</f>
        <v>0</v>
      </c>
      <c r="BJ632" s="25" t="s">
        <v>87</v>
      </c>
      <c r="BK632" s="247">
        <f>ROUND(I632*H632,2)</f>
        <v>0</v>
      </c>
      <c r="BL632" s="25" t="s">
        <v>174</v>
      </c>
      <c r="BM632" s="25" t="s">
        <v>829</v>
      </c>
    </row>
    <row r="633" spans="2:47" s="1" customFormat="1" ht="13.5">
      <c r="B633" s="47"/>
      <c r="C633" s="75"/>
      <c r="D633" s="248" t="s">
        <v>176</v>
      </c>
      <c r="E633" s="75"/>
      <c r="F633" s="249" t="s">
        <v>830</v>
      </c>
      <c r="G633" s="75"/>
      <c r="H633" s="75"/>
      <c r="I633" s="204"/>
      <c r="J633" s="75"/>
      <c r="K633" s="75"/>
      <c r="L633" s="73"/>
      <c r="M633" s="250"/>
      <c r="N633" s="48"/>
      <c r="O633" s="48"/>
      <c r="P633" s="48"/>
      <c r="Q633" s="48"/>
      <c r="R633" s="48"/>
      <c r="S633" s="48"/>
      <c r="T633" s="96"/>
      <c r="AT633" s="25" t="s">
        <v>176</v>
      </c>
      <c r="AU633" s="25" t="s">
        <v>87</v>
      </c>
    </row>
    <row r="634" spans="2:47" s="1" customFormat="1" ht="13.5">
      <c r="B634" s="47"/>
      <c r="C634" s="75"/>
      <c r="D634" s="248" t="s">
        <v>178</v>
      </c>
      <c r="E634" s="75"/>
      <c r="F634" s="251" t="s">
        <v>803</v>
      </c>
      <c r="G634" s="75"/>
      <c r="H634" s="75"/>
      <c r="I634" s="204"/>
      <c r="J634" s="75"/>
      <c r="K634" s="75"/>
      <c r="L634" s="73"/>
      <c r="M634" s="250"/>
      <c r="N634" s="48"/>
      <c r="O634" s="48"/>
      <c r="P634" s="48"/>
      <c r="Q634" s="48"/>
      <c r="R634" s="48"/>
      <c r="S634" s="48"/>
      <c r="T634" s="96"/>
      <c r="AT634" s="25" t="s">
        <v>178</v>
      </c>
      <c r="AU634" s="25" t="s">
        <v>87</v>
      </c>
    </row>
    <row r="635" spans="2:51" s="12" customFormat="1" ht="13.5">
      <c r="B635" s="252"/>
      <c r="C635" s="253"/>
      <c r="D635" s="248" t="s">
        <v>180</v>
      </c>
      <c r="E635" s="254" t="s">
        <v>24</v>
      </c>
      <c r="F635" s="255" t="s">
        <v>831</v>
      </c>
      <c r="G635" s="253"/>
      <c r="H635" s="254" t="s">
        <v>24</v>
      </c>
      <c r="I635" s="256"/>
      <c r="J635" s="253"/>
      <c r="K635" s="253"/>
      <c r="L635" s="257"/>
      <c r="M635" s="258"/>
      <c r="N635" s="259"/>
      <c r="O635" s="259"/>
      <c r="P635" s="259"/>
      <c r="Q635" s="259"/>
      <c r="R635" s="259"/>
      <c r="S635" s="259"/>
      <c r="T635" s="260"/>
      <c r="AT635" s="261" t="s">
        <v>180</v>
      </c>
      <c r="AU635" s="261" t="s">
        <v>87</v>
      </c>
      <c r="AV635" s="12" t="s">
        <v>25</v>
      </c>
      <c r="AW635" s="12" t="s">
        <v>38</v>
      </c>
      <c r="AX635" s="12" t="s">
        <v>75</v>
      </c>
      <c r="AY635" s="261" t="s">
        <v>167</v>
      </c>
    </row>
    <row r="636" spans="2:51" s="12" customFormat="1" ht="13.5">
      <c r="B636" s="252"/>
      <c r="C636" s="253"/>
      <c r="D636" s="248" t="s">
        <v>180</v>
      </c>
      <c r="E636" s="254" t="s">
        <v>24</v>
      </c>
      <c r="F636" s="255" t="s">
        <v>752</v>
      </c>
      <c r="G636" s="253"/>
      <c r="H636" s="254" t="s">
        <v>24</v>
      </c>
      <c r="I636" s="256"/>
      <c r="J636" s="253"/>
      <c r="K636" s="253"/>
      <c r="L636" s="257"/>
      <c r="M636" s="258"/>
      <c r="N636" s="259"/>
      <c r="O636" s="259"/>
      <c r="P636" s="259"/>
      <c r="Q636" s="259"/>
      <c r="R636" s="259"/>
      <c r="S636" s="259"/>
      <c r="T636" s="260"/>
      <c r="AT636" s="261" t="s">
        <v>180</v>
      </c>
      <c r="AU636" s="261" t="s">
        <v>87</v>
      </c>
      <c r="AV636" s="12" t="s">
        <v>25</v>
      </c>
      <c r="AW636" s="12" t="s">
        <v>38</v>
      </c>
      <c r="AX636" s="12" t="s">
        <v>75</v>
      </c>
      <c r="AY636" s="261" t="s">
        <v>167</v>
      </c>
    </row>
    <row r="637" spans="2:51" s="13" customFormat="1" ht="13.5">
      <c r="B637" s="262"/>
      <c r="C637" s="263"/>
      <c r="D637" s="248" t="s">
        <v>180</v>
      </c>
      <c r="E637" s="264" t="s">
        <v>24</v>
      </c>
      <c r="F637" s="265" t="s">
        <v>753</v>
      </c>
      <c r="G637" s="263"/>
      <c r="H637" s="266">
        <v>27</v>
      </c>
      <c r="I637" s="267"/>
      <c r="J637" s="263"/>
      <c r="K637" s="263"/>
      <c r="L637" s="268"/>
      <c r="M637" s="269"/>
      <c r="N637" s="270"/>
      <c r="O637" s="270"/>
      <c r="P637" s="270"/>
      <c r="Q637" s="270"/>
      <c r="R637" s="270"/>
      <c r="S637" s="270"/>
      <c r="T637" s="271"/>
      <c r="AT637" s="272" t="s">
        <v>180</v>
      </c>
      <c r="AU637" s="272" t="s">
        <v>87</v>
      </c>
      <c r="AV637" s="13" t="s">
        <v>87</v>
      </c>
      <c r="AW637" s="13" t="s">
        <v>38</v>
      </c>
      <c r="AX637" s="13" t="s">
        <v>75</v>
      </c>
      <c r="AY637" s="272" t="s">
        <v>167</v>
      </c>
    </row>
    <row r="638" spans="2:51" s="12" customFormat="1" ht="13.5">
      <c r="B638" s="252"/>
      <c r="C638" s="253"/>
      <c r="D638" s="248" t="s">
        <v>180</v>
      </c>
      <c r="E638" s="254" t="s">
        <v>24</v>
      </c>
      <c r="F638" s="255" t="s">
        <v>754</v>
      </c>
      <c r="G638" s="253"/>
      <c r="H638" s="254" t="s">
        <v>24</v>
      </c>
      <c r="I638" s="256"/>
      <c r="J638" s="253"/>
      <c r="K638" s="253"/>
      <c r="L638" s="257"/>
      <c r="M638" s="258"/>
      <c r="N638" s="259"/>
      <c r="O638" s="259"/>
      <c r="P638" s="259"/>
      <c r="Q638" s="259"/>
      <c r="R638" s="259"/>
      <c r="S638" s="259"/>
      <c r="T638" s="260"/>
      <c r="AT638" s="261" t="s">
        <v>180</v>
      </c>
      <c r="AU638" s="261" t="s">
        <v>87</v>
      </c>
      <c r="AV638" s="12" t="s">
        <v>25</v>
      </c>
      <c r="AW638" s="12" t="s">
        <v>38</v>
      </c>
      <c r="AX638" s="12" t="s">
        <v>75</v>
      </c>
      <c r="AY638" s="261" t="s">
        <v>167</v>
      </c>
    </row>
    <row r="639" spans="2:51" s="13" customFormat="1" ht="13.5">
      <c r="B639" s="262"/>
      <c r="C639" s="263"/>
      <c r="D639" s="248" t="s">
        <v>180</v>
      </c>
      <c r="E639" s="264" t="s">
        <v>24</v>
      </c>
      <c r="F639" s="265" t="s">
        <v>755</v>
      </c>
      <c r="G639" s="263"/>
      <c r="H639" s="266">
        <v>23.878</v>
      </c>
      <c r="I639" s="267"/>
      <c r="J639" s="263"/>
      <c r="K639" s="263"/>
      <c r="L639" s="268"/>
      <c r="M639" s="269"/>
      <c r="N639" s="270"/>
      <c r="O639" s="270"/>
      <c r="P639" s="270"/>
      <c r="Q639" s="270"/>
      <c r="R639" s="270"/>
      <c r="S639" s="270"/>
      <c r="T639" s="271"/>
      <c r="AT639" s="272" t="s">
        <v>180</v>
      </c>
      <c r="AU639" s="272" t="s">
        <v>87</v>
      </c>
      <c r="AV639" s="13" t="s">
        <v>87</v>
      </c>
      <c r="AW639" s="13" t="s">
        <v>38</v>
      </c>
      <c r="AX639" s="13" t="s">
        <v>75</v>
      </c>
      <c r="AY639" s="272" t="s">
        <v>167</v>
      </c>
    </row>
    <row r="640" spans="2:51" s="13" customFormat="1" ht="13.5">
      <c r="B640" s="262"/>
      <c r="C640" s="263"/>
      <c r="D640" s="248" t="s">
        <v>180</v>
      </c>
      <c r="E640" s="264" t="s">
        <v>24</v>
      </c>
      <c r="F640" s="265" t="s">
        <v>756</v>
      </c>
      <c r="G640" s="263"/>
      <c r="H640" s="266">
        <v>0.122</v>
      </c>
      <c r="I640" s="267"/>
      <c r="J640" s="263"/>
      <c r="K640" s="263"/>
      <c r="L640" s="268"/>
      <c r="M640" s="269"/>
      <c r="N640" s="270"/>
      <c r="O640" s="270"/>
      <c r="P640" s="270"/>
      <c r="Q640" s="270"/>
      <c r="R640" s="270"/>
      <c r="S640" s="270"/>
      <c r="T640" s="271"/>
      <c r="AT640" s="272" t="s">
        <v>180</v>
      </c>
      <c r="AU640" s="272" t="s">
        <v>87</v>
      </c>
      <c r="AV640" s="13" t="s">
        <v>87</v>
      </c>
      <c r="AW640" s="13" t="s">
        <v>38</v>
      </c>
      <c r="AX640" s="13" t="s">
        <v>75</v>
      </c>
      <c r="AY640" s="272" t="s">
        <v>167</v>
      </c>
    </row>
    <row r="641" spans="2:51" s="14" customFormat="1" ht="13.5">
      <c r="B641" s="273"/>
      <c r="C641" s="274"/>
      <c r="D641" s="248" t="s">
        <v>180</v>
      </c>
      <c r="E641" s="275" t="s">
        <v>24</v>
      </c>
      <c r="F641" s="276" t="s">
        <v>201</v>
      </c>
      <c r="G641" s="274"/>
      <c r="H641" s="277">
        <v>51</v>
      </c>
      <c r="I641" s="278"/>
      <c r="J641" s="274"/>
      <c r="K641" s="274"/>
      <c r="L641" s="279"/>
      <c r="M641" s="280"/>
      <c r="N641" s="281"/>
      <c r="O641" s="281"/>
      <c r="P641" s="281"/>
      <c r="Q641" s="281"/>
      <c r="R641" s="281"/>
      <c r="S641" s="281"/>
      <c r="T641" s="282"/>
      <c r="AT641" s="283" t="s">
        <v>180</v>
      </c>
      <c r="AU641" s="283" t="s">
        <v>87</v>
      </c>
      <c r="AV641" s="14" t="s">
        <v>174</v>
      </c>
      <c r="AW641" s="14" t="s">
        <v>38</v>
      </c>
      <c r="AX641" s="14" t="s">
        <v>25</v>
      </c>
      <c r="AY641" s="283" t="s">
        <v>167</v>
      </c>
    </row>
    <row r="642" spans="2:51" s="12" customFormat="1" ht="13.5">
      <c r="B642" s="252"/>
      <c r="C642" s="253"/>
      <c r="D642" s="248" t="s">
        <v>180</v>
      </c>
      <c r="E642" s="254" t="s">
        <v>24</v>
      </c>
      <c r="F642" s="255" t="s">
        <v>808</v>
      </c>
      <c r="G642" s="253"/>
      <c r="H642" s="254" t="s">
        <v>24</v>
      </c>
      <c r="I642" s="256"/>
      <c r="J642" s="253"/>
      <c r="K642" s="253"/>
      <c r="L642" s="257"/>
      <c r="M642" s="258"/>
      <c r="N642" s="259"/>
      <c r="O642" s="259"/>
      <c r="P642" s="259"/>
      <c r="Q642" s="259"/>
      <c r="R642" s="259"/>
      <c r="S642" s="259"/>
      <c r="T642" s="260"/>
      <c r="AT642" s="261" t="s">
        <v>180</v>
      </c>
      <c r="AU642" s="261" t="s">
        <v>87</v>
      </c>
      <c r="AV642" s="12" t="s">
        <v>25</v>
      </c>
      <c r="AW642" s="12" t="s">
        <v>38</v>
      </c>
      <c r="AX642" s="12" t="s">
        <v>75</v>
      </c>
      <c r="AY642" s="261" t="s">
        <v>167</v>
      </c>
    </row>
    <row r="643" spans="2:51" s="12" customFormat="1" ht="13.5">
      <c r="B643" s="252"/>
      <c r="C643" s="253"/>
      <c r="D643" s="248" t="s">
        <v>180</v>
      </c>
      <c r="E643" s="254" t="s">
        <v>24</v>
      </c>
      <c r="F643" s="255" t="s">
        <v>809</v>
      </c>
      <c r="G643" s="253"/>
      <c r="H643" s="254" t="s">
        <v>24</v>
      </c>
      <c r="I643" s="256"/>
      <c r="J643" s="253"/>
      <c r="K643" s="253"/>
      <c r="L643" s="257"/>
      <c r="M643" s="258"/>
      <c r="N643" s="259"/>
      <c r="O643" s="259"/>
      <c r="P643" s="259"/>
      <c r="Q643" s="259"/>
      <c r="R643" s="259"/>
      <c r="S643" s="259"/>
      <c r="T643" s="260"/>
      <c r="AT643" s="261" t="s">
        <v>180</v>
      </c>
      <c r="AU643" s="261" t="s">
        <v>87</v>
      </c>
      <c r="AV643" s="12" t="s">
        <v>25</v>
      </c>
      <c r="AW643" s="12" t="s">
        <v>38</v>
      </c>
      <c r="AX643" s="12" t="s">
        <v>75</v>
      </c>
      <c r="AY643" s="261" t="s">
        <v>167</v>
      </c>
    </row>
    <row r="644" spans="2:51" s="12" customFormat="1" ht="13.5">
      <c r="B644" s="252"/>
      <c r="C644" s="253"/>
      <c r="D644" s="248" t="s">
        <v>180</v>
      </c>
      <c r="E644" s="254" t="s">
        <v>24</v>
      </c>
      <c r="F644" s="255" t="s">
        <v>810</v>
      </c>
      <c r="G644" s="253"/>
      <c r="H644" s="254" t="s">
        <v>24</v>
      </c>
      <c r="I644" s="256"/>
      <c r="J644" s="253"/>
      <c r="K644" s="253"/>
      <c r="L644" s="257"/>
      <c r="M644" s="258"/>
      <c r="N644" s="259"/>
      <c r="O644" s="259"/>
      <c r="P644" s="259"/>
      <c r="Q644" s="259"/>
      <c r="R644" s="259"/>
      <c r="S644" s="259"/>
      <c r="T644" s="260"/>
      <c r="AT644" s="261" t="s">
        <v>180</v>
      </c>
      <c r="AU644" s="261" t="s">
        <v>87</v>
      </c>
      <c r="AV644" s="12" t="s">
        <v>25</v>
      </c>
      <c r="AW644" s="12" t="s">
        <v>38</v>
      </c>
      <c r="AX644" s="12" t="s">
        <v>75</v>
      </c>
      <c r="AY644" s="261" t="s">
        <v>167</v>
      </c>
    </row>
    <row r="645" spans="2:51" s="12" customFormat="1" ht="13.5">
      <c r="B645" s="252"/>
      <c r="C645" s="253"/>
      <c r="D645" s="248" t="s">
        <v>180</v>
      </c>
      <c r="E645" s="254" t="s">
        <v>24</v>
      </c>
      <c r="F645" s="255" t="s">
        <v>811</v>
      </c>
      <c r="G645" s="253"/>
      <c r="H645" s="254" t="s">
        <v>24</v>
      </c>
      <c r="I645" s="256"/>
      <c r="J645" s="253"/>
      <c r="K645" s="253"/>
      <c r="L645" s="257"/>
      <c r="M645" s="258"/>
      <c r="N645" s="259"/>
      <c r="O645" s="259"/>
      <c r="P645" s="259"/>
      <c r="Q645" s="259"/>
      <c r="R645" s="259"/>
      <c r="S645" s="259"/>
      <c r="T645" s="260"/>
      <c r="AT645" s="261" t="s">
        <v>180</v>
      </c>
      <c r="AU645" s="261" t="s">
        <v>87</v>
      </c>
      <c r="AV645" s="12" t="s">
        <v>25</v>
      </c>
      <c r="AW645" s="12" t="s">
        <v>38</v>
      </c>
      <c r="AX645" s="12" t="s">
        <v>75</v>
      </c>
      <c r="AY645" s="261" t="s">
        <v>167</v>
      </c>
    </row>
    <row r="646" spans="2:65" s="1" customFormat="1" ht="14.4" customHeight="1">
      <c r="B646" s="47"/>
      <c r="C646" s="285" t="s">
        <v>832</v>
      </c>
      <c r="D646" s="285" t="s">
        <v>293</v>
      </c>
      <c r="E646" s="286" t="s">
        <v>833</v>
      </c>
      <c r="F646" s="287" t="s">
        <v>834</v>
      </c>
      <c r="G646" s="288" t="s">
        <v>226</v>
      </c>
      <c r="H646" s="289">
        <v>52.02</v>
      </c>
      <c r="I646" s="290"/>
      <c r="J646" s="291">
        <f>ROUND(I646*H646,2)</f>
        <v>0</v>
      </c>
      <c r="K646" s="287" t="s">
        <v>173</v>
      </c>
      <c r="L646" s="292"/>
      <c r="M646" s="293" t="s">
        <v>24</v>
      </c>
      <c r="N646" s="294" t="s">
        <v>47</v>
      </c>
      <c r="O646" s="48"/>
      <c r="P646" s="245">
        <f>O646*H646</f>
        <v>0</v>
      </c>
      <c r="Q646" s="245">
        <v>0.012</v>
      </c>
      <c r="R646" s="245">
        <f>Q646*H646</f>
        <v>0.62424</v>
      </c>
      <c r="S646" s="245">
        <v>0</v>
      </c>
      <c r="T646" s="246">
        <f>S646*H646</f>
        <v>0</v>
      </c>
      <c r="AR646" s="25" t="s">
        <v>235</v>
      </c>
      <c r="AT646" s="25" t="s">
        <v>293</v>
      </c>
      <c r="AU646" s="25" t="s">
        <v>87</v>
      </c>
      <c r="AY646" s="25" t="s">
        <v>167</v>
      </c>
      <c r="BE646" s="247">
        <f>IF(N646="základní",J646,0)</f>
        <v>0</v>
      </c>
      <c r="BF646" s="247">
        <f>IF(N646="snížená",J646,0)</f>
        <v>0</v>
      </c>
      <c r="BG646" s="247">
        <f>IF(N646="zákl. přenesená",J646,0)</f>
        <v>0</v>
      </c>
      <c r="BH646" s="247">
        <f>IF(N646="sníž. přenesená",J646,0)</f>
        <v>0</v>
      </c>
      <c r="BI646" s="247">
        <f>IF(N646="nulová",J646,0)</f>
        <v>0</v>
      </c>
      <c r="BJ646" s="25" t="s">
        <v>87</v>
      </c>
      <c r="BK646" s="247">
        <f>ROUND(I646*H646,2)</f>
        <v>0</v>
      </c>
      <c r="BL646" s="25" t="s">
        <v>174</v>
      </c>
      <c r="BM646" s="25" t="s">
        <v>835</v>
      </c>
    </row>
    <row r="647" spans="2:47" s="1" customFormat="1" ht="13.5">
      <c r="B647" s="47"/>
      <c r="C647" s="75"/>
      <c r="D647" s="248" t="s">
        <v>176</v>
      </c>
      <c r="E647" s="75"/>
      <c r="F647" s="249" t="s">
        <v>836</v>
      </c>
      <c r="G647" s="75"/>
      <c r="H647" s="75"/>
      <c r="I647" s="204"/>
      <c r="J647" s="75"/>
      <c r="K647" s="75"/>
      <c r="L647" s="73"/>
      <c r="M647" s="250"/>
      <c r="N647" s="48"/>
      <c r="O647" s="48"/>
      <c r="P647" s="48"/>
      <c r="Q647" s="48"/>
      <c r="R647" s="48"/>
      <c r="S647" s="48"/>
      <c r="T647" s="96"/>
      <c r="AT647" s="25" t="s">
        <v>176</v>
      </c>
      <c r="AU647" s="25" t="s">
        <v>87</v>
      </c>
    </row>
    <row r="648" spans="2:51" s="12" customFormat="1" ht="13.5">
      <c r="B648" s="252"/>
      <c r="C648" s="253"/>
      <c r="D648" s="248" t="s">
        <v>180</v>
      </c>
      <c r="E648" s="254" t="s">
        <v>24</v>
      </c>
      <c r="F648" s="255" t="s">
        <v>817</v>
      </c>
      <c r="G648" s="253"/>
      <c r="H648" s="254" t="s">
        <v>24</v>
      </c>
      <c r="I648" s="256"/>
      <c r="J648" s="253"/>
      <c r="K648" s="253"/>
      <c r="L648" s="257"/>
      <c r="M648" s="258"/>
      <c r="N648" s="259"/>
      <c r="O648" s="259"/>
      <c r="P648" s="259"/>
      <c r="Q648" s="259"/>
      <c r="R648" s="259"/>
      <c r="S648" s="259"/>
      <c r="T648" s="260"/>
      <c r="AT648" s="261" t="s">
        <v>180</v>
      </c>
      <c r="AU648" s="261" t="s">
        <v>87</v>
      </c>
      <c r="AV648" s="12" t="s">
        <v>25</v>
      </c>
      <c r="AW648" s="12" t="s">
        <v>38</v>
      </c>
      <c r="AX648" s="12" t="s">
        <v>75</v>
      </c>
      <c r="AY648" s="261" t="s">
        <v>167</v>
      </c>
    </row>
    <row r="649" spans="2:51" s="12" customFormat="1" ht="13.5">
      <c r="B649" s="252"/>
      <c r="C649" s="253"/>
      <c r="D649" s="248" t="s">
        <v>180</v>
      </c>
      <c r="E649" s="254" t="s">
        <v>24</v>
      </c>
      <c r="F649" s="255" t="s">
        <v>837</v>
      </c>
      <c r="G649" s="253"/>
      <c r="H649" s="254" t="s">
        <v>24</v>
      </c>
      <c r="I649" s="256"/>
      <c r="J649" s="253"/>
      <c r="K649" s="253"/>
      <c r="L649" s="257"/>
      <c r="M649" s="258"/>
      <c r="N649" s="259"/>
      <c r="O649" s="259"/>
      <c r="P649" s="259"/>
      <c r="Q649" s="259"/>
      <c r="R649" s="259"/>
      <c r="S649" s="259"/>
      <c r="T649" s="260"/>
      <c r="AT649" s="261" t="s">
        <v>180</v>
      </c>
      <c r="AU649" s="261" t="s">
        <v>87</v>
      </c>
      <c r="AV649" s="12" t="s">
        <v>25</v>
      </c>
      <c r="AW649" s="12" t="s">
        <v>38</v>
      </c>
      <c r="AX649" s="12" t="s">
        <v>75</v>
      </c>
      <c r="AY649" s="261" t="s">
        <v>167</v>
      </c>
    </row>
    <row r="650" spans="2:51" s="13" customFormat="1" ht="13.5">
      <c r="B650" s="262"/>
      <c r="C650" s="263"/>
      <c r="D650" s="248" t="s">
        <v>180</v>
      </c>
      <c r="E650" s="264" t="s">
        <v>24</v>
      </c>
      <c r="F650" s="265" t="s">
        <v>838</v>
      </c>
      <c r="G650" s="263"/>
      <c r="H650" s="266">
        <v>52.02</v>
      </c>
      <c r="I650" s="267"/>
      <c r="J650" s="263"/>
      <c r="K650" s="263"/>
      <c r="L650" s="268"/>
      <c r="M650" s="269"/>
      <c r="N650" s="270"/>
      <c r="O650" s="270"/>
      <c r="P650" s="270"/>
      <c r="Q650" s="270"/>
      <c r="R650" s="270"/>
      <c r="S650" s="270"/>
      <c r="T650" s="271"/>
      <c r="AT650" s="272" t="s">
        <v>180</v>
      </c>
      <c r="AU650" s="272" t="s">
        <v>87</v>
      </c>
      <c r="AV650" s="13" t="s">
        <v>87</v>
      </c>
      <c r="AW650" s="13" t="s">
        <v>38</v>
      </c>
      <c r="AX650" s="13" t="s">
        <v>25</v>
      </c>
      <c r="AY650" s="272" t="s">
        <v>167</v>
      </c>
    </row>
    <row r="651" spans="2:65" s="1" customFormat="1" ht="22.8" customHeight="1">
      <c r="B651" s="47"/>
      <c r="C651" s="236" t="s">
        <v>839</v>
      </c>
      <c r="D651" s="236" t="s">
        <v>169</v>
      </c>
      <c r="E651" s="237" t="s">
        <v>840</v>
      </c>
      <c r="F651" s="238" t="s">
        <v>841</v>
      </c>
      <c r="G651" s="239" t="s">
        <v>226</v>
      </c>
      <c r="H651" s="240">
        <v>51</v>
      </c>
      <c r="I651" s="241"/>
      <c r="J651" s="242">
        <f>ROUND(I651*H651,2)</f>
        <v>0</v>
      </c>
      <c r="K651" s="238" t="s">
        <v>173</v>
      </c>
      <c r="L651" s="73"/>
      <c r="M651" s="243" t="s">
        <v>24</v>
      </c>
      <c r="N651" s="244" t="s">
        <v>47</v>
      </c>
      <c r="O651" s="48"/>
      <c r="P651" s="245">
        <f>O651*H651</f>
        <v>0</v>
      </c>
      <c r="Q651" s="245">
        <v>9E-05</v>
      </c>
      <c r="R651" s="245">
        <f>Q651*H651</f>
        <v>0.00459</v>
      </c>
      <c r="S651" s="245">
        <v>0</v>
      </c>
      <c r="T651" s="246">
        <f>S651*H651</f>
        <v>0</v>
      </c>
      <c r="AR651" s="25" t="s">
        <v>174</v>
      </c>
      <c r="AT651" s="25" t="s">
        <v>169</v>
      </c>
      <c r="AU651" s="25" t="s">
        <v>87</v>
      </c>
      <c r="AY651" s="25" t="s">
        <v>167</v>
      </c>
      <c r="BE651" s="247">
        <f>IF(N651="základní",J651,0)</f>
        <v>0</v>
      </c>
      <c r="BF651" s="247">
        <f>IF(N651="snížená",J651,0)</f>
        <v>0</v>
      </c>
      <c r="BG651" s="247">
        <f>IF(N651="zákl. přenesená",J651,0)</f>
        <v>0</v>
      </c>
      <c r="BH651" s="247">
        <f>IF(N651="sníž. přenesená",J651,0)</f>
        <v>0</v>
      </c>
      <c r="BI651" s="247">
        <f>IF(N651="nulová",J651,0)</f>
        <v>0</v>
      </c>
      <c r="BJ651" s="25" t="s">
        <v>87</v>
      </c>
      <c r="BK651" s="247">
        <f>ROUND(I651*H651,2)</f>
        <v>0</v>
      </c>
      <c r="BL651" s="25" t="s">
        <v>174</v>
      </c>
      <c r="BM651" s="25" t="s">
        <v>842</v>
      </c>
    </row>
    <row r="652" spans="2:47" s="1" customFormat="1" ht="13.5">
      <c r="B652" s="47"/>
      <c r="C652" s="75"/>
      <c r="D652" s="248" t="s">
        <v>176</v>
      </c>
      <c r="E652" s="75"/>
      <c r="F652" s="249" t="s">
        <v>843</v>
      </c>
      <c r="G652" s="75"/>
      <c r="H652" s="75"/>
      <c r="I652" s="204"/>
      <c r="J652" s="75"/>
      <c r="K652" s="75"/>
      <c r="L652" s="73"/>
      <c r="M652" s="250"/>
      <c r="N652" s="48"/>
      <c r="O652" s="48"/>
      <c r="P652" s="48"/>
      <c r="Q652" s="48"/>
      <c r="R652" s="48"/>
      <c r="S652" s="48"/>
      <c r="T652" s="96"/>
      <c r="AT652" s="25" t="s">
        <v>176</v>
      </c>
      <c r="AU652" s="25" t="s">
        <v>87</v>
      </c>
    </row>
    <row r="653" spans="2:47" s="1" customFormat="1" ht="13.5">
      <c r="B653" s="47"/>
      <c r="C653" s="75"/>
      <c r="D653" s="248" t="s">
        <v>178</v>
      </c>
      <c r="E653" s="75"/>
      <c r="F653" s="251" t="s">
        <v>803</v>
      </c>
      <c r="G653" s="75"/>
      <c r="H653" s="75"/>
      <c r="I653" s="204"/>
      <c r="J653" s="75"/>
      <c r="K653" s="75"/>
      <c r="L653" s="73"/>
      <c r="M653" s="250"/>
      <c r="N653" s="48"/>
      <c r="O653" s="48"/>
      <c r="P653" s="48"/>
      <c r="Q653" s="48"/>
      <c r="R653" s="48"/>
      <c r="S653" s="48"/>
      <c r="T653" s="96"/>
      <c r="AT653" s="25" t="s">
        <v>178</v>
      </c>
      <c r="AU653" s="25" t="s">
        <v>87</v>
      </c>
    </row>
    <row r="654" spans="2:65" s="1" customFormat="1" ht="14.4" customHeight="1">
      <c r="B654" s="47"/>
      <c r="C654" s="236" t="s">
        <v>844</v>
      </c>
      <c r="D654" s="236" t="s">
        <v>169</v>
      </c>
      <c r="E654" s="237" t="s">
        <v>845</v>
      </c>
      <c r="F654" s="238" t="s">
        <v>846</v>
      </c>
      <c r="G654" s="239" t="s">
        <v>270</v>
      </c>
      <c r="H654" s="240">
        <v>100</v>
      </c>
      <c r="I654" s="241"/>
      <c r="J654" s="242">
        <f>ROUND(I654*H654,2)</f>
        <v>0</v>
      </c>
      <c r="K654" s="238" t="s">
        <v>173</v>
      </c>
      <c r="L654" s="73"/>
      <c r="M654" s="243" t="s">
        <v>24</v>
      </c>
      <c r="N654" s="244" t="s">
        <v>47</v>
      </c>
      <c r="O654" s="48"/>
      <c r="P654" s="245">
        <f>O654*H654</f>
        <v>0</v>
      </c>
      <c r="Q654" s="245">
        <v>6E-05</v>
      </c>
      <c r="R654" s="245">
        <f>Q654*H654</f>
        <v>0.006</v>
      </c>
      <c r="S654" s="245">
        <v>0</v>
      </c>
      <c r="T654" s="246">
        <f>S654*H654</f>
        <v>0</v>
      </c>
      <c r="AR654" s="25" t="s">
        <v>174</v>
      </c>
      <c r="AT654" s="25" t="s">
        <v>169</v>
      </c>
      <c r="AU654" s="25" t="s">
        <v>87</v>
      </c>
      <c r="AY654" s="25" t="s">
        <v>167</v>
      </c>
      <c r="BE654" s="247">
        <f>IF(N654="základní",J654,0)</f>
        <v>0</v>
      </c>
      <c r="BF654" s="247">
        <f>IF(N654="snížená",J654,0)</f>
        <v>0</v>
      </c>
      <c r="BG654" s="247">
        <f>IF(N654="zákl. přenesená",J654,0)</f>
        <v>0</v>
      </c>
      <c r="BH654" s="247">
        <f>IF(N654="sníž. přenesená",J654,0)</f>
        <v>0</v>
      </c>
      <c r="BI654" s="247">
        <f>IF(N654="nulová",J654,0)</f>
        <v>0</v>
      </c>
      <c r="BJ654" s="25" t="s">
        <v>87</v>
      </c>
      <c r="BK654" s="247">
        <f>ROUND(I654*H654,2)</f>
        <v>0</v>
      </c>
      <c r="BL654" s="25" t="s">
        <v>174</v>
      </c>
      <c r="BM654" s="25" t="s">
        <v>847</v>
      </c>
    </row>
    <row r="655" spans="2:47" s="1" customFormat="1" ht="13.5">
      <c r="B655" s="47"/>
      <c r="C655" s="75"/>
      <c r="D655" s="248" t="s">
        <v>176</v>
      </c>
      <c r="E655" s="75"/>
      <c r="F655" s="249" t="s">
        <v>848</v>
      </c>
      <c r="G655" s="75"/>
      <c r="H655" s="75"/>
      <c r="I655" s="204"/>
      <c r="J655" s="75"/>
      <c r="K655" s="75"/>
      <c r="L655" s="73"/>
      <c r="M655" s="250"/>
      <c r="N655" s="48"/>
      <c r="O655" s="48"/>
      <c r="P655" s="48"/>
      <c r="Q655" s="48"/>
      <c r="R655" s="48"/>
      <c r="S655" s="48"/>
      <c r="T655" s="96"/>
      <c r="AT655" s="25" t="s">
        <v>176</v>
      </c>
      <c r="AU655" s="25" t="s">
        <v>87</v>
      </c>
    </row>
    <row r="656" spans="2:47" s="1" customFormat="1" ht="13.5">
      <c r="B656" s="47"/>
      <c r="C656" s="75"/>
      <c r="D656" s="248" t="s">
        <v>178</v>
      </c>
      <c r="E656" s="75"/>
      <c r="F656" s="251" t="s">
        <v>849</v>
      </c>
      <c r="G656" s="75"/>
      <c r="H656" s="75"/>
      <c r="I656" s="204"/>
      <c r="J656" s="75"/>
      <c r="K656" s="75"/>
      <c r="L656" s="73"/>
      <c r="M656" s="250"/>
      <c r="N656" s="48"/>
      <c r="O656" s="48"/>
      <c r="P656" s="48"/>
      <c r="Q656" s="48"/>
      <c r="R656" s="48"/>
      <c r="S656" s="48"/>
      <c r="T656" s="96"/>
      <c r="AT656" s="25" t="s">
        <v>178</v>
      </c>
      <c r="AU656" s="25" t="s">
        <v>87</v>
      </c>
    </row>
    <row r="657" spans="2:51" s="12" customFormat="1" ht="13.5">
      <c r="B657" s="252"/>
      <c r="C657" s="253"/>
      <c r="D657" s="248" t="s">
        <v>180</v>
      </c>
      <c r="E657" s="254" t="s">
        <v>24</v>
      </c>
      <c r="F657" s="255" t="s">
        <v>850</v>
      </c>
      <c r="G657" s="253"/>
      <c r="H657" s="254" t="s">
        <v>24</v>
      </c>
      <c r="I657" s="256"/>
      <c r="J657" s="253"/>
      <c r="K657" s="253"/>
      <c r="L657" s="257"/>
      <c r="M657" s="258"/>
      <c r="N657" s="259"/>
      <c r="O657" s="259"/>
      <c r="P657" s="259"/>
      <c r="Q657" s="259"/>
      <c r="R657" s="259"/>
      <c r="S657" s="259"/>
      <c r="T657" s="260"/>
      <c r="AT657" s="261" t="s">
        <v>180</v>
      </c>
      <c r="AU657" s="261" t="s">
        <v>87</v>
      </c>
      <c r="AV657" s="12" t="s">
        <v>25</v>
      </c>
      <c r="AW657" s="12" t="s">
        <v>38</v>
      </c>
      <c r="AX657" s="12" t="s">
        <v>75</v>
      </c>
      <c r="AY657" s="261" t="s">
        <v>167</v>
      </c>
    </row>
    <row r="658" spans="2:51" s="13" customFormat="1" ht="13.5">
      <c r="B658" s="262"/>
      <c r="C658" s="263"/>
      <c r="D658" s="248" t="s">
        <v>180</v>
      </c>
      <c r="E658" s="264" t="s">
        <v>24</v>
      </c>
      <c r="F658" s="265" t="s">
        <v>589</v>
      </c>
      <c r="G658" s="263"/>
      <c r="H658" s="266">
        <v>15</v>
      </c>
      <c r="I658" s="267"/>
      <c r="J658" s="263"/>
      <c r="K658" s="263"/>
      <c r="L658" s="268"/>
      <c r="M658" s="269"/>
      <c r="N658" s="270"/>
      <c r="O658" s="270"/>
      <c r="P658" s="270"/>
      <c r="Q658" s="270"/>
      <c r="R658" s="270"/>
      <c r="S658" s="270"/>
      <c r="T658" s="271"/>
      <c r="AT658" s="272" t="s">
        <v>180</v>
      </c>
      <c r="AU658" s="272" t="s">
        <v>87</v>
      </c>
      <c r="AV658" s="13" t="s">
        <v>87</v>
      </c>
      <c r="AW658" s="13" t="s">
        <v>38</v>
      </c>
      <c r="AX658" s="13" t="s">
        <v>75</v>
      </c>
      <c r="AY658" s="272" t="s">
        <v>167</v>
      </c>
    </row>
    <row r="659" spans="2:51" s="15" customFormat="1" ht="13.5">
      <c r="B659" s="295"/>
      <c r="C659" s="296"/>
      <c r="D659" s="248" t="s">
        <v>180</v>
      </c>
      <c r="E659" s="297" t="s">
        <v>24</v>
      </c>
      <c r="F659" s="298" t="s">
        <v>708</v>
      </c>
      <c r="G659" s="296"/>
      <c r="H659" s="299">
        <v>15</v>
      </c>
      <c r="I659" s="300"/>
      <c r="J659" s="296"/>
      <c r="K659" s="296"/>
      <c r="L659" s="301"/>
      <c r="M659" s="302"/>
      <c r="N659" s="303"/>
      <c r="O659" s="303"/>
      <c r="P659" s="303"/>
      <c r="Q659" s="303"/>
      <c r="R659" s="303"/>
      <c r="S659" s="303"/>
      <c r="T659" s="304"/>
      <c r="AT659" s="305" t="s">
        <v>180</v>
      </c>
      <c r="AU659" s="305" t="s">
        <v>87</v>
      </c>
      <c r="AV659" s="15" t="s">
        <v>190</v>
      </c>
      <c r="AW659" s="15" t="s">
        <v>38</v>
      </c>
      <c r="AX659" s="15" t="s">
        <v>75</v>
      </c>
      <c r="AY659" s="305" t="s">
        <v>167</v>
      </c>
    </row>
    <row r="660" spans="2:51" s="12" customFormat="1" ht="13.5">
      <c r="B660" s="252"/>
      <c r="C660" s="253"/>
      <c r="D660" s="248" t="s">
        <v>180</v>
      </c>
      <c r="E660" s="254" t="s">
        <v>24</v>
      </c>
      <c r="F660" s="255" t="s">
        <v>851</v>
      </c>
      <c r="G660" s="253"/>
      <c r="H660" s="254" t="s">
        <v>24</v>
      </c>
      <c r="I660" s="256"/>
      <c r="J660" s="253"/>
      <c r="K660" s="253"/>
      <c r="L660" s="257"/>
      <c r="M660" s="258"/>
      <c r="N660" s="259"/>
      <c r="O660" s="259"/>
      <c r="P660" s="259"/>
      <c r="Q660" s="259"/>
      <c r="R660" s="259"/>
      <c r="S660" s="259"/>
      <c r="T660" s="260"/>
      <c r="AT660" s="261" t="s">
        <v>180</v>
      </c>
      <c r="AU660" s="261" t="s">
        <v>87</v>
      </c>
      <c r="AV660" s="12" t="s">
        <v>25</v>
      </c>
      <c r="AW660" s="12" t="s">
        <v>38</v>
      </c>
      <c r="AX660" s="12" t="s">
        <v>75</v>
      </c>
      <c r="AY660" s="261" t="s">
        <v>167</v>
      </c>
    </row>
    <row r="661" spans="2:51" s="13" customFormat="1" ht="13.5">
      <c r="B661" s="262"/>
      <c r="C661" s="263"/>
      <c r="D661" s="248" t="s">
        <v>180</v>
      </c>
      <c r="E661" s="264" t="s">
        <v>24</v>
      </c>
      <c r="F661" s="265" t="s">
        <v>852</v>
      </c>
      <c r="G661" s="263"/>
      <c r="H661" s="266">
        <v>59.4</v>
      </c>
      <c r="I661" s="267"/>
      <c r="J661" s="263"/>
      <c r="K661" s="263"/>
      <c r="L661" s="268"/>
      <c r="M661" s="269"/>
      <c r="N661" s="270"/>
      <c r="O661" s="270"/>
      <c r="P661" s="270"/>
      <c r="Q661" s="270"/>
      <c r="R661" s="270"/>
      <c r="S661" s="270"/>
      <c r="T661" s="271"/>
      <c r="AT661" s="272" t="s">
        <v>180</v>
      </c>
      <c r="AU661" s="272" t="s">
        <v>87</v>
      </c>
      <c r="AV661" s="13" t="s">
        <v>87</v>
      </c>
      <c r="AW661" s="13" t="s">
        <v>38</v>
      </c>
      <c r="AX661" s="13" t="s">
        <v>75</v>
      </c>
      <c r="AY661" s="272" t="s">
        <v>167</v>
      </c>
    </row>
    <row r="662" spans="2:51" s="13" customFormat="1" ht="13.5">
      <c r="B662" s="262"/>
      <c r="C662" s="263"/>
      <c r="D662" s="248" t="s">
        <v>180</v>
      </c>
      <c r="E662" s="264" t="s">
        <v>24</v>
      </c>
      <c r="F662" s="265" t="s">
        <v>853</v>
      </c>
      <c r="G662" s="263"/>
      <c r="H662" s="266">
        <v>24.85</v>
      </c>
      <c r="I662" s="267"/>
      <c r="J662" s="263"/>
      <c r="K662" s="263"/>
      <c r="L662" s="268"/>
      <c r="M662" s="269"/>
      <c r="N662" s="270"/>
      <c r="O662" s="270"/>
      <c r="P662" s="270"/>
      <c r="Q662" s="270"/>
      <c r="R662" s="270"/>
      <c r="S662" s="270"/>
      <c r="T662" s="271"/>
      <c r="AT662" s="272" t="s">
        <v>180</v>
      </c>
      <c r="AU662" s="272" t="s">
        <v>87</v>
      </c>
      <c r="AV662" s="13" t="s">
        <v>87</v>
      </c>
      <c r="AW662" s="13" t="s">
        <v>38</v>
      </c>
      <c r="AX662" s="13" t="s">
        <v>75</v>
      </c>
      <c r="AY662" s="272" t="s">
        <v>167</v>
      </c>
    </row>
    <row r="663" spans="2:51" s="13" customFormat="1" ht="13.5">
      <c r="B663" s="262"/>
      <c r="C663" s="263"/>
      <c r="D663" s="248" t="s">
        <v>180</v>
      </c>
      <c r="E663" s="264" t="s">
        <v>24</v>
      </c>
      <c r="F663" s="265" t="s">
        <v>854</v>
      </c>
      <c r="G663" s="263"/>
      <c r="H663" s="266">
        <v>0.75</v>
      </c>
      <c r="I663" s="267"/>
      <c r="J663" s="263"/>
      <c r="K663" s="263"/>
      <c r="L663" s="268"/>
      <c r="M663" s="269"/>
      <c r="N663" s="270"/>
      <c r="O663" s="270"/>
      <c r="P663" s="270"/>
      <c r="Q663" s="270"/>
      <c r="R663" s="270"/>
      <c r="S663" s="270"/>
      <c r="T663" s="271"/>
      <c r="AT663" s="272" t="s">
        <v>180</v>
      </c>
      <c r="AU663" s="272" t="s">
        <v>87</v>
      </c>
      <c r="AV663" s="13" t="s">
        <v>87</v>
      </c>
      <c r="AW663" s="13" t="s">
        <v>38</v>
      </c>
      <c r="AX663" s="13" t="s">
        <v>75</v>
      </c>
      <c r="AY663" s="272" t="s">
        <v>167</v>
      </c>
    </row>
    <row r="664" spans="2:51" s="15" customFormat="1" ht="13.5">
      <c r="B664" s="295"/>
      <c r="C664" s="296"/>
      <c r="D664" s="248" t="s">
        <v>180</v>
      </c>
      <c r="E664" s="297" t="s">
        <v>24</v>
      </c>
      <c r="F664" s="298" t="s">
        <v>647</v>
      </c>
      <c r="G664" s="296"/>
      <c r="H664" s="299">
        <v>85</v>
      </c>
      <c r="I664" s="300"/>
      <c r="J664" s="296"/>
      <c r="K664" s="296"/>
      <c r="L664" s="301"/>
      <c r="M664" s="302"/>
      <c r="N664" s="303"/>
      <c r="O664" s="303"/>
      <c r="P664" s="303"/>
      <c r="Q664" s="303"/>
      <c r="R664" s="303"/>
      <c r="S664" s="303"/>
      <c r="T664" s="304"/>
      <c r="AT664" s="305" t="s">
        <v>180</v>
      </c>
      <c r="AU664" s="305" t="s">
        <v>87</v>
      </c>
      <c r="AV664" s="15" t="s">
        <v>190</v>
      </c>
      <c r="AW664" s="15" t="s">
        <v>38</v>
      </c>
      <c r="AX664" s="15" t="s">
        <v>75</v>
      </c>
      <c r="AY664" s="305" t="s">
        <v>167</v>
      </c>
    </row>
    <row r="665" spans="2:51" s="14" customFormat="1" ht="13.5">
      <c r="B665" s="273"/>
      <c r="C665" s="274"/>
      <c r="D665" s="248" t="s">
        <v>180</v>
      </c>
      <c r="E665" s="275" t="s">
        <v>24</v>
      </c>
      <c r="F665" s="276" t="s">
        <v>201</v>
      </c>
      <c r="G665" s="274"/>
      <c r="H665" s="277">
        <v>100</v>
      </c>
      <c r="I665" s="278"/>
      <c r="J665" s="274"/>
      <c r="K665" s="274"/>
      <c r="L665" s="279"/>
      <c r="M665" s="280"/>
      <c r="N665" s="281"/>
      <c r="O665" s="281"/>
      <c r="P665" s="281"/>
      <c r="Q665" s="281"/>
      <c r="R665" s="281"/>
      <c r="S665" s="281"/>
      <c r="T665" s="282"/>
      <c r="AT665" s="283" t="s">
        <v>180</v>
      </c>
      <c r="AU665" s="283" t="s">
        <v>87</v>
      </c>
      <c r="AV665" s="14" t="s">
        <v>174</v>
      </c>
      <c r="AW665" s="14" t="s">
        <v>38</v>
      </c>
      <c r="AX665" s="14" t="s">
        <v>25</v>
      </c>
      <c r="AY665" s="283" t="s">
        <v>167</v>
      </c>
    </row>
    <row r="666" spans="2:65" s="1" customFormat="1" ht="14.4" customHeight="1">
      <c r="B666" s="47"/>
      <c r="C666" s="285" t="s">
        <v>855</v>
      </c>
      <c r="D666" s="285" t="s">
        <v>293</v>
      </c>
      <c r="E666" s="286" t="s">
        <v>856</v>
      </c>
      <c r="F666" s="287" t="s">
        <v>857</v>
      </c>
      <c r="G666" s="288" t="s">
        <v>270</v>
      </c>
      <c r="H666" s="289">
        <v>16</v>
      </c>
      <c r="I666" s="290"/>
      <c r="J666" s="291">
        <f>ROUND(I666*H666,2)</f>
        <v>0</v>
      </c>
      <c r="K666" s="287" t="s">
        <v>173</v>
      </c>
      <c r="L666" s="292"/>
      <c r="M666" s="293" t="s">
        <v>24</v>
      </c>
      <c r="N666" s="294" t="s">
        <v>47</v>
      </c>
      <c r="O666" s="48"/>
      <c r="P666" s="245">
        <f>O666*H666</f>
        <v>0</v>
      </c>
      <c r="Q666" s="245">
        <v>0.00039</v>
      </c>
      <c r="R666" s="245">
        <f>Q666*H666</f>
        <v>0.00624</v>
      </c>
      <c r="S666" s="245">
        <v>0</v>
      </c>
      <c r="T666" s="246">
        <f>S666*H666</f>
        <v>0</v>
      </c>
      <c r="AR666" s="25" t="s">
        <v>235</v>
      </c>
      <c r="AT666" s="25" t="s">
        <v>293</v>
      </c>
      <c r="AU666" s="25" t="s">
        <v>87</v>
      </c>
      <c r="AY666" s="25" t="s">
        <v>167</v>
      </c>
      <c r="BE666" s="247">
        <f>IF(N666="základní",J666,0)</f>
        <v>0</v>
      </c>
      <c r="BF666" s="247">
        <f>IF(N666="snížená",J666,0)</f>
        <v>0</v>
      </c>
      <c r="BG666" s="247">
        <f>IF(N666="zákl. přenesená",J666,0)</f>
        <v>0</v>
      </c>
      <c r="BH666" s="247">
        <f>IF(N666="sníž. přenesená",J666,0)</f>
        <v>0</v>
      </c>
      <c r="BI666" s="247">
        <f>IF(N666="nulová",J666,0)</f>
        <v>0</v>
      </c>
      <c r="BJ666" s="25" t="s">
        <v>87</v>
      </c>
      <c r="BK666" s="247">
        <f>ROUND(I666*H666,2)</f>
        <v>0</v>
      </c>
      <c r="BL666" s="25" t="s">
        <v>174</v>
      </c>
      <c r="BM666" s="25" t="s">
        <v>858</v>
      </c>
    </row>
    <row r="667" spans="2:47" s="1" customFormat="1" ht="13.5">
      <c r="B667" s="47"/>
      <c r="C667" s="75"/>
      <c r="D667" s="248" t="s">
        <v>176</v>
      </c>
      <c r="E667" s="75"/>
      <c r="F667" s="249" t="s">
        <v>859</v>
      </c>
      <c r="G667" s="75"/>
      <c r="H667" s="75"/>
      <c r="I667" s="204"/>
      <c r="J667" s="75"/>
      <c r="K667" s="75"/>
      <c r="L667" s="73"/>
      <c r="M667" s="250"/>
      <c r="N667" s="48"/>
      <c r="O667" s="48"/>
      <c r="P667" s="48"/>
      <c r="Q667" s="48"/>
      <c r="R667" s="48"/>
      <c r="S667" s="48"/>
      <c r="T667" s="96"/>
      <c r="AT667" s="25" t="s">
        <v>176</v>
      </c>
      <c r="AU667" s="25" t="s">
        <v>87</v>
      </c>
    </row>
    <row r="668" spans="2:51" s="12" customFormat="1" ht="13.5">
      <c r="B668" s="252"/>
      <c r="C668" s="253"/>
      <c r="D668" s="248" t="s">
        <v>180</v>
      </c>
      <c r="E668" s="254" t="s">
        <v>24</v>
      </c>
      <c r="F668" s="255" t="s">
        <v>860</v>
      </c>
      <c r="G668" s="253"/>
      <c r="H668" s="254" t="s">
        <v>24</v>
      </c>
      <c r="I668" s="256"/>
      <c r="J668" s="253"/>
      <c r="K668" s="253"/>
      <c r="L668" s="257"/>
      <c r="M668" s="258"/>
      <c r="N668" s="259"/>
      <c r="O668" s="259"/>
      <c r="P668" s="259"/>
      <c r="Q668" s="259"/>
      <c r="R668" s="259"/>
      <c r="S668" s="259"/>
      <c r="T668" s="260"/>
      <c r="AT668" s="261" t="s">
        <v>180</v>
      </c>
      <c r="AU668" s="261" t="s">
        <v>87</v>
      </c>
      <c r="AV668" s="12" t="s">
        <v>25</v>
      </c>
      <c r="AW668" s="12" t="s">
        <v>38</v>
      </c>
      <c r="AX668" s="12" t="s">
        <v>75</v>
      </c>
      <c r="AY668" s="261" t="s">
        <v>167</v>
      </c>
    </row>
    <row r="669" spans="2:51" s="12" customFormat="1" ht="13.5">
      <c r="B669" s="252"/>
      <c r="C669" s="253"/>
      <c r="D669" s="248" t="s">
        <v>180</v>
      </c>
      <c r="E669" s="254" t="s">
        <v>24</v>
      </c>
      <c r="F669" s="255" t="s">
        <v>861</v>
      </c>
      <c r="G669" s="253"/>
      <c r="H669" s="254" t="s">
        <v>24</v>
      </c>
      <c r="I669" s="256"/>
      <c r="J669" s="253"/>
      <c r="K669" s="253"/>
      <c r="L669" s="257"/>
      <c r="M669" s="258"/>
      <c r="N669" s="259"/>
      <c r="O669" s="259"/>
      <c r="P669" s="259"/>
      <c r="Q669" s="259"/>
      <c r="R669" s="259"/>
      <c r="S669" s="259"/>
      <c r="T669" s="260"/>
      <c r="AT669" s="261" t="s">
        <v>180</v>
      </c>
      <c r="AU669" s="261" t="s">
        <v>87</v>
      </c>
      <c r="AV669" s="12" t="s">
        <v>25</v>
      </c>
      <c r="AW669" s="12" t="s">
        <v>38</v>
      </c>
      <c r="AX669" s="12" t="s">
        <v>75</v>
      </c>
      <c r="AY669" s="261" t="s">
        <v>167</v>
      </c>
    </row>
    <row r="670" spans="2:51" s="13" customFormat="1" ht="13.5">
      <c r="B670" s="262"/>
      <c r="C670" s="263"/>
      <c r="D670" s="248" t="s">
        <v>180</v>
      </c>
      <c r="E670" s="264" t="s">
        <v>24</v>
      </c>
      <c r="F670" s="265" t="s">
        <v>862</v>
      </c>
      <c r="G670" s="263"/>
      <c r="H670" s="266">
        <v>16</v>
      </c>
      <c r="I670" s="267"/>
      <c r="J670" s="263"/>
      <c r="K670" s="263"/>
      <c r="L670" s="268"/>
      <c r="M670" s="269"/>
      <c r="N670" s="270"/>
      <c r="O670" s="270"/>
      <c r="P670" s="270"/>
      <c r="Q670" s="270"/>
      <c r="R670" s="270"/>
      <c r="S670" s="270"/>
      <c r="T670" s="271"/>
      <c r="AT670" s="272" t="s">
        <v>180</v>
      </c>
      <c r="AU670" s="272" t="s">
        <v>87</v>
      </c>
      <c r="AV670" s="13" t="s">
        <v>87</v>
      </c>
      <c r="AW670" s="13" t="s">
        <v>38</v>
      </c>
      <c r="AX670" s="13" t="s">
        <v>25</v>
      </c>
      <c r="AY670" s="272" t="s">
        <v>167</v>
      </c>
    </row>
    <row r="671" spans="2:65" s="1" customFormat="1" ht="14.4" customHeight="1">
      <c r="B671" s="47"/>
      <c r="C671" s="285" t="s">
        <v>863</v>
      </c>
      <c r="D671" s="285" t="s">
        <v>293</v>
      </c>
      <c r="E671" s="286" t="s">
        <v>864</v>
      </c>
      <c r="F671" s="287" t="s">
        <v>865</v>
      </c>
      <c r="G671" s="288" t="s">
        <v>270</v>
      </c>
      <c r="H671" s="289">
        <v>94.5</v>
      </c>
      <c r="I671" s="290"/>
      <c r="J671" s="291">
        <f>ROUND(I671*H671,2)</f>
        <v>0</v>
      </c>
      <c r="K671" s="287" t="s">
        <v>173</v>
      </c>
      <c r="L671" s="292"/>
      <c r="M671" s="293" t="s">
        <v>24</v>
      </c>
      <c r="N671" s="294" t="s">
        <v>47</v>
      </c>
      <c r="O671" s="48"/>
      <c r="P671" s="245">
        <f>O671*H671</f>
        <v>0</v>
      </c>
      <c r="Q671" s="245">
        <v>0.00052</v>
      </c>
      <c r="R671" s="245">
        <f>Q671*H671</f>
        <v>0.049139999999999996</v>
      </c>
      <c r="S671" s="245">
        <v>0</v>
      </c>
      <c r="T671" s="246">
        <f>S671*H671</f>
        <v>0</v>
      </c>
      <c r="AR671" s="25" t="s">
        <v>235</v>
      </c>
      <c r="AT671" s="25" t="s">
        <v>293</v>
      </c>
      <c r="AU671" s="25" t="s">
        <v>87</v>
      </c>
      <c r="AY671" s="25" t="s">
        <v>167</v>
      </c>
      <c r="BE671" s="247">
        <f>IF(N671="základní",J671,0)</f>
        <v>0</v>
      </c>
      <c r="BF671" s="247">
        <f>IF(N671="snížená",J671,0)</f>
        <v>0</v>
      </c>
      <c r="BG671" s="247">
        <f>IF(N671="zákl. přenesená",J671,0)</f>
        <v>0</v>
      </c>
      <c r="BH671" s="247">
        <f>IF(N671="sníž. přenesená",J671,0)</f>
        <v>0</v>
      </c>
      <c r="BI671" s="247">
        <f>IF(N671="nulová",J671,0)</f>
        <v>0</v>
      </c>
      <c r="BJ671" s="25" t="s">
        <v>87</v>
      </c>
      <c r="BK671" s="247">
        <f>ROUND(I671*H671,2)</f>
        <v>0</v>
      </c>
      <c r="BL671" s="25" t="s">
        <v>174</v>
      </c>
      <c r="BM671" s="25" t="s">
        <v>866</v>
      </c>
    </row>
    <row r="672" spans="2:47" s="1" customFormat="1" ht="13.5">
      <c r="B672" s="47"/>
      <c r="C672" s="75"/>
      <c r="D672" s="248" t="s">
        <v>176</v>
      </c>
      <c r="E672" s="75"/>
      <c r="F672" s="249" t="s">
        <v>867</v>
      </c>
      <c r="G672" s="75"/>
      <c r="H672" s="75"/>
      <c r="I672" s="204"/>
      <c r="J672" s="75"/>
      <c r="K672" s="75"/>
      <c r="L672" s="73"/>
      <c r="M672" s="250"/>
      <c r="N672" s="48"/>
      <c r="O672" s="48"/>
      <c r="P672" s="48"/>
      <c r="Q672" s="48"/>
      <c r="R672" s="48"/>
      <c r="S672" s="48"/>
      <c r="T672" s="96"/>
      <c r="AT672" s="25" t="s">
        <v>176</v>
      </c>
      <c r="AU672" s="25" t="s">
        <v>87</v>
      </c>
    </row>
    <row r="673" spans="2:51" s="12" customFormat="1" ht="13.5">
      <c r="B673" s="252"/>
      <c r="C673" s="253"/>
      <c r="D673" s="248" t="s">
        <v>180</v>
      </c>
      <c r="E673" s="254" t="s">
        <v>24</v>
      </c>
      <c r="F673" s="255" t="s">
        <v>860</v>
      </c>
      <c r="G673" s="253"/>
      <c r="H673" s="254" t="s">
        <v>24</v>
      </c>
      <c r="I673" s="256"/>
      <c r="J673" s="253"/>
      <c r="K673" s="253"/>
      <c r="L673" s="257"/>
      <c r="M673" s="258"/>
      <c r="N673" s="259"/>
      <c r="O673" s="259"/>
      <c r="P673" s="259"/>
      <c r="Q673" s="259"/>
      <c r="R673" s="259"/>
      <c r="S673" s="259"/>
      <c r="T673" s="260"/>
      <c r="AT673" s="261" t="s">
        <v>180</v>
      </c>
      <c r="AU673" s="261" t="s">
        <v>87</v>
      </c>
      <c r="AV673" s="12" t="s">
        <v>25</v>
      </c>
      <c r="AW673" s="12" t="s">
        <v>38</v>
      </c>
      <c r="AX673" s="12" t="s">
        <v>75</v>
      </c>
      <c r="AY673" s="261" t="s">
        <v>167</v>
      </c>
    </row>
    <row r="674" spans="2:51" s="12" customFormat="1" ht="13.5">
      <c r="B674" s="252"/>
      <c r="C674" s="253"/>
      <c r="D674" s="248" t="s">
        <v>180</v>
      </c>
      <c r="E674" s="254" t="s">
        <v>24</v>
      </c>
      <c r="F674" s="255" t="s">
        <v>868</v>
      </c>
      <c r="G674" s="253"/>
      <c r="H674" s="254" t="s">
        <v>24</v>
      </c>
      <c r="I674" s="256"/>
      <c r="J674" s="253"/>
      <c r="K674" s="253"/>
      <c r="L674" s="257"/>
      <c r="M674" s="258"/>
      <c r="N674" s="259"/>
      <c r="O674" s="259"/>
      <c r="P674" s="259"/>
      <c r="Q674" s="259"/>
      <c r="R674" s="259"/>
      <c r="S674" s="259"/>
      <c r="T674" s="260"/>
      <c r="AT674" s="261" t="s">
        <v>180</v>
      </c>
      <c r="AU674" s="261" t="s">
        <v>87</v>
      </c>
      <c r="AV674" s="12" t="s">
        <v>25</v>
      </c>
      <c r="AW674" s="12" t="s">
        <v>38</v>
      </c>
      <c r="AX674" s="12" t="s">
        <v>75</v>
      </c>
      <c r="AY674" s="261" t="s">
        <v>167</v>
      </c>
    </row>
    <row r="675" spans="2:51" s="13" customFormat="1" ht="13.5">
      <c r="B675" s="262"/>
      <c r="C675" s="263"/>
      <c r="D675" s="248" t="s">
        <v>180</v>
      </c>
      <c r="E675" s="264" t="s">
        <v>24</v>
      </c>
      <c r="F675" s="265" t="s">
        <v>869</v>
      </c>
      <c r="G675" s="263"/>
      <c r="H675" s="266">
        <v>90</v>
      </c>
      <c r="I675" s="267"/>
      <c r="J675" s="263"/>
      <c r="K675" s="263"/>
      <c r="L675" s="268"/>
      <c r="M675" s="269"/>
      <c r="N675" s="270"/>
      <c r="O675" s="270"/>
      <c r="P675" s="270"/>
      <c r="Q675" s="270"/>
      <c r="R675" s="270"/>
      <c r="S675" s="270"/>
      <c r="T675" s="271"/>
      <c r="AT675" s="272" t="s">
        <v>180</v>
      </c>
      <c r="AU675" s="272" t="s">
        <v>87</v>
      </c>
      <c r="AV675" s="13" t="s">
        <v>87</v>
      </c>
      <c r="AW675" s="13" t="s">
        <v>38</v>
      </c>
      <c r="AX675" s="13" t="s">
        <v>25</v>
      </c>
      <c r="AY675" s="272" t="s">
        <v>167</v>
      </c>
    </row>
    <row r="676" spans="2:51" s="13" customFormat="1" ht="13.5">
      <c r="B676" s="262"/>
      <c r="C676" s="263"/>
      <c r="D676" s="248" t="s">
        <v>180</v>
      </c>
      <c r="E676" s="263"/>
      <c r="F676" s="265" t="s">
        <v>870</v>
      </c>
      <c r="G676" s="263"/>
      <c r="H676" s="266">
        <v>94.5</v>
      </c>
      <c r="I676" s="267"/>
      <c r="J676" s="263"/>
      <c r="K676" s="263"/>
      <c r="L676" s="268"/>
      <c r="M676" s="269"/>
      <c r="N676" s="270"/>
      <c r="O676" s="270"/>
      <c r="P676" s="270"/>
      <c r="Q676" s="270"/>
      <c r="R676" s="270"/>
      <c r="S676" s="270"/>
      <c r="T676" s="271"/>
      <c r="AT676" s="272" t="s">
        <v>180</v>
      </c>
      <c r="AU676" s="272" t="s">
        <v>87</v>
      </c>
      <c r="AV676" s="13" t="s">
        <v>87</v>
      </c>
      <c r="AW676" s="13" t="s">
        <v>6</v>
      </c>
      <c r="AX676" s="13" t="s">
        <v>25</v>
      </c>
      <c r="AY676" s="272" t="s">
        <v>167</v>
      </c>
    </row>
    <row r="677" spans="2:63" s="11" customFormat="1" ht="29.85" customHeight="1">
      <c r="B677" s="220"/>
      <c r="C677" s="221"/>
      <c r="D677" s="222" t="s">
        <v>74</v>
      </c>
      <c r="E677" s="234" t="s">
        <v>728</v>
      </c>
      <c r="F677" s="234" t="s">
        <v>871</v>
      </c>
      <c r="G677" s="221"/>
      <c r="H677" s="221"/>
      <c r="I677" s="224"/>
      <c r="J677" s="235">
        <f>BK677</f>
        <v>0</v>
      </c>
      <c r="K677" s="221"/>
      <c r="L677" s="226"/>
      <c r="M677" s="227"/>
      <c r="N677" s="228"/>
      <c r="O677" s="228"/>
      <c r="P677" s="229">
        <f>SUM(P678:P720)</f>
        <v>0</v>
      </c>
      <c r="Q677" s="228"/>
      <c r="R677" s="229">
        <f>SUM(R678:R720)</f>
        <v>90.89537664</v>
      </c>
      <c r="S677" s="228"/>
      <c r="T677" s="230">
        <f>SUM(T678:T720)</f>
        <v>0</v>
      </c>
      <c r="AR677" s="231" t="s">
        <v>25</v>
      </c>
      <c r="AT677" s="232" t="s">
        <v>74</v>
      </c>
      <c r="AU677" s="232" t="s">
        <v>25</v>
      </c>
      <c r="AY677" s="231" t="s">
        <v>167</v>
      </c>
      <c r="BK677" s="233">
        <f>SUM(BK678:BK720)</f>
        <v>0</v>
      </c>
    </row>
    <row r="678" spans="2:65" s="1" customFormat="1" ht="14.4" customHeight="1">
      <c r="B678" s="47"/>
      <c r="C678" s="236" t="s">
        <v>872</v>
      </c>
      <c r="D678" s="236" t="s">
        <v>169</v>
      </c>
      <c r="E678" s="237" t="s">
        <v>873</v>
      </c>
      <c r="F678" s="238" t="s">
        <v>874</v>
      </c>
      <c r="G678" s="239" t="s">
        <v>172</v>
      </c>
      <c r="H678" s="240">
        <v>14</v>
      </c>
      <c r="I678" s="241"/>
      <c r="J678" s="242">
        <f>ROUND(I678*H678,2)</f>
        <v>0</v>
      </c>
      <c r="K678" s="238" t="s">
        <v>173</v>
      </c>
      <c r="L678" s="73"/>
      <c r="M678" s="243" t="s">
        <v>24</v>
      </c>
      <c r="N678" s="244" t="s">
        <v>47</v>
      </c>
      <c r="O678" s="48"/>
      <c r="P678" s="245">
        <f>O678*H678</f>
        <v>0</v>
      </c>
      <c r="Q678" s="245">
        <v>1.98</v>
      </c>
      <c r="R678" s="245">
        <f>Q678*H678</f>
        <v>27.72</v>
      </c>
      <c r="S678" s="245">
        <v>0</v>
      </c>
      <c r="T678" s="246">
        <f>S678*H678</f>
        <v>0</v>
      </c>
      <c r="AR678" s="25" t="s">
        <v>174</v>
      </c>
      <c r="AT678" s="25" t="s">
        <v>169</v>
      </c>
      <c r="AU678" s="25" t="s">
        <v>87</v>
      </c>
      <c r="AY678" s="25" t="s">
        <v>167</v>
      </c>
      <c r="BE678" s="247">
        <f>IF(N678="základní",J678,0)</f>
        <v>0</v>
      </c>
      <c r="BF678" s="247">
        <f>IF(N678="snížená",J678,0)</f>
        <v>0</v>
      </c>
      <c r="BG678" s="247">
        <f>IF(N678="zákl. přenesená",J678,0)</f>
        <v>0</v>
      </c>
      <c r="BH678" s="247">
        <f>IF(N678="sníž. přenesená",J678,0)</f>
        <v>0</v>
      </c>
      <c r="BI678" s="247">
        <f>IF(N678="nulová",J678,0)</f>
        <v>0</v>
      </c>
      <c r="BJ678" s="25" t="s">
        <v>87</v>
      </c>
      <c r="BK678" s="247">
        <f>ROUND(I678*H678,2)</f>
        <v>0</v>
      </c>
      <c r="BL678" s="25" t="s">
        <v>174</v>
      </c>
      <c r="BM678" s="25" t="s">
        <v>875</v>
      </c>
    </row>
    <row r="679" spans="2:47" s="1" customFormat="1" ht="13.5">
      <c r="B679" s="47"/>
      <c r="C679" s="75"/>
      <c r="D679" s="248" t="s">
        <v>176</v>
      </c>
      <c r="E679" s="75"/>
      <c r="F679" s="249" t="s">
        <v>876</v>
      </c>
      <c r="G679" s="75"/>
      <c r="H679" s="75"/>
      <c r="I679" s="204"/>
      <c r="J679" s="75"/>
      <c r="K679" s="75"/>
      <c r="L679" s="73"/>
      <c r="M679" s="250"/>
      <c r="N679" s="48"/>
      <c r="O679" s="48"/>
      <c r="P679" s="48"/>
      <c r="Q679" s="48"/>
      <c r="R679" s="48"/>
      <c r="S679" s="48"/>
      <c r="T679" s="96"/>
      <c r="AT679" s="25" t="s">
        <v>176</v>
      </c>
      <c r="AU679" s="25" t="s">
        <v>87</v>
      </c>
    </row>
    <row r="680" spans="2:47" s="1" customFormat="1" ht="13.5">
      <c r="B680" s="47"/>
      <c r="C680" s="75"/>
      <c r="D680" s="248" t="s">
        <v>178</v>
      </c>
      <c r="E680" s="75"/>
      <c r="F680" s="251" t="s">
        <v>877</v>
      </c>
      <c r="G680" s="75"/>
      <c r="H680" s="75"/>
      <c r="I680" s="204"/>
      <c r="J680" s="75"/>
      <c r="K680" s="75"/>
      <c r="L680" s="73"/>
      <c r="M680" s="250"/>
      <c r="N680" s="48"/>
      <c r="O680" s="48"/>
      <c r="P680" s="48"/>
      <c r="Q680" s="48"/>
      <c r="R680" s="48"/>
      <c r="S680" s="48"/>
      <c r="T680" s="96"/>
      <c r="AT680" s="25" t="s">
        <v>178</v>
      </c>
      <c r="AU680" s="25" t="s">
        <v>87</v>
      </c>
    </row>
    <row r="681" spans="2:51" s="12" customFormat="1" ht="13.5">
      <c r="B681" s="252"/>
      <c r="C681" s="253"/>
      <c r="D681" s="248" t="s">
        <v>180</v>
      </c>
      <c r="E681" s="254" t="s">
        <v>24</v>
      </c>
      <c r="F681" s="255" t="s">
        <v>878</v>
      </c>
      <c r="G681" s="253"/>
      <c r="H681" s="254" t="s">
        <v>24</v>
      </c>
      <c r="I681" s="256"/>
      <c r="J681" s="253"/>
      <c r="K681" s="253"/>
      <c r="L681" s="257"/>
      <c r="M681" s="258"/>
      <c r="N681" s="259"/>
      <c r="O681" s="259"/>
      <c r="P681" s="259"/>
      <c r="Q681" s="259"/>
      <c r="R681" s="259"/>
      <c r="S681" s="259"/>
      <c r="T681" s="260"/>
      <c r="AT681" s="261" t="s">
        <v>180</v>
      </c>
      <c r="AU681" s="261" t="s">
        <v>87</v>
      </c>
      <c r="AV681" s="12" t="s">
        <v>25</v>
      </c>
      <c r="AW681" s="12" t="s">
        <v>38</v>
      </c>
      <c r="AX681" s="12" t="s">
        <v>75</v>
      </c>
      <c r="AY681" s="261" t="s">
        <v>167</v>
      </c>
    </row>
    <row r="682" spans="2:51" s="12" customFormat="1" ht="13.5">
      <c r="B682" s="252"/>
      <c r="C682" s="253"/>
      <c r="D682" s="248" t="s">
        <v>180</v>
      </c>
      <c r="E682" s="254" t="s">
        <v>24</v>
      </c>
      <c r="F682" s="255" t="s">
        <v>879</v>
      </c>
      <c r="G682" s="253"/>
      <c r="H682" s="254" t="s">
        <v>24</v>
      </c>
      <c r="I682" s="256"/>
      <c r="J682" s="253"/>
      <c r="K682" s="253"/>
      <c r="L682" s="257"/>
      <c r="M682" s="258"/>
      <c r="N682" s="259"/>
      <c r="O682" s="259"/>
      <c r="P682" s="259"/>
      <c r="Q682" s="259"/>
      <c r="R682" s="259"/>
      <c r="S682" s="259"/>
      <c r="T682" s="260"/>
      <c r="AT682" s="261" t="s">
        <v>180</v>
      </c>
      <c r="AU682" s="261" t="s">
        <v>87</v>
      </c>
      <c r="AV682" s="12" t="s">
        <v>25</v>
      </c>
      <c r="AW682" s="12" t="s">
        <v>38</v>
      </c>
      <c r="AX682" s="12" t="s">
        <v>75</v>
      </c>
      <c r="AY682" s="261" t="s">
        <v>167</v>
      </c>
    </row>
    <row r="683" spans="2:51" s="13" customFormat="1" ht="13.5">
      <c r="B683" s="262"/>
      <c r="C683" s="263"/>
      <c r="D683" s="248" t="s">
        <v>180</v>
      </c>
      <c r="E683" s="264" t="s">
        <v>24</v>
      </c>
      <c r="F683" s="265" t="s">
        <v>880</v>
      </c>
      <c r="G683" s="263"/>
      <c r="H683" s="266">
        <v>11.416</v>
      </c>
      <c r="I683" s="267"/>
      <c r="J683" s="263"/>
      <c r="K683" s="263"/>
      <c r="L683" s="268"/>
      <c r="M683" s="269"/>
      <c r="N683" s="270"/>
      <c r="O683" s="270"/>
      <c r="P683" s="270"/>
      <c r="Q683" s="270"/>
      <c r="R683" s="270"/>
      <c r="S683" s="270"/>
      <c r="T683" s="271"/>
      <c r="AT683" s="272" t="s">
        <v>180</v>
      </c>
      <c r="AU683" s="272" t="s">
        <v>87</v>
      </c>
      <c r="AV683" s="13" t="s">
        <v>87</v>
      </c>
      <c r="AW683" s="13" t="s">
        <v>38</v>
      </c>
      <c r="AX683" s="13" t="s">
        <v>75</v>
      </c>
      <c r="AY683" s="272" t="s">
        <v>167</v>
      </c>
    </row>
    <row r="684" spans="2:51" s="13" customFormat="1" ht="13.5">
      <c r="B684" s="262"/>
      <c r="C684" s="263"/>
      <c r="D684" s="248" t="s">
        <v>180</v>
      </c>
      <c r="E684" s="264" t="s">
        <v>24</v>
      </c>
      <c r="F684" s="265" t="s">
        <v>881</v>
      </c>
      <c r="G684" s="263"/>
      <c r="H684" s="266">
        <v>1.269</v>
      </c>
      <c r="I684" s="267"/>
      <c r="J684" s="263"/>
      <c r="K684" s="263"/>
      <c r="L684" s="268"/>
      <c r="M684" s="269"/>
      <c r="N684" s="270"/>
      <c r="O684" s="270"/>
      <c r="P684" s="270"/>
      <c r="Q684" s="270"/>
      <c r="R684" s="270"/>
      <c r="S684" s="270"/>
      <c r="T684" s="271"/>
      <c r="AT684" s="272" t="s">
        <v>180</v>
      </c>
      <c r="AU684" s="272" t="s">
        <v>87</v>
      </c>
      <c r="AV684" s="13" t="s">
        <v>87</v>
      </c>
      <c r="AW684" s="13" t="s">
        <v>38</v>
      </c>
      <c r="AX684" s="13" t="s">
        <v>75</v>
      </c>
      <c r="AY684" s="272" t="s">
        <v>167</v>
      </c>
    </row>
    <row r="685" spans="2:51" s="13" customFormat="1" ht="13.5">
      <c r="B685" s="262"/>
      <c r="C685" s="263"/>
      <c r="D685" s="248" t="s">
        <v>180</v>
      </c>
      <c r="E685" s="264" t="s">
        <v>24</v>
      </c>
      <c r="F685" s="265" t="s">
        <v>882</v>
      </c>
      <c r="G685" s="263"/>
      <c r="H685" s="266">
        <v>1.315</v>
      </c>
      <c r="I685" s="267"/>
      <c r="J685" s="263"/>
      <c r="K685" s="263"/>
      <c r="L685" s="268"/>
      <c r="M685" s="269"/>
      <c r="N685" s="270"/>
      <c r="O685" s="270"/>
      <c r="P685" s="270"/>
      <c r="Q685" s="270"/>
      <c r="R685" s="270"/>
      <c r="S685" s="270"/>
      <c r="T685" s="271"/>
      <c r="AT685" s="272" t="s">
        <v>180</v>
      </c>
      <c r="AU685" s="272" t="s">
        <v>87</v>
      </c>
      <c r="AV685" s="13" t="s">
        <v>87</v>
      </c>
      <c r="AW685" s="13" t="s">
        <v>38</v>
      </c>
      <c r="AX685" s="13" t="s">
        <v>75</v>
      </c>
      <c r="AY685" s="272" t="s">
        <v>167</v>
      </c>
    </row>
    <row r="686" spans="2:51" s="14" customFormat="1" ht="13.5">
      <c r="B686" s="273"/>
      <c r="C686" s="274"/>
      <c r="D686" s="248" t="s">
        <v>180</v>
      </c>
      <c r="E686" s="275" t="s">
        <v>24</v>
      </c>
      <c r="F686" s="276" t="s">
        <v>201</v>
      </c>
      <c r="G686" s="274"/>
      <c r="H686" s="277">
        <v>14</v>
      </c>
      <c r="I686" s="278"/>
      <c r="J686" s="274"/>
      <c r="K686" s="274"/>
      <c r="L686" s="279"/>
      <c r="M686" s="280"/>
      <c r="N686" s="281"/>
      <c r="O686" s="281"/>
      <c r="P686" s="281"/>
      <c r="Q686" s="281"/>
      <c r="R686" s="281"/>
      <c r="S686" s="281"/>
      <c r="T686" s="282"/>
      <c r="AT686" s="283" t="s">
        <v>180</v>
      </c>
      <c r="AU686" s="283" t="s">
        <v>87</v>
      </c>
      <c r="AV686" s="14" t="s">
        <v>174</v>
      </c>
      <c r="AW686" s="14" t="s">
        <v>38</v>
      </c>
      <c r="AX686" s="14" t="s">
        <v>25</v>
      </c>
      <c r="AY686" s="283" t="s">
        <v>167</v>
      </c>
    </row>
    <row r="687" spans="2:65" s="1" customFormat="1" ht="22.8" customHeight="1">
      <c r="B687" s="47"/>
      <c r="C687" s="236" t="s">
        <v>883</v>
      </c>
      <c r="D687" s="236" t="s">
        <v>169</v>
      </c>
      <c r="E687" s="237" t="s">
        <v>884</v>
      </c>
      <c r="F687" s="238" t="s">
        <v>885</v>
      </c>
      <c r="G687" s="239" t="s">
        <v>172</v>
      </c>
      <c r="H687" s="240">
        <v>18</v>
      </c>
      <c r="I687" s="241"/>
      <c r="J687" s="242">
        <f>ROUND(I687*H687,2)</f>
        <v>0</v>
      </c>
      <c r="K687" s="238" t="s">
        <v>173</v>
      </c>
      <c r="L687" s="73"/>
      <c r="M687" s="243" t="s">
        <v>24</v>
      </c>
      <c r="N687" s="244" t="s">
        <v>47</v>
      </c>
      <c r="O687" s="48"/>
      <c r="P687" s="245">
        <f>O687*H687</f>
        <v>0</v>
      </c>
      <c r="Q687" s="245">
        <v>2.25634</v>
      </c>
      <c r="R687" s="245">
        <f>Q687*H687</f>
        <v>40.61412</v>
      </c>
      <c r="S687" s="245">
        <v>0</v>
      </c>
      <c r="T687" s="246">
        <f>S687*H687</f>
        <v>0</v>
      </c>
      <c r="AR687" s="25" t="s">
        <v>174</v>
      </c>
      <c r="AT687" s="25" t="s">
        <v>169</v>
      </c>
      <c r="AU687" s="25" t="s">
        <v>87</v>
      </c>
      <c r="AY687" s="25" t="s">
        <v>167</v>
      </c>
      <c r="BE687" s="247">
        <f>IF(N687="základní",J687,0)</f>
        <v>0</v>
      </c>
      <c r="BF687" s="247">
        <f>IF(N687="snížená",J687,0)</f>
        <v>0</v>
      </c>
      <c r="BG687" s="247">
        <f>IF(N687="zákl. přenesená",J687,0)</f>
        <v>0</v>
      </c>
      <c r="BH687" s="247">
        <f>IF(N687="sníž. přenesená",J687,0)</f>
        <v>0</v>
      </c>
      <c r="BI687" s="247">
        <f>IF(N687="nulová",J687,0)</f>
        <v>0</v>
      </c>
      <c r="BJ687" s="25" t="s">
        <v>87</v>
      </c>
      <c r="BK687" s="247">
        <f>ROUND(I687*H687,2)</f>
        <v>0</v>
      </c>
      <c r="BL687" s="25" t="s">
        <v>174</v>
      </c>
      <c r="BM687" s="25" t="s">
        <v>886</v>
      </c>
    </row>
    <row r="688" spans="2:47" s="1" customFormat="1" ht="13.5">
      <c r="B688" s="47"/>
      <c r="C688" s="75"/>
      <c r="D688" s="248" t="s">
        <v>176</v>
      </c>
      <c r="E688" s="75"/>
      <c r="F688" s="249" t="s">
        <v>887</v>
      </c>
      <c r="G688" s="75"/>
      <c r="H688" s="75"/>
      <c r="I688" s="204"/>
      <c r="J688" s="75"/>
      <c r="K688" s="75"/>
      <c r="L688" s="73"/>
      <c r="M688" s="250"/>
      <c r="N688" s="48"/>
      <c r="O688" s="48"/>
      <c r="P688" s="48"/>
      <c r="Q688" s="48"/>
      <c r="R688" s="48"/>
      <c r="S688" s="48"/>
      <c r="T688" s="96"/>
      <c r="AT688" s="25" t="s">
        <v>176</v>
      </c>
      <c r="AU688" s="25" t="s">
        <v>87</v>
      </c>
    </row>
    <row r="689" spans="2:47" s="1" customFormat="1" ht="13.5">
      <c r="B689" s="47"/>
      <c r="C689" s="75"/>
      <c r="D689" s="248" t="s">
        <v>178</v>
      </c>
      <c r="E689" s="75"/>
      <c r="F689" s="251" t="s">
        <v>888</v>
      </c>
      <c r="G689" s="75"/>
      <c r="H689" s="75"/>
      <c r="I689" s="204"/>
      <c r="J689" s="75"/>
      <c r="K689" s="75"/>
      <c r="L689" s="73"/>
      <c r="M689" s="250"/>
      <c r="N689" s="48"/>
      <c r="O689" s="48"/>
      <c r="P689" s="48"/>
      <c r="Q689" s="48"/>
      <c r="R689" s="48"/>
      <c r="S689" s="48"/>
      <c r="T689" s="96"/>
      <c r="AT689" s="25" t="s">
        <v>178</v>
      </c>
      <c r="AU689" s="25" t="s">
        <v>87</v>
      </c>
    </row>
    <row r="690" spans="2:51" s="12" customFormat="1" ht="13.5">
      <c r="B690" s="252"/>
      <c r="C690" s="253"/>
      <c r="D690" s="248" t="s">
        <v>180</v>
      </c>
      <c r="E690" s="254" t="s">
        <v>24</v>
      </c>
      <c r="F690" s="255" t="s">
        <v>878</v>
      </c>
      <c r="G690" s="253"/>
      <c r="H690" s="254" t="s">
        <v>24</v>
      </c>
      <c r="I690" s="256"/>
      <c r="J690" s="253"/>
      <c r="K690" s="253"/>
      <c r="L690" s="257"/>
      <c r="M690" s="258"/>
      <c r="N690" s="259"/>
      <c r="O690" s="259"/>
      <c r="P690" s="259"/>
      <c r="Q690" s="259"/>
      <c r="R690" s="259"/>
      <c r="S690" s="259"/>
      <c r="T690" s="260"/>
      <c r="AT690" s="261" t="s">
        <v>180</v>
      </c>
      <c r="AU690" s="261" t="s">
        <v>87</v>
      </c>
      <c r="AV690" s="12" t="s">
        <v>25</v>
      </c>
      <c r="AW690" s="12" t="s">
        <v>38</v>
      </c>
      <c r="AX690" s="12" t="s">
        <v>75</v>
      </c>
      <c r="AY690" s="261" t="s">
        <v>167</v>
      </c>
    </row>
    <row r="691" spans="2:51" s="12" customFormat="1" ht="13.5">
      <c r="B691" s="252"/>
      <c r="C691" s="253"/>
      <c r="D691" s="248" t="s">
        <v>180</v>
      </c>
      <c r="E691" s="254" t="s">
        <v>24</v>
      </c>
      <c r="F691" s="255" t="s">
        <v>889</v>
      </c>
      <c r="G691" s="253"/>
      <c r="H691" s="254" t="s">
        <v>24</v>
      </c>
      <c r="I691" s="256"/>
      <c r="J691" s="253"/>
      <c r="K691" s="253"/>
      <c r="L691" s="257"/>
      <c r="M691" s="258"/>
      <c r="N691" s="259"/>
      <c r="O691" s="259"/>
      <c r="P691" s="259"/>
      <c r="Q691" s="259"/>
      <c r="R691" s="259"/>
      <c r="S691" s="259"/>
      <c r="T691" s="260"/>
      <c r="AT691" s="261" t="s">
        <v>180</v>
      </c>
      <c r="AU691" s="261" t="s">
        <v>87</v>
      </c>
      <c r="AV691" s="12" t="s">
        <v>25</v>
      </c>
      <c r="AW691" s="12" t="s">
        <v>38</v>
      </c>
      <c r="AX691" s="12" t="s">
        <v>75</v>
      </c>
      <c r="AY691" s="261" t="s">
        <v>167</v>
      </c>
    </row>
    <row r="692" spans="2:51" s="13" customFormat="1" ht="13.5">
      <c r="B692" s="262"/>
      <c r="C692" s="263"/>
      <c r="D692" s="248" t="s">
        <v>180</v>
      </c>
      <c r="E692" s="264" t="s">
        <v>24</v>
      </c>
      <c r="F692" s="265" t="s">
        <v>890</v>
      </c>
      <c r="G692" s="263"/>
      <c r="H692" s="266">
        <v>15.222</v>
      </c>
      <c r="I692" s="267"/>
      <c r="J692" s="263"/>
      <c r="K692" s="263"/>
      <c r="L692" s="268"/>
      <c r="M692" s="269"/>
      <c r="N692" s="270"/>
      <c r="O692" s="270"/>
      <c r="P692" s="270"/>
      <c r="Q692" s="270"/>
      <c r="R692" s="270"/>
      <c r="S692" s="270"/>
      <c r="T692" s="271"/>
      <c r="AT692" s="272" t="s">
        <v>180</v>
      </c>
      <c r="AU692" s="272" t="s">
        <v>87</v>
      </c>
      <c r="AV692" s="13" t="s">
        <v>87</v>
      </c>
      <c r="AW692" s="13" t="s">
        <v>38</v>
      </c>
      <c r="AX692" s="13" t="s">
        <v>75</v>
      </c>
      <c r="AY692" s="272" t="s">
        <v>167</v>
      </c>
    </row>
    <row r="693" spans="2:51" s="13" customFormat="1" ht="13.5">
      <c r="B693" s="262"/>
      <c r="C693" s="263"/>
      <c r="D693" s="248" t="s">
        <v>180</v>
      </c>
      <c r="E693" s="264" t="s">
        <v>24</v>
      </c>
      <c r="F693" s="265" t="s">
        <v>891</v>
      </c>
      <c r="G693" s="263"/>
      <c r="H693" s="266">
        <v>0.983</v>
      </c>
      <c r="I693" s="267"/>
      <c r="J693" s="263"/>
      <c r="K693" s="263"/>
      <c r="L693" s="268"/>
      <c r="M693" s="269"/>
      <c r="N693" s="270"/>
      <c r="O693" s="270"/>
      <c r="P693" s="270"/>
      <c r="Q693" s="270"/>
      <c r="R693" s="270"/>
      <c r="S693" s="270"/>
      <c r="T693" s="271"/>
      <c r="AT693" s="272" t="s">
        <v>180</v>
      </c>
      <c r="AU693" s="272" t="s">
        <v>87</v>
      </c>
      <c r="AV693" s="13" t="s">
        <v>87</v>
      </c>
      <c r="AW693" s="13" t="s">
        <v>38</v>
      </c>
      <c r="AX693" s="13" t="s">
        <v>75</v>
      </c>
      <c r="AY693" s="272" t="s">
        <v>167</v>
      </c>
    </row>
    <row r="694" spans="2:51" s="13" customFormat="1" ht="13.5">
      <c r="B694" s="262"/>
      <c r="C694" s="263"/>
      <c r="D694" s="248" t="s">
        <v>180</v>
      </c>
      <c r="E694" s="264" t="s">
        <v>24</v>
      </c>
      <c r="F694" s="265" t="s">
        <v>892</v>
      </c>
      <c r="G694" s="263"/>
      <c r="H694" s="266">
        <v>1.795</v>
      </c>
      <c r="I694" s="267"/>
      <c r="J694" s="263"/>
      <c r="K694" s="263"/>
      <c r="L694" s="268"/>
      <c r="M694" s="269"/>
      <c r="N694" s="270"/>
      <c r="O694" s="270"/>
      <c r="P694" s="270"/>
      <c r="Q694" s="270"/>
      <c r="R694" s="270"/>
      <c r="S694" s="270"/>
      <c r="T694" s="271"/>
      <c r="AT694" s="272" t="s">
        <v>180</v>
      </c>
      <c r="AU694" s="272" t="s">
        <v>87</v>
      </c>
      <c r="AV694" s="13" t="s">
        <v>87</v>
      </c>
      <c r="AW694" s="13" t="s">
        <v>38</v>
      </c>
      <c r="AX694" s="13" t="s">
        <v>75</v>
      </c>
      <c r="AY694" s="272" t="s">
        <v>167</v>
      </c>
    </row>
    <row r="695" spans="2:51" s="14" customFormat="1" ht="13.5">
      <c r="B695" s="273"/>
      <c r="C695" s="274"/>
      <c r="D695" s="248" t="s">
        <v>180</v>
      </c>
      <c r="E695" s="275" t="s">
        <v>24</v>
      </c>
      <c r="F695" s="276" t="s">
        <v>201</v>
      </c>
      <c r="G695" s="274"/>
      <c r="H695" s="277">
        <v>18</v>
      </c>
      <c r="I695" s="278"/>
      <c r="J695" s="274"/>
      <c r="K695" s="274"/>
      <c r="L695" s="279"/>
      <c r="M695" s="280"/>
      <c r="N695" s="281"/>
      <c r="O695" s="281"/>
      <c r="P695" s="281"/>
      <c r="Q695" s="281"/>
      <c r="R695" s="281"/>
      <c r="S695" s="281"/>
      <c r="T695" s="282"/>
      <c r="AT695" s="283" t="s">
        <v>180</v>
      </c>
      <c r="AU695" s="283" t="s">
        <v>87</v>
      </c>
      <c r="AV695" s="14" t="s">
        <v>174</v>
      </c>
      <c r="AW695" s="14" t="s">
        <v>38</v>
      </c>
      <c r="AX695" s="14" t="s">
        <v>25</v>
      </c>
      <c r="AY695" s="283" t="s">
        <v>167</v>
      </c>
    </row>
    <row r="696" spans="2:65" s="1" customFormat="1" ht="22.8" customHeight="1">
      <c r="B696" s="47"/>
      <c r="C696" s="236" t="s">
        <v>893</v>
      </c>
      <c r="D696" s="236" t="s">
        <v>169</v>
      </c>
      <c r="E696" s="237" t="s">
        <v>894</v>
      </c>
      <c r="F696" s="238" t="s">
        <v>895</v>
      </c>
      <c r="G696" s="239" t="s">
        <v>172</v>
      </c>
      <c r="H696" s="240">
        <v>18</v>
      </c>
      <c r="I696" s="241"/>
      <c r="J696" s="242">
        <f>ROUND(I696*H696,2)</f>
        <v>0</v>
      </c>
      <c r="K696" s="238" t="s">
        <v>173</v>
      </c>
      <c r="L696" s="73"/>
      <c r="M696" s="243" t="s">
        <v>24</v>
      </c>
      <c r="N696" s="244" t="s">
        <v>47</v>
      </c>
      <c r="O696" s="48"/>
      <c r="P696" s="245">
        <f>O696*H696</f>
        <v>0</v>
      </c>
      <c r="Q696" s="245">
        <v>0</v>
      </c>
      <c r="R696" s="245">
        <f>Q696*H696</f>
        <v>0</v>
      </c>
      <c r="S696" s="245">
        <v>0</v>
      </c>
      <c r="T696" s="246">
        <f>S696*H696</f>
        <v>0</v>
      </c>
      <c r="AR696" s="25" t="s">
        <v>174</v>
      </c>
      <c r="AT696" s="25" t="s">
        <v>169</v>
      </c>
      <c r="AU696" s="25" t="s">
        <v>87</v>
      </c>
      <c r="AY696" s="25" t="s">
        <v>167</v>
      </c>
      <c r="BE696" s="247">
        <f>IF(N696="základní",J696,0)</f>
        <v>0</v>
      </c>
      <c r="BF696" s="247">
        <f>IF(N696="snížená",J696,0)</f>
        <v>0</v>
      </c>
      <c r="BG696" s="247">
        <f>IF(N696="zákl. přenesená",J696,0)</f>
        <v>0</v>
      </c>
      <c r="BH696" s="247">
        <f>IF(N696="sníž. přenesená",J696,0)</f>
        <v>0</v>
      </c>
      <c r="BI696" s="247">
        <f>IF(N696="nulová",J696,0)</f>
        <v>0</v>
      </c>
      <c r="BJ696" s="25" t="s">
        <v>87</v>
      </c>
      <c r="BK696" s="247">
        <f>ROUND(I696*H696,2)</f>
        <v>0</v>
      </c>
      <c r="BL696" s="25" t="s">
        <v>174</v>
      </c>
      <c r="BM696" s="25" t="s">
        <v>896</v>
      </c>
    </row>
    <row r="697" spans="2:47" s="1" customFormat="1" ht="13.5">
      <c r="B697" s="47"/>
      <c r="C697" s="75"/>
      <c r="D697" s="248" t="s">
        <v>176</v>
      </c>
      <c r="E697" s="75"/>
      <c r="F697" s="249" t="s">
        <v>897</v>
      </c>
      <c r="G697" s="75"/>
      <c r="H697" s="75"/>
      <c r="I697" s="204"/>
      <c r="J697" s="75"/>
      <c r="K697" s="75"/>
      <c r="L697" s="73"/>
      <c r="M697" s="250"/>
      <c r="N697" s="48"/>
      <c r="O697" s="48"/>
      <c r="P697" s="48"/>
      <c r="Q697" s="48"/>
      <c r="R697" s="48"/>
      <c r="S697" s="48"/>
      <c r="T697" s="96"/>
      <c r="AT697" s="25" t="s">
        <v>176</v>
      </c>
      <c r="AU697" s="25" t="s">
        <v>87</v>
      </c>
    </row>
    <row r="698" spans="2:47" s="1" customFormat="1" ht="13.5">
      <c r="B698" s="47"/>
      <c r="C698" s="75"/>
      <c r="D698" s="248" t="s">
        <v>178</v>
      </c>
      <c r="E698" s="75"/>
      <c r="F698" s="251" t="s">
        <v>898</v>
      </c>
      <c r="G698" s="75"/>
      <c r="H698" s="75"/>
      <c r="I698" s="204"/>
      <c r="J698" s="75"/>
      <c r="K698" s="75"/>
      <c r="L698" s="73"/>
      <c r="M698" s="250"/>
      <c r="N698" s="48"/>
      <c r="O698" s="48"/>
      <c r="P698" s="48"/>
      <c r="Q698" s="48"/>
      <c r="R698" s="48"/>
      <c r="S698" s="48"/>
      <c r="T698" s="96"/>
      <c r="AT698" s="25" t="s">
        <v>178</v>
      </c>
      <c r="AU698" s="25" t="s">
        <v>87</v>
      </c>
    </row>
    <row r="699" spans="2:51" s="12" customFormat="1" ht="13.5">
      <c r="B699" s="252"/>
      <c r="C699" s="253"/>
      <c r="D699" s="248" t="s">
        <v>180</v>
      </c>
      <c r="E699" s="254" t="s">
        <v>24</v>
      </c>
      <c r="F699" s="255" t="s">
        <v>899</v>
      </c>
      <c r="G699" s="253"/>
      <c r="H699" s="254" t="s">
        <v>24</v>
      </c>
      <c r="I699" s="256"/>
      <c r="J699" s="253"/>
      <c r="K699" s="253"/>
      <c r="L699" s="257"/>
      <c r="M699" s="258"/>
      <c r="N699" s="259"/>
      <c r="O699" s="259"/>
      <c r="P699" s="259"/>
      <c r="Q699" s="259"/>
      <c r="R699" s="259"/>
      <c r="S699" s="259"/>
      <c r="T699" s="260"/>
      <c r="AT699" s="261" t="s">
        <v>180</v>
      </c>
      <c r="AU699" s="261" t="s">
        <v>87</v>
      </c>
      <c r="AV699" s="12" t="s">
        <v>25</v>
      </c>
      <c r="AW699" s="12" t="s">
        <v>38</v>
      </c>
      <c r="AX699" s="12" t="s">
        <v>75</v>
      </c>
      <c r="AY699" s="261" t="s">
        <v>167</v>
      </c>
    </row>
    <row r="700" spans="2:51" s="13" customFormat="1" ht="13.5">
      <c r="B700" s="262"/>
      <c r="C700" s="263"/>
      <c r="D700" s="248" t="s">
        <v>180</v>
      </c>
      <c r="E700" s="264" t="s">
        <v>24</v>
      </c>
      <c r="F700" s="265" t="s">
        <v>900</v>
      </c>
      <c r="G700" s="263"/>
      <c r="H700" s="266">
        <v>18</v>
      </c>
      <c r="I700" s="267"/>
      <c r="J700" s="263"/>
      <c r="K700" s="263"/>
      <c r="L700" s="268"/>
      <c r="M700" s="269"/>
      <c r="N700" s="270"/>
      <c r="O700" s="270"/>
      <c r="P700" s="270"/>
      <c r="Q700" s="270"/>
      <c r="R700" s="270"/>
      <c r="S700" s="270"/>
      <c r="T700" s="271"/>
      <c r="AT700" s="272" t="s">
        <v>180</v>
      </c>
      <c r="AU700" s="272" t="s">
        <v>87</v>
      </c>
      <c r="AV700" s="13" t="s">
        <v>87</v>
      </c>
      <c r="AW700" s="13" t="s">
        <v>38</v>
      </c>
      <c r="AX700" s="13" t="s">
        <v>25</v>
      </c>
      <c r="AY700" s="272" t="s">
        <v>167</v>
      </c>
    </row>
    <row r="701" spans="2:65" s="1" customFormat="1" ht="14.4" customHeight="1">
      <c r="B701" s="47"/>
      <c r="C701" s="236" t="s">
        <v>901</v>
      </c>
      <c r="D701" s="236" t="s">
        <v>169</v>
      </c>
      <c r="E701" s="237" t="s">
        <v>902</v>
      </c>
      <c r="F701" s="238" t="s">
        <v>903</v>
      </c>
      <c r="G701" s="239" t="s">
        <v>296</v>
      </c>
      <c r="H701" s="240">
        <v>1.6</v>
      </c>
      <c r="I701" s="241"/>
      <c r="J701" s="242">
        <f>ROUND(I701*H701,2)</f>
        <v>0</v>
      </c>
      <c r="K701" s="238" t="s">
        <v>173</v>
      </c>
      <c r="L701" s="73"/>
      <c r="M701" s="243" t="s">
        <v>24</v>
      </c>
      <c r="N701" s="244" t="s">
        <v>47</v>
      </c>
      <c r="O701" s="48"/>
      <c r="P701" s="245">
        <f>O701*H701</f>
        <v>0</v>
      </c>
      <c r="Q701" s="245">
        <v>1.05306</v>
      </c>
      <c r="R701" s="245">
        <f>Q701*H701</f>
        <v>1.6848960000000002</v>
      </c>
      <c r="S701" s="245">
        <v>0</v>
      </c>
      <c r="T701" s="246">
        <f>S701*H701</f>
        <v>0</v>
      </c>
      <c r="AR701" s="25" t="s">
        <v>174</v>
      </c>
      <c r="AT701" s="25" t="s">
        <v>169</v>
      </c>
      <c r="AU701" s="25" t="s">
        <v>87</v>
      </c>
      <c r="AY701" s="25" t="s">
        <v>167</v>
      </c>
      <c r="BE701" s="247">
        <f>IF(N701="základní",J701,0)</f>
        <v>0</v>
      </c>
      <c r="BF701" s="247">
        <f>IF(N701="snížená",J701,0)</f>
        <v>0</v>
      </c>
      <c r="BG701" s="247">
        <f>IF(N701="zákl. přenesená",J701,0)</f>
        <v>0</v>
      </c>
      <c r="BH701" s="247">
        <f>IF(N701="sníž. přenesená",J701,0)</f>
        <v>0</v>
      </c>
      <c r="BI701" s="247">
        <f>IF(N701="nulová",J701,0)</f>
        <v>0</v>
      </c>
      <c r="BJ701" s="25" t="s">
        <v>87</v>
      </c>
      <c r="BK701" s="247">
        <f>ROUND(I701*H701,2)</f>
        <v>0</v>
      </c>
      <c r="BL701" s="25" t="s">
        <v>174</v>
      </c>
      <c r="BM701" s="25" t="s">
        <v>904</v>
      </c>
    </row>
    <row r="702" spans="2:47" s="1" customFormat="1" ht="13.5">
      <c r="B702" s="47"/>
      <c r="C702" s="75"/>
      <c r="D702" s="248" t="s">
        <v>176</v>
      </c>
      <c r="E702" s="75"/>
      <c r="F702" s="249" t="s">
        <v>905</v>
      </c>
      <c r="G702" s="75"/>
      <c r="H702" s="75"/>
      <c r="I702" s="204"/>
      <c r="J702" s="75"/>
      <c r="K702" s="75"/>
      <c r="L702" s="73"/>
      <c r="M702" s="250"/>
      <c r="N702" s="48"/>
      <c r="O702" s="48"/>
      <c r="P702" s="48"/>
      <c r="Q702" s="48"/>
      <c r="R702" s="48"/>
      <c r="S702" s="48"/>
      <c r="T702" s="96"/>
      <c r="AT702" s="25" t="s">
        <v>176</v>
      </c>
      <c r="AU702" s="25" t="s">
        <v>87</v>
      </c>
    </row>
    <row r="703" spans="2:51" s="12" customFormat="1" ht="13.5">
      <c r="B703" s="252"/>
      <c r="C703" s="253"/>
      <c r="D703" s="248" t="s">
        <v>180</v>
      </c>
      <c r="E703" s="254" t="s">
        <v>24</v>
      </c>
      <c r="F703" s="255" t="s">
        <v>906</v>
      </c>
      <c r="G703" s="253"/>
      <c r="H703" s="254" t="s">
        <v>24</v>
      </c>
      <c r="I703" s="256"/>
      <c r="J703" s="253"/>
      <c r="K703" s="253"/>
      <c r="L703" s="257"/>
      <c r="M703" s="258"/>
      <c r="N703" s="259"/>
      <c r="O703" s="259"/>
      <c r="P703" s="259"/>
      <c r="Q703" s="259"/>
      <c r="R703" s="259"/>
      <c r="S703" s="259"/>
      <c r="T703" s="260"/>
      <c r="AT703" s="261" t="s">
        <v>180</v>
      </c>
      <c r="AU703" s="261" t="s">
        <v>87</v>
      </c>
      <c r="AV703" s="12" t="s">
        <v>25</v>
      </c>
      <c r="AW703" s="12" t="s">
        <v>38</v>
      </c>
      <c r="AX703" s="12" t="s">
        <v>75</v>
      </c>
      <c r="AY703" s="261" t="s">
        <v>167</v>
      </c>
    </row>
    <row r="704" spans="2:51" s="12" customFormat="1" ht="13.5">
      <c r="B704" s="252"/>
      <c r="C704" s="253"/>
      <c r="D704" s="248" t="s">
        <v>180</v>
      </c>
      <c r="E704" s="254" t="s">
        <v>24</v>
      </c>
      <c r="F704" s="255" t="s">
        <v>907</v>
      </c>
      <c r="G704" s="253"/>
      <c r="H704" s="254" t="s">
        <v>24</v>
      </c>
      <c r="I704" s="256"/>
      <c r="J704" s="253"/>
      <c r="K704" s="253"/>
      <c r="L704" s="257"/>
      <c r="M704" s="258"/>
      <c r="N704" s="259"/>
      <c r="O704" s="259"/>
      <c r="P704" s="259"/>
      <c r="Q704" s="259"/>
      <c r="R704" s="259"/>
      <c r="S704" s="259"/>
      <c r="T704" s="260"/>
      <c r="AT704" s="261" t="s">
        <v>180</v>
      </c>
      <c r="AU704" s="261" t="s">
        <v>87</v>
      </c>
      <c r="AV704" s="12" t="s">
        <v>25</v>
      </c>
      <c r="AW704" s="12" t="s">
        <v>38</v>
      </c>
      <c r="AX704" s="12" t="s">
        <v>75</v>
      </c>
      <c r="AY704" s="261" t="s">
        <v>167</v>
      </c>
    </row>
    <row r="705" spans="2:51" s="13" customFormat="1" ht="13.5">
      <c r="B705" s="262"/>
      <c r="C705" s="263"/>
      <c r="D705" s="248" t="s">
        <v>180</v>
      </c>
      <c r="E705" s="264" t="s">
        <v>24</v>
      </c>
      <c r="F705" s="265" t="s">
        <v>908</v>
      </c>
      <c r="G705" s="263"/>
      <c r="H705" s="266">
        <v>1.503</v>
      </c>
      <c r="I705" s="267"/>
      <c r="J705" s="263"/>
      <c r="K705" s="263"/>
      <c r="L705" s="268"/>
      <c r="M705" s="269"/>
      <c r="N705" s="270"/>
      <c r="O705" s="270"/>
      <c r="P705" s="270"/>
      <c r="Q705" s="270"/>
      <c r="R705" s="270"/>
      <c r="S705" s="270"/>
      <c r="T705" s="271"/>
      <c r="AT705" s="272" t="s">
        <v>180</v>
      </c>
      <c r="AU705" s="272" t="s">
        <v>87</v>
      </c>
      <c r="AV705" s="13" t="s">
        <v>87</v>
      </c>
      <c r="AW705" s="13" t="s">
        <v>38</v>
      </c>
      <c r="AX705" s="13" t="s">
        <v>75</v>
      </c>
      <c r="AY705" s="272" t="s">
        <v>167</v>
      </c>
    </row>
    <row r="706" spans="2:51" s="13" customFormat="1" ht="13.5">
      <c r="B706" s="262"/>
      <c r="C706" s="263"/>
      <c r="D706" s="248" t="s">
        <v>180</v>
      </c>
      <c r="E706" s="264" t="s">
        <v>24</v>
      </c>
      <c r="F706" s="265" t="s">
        <v>909</v>
      </c>
      <c r="G706" s="263"/>
      <c r="H706" s="266">
        <v>0.097</v>
      </c>
      <c r="I706" s="267"/>
      <c r="J706" s="263"/>
      <c r="K706" s="263"/>
      <c r="L706" s="268"/>
      <c r="M706" s="269"/>
      <c r="N706" s="270"/>
      <c r="O706" s="270"/>
      <c r="P706" s="270"/>
      <c r="Q706" s="270"/>
      <c r="R706" s="270"/>
      <c r="S706" s="270"/>
      <c r="T706" s="271"/>
      <c r="AT706" s="272" t="s">
        <v>180</v>
      </c>
      <c r="AU706" s="272" t="s">
        <v>87</v>
      </c>
      <c r="AV706" s="13" t="s">
        <v>87</v>
      </c>
      <c r="AW706" s="13" t="s">
        <v>38</v>
      </c>
      <c r="AX706" s="13" t="s">
        <v>75</v>
      </c>
      <c r="AY706" s="272" t="s">
        <v>167</v>
      </c>
    </row>
    <row r="707" spans="2:51" s="14" customFormat="1" ht="13.5">
      <c r="B707" s="273"/>
      <c r="C707" s="274"/>
      <c r="D707" s="248" t="s">
        <v>180</v>
      </c>
      <c r="E707" s="275" t="s">
        <v>24</v>
      </c>
      <c r="F707" s="276" t="s">
        <v>201</v>
      </c>
      <c r="G707" s="274"/>
      <c r="H707" s="277">
        <v>1.6</v>
      </c>
      <c r="I707" s="278"/>
      <c r="J707" s="274"/>
      <c r="K707" s="274"/>
      <c r="L707" s="279"/>
      <c r="M707" s="280"/>
      <c r="N707" s="281"/>
      <c r="O707" s="281"/>
      <c r="P707" s="281"/>
      <c r="Q707" s="281"/>
      <c r="R707" s="281"/>
      <c r="S707" s="281"/>
      <c r="T707" s="282"/>
      <c r="AT707" s="283" t="s">
        <v>180</v>
      </c>
      <c r="AU707" s="283" t="s">
        <v>87</v>
      </c>
      <c r="AV707" s="14" t="s">
        <v>174</v>
      </c>
      <c r="AW707" s="14" t="s">
        <v>38</v>
      </c>
      <c r="AX707" s="14" t="s">
        <v>25</v>
      </c>
      <c r="AY707" s="283" t="s">
        <v>167</v>
      </c>
    </row>
    <row r="708" spans="2:65" s="1" customFormat="1" ht="22.8" customHeight="1">
      <c r="B708" s="47"/>
      <c r="C708" s="236" t="s">
        <v>910</v>
      </c>
      <c r="D708" s="236" t="s">
        <v>169</v>
      </c>
      <c r="E708" s="237" t="s">
        <v>911</v>
      </c>
      <c r="F708" s="238" t="s">
        <v>912</v>
      </c>
      <c r="G708" s="239" t="s">
        <v>172</v>
      </c>
      <c r="H708" s="240">
        <v>8.8</v>
      </c>
      <c r="I708" s="241"/>
      <c r="J708" s="242">
        <f>ROUND(I708*H708,2)</f>
        <v>0</v>
      </c>
      <c r="K708" s="238" t="s">
        <v>173</v>
      </c>
      <c r="L708" s="73"/>
      <c r="M708" s="243" t="s">
        <v>24</v>
      </c>
      <c r="N708" s="244" t="s">
        <v>47</v>
      </c>
      <c r="O708" s="48"/>
      <c r="P708" s="245">
        <f>O708*H708</f>
        <v>0</v>
      </c>
      <c r="Q708" s="245">
        <v>2.25634</v>
      </c>
      <c r="R708" s="245">
        <f>Q708*H708</f>
        <v>19.855792</v>
      </c>
      <c r="S708" s="245">
        <v>0</v>
      </c>
      <c r="T708" s="246">
        <f>S708*H708</f>
        <v>0</v>
      </c>
      <c r="AR708" s="25" t="s">
        <v>174</v>
      </c>
      <c r="AT708" s="25" t="s">
        <v>169</v>
      </c>
      <c r="AU708" s="25" t="s">
        <v>87</v>
      </c>
      <c r="AY708" s="25" t="s">
        <v>167</v>
      </c>
      <c r="BE708" s="247">
        <f>IF(N708="základní",J708,0)</f>
        <v>0</v>
      </c>
      <c r="BF708" s="247">
        <f>IF(N708="snížená",J708,0)</f>
        <v>0</v>
      </c>
      <c r="BG708" s="247">
        <f>IF(N708="zákl. přenesená",J708,0)</f>
        <v>0</v>
      </c>
      <c r="BH708" s="247">
        <f>IF(N708="sníž. přenesená",J708,0)</f>
        <v>0</v>
      </c>
      <c r="BI708" s="247">
        <f>IF(N708="nulová",J708,0)</f>
        <v>0</v>
      </c>
      <c r="BJ708" s="25" t="s">
        <v>87</v>
      </c>
      <c r="BK708" s="247">
        <f>ROUND(I708*H708,2)</f>
        <v>0</v>
      </c>
      <c r="BL708" s="25" t="s">
        <v>174</v>
      </c>
      <c r="BM708" s="25" t="s">
        <v>913</v>
      </c>
    </row>
    <row r="709" spans="2:47" s="1" customFormat="1" ht="13.5">
      <c r="B709" s="47"/>
      <c r="C709" s="75"/>
      <c r="D709" s="248" t="s">
        <v>176</v>
      </c>
      <c r="E709" s="75"/>
      <c r="F709" s="249" t="s">
        <v>914</v>
      </c>
      <c r="G709" s="75"/>
      <c r="H709" s="75"/>
      <c r="I709" s="204"/>
      <c r="J709" s="75"/>
      <c r="K709" s="75"/>
      <c r="L709" s="73"/>
      <c r="M709" s="250"/>
      <c r="N709" s="48"/>
      <c r="O709" s="48"/>
      <c r="P709" s="48"/>
      <c r="Q709" s="48"/>
      <c r="R709" s="48"/>
      <c r="S709" s="48"/>
      <c r="T709" s="96"/>
      <c r="AT709" s="25" t="s">
        <v>176</v>
      </c>
      <c r="AU709" s="25" t="s">
        <v>87</v>
      </c>
    </row>
    <row r="710" spans="2:47" s="1" customFormat="1" ht="13.5">
      <c r="B710" s="47"/>
      <c r="C710" s="75"/>
      <c r="D710" s="248" t="s">
        <v>178</v>
      </c>
      <c r="E710" s="75"/>
      <c r="F710" s="251" t="s">
        <v>888</v>
      </c>
      <c r="G710" s="75"/>
      <c r="H710" s="75"/>
      <c r="I710" s="204"/>
      <c r="J710" s="75"/>
      <c r="K710" s="75"/>
      <c r="L710" s="73"/>
      <c r="M710" s="250"/>
      <c r="N710" s="48"/>
      <c r="O710" s="48"/>
      <c r="P710" s="48"/>
      <c r="Q710" s="48"/>
      <c r="R710" s="48"/>
      <c r="S710" s="48"/>
      <c r="T710" s="96"/>
      <c r="AT710" s="25" t="s">
        <v>178</v>
      </c>
      <c r="AU710" s="25" t="s">
        <v>87</v>
      </c>
    </row>
    <row r="711" spans="2:51" s="12" customFormat="1" ht="13.5">
      <c r="B711" s="252"/>
      <c r="C711" s="253"/>
      <c r="D711" s="248" t="s">
        <v>180</v>
      </c>
      <c r="E711" s="254" t="s">
        <v>24</v>
      </c>
      <c r="F711" s="255" t="s">
        <v>915</v>
      </c>
      <c r="G711" s="253"/>
      <c r="H711" s="254" t="s">
        <v>24</v>
      </c>
      <c r="I711" s="256"/>
      <c r="J711" s="253"/>
      <c r="K711" s="253"/>
      <c r="L711" s="257"/>
      <c r="M711" s="258"/>
      <c r="N711" s="259"/>
      <c r="O711" s="259"/>
      <c r="P711" s="259"/>
      <c r="Q711" s="259"/>
      <c r="R711" s="259"/>
      <c r="S711" s="259"/>
      <c r="T711" s="260"/>
      <c r="AT711" s="261" t="s">
        <v>180</v>
      </c>
      <c r="AU711" s="261" t="s">
        <v>87</v>
      </c>
      <c r="AV711" s="12" t="s">
        <v>25</v>
      </c>
      <c r="AW711" s="12" t="s">
        <v>38</v>
      </c>
      <c r="AX711" s="12" t="s">
        <v>75</v>
      </c>
      <c r="AY711" s="261" t="s">
        <v>167</v>
      </c>
    </row>
    <row r="712" spans="2:51" s="12" customFormat="1" ht="13.5">
      <c r="B712" s="252"/>
      <c r="C712" s="253"/>
      <c r="D712" s="248" t="s">
        <v>180</v>
      </c>
      <c r="E712" s="254" t="s">
        <v>24</v>
      </c>
      <c r="F712" s="255" t="s">
        <v>916</v>
      </c>
      <c r="G712" s="253"/>
      <c r="H712" s="254" t="s">
        <v>24</v>
      </c>
      <c r="I712" s="256"/>
      <c r="J712" s="253"/>
      <c r="K712" s="253"/>
      <c r="L712" s="257"/>
      <c r="M712" s="258"/>
      <c r="N712" s="259"/>
      <c r="O712" s="259"/>
      <c r="P712" s="259"/>
      <c r="Q712" s="259"/>
      <c r="R712" s="259"/>
      <c r="S712" s="259"/>
      <c r="T712" s="260"/>
      <c r="AT712" s="261" t="s">
        <v>180</v>
      </c>
      <c r="AU712" s="261" t="s">
        <v>87</v>
      </c>
      <c r="AV712" s="12" t="s">
        <v>25</v>
      </c>
      <c r="AW712" s="12" t="s">
        <v>38</v>
      </c>
      <c r="AX712" s="12" t="s">
        <v>75</v>
      </c>
      <c r="AY712" s="261" t="s">
        <v>167</v>
      </c>
    </row>
    <row r="713" spans="2:51" s="12" customFormat="1" ht="13.5">
      <c r="B713" s="252"/>
      <c r="C713" s="253"/>
      <c r="D713" s="248" t="s">
        <v>180</v>
      </c>
      <c r="E713" s="254" t="s">
        <v>24</v>
      </c>
      <c r="F713" s="255" t="s">
        <v>917</v>
      </c>
      <c r="G713" s="253"/>
      <c r="H713" s="254" t="s">
        <v>24</v>
      </c>
      <c r="I713" s="256"/>
      <c r="J713" s="253"/>
      <c r="K713" s="253"/>
      <c r="L713" s="257"/>
      <c r="M713" s="258"/>
      <c r="N713" s="259"/>
      <c r="O713" s="259"/>
      <c r="P713" s="259"/>
      <c r="Q713" s="259"/>
      <c r="R713" s="259"/>
      <c r="S713" s="259"/>
      <c r="T713" s="260"/>
      <c r="AT713" s="261" t="s">
        <v>180</v>
      </c>
      <c r="AU713" s="261" t="s">
        <v>87</v>
      </c>
      <c r="AV713" s="12" t="s">
        <v>25</v>
      </c>
      <c r="AW713" s="12" t="s">
        <v>38</v>
      </c>
      <c r="AX713" s="12" t="s">
        <v>75</v>
      </c>
      <c r="AY713" s="261" t="s">
        <v>167</v>
      </c>
    </row>
    <row r="714" spans="2:51" s="13" customFormat="1" ht="13.5">
      <c r="B714" s="262"/>
      <c r="C714" s="263"/>
      <c r="D714" s="248" t="s">
        <v>180</v>
      </c>
      <c r="E714" s="264" t="s">
        <v>24</v>
      </c>
      <c r="F714" s="265" t="s">
        <v>918</v>
      </c>
      <c r="G714" s="263"/>
      <c r="H714" s="266">
        <v>8.8</v>
      </c>
      <c r="I714" s="267"/>
      <c r="J714" s="263"/>
      <c r="K714" s="263"/>
      <c r="L714" s="268"/>
      <c r="M714" s="269"/>
      <c r="N714" s="270"/>
      <c r="O714" s="270"/>
      <c r="P714" s="270"/>
      <c r="Q714" s="270"/>
      <c r="R714" s="270"/>
      <c r="S714" s="270"/>
      <c r="T714" s="271"/>
      <c r="AT714" s="272" t="s">
        <v>180</v>
      </c>
      <c r="AU714" s="272" t="s">
        <v>87</v>
      </c>
      <c r="AV714" s="13" t="s">
        <v>87</v>
      </c>
      <c r="AW714" s="13" t="s">
        <v>38</v>
      </c>
      <c r="AX714" s="13" t="s">
        <v>25</v>
      </c>
      <c r="AY714" s="272" t="s">
        <v>167</v>
      </c>
    </row>
    <row r="715" spans="2:65" s="1" customFormat="1" ht="22.8" customHeight="1">
      <c r="B715" s="47"/>
      <c r="C715" s="236" t="s">
        <v>919</v>
      </c>
      <c r="D715" s="236" t="s">
        <v>169</v>
      </c>
      <c r="E715" s="237" t="s">
        <v>920</v>
      </c>
      <c r="F715" s="238" t="s">
        <v>921</v>
      </c>
      <c r="G715" s="239" t="s">
        <v>172</v>
      </c>
      <c r="H715" s="240">
        <v>0.416</v>
      </c>
      <c r="I715" s="241"/>
      <c r="J715" s="242">
        <f>ROUND(I715*H715,2)</f>
        <v>0</v>
      </c>
      <c r="K715" s="238" t="s">
        <v>173</v>
      </c>
      <c r="L715" s="73"/>
      <c r="M715" s="243" t="s">
        <v>24</v>
      </c>
      <c r="N715" s="244" t="s">
        <v>47</v>
      </c>
      <c r="O715" s="48"/>
      <c r="P715" s="245">
        <f>O715*H715</f>
        <v>0</v>
      </c>
      <c r="Q715" s="245">
        <v>2.45329</v>
      </c>
      <c r="R715" s="245">
        <f>Q715*H715</f>
        <v>1.02056864</v>
      </c>
      <c r="S715" s="245">
        <v>0</v>
      </c>
      <c r="T715" s="246">
        <f>S715*H715</f>
        <v>0</v>
      </c>
      <c r="AR715" s="25" t="s">
        <v>174</v>
      </c>
      <c r="AT715" s="25" t="s">
        <v>169</v>
      </c>
      <c r="AU715" s="25" t="s">
        <v>87</v>
      </c>
      <c r="AY715" s="25" t="s">
        <v>167</v>
      </c>
      <c r="BE715" s="247">
        <f>IF(N715="základní",J715,0)</f>
        <v>0</v>
      </c>
      <c r="BF715" s="247">
        <f>IF(N715="snížená",J715,0)</f>
        <v>0</v>
      </c>
      <c r="BG715" s="247">
        <f>IF(N715="zákl. přenesená",J715,0)</f>
        <v>0</v>
      </c>
      <c r="BH715" s="247">
        <f>IF(N715="sníž. přenesená",J715,0)</f>
        <v>0</v>
      </c>
      <c r="BI715" s="247">
        <f>IF(N715="nulová",J715,0)</f>
        <v>0</v>
      </c>
      <c r="BJ715" s="25" t="s">
        <v>87</v>
      </c>
      <c r="BK715" s="247">
        <f>ROUND(I715*H715,2)</f>
        <v>0</v>
      </c>
      <c r="BL715" s="25" t="s">
        <v>174</v>
      </c>
      <c r="BM715" s="25" t="s">
        <v>922</v>
      </c>
    </row>
    <row r="716" spans="2:47" s="1" customFormat="1" ht="13.5">
      <c r="B716" s="47"/>
      <c r="C716" s="75"/>
      <c r="D716" s="248" t="s">
        <v>176</v>
      </c>
      <c r="E716" s="75"/>
      <c r="F716" s="249" t="s">
        <v>923</v>
      </c>
      <c r="G716" s="75"/>
      <c r="H716" s="75"/>
      <c r="I716" s="204"/>
      <c r="J716" s="75"/>
      <c r="K716" s="75"/>
      <c r="L716" s="73"/>
      <c r="M716" s="250"/>
      <c r="N716" s="48"/>
      <c r="O716" s="48"/>
      <c r="P716" s="48"/>
      <c r="Q716" s="48"/>
      <c r="R716" s="48"/>
      <c r="S716" s="48"/>
      <c r="T716" s="96"/>
      <c r="AT716" s="25" t="s">
        <v>176</v>
      </c>
      <c r="AU716" s="25" t="s">
        <v>87</v>
      </c>
    </row>
    <row r="717" spans="2:47" s="1" customFormat="1" ht="13.5">
      <c r="B717" s="47"/>
      <c r="C717" s="75"/>
      <c r="D717" s="248" t="s">
        <v>178</v>
      </c>
      <c r="E717" s="75"/>
      <c r="F717" s="251" t="s">
        <v>888</v>
      </c>
      <c r="G717" s="75"/>
      <c r="H717" s="75"/>
      <c r="I717" s="204"/>
      <c r="J717" s="75"/>
      <c r="K717" s="75"/>
      <c r="L717" s="73"/>
      <c r="M717" s="250"/>
      <c r="N717" s="48"/>
      <c r="O717" s="48"/>
      <c r="P717" s="48"/>
      <c r="Q717" s="48"/>
      <c r="R717" s="48"/>
      <c r="S717" s="48"/>
      <c r="T717" s="96"/>
      <c r="AT717" s="25" t="s">
        <v>178</v>
      </c>
      <c r="AU717" s="25" t="s">
        <v>87</v>
      </c>
    </row>
    <row r="718" spans="2:51" s="12" customFormat="1" ht="13.5">
      <c r="B718" s="252"/>
      <c r="C718" s="253"/>
      <c r="D718" s="248" t="s">
        <v>180</v>
      </c>
      <c r="E718" s="254" t="s">
        <v>24</v>
      </c>
      <c r="F718" s="255" t="s">
        <v>924</v>
      </c>
      <c r="G718" s="253"/>
      <c r="H718" s="254" t="s">
        <v>24</v>
      </c>
      <c r="I718" s="256"/>
      <c r="J718" s="253"/>
      <c r="K718" s="253"/>
      <c r="L718" s="257"/>
      <c r="M718" s="258"/>
      <c r="N718" s="259"/>
      <c r="O718" s="259"/>
      <c r="P718" s="259"/>
      <c r="Q718" s="259"/>
      <c r="R718" s="259"/>
      <c r="S718" s="259"/>
      <c r="T718" s="260"/>
      <c r="AT718" s="261" t="s">
        <v>180</v>
      </c>
      <c r="AU718" s="261" t="s">
        <v>87</v>
      </c>
      <c r="AV718" s="12" t="s">
        <v>25</v>
      </c>
      <c r="AW718" s="12" t="s">
        <v>38</v>
      </c>
      <c r="AX718" s="12" t="s">
        <v>75</v>
      </c>
      <c r="AY718" s="261" t="s">
        <v>167</v>
      </c>
    </row>
    <row r="719" spans="2:51" s="12" customFormat="1" ht="13.5">
      <c r="B719" s="252"/>
      <c r="C719" s="253"/>
      <c r="D719" s="248" t="s">
        <v>180</v>
      </c>
      <c r="E719" s="254" t="s">
        <v>24</v>
      </c>
      <c r="F719" s="255" t="s">
        <v>925</v>
      </c>
      <c r="G719" s="253"/>
      <c r="H719" s="254" t="s">
        <v>24</v>
      </c>
      <c r="I719" s="256"/>
      <c r="J719" s="253"/>
      <c r="K719" s="253"/>
      <c r="L719" s="257"/>
      <c r="M719" s="258"/>
      <c r="N719" s="259"/>
      <c r="O719" s="259"/>
      <c r="P719" s="259"/>
      <c r="Q719" s="259"/>
      <c r="R719" s="259"/>
      <c r="S719" s="259"/>
      <c r="T719" s="260"/>
      <c r="AT719" s="261" t="s">
        <v>180</v>
      </c>
      <c r="AU719" s="261" t="s">
        <v>87</v>
      </c>
      <c r="AV719" s="12" t="s">
        <v>25</v>
      </c>
      <c r="AW719" s="12" t="s">
        <v>38</v>
      </c>
      <c r="AX719" s="12" t="s">
        <v>75</v>
      </c>
      <c r="AY719" s="261" t="s">
        <v>167</v>
      </c>
    </row>
    <row r="720" spans="2:51" s="13" customFormat="1" ht="13.5">
      <c r="B720" s="262"/>
      <c r="C720" s="263"/>
      <c r="D720" s="248" t="s">
        <v>180</v>
      </c>
      <c r="E720" s="264" t="s">
        <v>24</v>
      </c>
      <c r="F720" s="265" t="s">
        <v>926</v>
      </c>
      <c r="G720" s="263"/>
      <c r="H720" s="266">
        <v>0.416</v>
      </c>
      <c r="I720" s="267"/>
      <c r="J720" s="263"/>
      <c r="K720" s="263"/>
      <c r="L720" s="268"/>
      <c r="M720" s="269"/>
      <c r="N720" s="270"/>
      <c r="O720" s="270"/>
      <c r="P720" s="270"/>
      <c r="Q720" s="270"/>
      <c r="R720" s="270"/>
      <c r="S720" s="270"/>
      <c r="T720" s="271"/>
      <c r="AT720" s="272" t="s">
        <v>180</v>
      </c>
      <c r="AU720" s="272" t="s">
        <v>87</v>
      </c>
      <c r="AV720" s="13" t="s">
        <v>87</v>
      </c>
      <c r="AW720" s="13" t="s">
        <v>38</v>
      </c>
      <c r="AX720" s="13" t="s">
        <v>25</v>
      </c>
      <c r="AY720" s="272" t="s">
        <v>167</v>
      </c>
    </row>
    <row r="721" spans="2:63" s="11" customFormat="1" ht="29.85" customHeight="1">
      <c r="B721" s="220"/>
      <c r="C721" s="221"/>
      <c r="D721" s="222" t="s">
        <v>74</v>
      </c>
      <c r="E721" s="234" t="s">
        <v>736</v>
      </c>
      <c r="F721" s="234" t="s">
        <v>927</v>
      </c>
      <c r="G721" s="221"/>
      <c r="H721" s="221"/>
      <c r="I721" s="224"/>
      <c r="J721" s="235">
        <f>BK721</f>
        <v>0</v>
      </c>
      <c r="K721" s="221"/>
      <c r="L721" s="226"/>
      <c r="M721" s="227"/>
      <c r="N721" s="228"/>
      <c r="O721" s="228"/>
      <c r="P721" s="229">
        <f>SUM(P722:P739)</f>
        <v>0</v>
      </c>
      <c r="Q721" s="228"/>
      <c r="R721" s="229">
        <f>SUM(R722:R739)</f>
        <v>0.48138</v>
      </c>
      <c r="S721" s="228"/>
      <c r="T721" s="230">
        <f>SUM(T722:T739)</f>
        <v>0</v>
      </c>
      <c r="AR721" s="231" t="s">
        <v>25</v>
      </c>
      <c r="AT721" s="232" t="s">
        <v>74</v>
      </c>
      <c r="AU721" s="232" t="s">
        <v>25</v>
      </c>
      <c r="AY721" s="231" t="s">
        <v>167</v>
      </c>
      <c r="BK721" s="233">
        <f>SUM(BK722:BK739)</f>
        <v>0</v>
      </c>
    </row>
    <row r="722" spans="2:65" s="1" customFormat="1" ht="22.8" customHeight="1">
      <c r="B722" s="47"/>
      <c r="C722" s="236" t="s">
        <v>928</v>
      </c>
      <c r="D722" s="236" t="s">
        <v>169</v>
      </c>
      <c r="E722" s="237" t="s">
        <v>929</v>
      </c>
      <c r="F722" s="238" t="s">
        <v>930</v>
      </c>
      <c r="G722" s="239" t="s">
        <v>931</v>
      </c>
      <c r="H722" s="240">
        <v>1</v>
      </c>
      <c r="I722" s="241"/>
      <c r="J722" s="242">
        <f>ROUND(I722*H722,2)</f>
        <v>0</v>
      </c>
      <c r="K722" s="238" t="s">
        <v>173</v>
      </c>
      <c r="L722" s="73"/>
      <c r="M722" s="243" t="s">
        <v>24</v>
      </c>
      <c r="N722" s="244" t="s">
        <v>47</v>
      </c>
      <c r="O722" s="48"/>
      <c r="P722" s="245">
        <f>O722*H722</f>
        <v>0</v>
      </c>
      <c r="Q722" s="245">
        <v>0.01698</v>
      </c>
      <c r="R722" s="245">
        <f>Q722*H722</f>
        <v>0.01698</v>
      </c>
      <c r="S722" s="245">
        <v>0</v>
      </c>
      <c r="T722" s="246">
        <f>S722*H722</f>
        <v>0</v>
      </c>
      <c r="AR722" s="25" t="s">
        <v>174</v>
      </c>
      <c r="AT722" s="25" t="s">
        <v>169</v>
      </c>
      <c r="AU722" s="25" t="s">
        <v>87</v>
      </c>
      <c r="AY722" s="25" t="s">
        <v>167</v>
      </c>
      <c r="BE722" s="247">
        <f>IF(N722="základní",J722,0)</f>
        <v>0</v>
      </c>
      <c r="BF722" s="247">
        <f>IF(N722="snížená",J722,0)</f>
        <v>0</v>
      </c>
      <c r="BG722" s="247">
        <f>IF(N722="zákl. přenesená",J722,0)</f>
        <v>0</v>
      </c>
      <c r="BH722" s="247">
        <f>IF(N722="sníž. přenesená",J722,0)</f>
        <v>0</v>
      </c>
      <c r="BI722" s="247">
        <f>IF(N722="nulová",J722,0)</f>
        <v>0</v>
      </c>
      <c r="BJ722" s="25" t="s">
        <v>87</v>
      </c>
      <c r="BK722" s="247">
        <f>ROUND(I722*H722,2)</f>
        <v>0</v>
      </c>
      <c r="BL722" s="25" t="s">
        <v>174</v>
      </c>
      <c r="BM722" s="25" t="s">
        <v>932</v>
      </c>
    </row>
    <row r="723" spans="2:47" s="1" customFormat="1" ht="13.5">
      <c r="B723" s="47"/>
      <c r="C723" s="75"/>
      <c r="D723" s="248" t="s">
        <v>176</v>
      </c>
      <c r="E723" s="75"/>
      <c r="F723" s="249" t="s">
        <v>933</v>
      </c>
      <c r="G723" s="75"/>
      <c r="H723" s="75"/>
      <c r="I723" s="204"/>
      <c r="J723" s="75"/>
      <c r="K723" s="75"/>
      <c r="L723" s="73"/>
      <c r="M723" s="250"/>
      <c r="N723" s="48"/>
      <c r="O723" s="48"/>
      <c r="P723" s="48"/>
      <c r="Q723" s="48"/>
      <c r="R723" s="48"/>
      <c r="S723" s="48"/>
      <c r="T723" s="96"/>
      <c r="AT723" s="25" t="s">
        <v>176</v>
      </c>
      <c r="AU723" s="25" t="s">
        <v>87</v>
      </c>
    </row>
    <row r="724" spans="2:47" s="1" customFormat="1" ht="13.5">
      <c r="B724" s="47"/>
      <c r="C724" s="75"/>
      <c r="D724" s="248" t="s">
        <v>178</v>
      </c>
      <c r="E724" s="75"/>
      <c r="F724" s="251" t="s">
        <v>934</v>
      </c>
      <c r="G724" s="75"/>
      <c r="H724" s="75"/>
      <c r="I724" s="204"/>
      <c r="J724" s="75"/>
      <c r="K724" s="75"/>
      <c r="L724" s="73"/>
      <c r="M724" s="250"/>
      <c r="N724" s="48"/>
      <c r="O724" s="48"/>
      <c r="P724" s="48"/>
      <c r="Q724" s="48"/>
      <c r="R724" s="48"/>
      <c r="S724" s="48"/>
      <c r="T724" s="96"/>
      <c r="AT724" s="25" t="s">
        <v>178</v>
      </c>
      <c r="AU724" s="25" t="s">
        <v>87</v>
      </c>
    </row>
    <row r="725" spans="2:51" s="12" customFormat="1" ht="13.5">
      <c r="B725" s="252"/>
      <c r="C725" s="253"/>
      <c r="D725" s="248" t="s">
        <v>180</v>
      </c>
      <c r="E725" s="254" t="s">
        <v>24</v>
      </c>
      <c r="F725" s="255" t="s">
        <v>935</v>
      </c>
      <c r="G725" s="253"/>
      <c r="H725" s="254" t="s">
        <v>24</v>
      </c>
      <c r="I725" s="256"/>
      <c r="J725" s="253"/>
      <c r="K725" s="253"/>
      <c r="L725" s="257"/>
      <c r="M725" s="258"/>
      <c r="N725" s="259"/>
      <c r="O725" s="259"/>
      <c r="P725" s="259"/>
      <c r="Q725" s="259"/>
      <c r="R725" s="259"/>
      <c r="S725" s="259"/>
      <c r="T725" s="260"/>
      <c r="AT725" s="261" t="s">
        <v>180</v>
      </c>
      <c r="AU725" s="261" t="s">
        <v>87</v>
      </c>
      <c r="AV725" s="12" t="s">
        <v>25</v>
      </c>
      <c r="AW725" s="12" t="s">
        <v>38</v>
      </c>
      <c r="AX725" s="12" t="s">
        <v>75</v>
      </c>
      <c r="AY725" s="261" t="s">
        <v>167</v>
      </c>
    </row>
    <row r="726" spans="2:51" s="13" customFormat="1" ht="13.5">
      <c r="B726" s="262"/>
      <c r="C726" s="263"/>
      <c r="D726" s="248" t="s">
        <v>180</v>
      </c>
      <c r="E726" s="264" t="s">
        <v>24</v>
      </c>
      <c r="F726" s="265" t="s">
        <v>25</v>
      </c>
      <c r="G726" s="263"/>
      <c r="H726" s="266">
        <v>1</v>
      </c>
      <c r="I726" s="267"/>
      <c r="J726" s="263"/>
      <c r="K726" s="263"/>
      <c r="L726" s="268"/>
      <c r="M726" s="269"/>
      <c r="N726" s="270"/>
      <c r="O726" s="270"/>
      <c r="P726" s="270"/>
      <c r="Q726" s="270"/>
      <c r="R726" s="270"/>
      <c r="S726" s="270"/>
      <c r="T726" s="271"/>
      <c r="AT726" s="272" t="s">
        <v>180</v>
      </c>
      <c r="AU726" s="272" t="s">
        <v>87</v>
      </c>
      <c r="AV726" s="13" t="s">
        <v>87</v>
      </c>
      <c r="AW726" s="13" t="s">
        <v>38</v>
      </c>
      <c r="AX726" s="13" t="s">
        <v>25</v>
      </c>
      <c r="AY726" s="272" t="s">
        <v>167</v>
      </c>
    </row>
    <row r="727" spans="2:65" s="1" customFormat="1" ht="14.4" customHeight="1">
      <c r="B727" s="47"/>
      <c r="C727" s="285" t="s">
        <v>936</v>
      </c>
      <c r="D727" s="285" t="s">
        <v>293</v>
      </c>
      <c r="E727" s="286" t="s">
        <v>937</v>
      </c>
      <c r="F727" s="287" t="s">
        <v>938</v>
      </c>
      <c r="G727" s="288" t="s">
        <v>931</v>
      </c>
      <c r="H727" s="289">
        <v>1</v>
      </c>
      <c r="I727" s="290"/>
      <c r="J727" s="291">
        <f>ROUND(I727*H727,2)</f>
        <v>0</v>
      </c>
      <c r="K727" s="287" t="s">
        <v>173</v>
      </c>
      <c r="L727" s="292"/>
      <c r="M727" s="293" t="s">
        <v>24</v>
      </c>
      <c r="N727" s="294" t="s">
        <v>47</v>
      </c>
      <c r="O727" s="48"/>
      <c r="P727" s="245">
        <f>O727*H727</f>
        <v>0</v>
      </c>
      <c r="Q727" s="245">
        <v>0.0112</v>
      </c>
      <c r="R727" s="245">
        <f>Q727*H727</f>
        <v>0.0112</v>
      </c>
      <c r="S727" s="245">
        <v>0</v>
      </c>
      <c r="T727" s="246">
        <f>S727*H727</f>
        <v>0</v>
      </c>
      <c r="AR727" s="25" t="s">
        <v>235</v>
      </c>
      <c r="AT727" s="25" t="s">
        <v>293</v>
      </c>
      <c r="AU727" s="25" t="s">
        <v>87</v>
      </c>
      <c r="AY727" s="25" t="s">
        <v>167</v>
      </c>
      <c r="BE727" s="247">
        <f>IF(N727="základní",J727,0)</f>
        <v>0</v>
      </c>
      <c r="BF727" s="247">
        <f>IF(N727="snížená",J727,0)</f>
        <v>0</v>
      </c>
      <c r="BG727" s="247">
        <f>IF(N727="zákl. přenesená",J727,0)</f>
        <v>0</v>
      </c>
      <c r="BH727" s="247">
        <f>IF(N727="sníž. přenesená",J727,0)</f>
        <v>0</v>
      </c>
      <c r="BI727" s="247">
        <f>IF(N727="nulová",J727,0)</f>
        <v>0</v>
      </c>
      <c r="BJ727" s="25" t="s">
        <v>87</v>
      </c>
      <c r="BK727" s="247">
        <f>ROUND(I727*H727,2)</f>
        <v>0</v>
      </c>
      <c r="BL727" s="25" t="s">
        <v>174</v>
      </c>
      <c r="BM727" s="25" t="s">
        <v>939</v>
      </c>
    </row>
    <row r="728" spans="2:47" s="1" customFormat="1" ht="13.5">
      <c r="B728" s="47"/>
      <c r="C728" s="75"/>
      <c r="D728" s="248" t="s">
        <v>176</v>
      </c>
      <c r="E728" s="75"/>
      <c r="F728" s="249" t="s">
        <v>940</v>
      </c>
      <c r="G728" s="75"/>
      <c r="H728" s="75"/>
      <c r="I728" s="204"/>
      <c r="J728" s="75"/>
      <c r="K728" s="75"/>
      <c r="L728" s="73"/>
      <c r="M728" s="250"/>
      <c r="N728" s="48"/>
      <c r="O728" s="48"/>
      <c r="P728" s="48"/>
      <c r="Q728" s="48"/>
      <c r="R728" s="48"/>
      <c r="S728" s="48"/>
      <c r="T728" s="96"/>
      <c r="AT728" s="25" t="s">
        <v>176</v>
      </c>
      <c r="AU728" s="25" t="s">
        <v>87</v>
      </c>
    </row>
    <row r="729" spans="2:51" s="12" customFormat="1" ht="13.5">
      <c r="B729" s="252"/>
      <c r="C729" s="253"/>
      <c r="D729" s="248" t="s">
        <v>180</v>
      </c>
      <c r="E729" s="254" t="s">
        <v>24</v>
      </c>
      <c r="F729" s="255" t="s">
        <v>935</v>
      </c>
      <c r="G729" s="253"/>
      <c r="H729" s="254" t="s">
        <v>24</v>
      </c>
      <c r="I729" s="256"/>
      <c r="J729" s="253"/>
      <c r="K729" s="253"/>
      <c r="L729" s="257"/>
      <c r="M729" s="258"/>
      <c r="N729" s="259"/>
      <c r="O729" s="259"/>
      <c r="P729" s="259"/>
      <c r="Q729" s="259"/>
      <c r="R729" s="259"/>
      <c r="S729" s="259"/>
      <c r="T729" s="260"/>
      <c r="AT729" s="261" t="s">
        <v>180</v>
      </c>
      <c r="AU729" s="261" t="s">
        <v>87</v>
      </c>
      <c r="AV729" s="12" t="s">
        <v>25</v>
      </c>
      <c r="AW729" s="12" t="s">
        <v>38</v>
      </c>
      <c r="AX729" s="12" t="s">
        <v>75</v>
      </c>
      <c r="AY729" s="261" t="s">
        <v>167</v>
      </c>
    </row>
    <row r="730" spans="2:51" s="13" customFormat="1" ht="13.5">
      <c r="B730" s="262"/>
      <c r="C730" s="263"/>
      <c r="D730" s="248" t="s">
        <v>180</v>
      </c>
      <c r="E730" s="264" t="s">
        <v>24</v>
      </c>
      <c r="F730" s="265" t="s">
        <v>25</v>
      </c>
      <c r="G730" s="263"/>
      <c r="H730" s="266">
        <v>1</v>
      </c>
      <c r="I730" s="267"/>
      <c r="J730" s="263"/>
      <c r="K730" s="263"/>
      <c r="L730" s="268"/>
      <c r="M730" s="269"/>
      <c r="N730" s="270"/>
      <c r="O730" s="270"/>
      <c r="P730" s="270"/>
      <c r="Q730" s="270"/>
      <c r="R730" s="270"/>
      <c r="S730" s="270"/>
      <c r="T730" s="271"/>
      <c r="AT730" s="272" t="s">
        <v>180</v>
      </c>
      <c r="AU730" s="272" t="s">
        <v>87</v>
      </c>
      <c r="AV730" s="13" t="s">
        <v>87</v>
      </c>
      <c r="AW730" s="13" t="s">
        <v>38</v>
      </c>
      <c r="AX730" s="13" t="s">
        <v>25</v>
      </c>
      <c r="AY730" s="272" t="s">
        <v>167</v>
      </c>
    </row>
    <row r="731" spans="2:65" s="1" customFormat="1" ht="22.8" customHeight="1">
      <c r="B731" s="47"/>
      <c r="C731" s="236" t="s">
        <v>941</v>
      </c>
      <c r="D731" s="236" t="s">
        <v>169</v>
      </c>
      <c r="E731" s="237" t="s">
        <v>942</v>
      </c>
      <c r="F731" s="238" t="s">
        <v>943</v>
      </c>
      <c r="G731" s="239" t="s">
        <v>931</v>
      </c>
      <c r="H731" s="240">
        <v>1</v>
      </c>
      <c r="I731" s="241"/>
      <c r="J731" s="242">
        <f>ROUND(I731*H731,2)</f>
        <v>0</v>
      </c>
      <c r="K731" s="238" t="s">
        <v>173</v>
      </c>
      <c r="L731" s="73"/>
      <c r="M731" s="243" t="s">
        <v>24</v>
      </c>
      <c r="N731" s="244" t="s">
        <v>47</v>
      </c>
      <c r="O731" s="48"/>
      <c r="P731" s="245">
        <f>O731*H731</f>
        <v>0</v>
      </c>
      <c r="Q731" s="245">
        <v>0.4417</v>
      </c>
      <c r="R731" s="245">
        <f>Q731*H731</f>
        <v>0.4417</v>
      </c>
      <c r="S731" s="245">
        <v>0</v>
      </c>
      <c r="T731" s="246">
        <f>S731*H731</f>
        <v>0</v>
      </c>
      <c r="AR731" s="25" t="s">
        <v>174</v>
      </c>
      <c r="AT731" s="25" t="s">
        <v>169</v>
      </c>
      <c r="AU731" s="25" t="s">
        <v>87</v>
      </c>
      <c r="AY731" s="25" t="s">
        <v>167</v>
      </c>
      <c r="BE731" s="247">
        <f>IF(N731="základní",J731,0)</f>
        <v>0</v>
      </c>
      <c r="BF731" s="247">
        <f>IF(N731="snížená",J731,0)</f>
        <v>0</v>
      </c>
      <c r="BG731" s="247">
        <f>IF(N731="zákl. přenesená",J731,0)</f>
        <v>0</v>
      </c>
      <c r="BH731" s="247">
        <f>IF(N731="sníž. přenesená",J731,0)</f>
        <v>0</v>
      </c>
      <c r="BI731" s="247">
        <f>IF(N731="nulová",J731,0)</f>
        <v>0</v>
      </c>
      <c r="BJ731" s="25" t="s">
        <v>87</v>
      </c>
      <c r="BK731" s="247">
        <f>ROUND(I731*H731,2)</f>
        <v>0</v>
      </c>
      <c r="BL731" s="25" t="s">
        <v>174</v>
      </c>
      <c r="BM731" s="25" t="s">
        <v>944</v>
      </c>
    </row>
    <row r="732" spans="2:47" s="1" customFormat="1" ht="13.5">
      <c r="B732" s="47"/>
      <c r="C732" s="75"/>
      <c r="D732" s="248" t="s">
        <v>176</v>
      </c>
      <c r="E732" s="75"/>
      <c r="F732" s="249" t="s">
        <v>945</v>
      </c>
      <c r="G732" s="75"/>
      <c r="H732" s="75"/>
      <c r="I732" s="204"/>
      <c r="J732" s="75"/>
      <c r="K732" s="75"/>
      <c r="L732" s="73"/>
      <c r="M732" s="250"/>
      <c r="N732" s="48"/>
      <c r="O732" s="48"/>
      <c r="P732" s="48"/>
      <c r="Q732" s="48"/>
      <c r="R732" s="48"/>
      <c r="S732" s="48"/>
      <c r="T732" s="96"/>
      <c r="AT732" s="25" t="s">
        <v>176</v>
      </c>
      <c r="AU732" s="25" t="s">
        <v>87</v>
      </c>
    </row>
    <row r="733" spans="2:47" s="1" customFormat="1" ht="13.5">
      <c r="B733" s="47"/>
      <c r="C733" s="75"/>
      <c r="D733" s="248" t="s">
        <v>178</v>
      </c>
      <c r="E733" s="75"/>
      <c r="F733" s="251" t="s">
        <v>946</v>
      </c>
      <c r="G733" s="75"/>
      <c r="H733" s="75"/>
      <c r="I733" s="204"/>
      <c r="J733" s="75"/>
      <c r="K733" s="75"/>
      <c r="L733" s="73"/>
      <c r="M733" s="250"/>
      <c r="N733" s="48"/>
      <c r="O733" s="48"/>
      <c r="P733" s="48"/>
      <c r="Q733" s="48"/>
      <c r="R733" s="48"/>
      <c r="S733" s="48"/>
      <c r="T733" s="96"/>
      <c r="AT733" s="25" t="s">
        <v>178</v>
      </c>
      <c r="AU733" s="25" t="s">
        <v>87</v>
      </c>
    </row>
    <row r="734" spans="2:51" s="12" customFormat="1" ht="13.5">
      <c r="B734" s="252"/>
      <c r="C734" s="253"/>
      <c r="D734" s="248" t="s">
        <v>180</v>
      </c>
      <c r="E734" s="254" t="s">
        <v>24</v>
      </c>
      <c r="F734" s="255" t="s">
        <v>947</v>
      </c>
      <c r="G734" s="253"/>
      <c r="H734" s="254" t="s">
        <v>24</v>
      </c>
      <c r="I734" s="256"/>
      <c r="J734" s="253"/>
      <c r="K734" s="253"/>
      <c r="L734" s="257"/>
      <c r="M734" s="258"/>
      <c r="N734" s="259"/>
      <c r="O734" s="259"/>
      <c r="P734" s="259"/>
      <c r="Q734" s="259"/>
      <c r="R734" s="259"/>
      <c r="S734" s="259"/>
      <c r="T734" s="260"/>
      <c r="AT734" s="261" t="s">
        <v>180</v>
      </c>
      <c r="AU734" s="261" t="s">
        <v>87</v>
      </c>
      <c r="AV734" s="12" t="s">
        <v>25</v>
      </c>
      <c r="AW734" s="12" t="s">
        <v>38</v>
      </c>
      <c r="AX734" s="12" t="s">
        <v>75</v>
      </c>
      <c r="AY734" s="261" t="s">
        <v>167</v>
      </c>
    </row>
    <row r="735" spans="2:51" s="13" customFormat="1" ht="13.5">
      <c r="B735" s="262"/>
      <c r="C735" s="263"/>
      <c r="D735" s="248" t="s">
        <v>180</v>
      </c>
      <c r="E735" s="264" t="s">
        <v>24</v>
      </c>
      <c r="F735" s="265" t="s">
        <v>25</v>
      </c>
      <c r="G735" s="263"/>
      <c r="H735" s="266">
        <v>1</v>
      </c>
      <c r="I735" s="267"/>
      <c r="J735" s="263"/>
      <c r="K735" s="263"/>
      <c r="L735" s="268"/>
      <c r="M735" s="269"/>
      <c r="N735" s="270"/>
      <c r="O735" s="270"/>
      <c r="P735" s="270"/>
      <c r="Q735" s="270"/>
      <c r="R735" s="270"/>
      <c r="S735" s="270"/>
      <c r="T735" s="271"/>
      <c r="AT735" s="272" t="s">
        <v>180</v>
      </c>
      <c r="AU735" s="272" t="s">
        <v>87</v>
      </c>
      <c r="AV735" s="13" t="s">
        <v>87</v>
      </c>
      <c r="AW735" s="13" t="s">
        <v>38</v>
      </c>
      <c r="AX735" s="13" t="s">
        <v>25</v>
      </c>
      <c r="AY735" s="272" t="s">
        <v>167</v>
      </c>
    </row>
    <row r="736" spans="2:65" s="1" customFormat="1" ht="22.8" customHeight="1">
      <c r="B736" s="47"/>
      <c r="C736" s="285" t="s">
        <v>948</v>
      </c>
      <c r="D736" s="285" t="s">
        <v>293</v>
      </c>
      <c r="E736" s="286" t="s">
        <v>949</v>
      </c>
      <c r="F736" s="287" t="s">
        <v>950</v>
      </c>
      <c r="G736" s="288" t="s">
        <v>931</v>
      </c>
      <c r="H736" s="289">
        <v>1</v>
      </c>
      <c r="I736" s="290"/>
      <c r="J736" s="291">
        <f>ROUND(I736*H736,2)</f>
        <v>0</v>
      </c>
      <c r="K736" s="287" t="s">
        <v>24</v>
      </c>
      <c r="L736" s="292"/>
      <c r="M736" s="293" t="s">
        <v>24</v>
      </c>
      <c r="N736" s="294" t="s">
        <v>47</v>
      </c>
      <c r="O736" s="48"/>
      <c r="P736" s="245">
        <f>O736*H736</f>
        <v>0</v>
      </c>
      <c r="Q736" s="245">
        <v>0.0115</v>
      </c>
      <c r="R736" s="245">
        <f>Q736*H736</f>
        <v>0.0115</v>
      </c>
      <c r="S736" s="245">
        <v>0</v>
      </c>
      <c r="T736" s="246">
        <f>S736*H736</f>
        <v>0</v>
      </c>
      <c r="AR736" s="25" t="s">
        <v>235</v>
      </c>
      <c r="AT736" s="25" t="s">
        <v>293</v>
      </c>
      <c r="AU736" s="25" t="s">
        <v>87</v>
      </c>
      <c r="AY736" s="25" t="s">
        <v>167</v>
      </c>
      <c r="BE736" s="247">
        <f>IF(N736="základní",J736,0)</f>
        <v>0</v>
      </c>
      <c r="BF736" s="247">
        <f>IF(N736="snížená",J736,0)</f>
        <v>0</v>
      </c>
      <c r="BG736" s="247">
        <f>IF(N736="zákl. přenesená",J736,0)</f>
        <v>0</v>
      </c>
      <c r="BH736" s="247">
        <f>IF(N736="sníž. přenesená",J736,0)</f>
        <v>0</v>
      </c>
      <c r="BI736" s="247">
        <f>IF(N736="nulová",J736,0)</f>
        <v>0</v>
      </c>
      <c r="BJ736" s="25" t="s">
        <v>87</v>
      </c>
      <c r="BK736" s="247">
        <f>ROUND(I736*H736,2)</f>
        <v>0</v>
      </c>
      <c r="BL736" s="25" t="s">
        <v>174</v>
      </c>
      <c r="BM736" s="25" t="s">
        <v>951</v>
      </c>
    </row>
    <row r="737" spans="2:47" s="1" customFormat="1" ht="13.5">
      <c r="B737" s="47"/>
      <c r="C737" s="75"/>
      <c r="D737" s="248" t="s">
        <v>176</v>
      </c>
      <c r="E737" s="75"/>
      <c r="F737" s="249" t="s">
        <v>952</v>
      </c>
      <c r="G737" s="75"/>
      <c r="H737" s="75"/>
      <c r="I737" s="204"/>
      <c r="J737" s="75"/>
      <c r="K737" s="75"/>
      <c r="L737" s="73"/>
      <c r="M737" s="250"/>
      <c r="N737" s="48"/>
      <c r="O737" s="48"/>
      <c r="P737" s="48"/>
      <c r="Q737" s="48"/>
      <c r="R737" s="48"/>
      <c r="S737" s="48"/>
      <c r="T737" s="96"/>
      <c r="AT737" s="25" t="s">
        <v>176</v>
      </c>
      <c r="AU737" s="25" t="s">
        <v>87</v>
      </c>
    </row>
    <row r="738" spans="2:51" s="12" customFormat="1" ht="13.5">
      <c r="B738" s="252"/>
      <c r="C738" s="253"/>
      <c r="D738" s="248" t="s">
        <v>180</v>
      </c>
      <c r="E738" s="254" t="s">
        <v>24</v>
      </c>
      <c r="F738" s="255" t="s">
        <v>947</v>
      </c>
      <c r="G738" s="253"/>
      <c r="H738" s="254" t="s">
        <v>24</v>
      </c>
      <c r="I738" s="256"/>
      <c r="J738" s="253"/>
      <c r="K738" s="253"/>
      <c r="L738" s="257"/>
      <c r="M738" s="258"/>
      <c r="N738" s="259"/>
      <c r="O738" s="259"/>
      <c r="P738" s="259"/>
      <c r="Q738" s="259"/>
      <c r="R738" s="259"/>
      <c r="S738" s="259"/>
      <c r="T738" s="260"/>
      <c r="AT738" s="261" t="s">
        <v>180</v>
      </c>
      <c r="AU738" s="261" t="s">
        <v>87</v>
      </c>
      <c r="AV738" s="12" t="s">
        <v>25</v>
      </c>
      <c r="AW738" s="12" t="s">
        <v>38</v>
      </c>
      <c r="AX738" s="12" t="s">
        <v>75</v>
      </c>
      <c r="AY738" s="261" t="s">
        <v>167</v>
      </c>
    </row>
    <row r="739" spans="2:51" s="13" customFormat="1" ht="13.5">
      <c r="B739" s="262"/>
      <c r="C739" s="263"/>
      <c r="D739" s="248" t="s">
        <v>180</v>
      </c>
      <c r="E739" s="264" t="s">
        <v>24</v>
      </c>
      <c r="F739" s="265" t="s">
        <v>25</v>
      </c>
      <c r="G739" s="263"/>
      <c r="H739" s="266">
        <v>1</v>
      </c>
      <c r="I739" s="267"/>
      <c r="J739" s="263"/>
      <c r="K739" s="263"/>
      <c r="L739" s="268"/>
      <c r="M739" s="269"/>
      <c r="N739" s="270"/>
      <c r="O739" s="270"/>
      <c r="P739" s="270"/>
      <c r="Q739" s="270"/>
      <c r="R739" s="270"/>
      <c r="S739" s="270"/>
      <c r="T739" s="271"/>
      <c r="AT739" s="272" t="s">
        <v>180</v>
      </c>
      <c r="AU739" s="272" t="s">
        <v>87</v>
      </c>
      <c r="AV739" s="13" t="s">
        <v>87</v>
      </c>
      <c r="AW739" s="13" t="s">
        <v>38</v>
      </c>
      <c r="AX739" s="13" t="s">
        <v>25</v>
      </c>
      <c r="AY739" s="272" t="s">
        <v>167</v>
      </c>
    </row>
    <row r="740" spans="2:63" s="11" customFormat="1" ht="29.85" customHeight="1">
      <c r="B740" s="220"/>
      <c r="C740" s="221"/>
      <c r="D740" s="222" t="s">
        <v>74</v>
      </c>
      <c r="E740" s="234" t="s">
        <v>953</v>
      </c>
      <c r="F740" s="234" t="s">
        <v>954</v>
      </c>
      <c r="G740" s="221"/>
      <c r="H740" s="221"/>
      <c r="I740" s="224"/>
      <c r="J740" s="235">
        <f>BK740</f>
        <v>0</v>
      </c>
      <c r="K740" s="221"/>
      <c r="L740" s="226"/>
      <c r="M740" s="227"/>
      <c r="N740" s="228"/>
      <c r="O740" s="228"/>
      <c r="P740" s="229">
        <f>SUM(P741:P811)</f>
        <v>0</v>
      </c>
      <c r="Q740" s="228"/>
      <c r="R740" s="229">
        <f>SUM(R741:R811)</f>
        <v>6.155192139999999</v>
      </c>
      <c r="S740" s="228"/>
      <c r="T740" s="230">
        <f>SUM(T741:T811)</f>
        <v>0</v>
      </c>
      <c r="AR740" s="231" t="s">
        <v>25</v>
      </c>
      <c r="AT740" s="232" t="s">
        <v>74</v>
      </c>
      <c r="AU740" s="232" t="s">
        <v>25</v>
      </c>
      <c r="AY740" s="231" t="s">
        <v>167</v>
      </c>
      <c r="BK740" s="233">
        <f>SUM(BK741:BK811)</f>
        <v>0</v>
      </c>
    </row>
    <row r="741" spans="2:65" s="1" customFormat="1" ht="22.8" customHeight="1">
      <c r="B741" s="47"/>
      <c r="C741" s="236" t="s">
        <v>953</v>
      </c>
      <c r="D741" s="236" t="s">
        <v>169</v>
      </c>
      <c r="E741" s="237" t="s">
        <v>955</v>
      </c>
      <c r="F741" s="238" t="s">
        <v>956</v>
      </c>
      <c r="G741" s="239" t="s">
        <v>172</v>
      </c>
      <c r="H741" s="240">
        <v>0.146</v>
      </c>
      <c r="I741" s="241"/>
      <c r="J741" s="242">
        <f>ROUND(I741*H741,2)</f>
        <v>0</v>
      </c>
      <c r="K741" s="238" t="s">
        <v>173</v>
      </c>
      <c r="L741" s="73"/>
      <c r="M741" s="243" t="s">
        <v>24</v>
      </c>
      <c r="N741" s="244" t="s">
        <v>47</v>
      </c>
      <c r="O741" s="48"/>
      <c r="P741" s="245">
        <f>O741*H741</f>
        <v>0</v>
      </c>
      <c r="Q741" s="245">
        <v>2.27868</v>
      </c>
      <c r="R741" s="245">
        <f>Q741*H741</f>
        <v>0.33268728</v>
      </c>
      <c r="S741" s="245">
        <v>0</v>
      </c>
      <c r="T741" s="246">
        <f>S741*H741</f>
        <v>0</v>
      </c>
      <c r="AR741" s="25" t="s">
        <v>174</v>
      </c>
      <c r="AT741" s="25" t="s">
        <v>169</v>
      </c>
      <c r="AU741" s="25" t="s">
        <v>87</v>
      </c>
      <c r="AY741" s="25" t="s">
        <v>167</v>
      </c>
      <c r="BE741" s="247">
        <f>IF(N741="základní",J741,0)</f>
        <v>0</v>
      </c>
      <c r="BF741" s="247">
        <f>IF(N741="snížená",J741,0)</f>
        <v>0</v>
      </c>
      <c r="BG741" s="247">
        <f>IF(N741="zákl. přenesená",J741,0)</f>
        <v>0</v>
      </c>
      <c r="BH741" s="247">
        <f>IF(N741="sníž. přenesená",J741,0)</f>
        <v>0</v>
      </c>
      <c r="BI741" s="247">
        <f>IF(N741="nulová",J741,0)</f>
        <v>0</v>
      </c>
      <c r="BJ741" s="25" t="s">
        <v>87</v>
      </c>
      <c r="BK741" s="247">
        <f>ROUND(I741*H741,2)</f>
        <v>0</v>
      </c>
      <c r="BL741" s="25" t="s">
        <v>174</v>
      </c>
      <c r="BM741" s="25" t="s">
        <v>957</v>
      </c>
    </row>
    <row r="742" spans="2:47" s="1" customFormat="1" ht="13.5">
      <c r="B742" s="47"/>
      <c r="C742" s="75"/>
      <c r="D742" s="248" t="s">
        <v>176</v>
      </c>
      <c r="E742" s="75"/>
      <c r="F742" s="249" t="s">
        <v>958</v>
      </c>
      <c r="G742" s="75"/>
      <c r="H742" s="75"/>
      <c r="I742" s="204"/>
      <c r="J742" s="75"/>
      <c r="K742" s="75"/>
      <c r="L742" s="73"/>
      <c r="M742" s="250"/>
      <c r="N742" s="48"/>
      <c r="O742" s="48"/>
      <c r="P742" s="48"/>
      <c r="Q742" s="48"/>
      <c r="R742" s="48"/>
      <c r="S742" s="48"/>
      <c r="T742" s="96"/>
      <c r="AT742" s="25" t="s">
        <v>176</v>
      </c>
      <c r="AU742" s="25" t="s">
        <v>87</v>
      </c>
    </row>
    <row r="743" spans="2:47" s="1" customFormat="1" ht="13.5">
      <c r="B743" s="47"/>
      <c r="C743" s="75"/>
      <c r="D743" s="248" t="s">
        <v>178</v>
      </c>
      <c r="E743" s="75"/>
      <c r="F743" s="251" t="s">
        <v>959</v>
      </c>
      <c r="G743" s="75"/>
      <c r="H743" s="75"/>
      <c r="I743" s="204"/>
      <c r="J743" s="75"/>
      <c r="K743" s="75"/>
      <c r="L743" s="73"/>
      <c r="M743" s="250"/>
      <c r="N743" s="48"/>
      <c r="O743" s="48"/>
      <c r="P743" s="48"/>
      <c r="Q743" s="48"/>
      <c r="R743" s="48"/>
      <c r="S743" s="48"/>
      <c r="T743" s="96"/>
      <c r="AT743" s="25" t="s">
        <v>178</v>
      </c>
      <c r="AU743" s="25" t="s">
        <v>87</v>
      </c>
    </row>
    <row r="744" spans="2:51" s="12" customFormat="1" ht="13.5">
      <c r="B744" s="252"/>
      <c r="C744" s="253"/>
      <c r="D744" s="248" t="s">
        <v>180</v>
      </c>
      <c r="E744" s="254" t="s">
        <v>24</v>
      </c>
      <c r="F744" s="255" t="s">
        <v>960</v>
      </c>
      <c r="G744" s="253"/>
      <c r="H744" s="254" t="s">
        <v>24</v>
      </c>
      <c r="I744" s="256"/>
      <c r="J744" s="253"/>
      <c r="K744" s="253"/>
      <c r="L744" s="257"/>
      <c r="M744" s="258"/>
      <c r="N744" s="259"/>
      <c r="O744" s="259"/>
      <c r="P744" s="259"/>
      <c r="Q744" s="259"/>
      <c r="R744" s="259"/>
      <c r="S744" s="259"/>
      <c r="T744" s="260"/>
      <c r="AT744" s="261" t="s">
        <v>180</v>
      </c>
      <c r="AU744" s="261" t="s">
        <v>87</v>
      </c>
      <c r="AV744" s="12" t="s">
        <v>25</v>
      </c>
      <c r="AW744" s="12" t="s">
        <v>38</v>
      </c>
      <c r="AX744" s="12" t="s">
        <v>75</v>
      </c>
      <c r="AY744" s="261" t="s">
        <v>167</v>
      </c>
    </row>
    <row r="745" spans="2:51" s="13" customFormat="1" ht="13.5">
      <c r="B745" s="262"/>
      <c r="C745" s="263"/>
      <c r="D745" s="248" t="s">
        <v>180</v>
      </c>
      <c r="E745" s="264" t="s">
        <v>24</v>
      </c>
      <c r="F745" s="265" t="s">
        <v>961</v>
      </c>
      <c r="G745" s="263"/>
      <c r="H745" s="266">
        <v>0.146</v>
      </c>
      <c r="I745" s="267"/>
      <c r="J745" s="263"/>
      <c r="K745" s="263"/>
      <c r="L745" s="268"/>
      <c r="M745" s="269"/>
      <c r="N745" s="270"/>
      <c r="O745" s="270"/>
      <c r="P745" s="270"/>
      <c r="Q745" s="270"/>
      <c r="R745" s="270"/>
      <c r="S745" s="270"/>
      <c r="T745" s="271"/>
      <c r="AT745" s="272" t="s">
        <v>180</v>
      </c>
      <c r="AU745" s="272" t="s">
        <v>87</v>
      </c>
      <c r="AV745" s="13" t="s">
        <v>87</v>
      </c>
      <c r="AW745" s="13" t="s">
        <v>38</v>
      </c>
      <c r="AX745" s="13" t="s">
        <v>25</v>
      </c>
      <c r="AY745" s="272" t="s">
        <v>167</v>
      </c>
    </row>
    <row r="746" spans="2:65" s="1" customFormat="1" ht="22.8" customHeight="1">
      <c r="B746" s="47"/>
      <c r="C746" s="236" t="s">
        <v>962</v>
      </c>
      <c r="D746" s="236" t="s">
        <v>169</v>
      </c>
      <c r="E746" s="237" t="s">
        <v>963</v>
      </c>
      <c r="F746" s="238" t="s">
        <v>964</v>
      </c>
      <c r="G746" s="239" t="s">
        <v>172</v>
      </c>
      <c r="H746" s="240">
        <v>0.418</v>
      </c>
      <c r="I746" s="241"/>
      <c r="J746" s="242">
        <f>ROUND(I746*H746,2)</f>
        <v>0</v>
      </c>
      <c r="K746" s="238" t="s">
        <v>173</v>
      </c>
      <c r="L746" s="73"/>
      <c r="M746" s="243" t="s">
        <v>24</v>
      </c>
      <c r="N746" s="244" t="s">
        <v>47</v>
      </c>
      <c r="O746" s="48"/>
      <c r="P746" s="245">
        <f>O746*H746</f>
        <v>0</v>
      </c>
      <c r="Q746" s="245">
        <v>2.47758</v>
      </c>
      <c r="R746" s="245">
        <f>Q746*H746</f>
        <v>1.03562844</v>
      </c>
      <c r="S746" s="245">
        <v>0</v>
      </c>
      <c r="T746" s="246">
        <f>S746*H746</f>
        <v>0</v>
      </c>
      <c r="AR746" s="25" t="s">
        <v>174</v>
      </c>
      <c r="AT746" s="25" t="s">
        <v>169</v>
      </c>
      <c r="AU746" s="25" t="s">
        <v>87</v>
      </c>
      <c r="AY746" s="25" t="s">
        <v>167</v>
      </c>
      <c r="BE746" s="247">
        <f>IF(N746="základní",J746,0)</f>
        <v>0</v>
      </c>
      <c r="BF746" s="247">
        <f>IF(N746="snížená",J746,0)</f>
        <v>0</v>
      </c>
      <c r="BG746" s="247">
        <f>IF(N746="zákl. přenesená",J746,0)</f>
        <v>0</v>
      </c>
      <c r="BH746" s="247">
        <f>IF(N746="sníž. přenesená",J746,0)</f>
        <v>0</v>
      </c>
      <c r="BI746" s="247">
        <f>IF(N746="nulová",J746,0)</f>
        <v>0</v>
      </c>
      <c r="BJ746" s="25" t="s">
        <v>87</v>
      </c>
      <c r="BK746" s="247">
        <f>ROUND(I746*H746,2)</f>
        <v>0</v>
      </c>
      <c r="BL746" s="25" t="s">
        <v>174</v>
      </c>
      <c r="BM746" s="25" t="s">
        <v>965</v>
      </c>
    </row>
    <row r="747" spans="2:47" s="1" customFormat="1" ht="13.5">
      <c r="B747" s="47"/>
      <c r="C747" s="75"/>
      <c r="D747" s="248" t="s">
        <v>176</v>
      </c>
      <c r="E747" s="75"/>
      <c r="F747" s="249" t="s">
        <v>966</v>
      </c>
      <c r="G747" s="75"/>
      <c r="H747" s="75"/>
      <c r="I747" s="204"/>
      <c r="J747" s="75"/>
      <c r="K747" s="75"/>
      <c r="L747" s="73"/>
      <c r="M747" s="250"/>
      <c r="N747" s="48"/>
      <c r="O747" s="48"/>
      <c r="P747" s="48"/>
      <c r="Q747" s="48"/>
      <c r="R747" s="48"/>
      <c r="S747" s="48"/>
      <c r="T747" s="96"/>
      <c r="AT747" s="25" t="s">
        <v>176</v>
      </c>
      <c r="AU747" s="25" t="s">
        <v>87</v>
      </c>
    </row>
    <row r="748" spans="2:47" s="1" customFormat="1" ht="13.5">
      <c r="B748" s="47"/>
      <c r="C748" s="75"/>
      <c r="D748" s="248" t="s">
        <v>178</v>
      </c>
      <c r="E748" s="75"/>
      <c r="F748" s="251" t="s">
        <v>959</v>
      </c>
      <c r="G748" s="75"/>
      <c r="H748" s="75"/>
      <c r="I748" s="204"/>
      <c r="J748" s="75"/>
      <c r="K748" s="75"/>
      <c r="L748" s="73"/>
      <c r="M748" s="250"/>
      <c r="N748" s="48"/>
      <c r="O748" s="48"/>
      <c r="P748" s="48"/>
      <c r="Q748" s="48"/>
      <c r="R748" s="48"/>
      <c r="S748" s="48"/>
      <c r="T748" s="96"/>
      <c r="AT748" s="25" t="s">
        <v>178</v>
      </c>
      <c r="AU748" s="25" t="s">
        <v>87</v>
      </c>
    </row>
    <row r="749" spans="2:51" s="12" customFormat="1" ht="13.5">
      <c r="B749" s="252"/>
      <c r="C749" s="253"/>
      <c r="D749" s="248" t="s">
        <v>180</v>
      </c>
      <c r="E749" s="254" t="s">
        <v>24</v>
      </c>
      <c r="F749" s="255" t="s">
        <v>967</v>
      </c>
      <c r="G749" s="253"/>
      <c r="H749" s="254" t="s">
        <v>24</v>
      </c>
      <c r="I749" s="256"/>
      <c r="J749" s="253"/>
      <c r="K749" s="253"/>
      <c r="L749" s="257"/>
      <c r="M749" s="258"/>
      <c r="N749" s="259"/>
      <c r="O749" s="259"/>
      <c r="P749" s="259"/>
      <c r="Q749" s="259"/>
      <c r="R749" s="259"/>
      <c r="S749" s="259"/>
      <c r="T749" s="260"/>
      <c r="AT749" s="261" t="s">
        <v>180</v>
      </c>
      <c r="AU749" s="261" t="s">
        <v>87</v>
      </c>
      <c r="AV749" s="12" t="s">
        <v>25</v>
      </c>
      <c r="AW749" s="12" t="s">
        <v>38</v>
      </c>
      <c r="AX749" s="12" t="s">
        <v>75</v>
      </c>
      <c r="AY749" s="261" t="s">
        <v>167</v>
      </c>
    </row>
    <row r="750" spans="2:51" s="13" customFormat="1" ht="13.5">
      <c r="B750" s="262"/>
      <c r="C750" s="263"/>
      <c r="D750" s="248" t="s">
        <v>180</v>
      </c>
      <c r="E750" s="264" t="s">
        <v>24</v>
      </c>
      <c r="F750" s="265" t="s">
        <v>968</v>
      </c>
      <c r="G750" s="263"/>
      <c r="H750" s="266">
        <v>0.418</v>
      </c>
      <c r="I750" s="267"/>
      <c r="J750" s="263"/>
      <c r="K750" s="263"/>
      <c r="L750" s="268"/>
      <c r="M750" s="269"/>
      <c r="N750" s="270"/>
      <c r="O750" s="270"/>
      <c r="P750" s="270"/>
      <c r="Q750" s="270"/>
      <c r="R750" s="270"/>
      <c r="S750" s="270"/>
      <c r="T750" s="271"/>
      <c r="AT750" s="272" t="s">
        <v>180</v>
      </c>
      <c r="AU750" s="272" t="s">
        <v>87</v>
      </c>
      <c r="AV750" s="13" t="s">
        <v>87</v>
      </c>
      <c r="AW750" s="13" t="s">
        <v>38</v>
      </c>
      <c r="AX750" s="13" t="s">
        <v>25</v>
      </c>
      <c r="AY750" s="272" t="s">
        <v>167</v>
      </c>
    </row>
    <row r="751" spans="2:65" s="1" customFormat="1" ht="14.4" customHeight="1">
      <c r="B751" s="47"/>
      <c r="C751" s="236" t="s">
        <v>969</v>
      </c>
      <c r="D751" s="236" t="s">
        <v>169</v>
      </c>
      <c r="E751" s="237" t="s">
        <v>970</v>
      </c>
      <c r="F751" s="238" t="s">
        <v>971</v>
      </c>
      <c r="G751" s="239" t="s">
        <v>172</v>
      </c>
      <c r="H751" s="240">
        <v>0.564</v>
      </c>
      <c r="I751" s="241"/>
      <c r="J751" s="242">
        <f>ROUND(I751*H751,2)</f>
        <v>0</v>
      </c>
      <c r="K751" s="238" t="s">
        <v>173</v>
      </c>
      <c r="L751" s="73"/>
      <c r="M751" s="243" t="s">
        <v>24</v>
      </c>
      <c r="N751" s="244" t="s">
        <v>47</v>
      </c>
      <c r="O751" s="48"/>
      <c r="P751" s="245">
        <f>O751*H751</f>
        <v>0</v>
      </c>
      <c r="Q751" s="245">
        <v>0</v>
      </c>
      <c r="R751" s="245">
        <f>Q751*H751</f>
        <v>0</v>
      </c>
      <c r="S751" s="245">
        <v>0</v>
      </c>
      <c r="T751" s="246">
        <f>S751*H751</f>
        <v>0</v>
      </c>
      <c r="AR751" s="25" t="s">
        <v>174</v>
      </c>
      <c r="AT751" s="25" t="s">
        <v>169</v>
      </c>
      <c r="AU751" s="25" t="s">
        <v>87</v>
      </c>
      <c r="AY751" s="25" t="s">
        <v>167</v>
      </c>
      <c r="BE751" s="247">
        <f>IF(N751="základní",J751,0)</f>
        <v>0</v>
      </c>
      <c r="BF751" s="247">
        <f>IF(N751="snížená",J751,0)</f>
        <v>0</v>
      </c>
      <c r="BG751" s="247">
        <f>IF(N751="zákl. přenesená",J751,0)</f>
        <v>0</v>
      </c>
      <c r="BH751" s="247">
        <f>IF(N751="sníž. přenesená",J751,0)</f>
        <v>0</v>
      </c>
      <c r="BI751" s="247">
        <f>IF(N751="nulová",J751,0)</f>
        <v>0</v>
      </c>
      <c r="BJ751" s="25" t="s">
        <v>87</v>
      </c>
      <c r="BK751" s="247">
        <f>ROUND(I751*H751,2)</f>
        <v>0</v>
      </c>
      <c r="BL751" s="25" t="s">
        <v>174</v>
      </c>
      <c r="BM751" s="25" t="s">
        <v>972</v>
      </c>
    </row>
    <row r="752" spans="2:47" s="1" customFormat="1" ht="13.5">
      <c r="B752" s="47"/>
      <c r="C752" s="75"/>
      <c r="D752" s="248" t="s">
        <v>176</v>
      </c>
      <c r="E752" s="75"/>
      <c r="F752" s="249" t="s">
        <v>973</v>
      </c>
      <c r="G752" s="75"/>
      <c r="H752" s="75"/>
      <c r="I752" s="204"/>
      <c r="J752" s="75"/>
      <c r="K752" s="75"/>
      <c r="L752" s="73"/>
      <c r="M752" s="250"/>
      <c r="N752" s="48"/>
      <c r="O752" s="48"/>
      <c r="P752" s="48"/>
      <c r="Q752" s="48"/>
      <c r="R752" s="48"/>
      <c r="S752" s="48"/>
      <c r="T752" s="96"/>
      <c r="AT752" s="25" t="s">
        <v>176</v>
      </c>
      <c r="AU752" s="25" t="s">
        <v>87</v>
      </c>
    </row>
    <row r="753" spans="2:47" s="1" customFormat="1" ht="13.5">
      <c r="B753" s="47"/>
      <c r="C753" s="75"/>
      <c r="D753" s="248" t="s">
        <v>178</v>
      </c>
      <c r="E753" s="75"/>
      <c r="F753" s="251" t="s">
        <v>959</v>
      </c>
      <c r="G753" s="75"/>
      <c r="H753" s="75"/>
      <c r="I753" s="204"/>
      <c r="J753" s="75"/>
      <c r="K753" s="75"/>
      <c r="L753" s="73"/>
      <c r="M753" s="250"/>
      <c r="N753" s="48"/>
      <c r="O753" s="48"/>
      <c r="P753" s="48"/>
      <c r="Q753" s="48"/>
      <c r="R753" s="48"/>
      <c r="S753" s="48"/>
      <c r="T753" s="96"/>
      <c r="AT753" s="25" t="s">
        <v>178</v>
      </c>
      <c r="AU753" s="25" t="s">
        <v>87</v>
      </c>
    </row>
    <row r="754" spans="2:51" s="12" customFormat="1" ht="13.5">
      <c r="B754" s="252"/>
      <c r="C754" s="253"/>
      <c r="D754" s="248" t="s">
        <v>180</v>
      </c>
      <c r="E754" s="254" t="s">
        <v>24</v>
      </c>
      <c r="F754" s="255" t="s">
        <v>974</v>
      </c>
      <c r="G754" s="253"/>
      <c r="H754" s="254" t="s">
        <v>24</v>
      </c>
      <c r="I754" s="256"/>
      <c r="J754" s="253"/>
      <c r="K754" s="253"/>
      <c r="L754" s="257"/>
      <c r="M754" s="258"/>
      <c r="N754" s="259"/>
      <c r="O754" s="259"/>
      <c r="P754" s="259"/>
      <c r="Q754" s="259"/>
      <c r="R754" s="259"/>
      <c r="S754" s="259"/>
      <c r="T754" s="260"/>
      <c r="AT754" s="261" t="s">
        <v>180</v>
      </c>
      <c r="AU754" s="261" t="s">
        <v>87</v>
      </c>
      <c r="AV754" s="12" t="s">
        <v>25</v>
      </c>
      <c r="AW754" s="12" t="s">
        <v>38</v>
      </c>
      <c r="AX754" s="12" t="s">
        <v>75</v>
      </c>
      <c r="AY754" s="261" t="s">
        <v>167</v>
      </c>
    </row>
    <row r="755" spans="2:51" s="13" customFormat="1" ht="13.5">
      <c r="B755" s="262"/>
      <c r="C755" s="263"/>
      <c r="D755" s="248" t="s">
        <v>180</v>
      </c>
      <c r="E755" s="264" t="s">
        <v>24</v>
      </c>
      <c r="F755" s="265" t="s">
        <v>975</v>
      </c>
      <c r="G755" s="263"/>
      <c r="H755" s="266">
        <v>0.564</v>
      </c>
      <c r="I755" s="267"/>
      <c r="J755" s="263"/>
      <c r="K755" s="263"/>
      <c r="L755" s="268"/>
      <c r="M755" s="269"/>
      <c r="N755" s="270"/>
      <c r="O755" s="270"/>
      <c r="P755" s="270"/>
      <c r="Q755" s="270"/>
      <c r="R755" s="270"/>
      <c r="S755" s="270"/>
      <c r="T755" s="271"/>
      <c r="AT755" s="272" t="s">
        <v>180</v>
      </c>
      <c r="AU755" s="272" t="s">
        <v>87</v>
      </c>
      <c r="AV755" s="13" t="s">
        <v>87</v>
      </c>
      <c r="AW755" s="13" t="s">
        <v>38</v>
      </c>
      <c r="AX755" s="13" t="s">
        <v>25</v>
      </c>
      <c r="AY755" s="272" t="s">
        <v>167</v>
      </c>
    </row>
    <row r="756" spans="2:65" s="1" customFormat="1" ht="14.4" customHeight="1">
      <c r="B756" s="47"/>
      <c r="C756" s="236" t="s">
        <v>976</v>
      </c>
      <c r="D756" s="236" t="s">
        <v>169</v>
      </c>
      <c r="E756" s="237" t="s">
        <v>977</v>
      </c>
      <c r="F756" s="238" t="s">
        <v>978</v>
      </c>
      <c r="G756" s="239" t="s">
        <v>296</v>
      </c>
      <c r="H756" s="240">
        <v>0.01</v>
      </c>
      <c r="I756" s="241"/>
      <c r="J756" s="242">
        <f>ROUND(I756*H756,2)</f>
        <v>0</v>
      </c>
      <c r="K756" s="238" t="s">
        <v>173</v>
      </c>
      <c r="L756" s="73"/>
      <c r="M756" s="243" t="s">
        <v>24</v>
      </c>
      <c r="N756" s="244" t="s">
        <v>47</v>
      </c>
      <c r="O756" s="48"/>
      <c r="P756" s="245">
        <f>O756*H756</f>
        <v>0</v>
      </c>
      <c r="Q756" s="245">
        <v>1.00384</v>
      </c>
      <c r="R756" s="245">
        <f>Q756*H756</f>
        <v>0.010038400000000001</v>
      </c>
      <c r="S756" s="245">
        <v>0</v>
      </c>
      <c r="T756" s="246">
        <f>S756*H756</f>
        <v>0</v>
      </c>
      <c r="AR756" s="25" t="s">
        <v>174</v>
      </c>
      <c r="AT756" s="25" t="s">
        <v>169</v>
      </c>
      <c r="AU756" s="25" t="s">
        <v>87</v>
      </c>
      <c r="AY756" s="25" t="s">
        <v>167</v>
      </c>
      <c r="BE756" s="247">
        <f>IF(N756="základní",J756,0)</f>
        <v>0</v>
      </c>
      <c r="BF756" s="247">
        <f>IF(N756="snížená",J756,0)</f>
        <v>0</v>
      </c>
      <c r="BG756" s="247">
        <f>IF(N756="zákl. přenesená",J756,0)</f>
        <v>0</v>
      </c>
      <c r="BH756" s="247">
        <f>IF(N756="sníž. přenesená",J756,0)</f>
        <v>0</v>
      </c>
      <c r="BI756" s="247">
        <f>IF(N756="nulová",J756,0)</f>
        <v>0</v>
      </c>
      <c r="BJ756" s="25" t="s">
        <v>87</v>
      </c>
      <c r="BK756" s="247">
        <f>ROUND(I756*H756,2)</f>
        <v>0</v>
      </c>
      <c r="BL756" s="25" t="s">
        <v>174</v>
      </c>
      <c r="BM756" s="25" t="s">
        <v>979</v>
      </c>
    </row>
    <row r="757" spans="2:47" s="1" customFormat="1" ht="13.5">
      <c r="B757" s="47"/>
      <c r="C757" s="75"/>
      <c r="D757" s="248" t="s">
        <v>176</v>
      </c>
      <c r="E757" s="75"/>
      <c r="F757" s="249" t="s">
        <v>978</v>
      </c>
      <c r="G757" s="75"/>
      <c r="H757" s="75"/>
      <c r="I757" s="204"/>
      <c r="J757" s="75"/>
      <c r="K757" s="75"/>
      <c r="L757" s="73"/>
      <c r="M757" s="250"/>
      <c r="N757" s="48"/>
      <c r="O757" s="48"/>
      <c r="P757" s="48"/>
      <c r="Q757" s="48"/>
      <c r="R757" s="48"/>
      <c r="S757" s="48"/>
      <c r="T757" s="96"/>
      <c r="AT757" s="25" t="s">
        <v>176</v>
      </c>
      <c r="AU757" s="25" t="s">
        <v>87</v>
      </c>
    </row>
    <row r="758" spans="2:51" s="12" customFormat="1" ht="13.5">
      <c r="B758" s="252"/>
      <c r="C758" s="253"/>
      <c r="D758" s="248" t="s">
        <v>180</v>
      </c>
      <c r="E758" s="254" t="s">
        <v>24</v>
      </c>
      <c r="F758" s="255" t="s">
        <v>980</v>
      </c>
      <c r="G758" s="253"/>
      <c r="H758" s="254" t="s">
        <v>24</v>
      </c>
      <c r="I758" s="256"/>
      <c r="J758" s="253"/>
      <c r="K758" s="253"/>
      <c r="L758" s="257"/>
      <c r="M758" s="258"/>
      <c r="N758" s="259"/>
      <c r="O758" s="259"/>
      <c r="P758" s="259"/>
      <c r="Q758" s="259"/>
      <c r="R758" s="259"/>
      <c r="S758" s="259"/>
      <c r="T758" s="260"/>
      <c r="AT758" s="261" t="s">
        <v>180</v>
      </c>
      <c r="AU758" s="261" t="s">
        <v>87</v>
      </c>
      <c r="AV758" s="12" t="s">
        <v>25</v>
      </c>
      <c r="AW758" s="12" t="s">
        <v>38</v>
      </c>
      <c r="AX758" s="12" t="s">
        <v>75</v>
      </c>
      <c r="AY758" s="261" t="s">
        <v>167</v>
      </c>
    </row>
    <row r="759" spans="2:51" s="13" customFormat="1" ht="13.5">
      <c r="B759" s="262"/>
      <c r="C759" s="263"/>
      <c r="D759" s="248" t="s">
        <v>180</v>
      </c>
      <c r="E759" s="264" t="s">
        <v>24</v>
      </c>
      <c r="F759" s="265" t="s">
        <v>981</v>
      </c>
      <c r="G759" s="263"/>
      <c r="H759" s="266">
        <v>0.01</v>
      </c>
      <c r="I759" s="267"/>
      <c r="J759" s="263"/>
      <c r="K759" s="263"/>
      <c r="L759" s="268"/>
      <c r="M759" s="269"/>
      <c r="N759" s="270"/>
      <c r="O759" s="270"/>
      <c r="P759" s="270"/>
      <c r="Q759" s="270"/>
      <c r="R759" s="270"/>
      <c r="S759" s="270"/>
      <c r="T759" s="271"/>
      <c r="AT759" s="272" t="s">
        <v>180</v>
      </c>
      <c r="AU759" s="272" t="s">
        <v>87</v>
      </c>
      <c r="AV759" s="13" t="s">
        <v>87</v>
      </c>
      <c r="AW759" s="13" t="s">
        <v>38</v>
      </c>
      <c r="AX759" s="13" t="s">
        <v>25</v>
      </c>
      <c r="AY759" s="272" t="s">
        <v>167</v>
      </c>
    </row>
    <row r="760" spans="2:65" s="1" customFormat="1" ht="22.8" customHeight="1">
      <c r="B760" s="47"/>
      <c r="C760" s="236" t="s">
        <v>982</v>
      </c>
      <c r="D760" s="236" t="s">
        <v>169</v>
      </c>
      <c r="E760" s="237" t="s">
        <v>920</v>
      </c>
      <c r="F760" s="238" t="s">
        <v>921</v>
      </c>
      <c r="G760" s="239" t="s">
        <v>172</v>
      </c>
      <c r="H760" s="240">
        <v>0.05</v>
      </c>
      <c r="I760" s="241"/>
      <c r="J760" s="242">
        <f>ROUND(I760*H760,2)</f>
        <v>0</v>
      </c>
      <c r="K760" s="238" t="s">
        <v>173</v>
      </c>
      <c r="L760" s="73"/>
      <c r="M760" s="243" t="s">
        <v>24</v>
      </c>
      <c r="N760" s="244" t="s">
        <v>47</v>
      </c>
      <c r="O760" s="48"/>
      <c r="P760" s="245">
        <f>O760*H760</f>
        <v>0</v>
      </c>
      <c r="Q760" s="245">
        <v>2.45329</v>
      </c>
      <c r="R760" s="245">
        <f>Q760*H760</f>
        <v>0.12266450000000001</v>
      </c>
      <c r="S760" s="245">
        <v>0</v>
      </c>
      <c r="T760" s="246">
        <f>S760*H760</f>
        <v>0</v>
      </c>
      <c r="AR760" s="25" t="s">
        <v>174</v>
      </c>
      <c r="AT760" s="25" t="s">
        <v>169</v>
      </c>
      <c r="AU760" s="25" t="s">
        <v>87</v>
      </c>
      <c r="AY760" s="25" t="s">
        <v>167</v>
      </c>
      <c r="BE760" s="247">
        <f>IF(N760="základní",J760,0)</f>
        <v>0</v>
      </c>
      <c r="BF760" s="247">
        <f>IF(N760="snížená",J760,0)</f>
        <v>0</v>
      </c>
      <c r="BG760" s="247">
        <f>IF(N760="zákl. přenesená",J760,0)</f>
        <v>0</v>
      </c>
      <c r="BH760" s="247">
        <f>IF(N760="sníž. přenesená",J760,0)</f>
        <v>0</v>
      </c>
      <c r="BI760" s="247">
        <f>IF(N760="nulová",J760,0)</f>
        <v>0</v>
      </c>
      <c r="BJ760" s="25" t="s">
        <v>87</v>
      </c>
      <c r="BK760" s="247">
        <f>ROUND(I760*H760,2)</f>
        <v>0</v>
      </c>
      <c r="BL760" s="25" t="s">
        <v>174</v>
      </c>
      <c r="BM760" s="25" t="s">
        <v>983</v>
      </c>
    </row>
    <row r="761" spans="2:47" s="1" customFormat="1" ht="13.5">
      <c r="B761" s="47"/>
      <c r="C761" s="75"/>
      <c r="D761" s="248" t="s">
        <v>176</v>
      </c>
      <c r="E761" s="75"/>
      <c r="F761" s="249" t="s">
        <v>923</v>
      </c>
      <c r="G761" s="75"/>
      <c r="H761" s="75"/>
      <c r="I761" s="204"/>
      <c r="J761" s="75"/>
      <c r="K761" s="75"/>
      <c r="L761" s="73"/>
      <c r="M761" s="250"/>
      <c r="N761" s="48"/>
      <c r="O761" s="48"/>
      <c r="P761" s="48"/>
      <c r="Q761" s="48"/>
      <c r="R761" s="48"/>
      <c r="S761" s="48"/>
      <c r="T761" s="96"/>
      <c r="AT761" s="25" t="s">
        <v>176</v>
      </c>
      <c r="AU761" s="25" t="s">
        <v>87</v>
      </c>
    </row>
    <row r="762" spans="2:47" s="1" customFormat="1" ht="13.5">
      <c r="B762" s="47"/>
      <c r="C762" s="75"/>
      <c r="D762" s="248" t="s">
        <v>178</v>
      </c>
      <c r="E762" s="75"/>
      <c r="F762" s="251" t="s">
        <v>888</v>
      </c>
      <c r="G762" s="75"/>
      <c r="H762" s="75"/>
      <c r="I762" s="204"/>
      <c r="J762" s="75"/>
      <c r="K762" s="75"/>
      <c r="L762" s="73"/>
      <c r="M762" s="250"/>
      <c r="N762" s="48"/>
      <c r="O762" s="48"/>
      <c r="P762" s="48"/>
      <c r="Q762" s="48"/>
      <c r="R762" s="48"/>
      <c r="S762" s="48"/>
      <c r="T762" s="96"/>
      <c r="AT762" s="25" t="s">
        <v>178</v>
      </c>
      <c r="AU762" s="25" t="s">
        <v>87</v>
      </c>
    </row>
    <row r="763" spans="2:51" s="12" customFormat="1" ht="13.5">
      <c r="B763" s="252"/>
      <c r="C763" s="253"/>
      <c r="D763" s="248" t="s">
        <v>180</v>
      </c>
      <c r="E763" s="254" t="s">
        <v>24</v>
      </c>
      <c r="F763" s="255" t="s">
        <v>233</v>
      </c>
      <c r="G763" s="253"/>
      <c r="H763" s="254" t="s">
        <v>24</v>
      </c>
      <c r="I763" s="256"/>
      <c r="J763" s="253"/>
      <c r="K763" s="253"/>
      <c r="L763" s="257"/>
      <c r="M763" s="258"/>
      <c r="N763" s="259"/>
      <c r="O763" s="259"/>
      <c r="P763" s="259"/>
      <c r="Q763" s="259"/>
      <c r="R763" s="259"/>
      <c r="S763" s="259"/>
      <c r="T763" s="260"/>
      <c r="AT763" s="261" t="s">
        <v>180</v>
      </c>
      <c r="AU763" s="261" t="s">
        <v>87</v>
      </c>
      <c r="AV763" s="12" t="s">
        <v>25</v>
      </c>
      <c r="AW763" s="12" t="s">
        <v>38</v>
      </c>
      <c r="AX763" s="12" t="s">
        <v>75</v>
      </c>
      <c r="AY763" s="261" t="s">
        <v>167</v>
      </c>
    </row>
    <row r="764" spans="2:51" s="12" customFormat="1" ht="13.5">
      <c r="B764" s="252"/>
      <c r="C764" s="253"/>
      <c r="D764" s="248" t="s">
        <v>180</v>
      </c>
      <c r="E764" s="254" t="s">
        <v>24</v>
      </c>
      <c r="F764" s="255" t="s">
        <v>984</v>
      </c>
      <c r="G764" s="253"/>
      <c r="H764" s="254" t="s">
        <v>24</v>
      </c>
      <c r="I764" s="256"/>
      <c r="J764" s="253"/>
      <c r="K764" s="253"/>
      <c r="L764" s="257"/>
      <c r="M764" s="258"/>
      <c r="N764" s="259"/>
      <c r="O764" s="259"/>
      <c r="P764" s="259"/>
      <c r="Q764" s="259"/>
      <c r="R764" s="259"/>
      <c r="S764" s="259"/>
      <c r="T764" s="260"/>
      <c r="AT764" s="261" t="s">
        <v>180</v>
      </c>
      <c r="AU764" s="261" t="s">
        <v>87</v>
      </c>
      <c r="AV764" s="12" t="s">
        <v>25</v>
      </c>
      <c r="AW764" s="12" t="s">
        <v>38</v>
      </c>
      <c r="AX764" s="12" t="s">
        <v>75</v>
      </c>
      <c r="AY764" s="261" t="s">
        <v>167</v>
      </c>
    </row>
    <row r="765" spans="2:51" s="13" customFormat="1" ht="13.5">
      <c r="B765" s="262"/>
      <c r="C765" s="263"/>
      <c r="D765" s="248" t="s">
        <v>180</v>
      </c>
      <c r="E765" s="264" t="s">
        <v>24</v>
      </c>
      <c r="F765" s="265" t="s">
        <v>985</v>
      </c>
      <c r="G765" s="263"/>
      <c r="H765" s="266">
        <v>0.05</v>
      </c>
      <c r="I765" s="267"/>
      <c r="J765" s="263"/>
      <c r="K765" s="263"/>
      <c r="L765" s="268"/>
      <c r="M765" s="269"/>
      <c r="N765" s="270"/>
      <c r="O765" s="270"/>
      <c r="P765" s="270"/>
      <c r="Q765" s="270"/>
      <c r="R765" s="270"/>
      <c r="S765" s="270"/>
      <c r="T765" s="271"/>
      <c r="AT765" s="272" t="s">
        <v>180</v>
      </c>
      <c r="AU765" s="272" t="s">
        <v>87</v>
      </c>
      <c r="AV765" s="13" t="s">
        <v>87</v>
      </c>
      <c r="AW765" s="13" t="s">
        <v>38</v>
      </c>
      <c r="AX765" s="13" t="s">
        <v>25</v>
      </c>
      <c r="AY765" s="272" t="s">
        <v>167</v>
      </c>
    </row>
    <row r="766" spans="2:65" s="1" customFormat="1" ht="22.8" customHeight="1">
      <c r="B766" s="47"/>
      <c r="C766" s="236" t="s">
        <v>986</v>
      </c>
      <c r="D766" s="236" t="s">
        <v>169</v>
      </c>
      <c r="E766" s="237" t="s">
        <v>987</v>
      </c>
      <c r="F766" s="238" t="s">
        <v>988</v>
      </c>
      <c r="G766" s="239" t="s">
        <v>172</v>
      </c>
      <c r="H766" s="240">
        <v>0.05</v>
      </c>
      <c r="I766" s="241"/>
      <c r="J766" s="242">
        <f>ROUND(I766*H766,2)</f>
        <v>0</v>
      </c>
      <c r="K766" s="238" t="s">
        <v>173</v>
      </c>
      <c r="L766" s="73"/>
      <c r="M766" s="243" t="s">
        <v>24</v>
      </c>
      <c r="N766" s="244" t="s">
        <v>47</v>
      </c>
      <c r="O766" s="48"/>
      <c r="P766" s="245">
        <f>O766*H766</f>
        <v>0</v>
      </c>
      <c r="Q766" s="245">
        <v>0</v>
      </c>
      <c r="R766" s="245">
        <f>Q766*H766</f>
        <v>0</v>
      </c>
      <c r="S766" s="245">
        <v>0</v>
      </c>
      <c r="T766" s="246">
        <f>S766*H766</f>
        <v>0</v>
      </c>
      <c r="AR766" s="25" t="s">
        <v>174</v>
      </c>
      <c r="AT766" s="25" t="s">
        <v>169</v>
      </c>
      <c r="AU766" s="25" t="s">
        <v>87</v>
      </c>
      <c r="AY766" s="25" t="s">
        <v>167</v>
      </c>
      <c r="BE766" s="247">
        <f>IF(N766="základní",J766,0)</f>
        <v>0</v>
      </c>
      <c r="BF766" s="247">
        <f>IF(N766="snížená",J766,0)</f>
        <v>0</v>
      </c>
      <c r="BG766" s="247">
        <f>IF(N766="zákl. přenesená",J766,0)</f>
        <v>0</v>
      </c>
      <c r="BH766" s="247">
        <f>IF(N766="sníž. přenesená",J766,0)</f>
        <v>0</v>
      </c>
      <c r="BI766" s="247">
        <f>IF(N766="nulová",J766,0)</f>
        <v>0</v>
      </c>
      <c r="BJ766" s="25" t="s">
        <v>87</v>
      </c>
      <c r="BK766" s="247">
        <f>ROUND(I766*H766,2)</f>
        <v>0</v>
      </c>
      <c r="BL766" s="25" t="s">
        <v>174</v>
      </c>
      <c r="BM766" s="25" t="s">
        <v>989</v>
      </c>
    </row>
    <row r="767" spans="2:47" s="1" customFormat="1" ht="13.5">
      <c r="B767" s="47"/>
      <c r="C767" s="75"/>
      <c r="D767" s="248" t="s">
        <v>176</v>
      </c>
      <c r="E767" s="75"/>
      <c r="F767" s="249" t="s">
        <v>990</v>
      </c>
      <c r="G767" s="75"/>
      <c r="H767" s="75"/>
      <c r="I767" s="204"/>
      <c r="J767" s="75"/>
      <c r="K767" s="75"/>
      <c r="L767" s="73"/>
      <c r="M767" s="250"/>
      <c r="N767" s="48"/>
      <c r="O767" s="48"/>
      <c r="P767" s="48"/>
      <c r="Q767" s="48"/>
      <c r="R767" s="48"/>
      <c r="S767" s="48"/>
      <c r="T767" s="96"/>
      <c r="AT767" s="25" t="s">
        <v>176</v>
      </c>
      <c r="AU767" s="25" t="s">
        <v>87</v>
      </c>
    </row>
    <row r="768" spans="2:47" s="1" customFormat="1" ht="13.5">
      <c r="B768" s="47"/>
      <c r="C768" s="75"/>
      <c r="D768" s="248" t="s">
        <v>178</v>
      </c>
      <c r="E768" s="75"/>
      <c r="F768" s="251" t="s">
        <v>898</v>
      </c>
      <c r="G768" s="75"/>
      <c r="H768" s="75"/>
      <c r="I768" s="204"/>
      <c r="J768" s="75"/>
      <c r="K768" s="75"/>
      <c r="L768" s="73"/>
      <c r="M768" s="250"/>
      <c r="N768" s="48"/>
      <c r="O768" s="48"/>
      <c r="P768" s="48"/>
      <c r="Q768" s="48"/>
      <c r="R768" s="48"/>
      <c r="S768" s="48"/>
      <c r="T768" s="96"/>
      <c r="AT768" s="25" t="s">
        <v>178</v>
      </c>
      <c r="AU768" s="25" t="s">
        <v>87</v>
      </c>
    </row>
    <row r="769" spans="2:65" s="1" customFormat="1" ht="34.2" customHeight="1">
      <c r="B769" s="47"/>
      <c r="C769" s="236" t="s">
        <v>991</v>
      </c>
      <c r="D769" s="236" t="s">
        <v>169</v>
      </c>
      <c r="E769" s="237" t="s">
        <v>536</v>
      </c>
      <c r="F769" s="238" t="s">
        <v>537</v>
      </c>
      <c r="G769" s="239" t="s">
        <v>226</v>
      </c>
      <c r="H769" s="240">
        <v>14</v>
      </c>
      <c r="I769" s="241"/>
      <c r="J769" s="242">
        <f>ROUND(I769*H769,2)</f>
        <v>0</v>
      </c>
      <c r="K769" s="238" t="s">
        <v>173</v>
      </c>
      <c r="L769" s="73"/>
      <c r="M769" s="243" t="s">
        <v>24</v>
      </c>
      <c r="N769" s="244" t="s">
        <v>47</v>
      </c>
      <c r="O769" s="48"/>
      <c r="P769" s="245">
        <f>O769*H769</f>
        <v>0</v>
      </c>
      <c r="Q769" s="245">
        <v>0.09232</v>
      </c>
      <c r="R769" s="245">
        <f>Q769*H769</f>
        <v>1.29248</v>
      </c>
      <c r="S769" s="245">
        <v>0</v>
      </c>
      <c r="T769" s="246">
        <f>S769*H769</f>
        <v>0</v>
      </c>
      <c r="AR769" s="25" t="s">
        <v>174</v>
      </c>
      <c r="AT769" s="25" t="s">
        <v>169</v>
      </c>
      <c r="AU769" s="25" t="s">
        <v>87</v>
      </c>
      <c r="AY769" s="25" t="s">
        <v>167</v>
      </c>
      <c r="BE769" s="247">
        <f>IF(N769="základní",J769,0)</f>
        <v>0</v>
      </c>
      <c r="BF769" s="247">
        <f>IF(N769="snížená",J769,0)</f>
        <v>0</v>
      </c>
      <c r="BG769" s="247">
        <f>IF(N769="zákl. přenesená",J769,0)</f>
        <v>0</v>
      </c>
      <c r="BH769" s="247">
        <f>IF(N769="sníž. přenesená",J769,0)</f>
        <v>0</v>
      </c>
      <c r="BI769" s="247">
        <f>IF(N769="nulová",J769,0)</f>
        <v>0</v>
      </c>
      <c r="BJ769" s="25" t="s">
        <v>87</v>
      </c>
      <c r="BK769" s="247">
        <f>ROUND(I769*H769,2)</f>
        <v>0</v>
      </c>
      <c r="BL769" s="25" t="s">
        <v>174</v>
      </c>
      <c r="BM769" s="25" t="s">
        <v>992</v>
      </c>
    </row>
    <row r="770" spans="2:47" s="1" customFormat="1" ht="13.5">
      <c r="B770" s="47"/>
      <c r="C770" s="75"/>
      <c r="D770" s="248" t="s">
        <v>176</v>
      </c>
      <c r="E770" s="75"/>
      <c r="F770" s="249" t="s">
        <v>539</v>
      </c>
      <c r="G770" s="75"/>
      <c r="H770" s="75"/>
      <c r="I770" s="204"/>
      <c r="J770" s="75"/>
      <c r="K770" s="75"/>
      <c r="L770" s="73"/>
      <c r="M770" s="250"/>
      <c r="N770" s="48"/>
      <c r="O770" s="48"/>
      <c r="P770" s="48"/>
      <c r="Q770" s="48"/>
      <c r="R770" s="48"/>
      <c r="S770" s="48"/>
      <c r="T770" s="96"/>
      <c r="AT770" s="25" t="s">
        <v>176</v>
      </c>
      <c r="AU770" s="25" t="s">
        <v>87</v>
      </c>
    </row>
    <row r="771" spans="2:47" s="1" customFormat="1" ht="13.5">
      <c r="B771" s="47"/>
      <c r="C771" s="75"/>
      <c r="D771" s="248" t="s">
        <v>178</v>
      </c>
      <c r="E771" s="75"/>
      <c r="F771" s="251" t="s">
        <v>540</v>
      </c>
      <c r="G771" s="75"/>
      <c r="H771" s="75"/>
      <c r="I771" s="204"/>
      <c r="J771" s="75"/>
      <c r="K771" s="75"/>
      <c r="L771" s="73"/>
      <c r="M771" s="250"/>
      <c r="N771" s="48"/>
      <c r="O771" s="48"/>
      <c r="P771" s="48"/>
      <c r="Q771" s="48"/>
      <c r="R771" s="48"/>
      <c r="S771" s="48"/>
      <c r="T771" s="96"/>
      <c r="AT771" s="25" t="s">
        <v>178</v>
      </c>
      <c r="AU771" s="25" t="s">
        <v>87</v>
      </c>
    </row>
    <row r="772" spans="2:51" s="12" customFormat="1" ht="13.5">
      <c r="B772" s="252"/>
      <c r="C772" s="253"/>
      <c r="D772" s="248" t="s">
        <v>180</v>
      </c>
      <c r="E772" s="254" t="s">
        <v>24</v>
      </c>
      <c r="F772" s="255" t="s">
        <v>993</v>
      </c>
      <c r="G772" s="253"/>
      <c r="H772" s="254" t="s">
        <v>24</v>
      </c>
      <c r="I772" s="256"/>
      <c r="J772" s="253"/>
      <c r="K772" s="253"/>
      <c r="L772" s="257"/>
      <c r="M772" s="258"/>
      <c r="N772" s="259"/>
      <c r="O772" s="259"/>
      <c r="P772" s="259"/>
      <c r="Q772" s="259"/>
      <c r="R772" s="259"/>
      <c r="S772" s="259"/>
      <c r="T772" s="260"/>
      <c r="AT772" s="261" t="s">
        <v>180</v>
      </c>
      <c r="AU772" s="261" t="s">
        <v>87</v>
      </c>
      <c r="AV772" s="12" t="s">
        <v>25</v>
      </c>
      <c r="AW772" s="12" t="s">
        <v>38</v>
      </c>
      <c r="AX772" s="12" t="s">
        <v>75</v>
      </c>
      <c r="AY772" s="261" t="s">
        <v>167</v>
      </c>
    </row>
    <row r="773" spans="2:51" s="13" customFormat="1" ht="13.5">
      <c r="B773" s="262"/>
      <c r="C773" s="263"/>
      <c r="D773" s="248" t="s">
        <v>180</v>
      </c>
      <c r="E773" s="264" t="s">
        <v>24</v>
      </c>
      <c r="F773" s="265" t="s">
        <v>994</v>
      </c>
      <c r="G773" s="263"/>
      <c r="H773" s="266">
        <v>14</v>
      </c>
      <c r="I773" s="267"/>
      <c r="J773" s="263"/>
      <c r="K773" s="263"/>
      <c r="L773" s="268"/>
      <c r="M773" s="269"/>
      <c r="N773" s="270"/>
      <c r="O773" s="270"/>
      <c r="P773" s="270"/>
      <c r="Q773" s="270"/>
      <c r="R773" s="270"/>
      <c r="S773" s="270"/>
      <c r="T773" s="271"/>
      <c r="AT773" s="272" t="s">
        <v>180</v>
      </c>
      <c r="AU773" s="272" t="s">
        <v>87</v>
      </c>
      <c r="AV773" s="13" t="s">
        <v>87</v>
      </c>
      <c r="AW773" s="13" t="s">
        <v>38</v>
      </c>
      <c r="AX773" s="13" t="s">
        <v>25</v>
      </c>
      <c r="AY773" s="272" t="s">
        <v>167</v>
      </c>
    </row>
    <row r="774" spans="2:65" s="1" customFormat="1" ht="22.8" customHeight="1">
      <c r="B774" s="47"/>
      <c r="C774" s="236" t="s">
        <v>995</v>
      </c>
      <c r="D774" s="236" t="s">
        <v>169</v>
      </c>
      <c r="E774" s="237" t="s">
        <v>996</v>
      </c>
      <c r="F774" s="238" t="s">
        <v>997</v>
      </c>
      <c r="G774" s="239" t="s">
        <v>226</v>
      </c>
      <c r="H774" s="240">
        <v>11</v>
      </c>
      <c r="I774" s="241"/>
      <c r="J774" s="242">
        <f>ROUND(I774*H774,2)</f>
        <v>0</v>
      </c>
      <c r="K774" s="238" t="s">
        <v>173</v>
      </c>
      <c r="L774" s="73"/>
      <c r="M774" s="243" t="s">
        <v>24</v>
      </c>
      <c r="N774" s="244" t="s">
        <v>47</v>
      </c>
      <c r="O774" s="48"/>
      <c r="P774" s="245">
        <f>O774*H774</f>
        <v>0</v>
      </c>
      <c r="Q774" s="245">
        <v>0.19705</v>
      </c>
      <c r="R774" s="245">
        <f>Q774*H774</f>
        <v>2.16755</v>
      </c>
      <c r="S774" s="245">
        <v>0</v>
      </c>
      <c r="T774" s="246">
        <f>S774*H774</f>
        <v>0</v>
      </c>
      <c r="AR774" s="25" t="s">
        <v>174</v>
      </c>
      <c r="AT774" s="25" t="s">
        <v>169</v>
      </c>
      <c r="AU774" s="25" t="s">
        <v>87</v>
      </c>
      <c r="AY774" s="25" t="s">
        <v>167</v>
      </c>
      <c r="BE774" s="247">
        <f>IF(N774="základní",J774,0)</f>
        <v>0</v>
      </c>
      <c r="BF774" s="247">
        <f>IF(N774="snížená",J774,0)</f>
        <v>0</v>
      </c>
      <c r="BG774" s="247">
        <f>IF(N774="zákl. přenesená",J774,0)</f>
        <v>0</v>
      </c>
      <c r="BH774" s="247">
        <f>IF(N774="sníž. přenesená",J774,0)</f>
        <v>0</v>
      </c>
      <c r="BI774" s="247">
        <f>IF(N774="nulová",J774,0)</f>
        <v>0</v>
      </c>
      <c r="BJ774" s="25" t="s">
        <v>87</v>
      </c>
      <c r="BK774" s="247">
        <f>ROUND(I774*H774,2)</f>
        <v>0</v>
      </c>
      <c r="BL774" s="25" t="s">
        <v>174</v>
      </c>
      <c r="BM774" s="25" t="s">
        <v>998</v>
      </c>
    </row>
    <row r="775" spans="2:47" s="1" customFormat="1" ht="13.5">
      <c r="B775" s="47"/>
      <c r="C775" s="75"/>
      <c r="D775" s="248" t="s">
        <v>176</v>
      </c>
      <c r="E775" s="75"/>
      <c r="F775" s="249" t="s">
        <v>999</v>
      </c>
      <c r="G775" s="75"/>
      <c r="H775" s="75"/>
      <c r="I775" s="204"/>
      <c r="J775" s="75"/>
      <c r="K775" s="75"/>
      <c r="L775" s="73"/>
      <c r="M775" s="250"/>
      <c r="N775" s="48"/>
      <c r="O775" s="48"/>
      <c r="P775" s="48"/>
      <c r="Q775" s="48"/>
      <c r="R775" s="48"/>
      <c r="S775" s="48"/>
      <c r="T775" s="96"/>
      <c r="AT775" s="25" t="s">
        <v>176</v>
      </c>
      <c r="AU775" s="25" t="s">
        <v>87</v>
      </c>
    </row>
    <row r="776" spans="2:47" s="1" customFormat="1" ht="13.5">
      <c r="B776" s="47"/>
      <c r="C776" s="75"/>
      <c r="D776" s="248" t="s">
        <v>178</v>
      </c>
      <c r="E776" s="75"/>
      <c r="F776" s="251" t="s">
        <v>576</v>
      </c>
      <c r="G776" s="75"/>
      <c r="H776" s="75"/>
      <c r="I776" s="204"/>
      <c r="J776" s="75"/>
      <c r="K776" s="75"/>
      <c r="L776" s="73"/>
      <c r="M776" s="250"/>
      <c r="N776" s="48"/>
      <c r="O776" s="48"/>
      <c r="P776" s="48"/>
      <c r="Q776" s="48"/>
      <c r="R776" s="48"/>
      <c r="S776" s="48"/>
      <c r="T776" s="96"/>
      <c r="AT776" s="25" t="s">
        <v>178</v>
      </c>
      <c r="AU776" s="25" t="s">
        <v>87</v>
      </c>
    </row>
    <row r="777" spans="2:51" s="12" customFormat="1" ht="13.5">
      <c r="B777" s="252"/>
      <c r="C777" s="253"/>
      <c r="D777" s="248" t="s">
        <v>180</v>
      </c>
      <c r="E777" s="254" t="s">
        <v>24</v>
      </c>
      <c r="F777" s="255" t="s">
        <v>233</v>
      </c>
      <c r="G777" s="253"/>
      <c r="H777" s="254" t="s">
        <v>24</v>
      </c>
      <c r="I777" s="256"/>
      <c r="J777" s="253"/>
      <c r="K777" s="253"/>
      <c r="L777" s="257"/>
      <c r="M777" s="258"/>
      <c r="N777" s="259"/>
      <c r="O777" s="259"/>
      <c r="P777" s="259"/>
      <c r="Q777" s="259"/>
      <c r="R777" s="259"/>
      <c r="S777" s="259"/>
      <c r="T777" s="260"/>
      <c r="AT777" s="261" t="s">
        <v>180</v>
      </c>
      <c r="AU777" s="261" t="s">
        <v>87</v>
      </c>
      <c r="AV777" s="12" t="s">
        <v>25</v>
      </c>
      <c r="AW777" s="12" t="s">
        <v>38</v>
      </c>
      <c r="AX777" s="12" t="s">
        <v>75</v>
      </c>
      <c r="AY777" s="261" t="s">
        <v>167</v>
      </c>
    </row>
    <row r="778" spans="2:51" s="12" customFormat="1" ht="13.5">
      <c r="B778" s="252"/>
      <c r="C778" s="253"/>
      <c r="D778" s="248" t="s">
        <v>180</v>
      </c>
      <c r="E778" s="254" t="s">
        <v>24</v>
      </c>
      <c r="F778" s="255" t="s">
        <v>1000</v>
      </c>
      <c r="G778" s="253"/>
      <c r="H778" s="254" t="s">
        <v>24</v>
      </c>
      <c r="I778" s="256"/>
      <c r="J778" s="253"/>
      <c r="K778" s="253"/>
      <c r="L778" s="257"/>
      <c r="M778" s="258"/>
      <c r="N778" s="259"/>
      <c r="O778" s="259"/>
      <c r="P778" s="259"/>
      <c r="Q778" s="259"/>
      <c r="R778" s="259"/>
      <c r="S778" s="259"/>
      <c r="T778" s="260"/>
      <c r="AT778" s="261" t="s">
        <v>180</v>
      </c>
      <c r="AU778" s="261" t="s">
        <v>87</v>
      </c>
      <c r="AV778" s="12" t="s">
        <v>25</v>
      </c>
      <c r="AW778" s="12" t="s">
        <v>38</v>
      </c>
      <c r="AX778" s="12" t="s">
        <v>75</v>
      </c>
      <c r="AY778" s="261" t="s">
        <v>167</v>
      </c>
    </row>
    <row r="779" spans="2:51" s="13" customFormat="1" ht="13.5">
      <c r="B779" s="262"/>
      <c r="C779" s="263"/>
      <c r="D779" s="248" t="s">
        <v>180</v>
      </c>
      <c r="E779" s="264" t="s">
        <v>24</v>
      </c>
      <c r="F779" s="265" t="s">
        <v>1001</v>
      </c>
      <c r="G779" s="263"/>
      <c r="H779" s="266">
        <v>11</v>
      </c>
      <c r="I779" s="267"/>
      <c r="J779" s="263"/>
      <c r="K779" s="263"/>
      <c r="L779" s="268"/>
      <c r="M779" s="269"/>
      <c r="N779" s="270"/>
      <c r="O779" s="270"/>
      <c r="P779" s="270"/>
      <c r="Q779" s="270"/>
      <c r="R779" s="270"/>
      <c r="S779" s="270"/>
      <c r="T779" s="271"/>
      <c r="AT779" s="272" t="s">
        <v>180</v>
      </c>
      <c r="AU779" s="272" t="s">
        <v>87</v>
      </c>
      <c r="AV779" s="13" t="s">
        <v>87</v>
      </c>
      <c r="AW779" s="13" t="s">
        <v>38</v>
      </c>
      <c r="AX779" s="13" t="s">
        <v>25</v>
      </c>
      <c r="AY779" s="272" t="s">
        <v>167</v>
      </c>
    </row>
    <row r="780" spans="2:65" s="1" customFormat="1" ht="22.8" customHeight="1">
      <c r="B780" s="47"/>
      <c r="C780" s="236" t="s">
        <v>1002</v>
      </c>
      <c r="D780" s="236" t="s">
        <v>169</v>
      </c>
      <c r="E780" s="237" t="s">
        <v>1003</v>
      </c>
      <c r="F780" s="238" t="s">
        <v>1004</v>
      </c>
      <c r="G780" s="239" t="s">
        <v>226</v>
      </c>
      <c r="H780" s="240">
        <v>11</v>
      </c>
      <c r="I780" s="241"/>
      <c r="J780" s="242">
        <f>ROUND(I780*H780,2)</f>
        <v>0</v>
      </c>
      <c r="K780" s="238" t="s">
        <v>24</v>
      </c>
      <c r="L780" s="73"/>
      <c r="M780" s="243" t="s">
        <v>24</v>
      </c>
      <c r="N780" s="244" t="s">
        <v>47</v>
      </c>
      <c r="O780" s="48"/>
      <c r="P780" s="245">
        <f>O780*H780</f>
        <v>0</v>
      </c>
      <c r="Q780" s="245">
        <v>0.01485</v>
      </c>
      <c r="R780" s="245">
        <f>Q780*H780</f>
        <v>0.16335</v>
      </c>
      <c r="S780" s="245">
        <v>0</v>
      </c>
      <c r="T780" s="246">
        <f>S780*H780</f>
        <v>0</v>
      </c>
      <c r="AR780" s="25" t="s">
        <v>174</v>
      </c>
      <c r="AT780" s="25" t="s">
        <v>169</v>
      </c>
      <c r="AU780" s="25" t="s">
        <v>87</v>
      </c>
      <c r="AY780" s="25" t="s">
        <v>167</v>
      </c>
      <c r="BE780" s="247">
        <f>IF(N780="základní",J780,0)</f>
        <v>0</v>
      </c>
      <c r="BF780" s="247">
        <f>IF(N780="snížená",J780,0)</f>
        <v>0</v>
      </c>
      <c r="BG780" s="247">
        <f>IF(N780="zákl. přenesená",J780,0)</f>
        <v>0</v>
      </c>
      <c r="BH780" s="247">
        <f>IF(N780="sníž. přenesená",J780,0)</f>
        <v>0</v>
      </c>
      <c r="BI780" s="247">
        <f>IF(N780="nulová",J780,0)</f>
        <v>0</v>
      </c>
      <c r="BJ780" s="25" t="s">
        <v>87</v>
      </c>
      <c r="BK780" s="247">
        <f>ROUND(I780*H780,2)</f>
        <v>0</v>
      </c>
      <c r="BL780" s="25" t="s">
        <v>174</v>
      </c>
      <c r="BM780" s="25" t="s">
        <v>1005</v>
      </c>
    </row>
    <row r="781" spans="2:47" s="1" customFormat="1" ht="13.5">
      <c r="B781" s="47"/>
      <c r="C781" s="75"/>
      <c r="D781" s="248" t="s">
        <v>176</v>
      </c>
      <c r="E781" s="75"/>
      <c r="F781" s="249" t="s">
        <v>1006</v>
      </c>
      <c r="G781" s="75"/>
      <c r="H781" s="75"/>
      <c r="I781" s="204"/>
      <c r="J781" s="75"/>
      <c r="K781" s="75"/>
      <c r="L781" s="73"/>
      <c r="M781" s="250"/>
      <c r="N781" s="48"/>
      <c r="O781" s="48"/>
      <c r="P781" s="48"/>
      <c r="Q781" s="48"/>
      <c r="R781" s="48"/>
      <c r="S781" s="48"/>
      <c r="T781" s="96"/>
      <c r="AT781" s="25" t="s">
        <v>176</v>
      </c>
      <c r="AU781" s="25" t="s">
        <v>87</v>
      </c>
    </row>
    <row r="782" spans="2:47" s="1" customFormat="1" ht="13.5">
      <c r="B782" s="47"/>
      <c r="C782" s="75"/>
      <c r="D782" s="248" t="s">
        <v>178</v>
      </c>
      <c r="E782" s="75"/>
      <c r="F782" s="251" t="s">
        <v>576</v>
      </c>
      <c r="G782" s="75"/>
      <c r="H782" s="75"/>
      <c r="I782" s="204"/>
      <c r="J782" s="75"/>
      <c r="K782" s="75"/>
      <c r="L782" s="73"/>
      <c r="M782" s="250"/>
      <c r="N782" s="48"/>
      <c r="O782" s="48"/>
      <c r="P782" s="48"/>
      <c r="Q782" s="48"/>
      <c r="R782" s="48"/>
      <c r="S782" s="48"/>
      <c r="T782" s="96"/>
      <c r="AT782" s="25" t="s">
        <v>178</v>
      </c>
      <c r="AU782" s="25" t="s">
        <v>87</v>
      </c>
    </row>
    <row r="783" spans="2:51" s="12" customFormat="1" ht="13.5">
      <c r="B783" s="252"/>
      <c r="C783" s="253"/>
      <c r="D783" s="248" t="s">
        <v>180</v>
      </c>
      <c r="E783" s="254" t="s">
        <v>24</v>
      </c>
      <c r="F783" s="255" t="s">
        <v>1007</v>
      </c>
      <c r="G783" s="253"/>
      <c r="H783" s="254" t="s">
        <v>24</v>
      </c>
      <c r="I783" s="256"/>
      <c r="J783" s="253"/>
      <c r="K783" s="253"/>
      <c r="L783" s="257"/>
      <c r="M783" s="258"/>
      <c r="N783" s="259"/>
      <c r="O783" s="259"/>
      <c r="P783" s="259"/>
      <c r="Q783" s="259"/>
      <c r="R783" s="259"/>
      <c r="S783" s="259"/>
      <c r="T783" s="260"/>
      <c r="AT783" s="261" t="s">
        <v>180</v>
      </c>
      <c r="AU783" s="261" t="s">
        <v>87</v>
      </c>
      <c r="AV783" s="12" t="s">
        <v>25</v>
      </c>
      <c r="AW783" s="12" t="s">
        <v>38</v>
      </c>
      <c r="AX783" s="12" t="s">
        <v>75</v>
      </c>
      <c r="AY783" s="261" t="s">
        <v>167</v>
      </c>
    </row>
    <row r="784" spans="2:51" s="13" customFormat="1" ht="13.5">
      <c r="B784" s="262"/>
      <c r="C784" s="263"/>
      <c r="D784" s="248" t="s">
        <v>180</v>
      </c>
      <c r="E784" s="264" t="s">
        <v>24</v>
      </c>
      <c r="F784" s="265" t="s">
        <v>1008</v>
      </c>
      <c r="G784" s="263"/>
      <c r="H784" s="266">
        <v>11</v>
      </c>
      <c r="I784" s="267"/>
      <c r="J784" s="263"/>
      <c r="K784" s="263"/>
      <c r="L784" s="268"/>
      <c r="M784" s="269"/>
      <c r="N784" s="270"/>
      <c r="O784" s="270"/>
      <c r="P784" s="270"/>
      <c r="Q784" s="270"/>
      <c r="R784" s="270"/>
      <c r="S784" s="270"/>
      <c r="T784" s="271"/>
      <c r="AT784" s="272" t="s">
        <v>180</v>
      </c>
      <c r="AU784" s="272" t="s">
        <v>87</v>
      </c>
      <c r="AV784" s="13" t="s">
        <v>87</v>
      </c>
      <c r="AW784" s="13" t="s">
        <v>38</v>
      </c>
      <c r="AX784" s="13" t="s">
        <v>25</v>
      </c>
      <c r="AY784" s="272" t="s">
        <v>167</v>
      </c>
    </row>
    <row r="785" spans="2:65" s="1" customFormat="1" ht="14.4" customHeight="1">
      <c r="B785" s="47"/>
      <c r="C785" s="236" t="s">
        <v>1009</v>
      </c>
      <c r="D785" s="236" t="s">
        <v>169</v>
      </c>
      <c r="E785" s="237" t="s">
        <v>1010</v>
      </c>
      <c r="F785" s="238" t="s">
        <v>1011</v>
      </c>
      <c r="G785" s="239" t="s">
        <v>296</v>
      </c>
      <c r="H785" s="240">
        <v>0.092</v>
      </c>
      <c r="I785" s="241"/>
      <c r="J785" s="242">
        <f>ROUND(I785*H785,2)</f>
        <v>0</v>
      </c>
      <c r="K785" s="238" t="s">
        <v>173</v>
      </c>
      <c r="L785" s="73"/>
      <c r="M785" s="243" t="s">
        <v>24</v>
      </c>
      <c r="N785" s="244" t="s">
        <v>47</v>
      </c>
      <c r="O785" s="48"/>
      <c r="P785" s="245">
        <f>O785*H785</f>
        <v>0</v>
      </c>
      <c r="Q785" s="245">
        <v>1.04881</v>
      </c>
      <c r="R785" s="245">
        <f>Q785*H785</f>
        <v>0.09649052</v>
      </c>
      <c r="S785" s="245">
        <v>0</v>
      </c>
      <c r="T785" s="246">
        <f>S785*H785</f>
        <v>0</v>
      </c>
      <c r="AR785" s="25" t="s">
        <v>174</v>
      </c>
      <c r="AT785" s="25" t="s">
        <v>169</v>
      </c>
      <c r="AU785" s="25" t="s">
        <v>87</v>
      </c>
      <c r="AY785" s="25" t="s">
        <v>167</v>
      </c>
      <c r="BE785" s="247">
        <f>IF(N785="základní",J785,0)</f>
        <v>0</v>
      </c>
      <c r="BF785" s="247">
        <f>IF(N785="snížená",J785,0)</f>
        <v>0</v>
      </c>
      <c r="BG785" s="247">
        <f>IF(N785="zákl. přenesená",J785,0)</f>
        <v>0</v>
      </c>
      <c r="BH785" s="247">
        <f>IF(N785="sníž. přenesená",J785,0)</f>
        <v>0</v>
      </c>
      <c r="BI785" s="247">
        <f>IF(N785="nulová",J785,0)</f>
        <v>0</v>
      </c>
      <c r="BJ785" s="25" t="s">
        <v>87</v>
      </c>
      <c r="BK785" s="247">
        <f>ROUND(I785*H785,2)</f>
        <v>0</v>
      </c>
      <c r="BL785" s="25" t="s">
        <v>174</v>
      </c>
      <c r="BM785" s="25" t="s">
        <v>1012</v>
      </c>
    </row>
    <row r="786" spans="2:47" s="1" customFormat="1" ht="13.5">
      <c r="B786" s="47"/>
      <c r="C786" s="75"/>
      <c r="D786" s="248" t="s">
        <v>176</v>
      </c>
      <c r="E786" s="75"/>
      <c r="F786" s="249" t="s">
        <v>1013</v>
      </c>
      <c r="G786" s="75"/>
      <c r="H786" s="75"/>
      <c r="I786" s="204"/>
      <c r="J786" s="75"/>
      <c r="K786" s="75"/>
      <c r="L786" s="73"/>
      <c r="M786" s="250"/>
      <c r="N786" s="48"/>
      <c r="O786" s="48"/>
      <c r="P786" s="48"/>
      <c r="Q786" s="48"/>
      <c r="R786" s="48"/>
      <c r="S786" s="48"/>
      <c r="T786" s="96"/>
      <c r="AT786" s="25" t="s">
        <v>176</v>
      </c>
      <c r="AU786" s="25" t="s">
        <v>87</v>
      </c>
    </row>
    <row r="787" spans="2:51" s="12" customFormat="1" ht="13.5">
      <c r="B787" s="252"/>
      <c r="C787" s="253"/>
      <c r="D787" s="248" t="s">
        <v>180</v>
      </c>
      <c r="E787" s="254" t="s">
        <v>24</v>
      </c>
      <c r="F787" s="255" t="s">
        <v>233</v>
      </c>
      <c r="G787" s="253"/>
      <c r="H787" s="254" t="s">
        <v>24</v>
      </c>
      <c r="I787" s="256"/>
      <c r="J787" s="253"/>
      <c r="K787" s="253"/>
      <c r="L787" s="257"/>
      <c r="M787" s="258"/>
      <c r="N787" s="259"/>
      <c r="O787" s="259"/>
      <c r="P787" s="259"/>
      <c r="Q787" s="259"/>
      <c r="R787" s="259"/>
      <c r="S787" s="259"/>
      <c r="T787" s="260"/>
      <c r="AT787" s="261" t="s">
        <v>180</v>
      </c>
      <c r="AU787" s="261" t="s">
        <v>87</v>
      </c>
      <c r="AV787" s="12" t="s">
        <v>25</v>
      </c>
      <c r="AW787" s="12" t="s">
        <v>38</v>
      </c>
      <c r="AX787" s="12" t="s">
        <v>75</v>
      </c>
      <c r="AY787" s="261" t="s">
        <v>167</v>
      </c>
    </row>
    <row r="788" spans="2:51" s="12" customFormat="1" ht="13.5">
      <c r="B788" s="252"/>
      <c r="C788" s="253"/>
      <c r="D788" s="248" t="s">
        <v>180</v>
      </c>
      <c r="E788" s="254" t="s">
        <v>24</v>
      </c>
      <c r="F788" s="255" t="s">
        <v>1014</v>
      </c>
      <c r="G788" s="253"/>
      <c r="H788" s="254" t="s">
        <v>24</v>
      </c>
      <c r="I788" s="256"/>
      <c r="J788" s="253"/>
      <c r="K788" s="253"/>
      <c r="L788" s="257"/>
      <c r="M788" s="258"/>
      <c r="N788" s="259"/>
      <c r="O788" s="259"/>
      <c r="P788" s="259"/>
      <c r="Q788" s="259"/>
      <c r="R788" s="259"/>
      <c r="S788" s="259"/>
      <c r="T788" s="260"/>
      <c r="AT788" s="261" t="s">
        <v>180</v>
      </c>
      <c r="AU788" s="261" t="s">
        <v>87</v>
      </c>
      <c r="AV788" s="12" t="s">
        <v>25</v>
      </c>
      <c r="AW788" s="12" t="s">
        <v>38</v>
      </c>
      <c r="AX788" s="12" t="s">
        <v>75</v>
      </c>
      <c r="AY788" s="261" t="s">
        <v>167</v>
      </c>
    </row>
    <row r="789" spans="2:51" s="13" customFormat="1" ht="13.5">
      <c r="B789" s="262"/>
      <c r="C789" s="263"/>
      <c r="D789" s="248" t="s">
        <v>180</v>
      </c>
      <c r="E789" s="264" t="s">
        <v>24</v>
      </c>
      <c r="F789" s="265" t="s">
        <v>1015</v>
      </c>
      <c r="G789" s="263"/>
      <c r="H789" s="266">
        <v>0.092</v>
      </c>
      <c r="I789" s="267"/>
      <c r="J789" s="263"/>
      <c r="K789" s="263"/>
      <c r="L789" s="268"/>
      <c r="M789" s="269"/>
      <c r="N789" s="270"/>
      <c r="O789" s="270"/>
      <c r="P789" s="270"/>
      <c r="Q789" s="270"/>
      <c r="R789" s="270"/>
      <c r="S789" s="270"/>
      <c r="T789" s="271"/>
      <c r="AT789" s="272" t="s">
        <v>180</v>
      </c>
      <c r="AU789" s="272" t="s">
        <v>87</v>
      </c>
      <c r="AV789" s="13" t="s">
        <v>87</v>
      </c>
      <c r="AW789" s="13" t="s">
        <v>38</v>
      </c>
      <c r="AX789" s="13" t="s">
        <v>25</v>
      </c>
      <c r="AY789" s="272" t="s">
        <v>167</v>
      </c>
    </row>
    <row r="790" spans="2:65" s="1" customFormat="1" ht="14.4" customHeight="1">
      <c r="B790" s="47"/>
      <c r="C790" s="236" t="s">
        <v>1016</v>
      </c>
      <c r="D790" s="236" t="s">
        <v>169</v>
      </c>
      <c r="E790" s="237" t="s">
        <v>1017</v>
      </c>
      <c r="F790" s="238" t="s">
        <v>1018</v>
      </c>
      <c r="G790" s="239" t="s">
        <v>172</v>
      </c>
      <c r="H790" s="240">
        <v>0.345</v>
      </c>
      <c r="I790" s="241"/>
      <c r="J790" s="242">
        <f>ROUND(I790*H790,2)</f>
        <v>0</v>
      </c>
      <c r="K790" s="238" t="s">
        <v>173</v>
      </c>
      <c r="L790" s="73"/>
      <c r="M790" s="243" t="s">
        <v>24</v>
      </c>
      <c r="N790" s="244" t="s">
        <v>47</v>
      </c>
      <c r="O790" s="48"/>
      <c r="P790" s="245">
        <f>O790*H790</f>
        <v>0</v>
      </c>
      <c r="Q790" s="245">
        <v>2.4534</v>
      </c>
      <c r="R790" s="245">
        <f>Q790*H790</f>
        <v>0.8464229999999998</v>
      </c>
      <c r="S790" s="245">
        <v>0</v>
      </c>
      <c r="T790" s="246">
        <f>S790*H790</f>
        <v>0</v>
      </c>
      <c r="AR790" s="25" t="s">
        <v>174</v>
      </c>
      <c r="AT790" s="25" t="s">
        <v>169</v>
      </c>
      <c r="AU790" s="25" t="s">
        <v>87</v>
      </c>
      <c r="AY790" s="25" t="s">
        <v>167</v>
      </c>
      <c r="BE790" s="247">
        <f>IF(N790="základní",J790,0)</f>
        <v>0</v>
      </c>
      <c r="BF790" s="247">
        <f>IF(N790="snížená",J790,0)</f>
        <v>0</v>
      </c>
      <c r="BG790" s="247">
        <f>IF(N790="zákl. přenesená",J790,0)</f>
        <v>0</v>
      </c>
      <c r="BH790" s="247">
        <f>IF(N790="sníž. přenesená",J790,0)</f>
        <v>0</v>
      </c>
      <c r="BI790" s="247">
        <f>IF(N790="nulová",J790,0)</f>
        <v>0</v>
      </c>
      <c r="BJ790" s="25" t="s">
        <v>87</v>
      </c>
      <c r="BK790" s="247">
        <f>ROUND(I790*H790,2)</f>
        <v>0</v>
      </c>
      <c r="BL790" s="25" t="s">
        <v>174</v>
      </c>
      <c r="BM790" s="25" t="s">
        <v>1019</v>
      </c>
    </row>
    <row r="791" spans="2:47" s="1" customFormat="1" ht="13.5">
      <c r="B791" s="47"/>
      <c r="C791" s="75"/>
      <c r="D791" s="248" t="s">
        <v>176</v>
      </c>
      <c r="E791" s="75"/>
      <c r="F791" s="249" t="s">
        <v>1020</v>
      </c>
      <c r="G791" s="75"/>
      <c r="H791" s="75"/>
      <c r="I791" s="204"/>
      <c r="J791" s="75"/>
      <c r="K791" s="75"/>
      <c r="L791" s="73"/>
      <c r="M791" s="250"/>
      <c r="N791" s="48"/>
      <c r="O791" s="48"/>
      <c r="P791" s="48"/>
      <c r="Q791" s="48"/>
      <c r="R791" s="48"/>
      <c r="S791" s="48"/>
      <c r="T791" s="96"/>
      <c r="AT791" s="25" t="s">
        <v>176</v>
      </c>
      <c r="AU791" s="25" t="s">
        <v>87</v>
      </c>
    </row>
    <row r="792" spans="2:51" s="12" customFormat="1" ht="13.5">
      <c r="B792" s="252"/>
      <c r="C792" s="253"/>
      <c r="D792" s="248" t="s">
        <v>180</v>
      </c>
      <c r="E792" s="254" t="s">
        <v>24</v>
      </c>
      <c r="F792" s="255" t="s">
        <v>233</v>
      </c>
      <c r="G792" s="253"/>
      <c r="H792" s="254" t="s">
        <v>24</v>
      </c>
      <c r="I792" s="256"/>
      <c r="J792" s="253"/>
      <c r="K792" s="253"/>
      <c r="L792" s="257"/>
      <c r="M792" s="258"/>
      <c r="N792" s="259"/>
      <c r="O792" s="259"/>
      <c r="P792" s="259"/>
      <c r="Q792" s="259"/>
      <c r="R792" s="259"/>
      <c r="S792" s="259"/>
      <c r="T792" s="260"/>
      <c r="AT792" s="261" t="s">
        <v>180</v>
      </c>
      <c r="AU792" s="261" t="s">
        <v>87</v>
      </c>
      <c r="AV792" s="12" t="s">
        <v>25</v>
      </c>
      <c r="AW792" s="12" t="s">
        <v>38</v>
      </c>
      <c r="AX792" s="12" t="s">
        <v>75</v>
      </c>
      <c r="AY792" s="261" t="s">
        <v>167</v>
      </c>
    </row>
    <row r="793" spans="2:51" s="12" customFormat="1" ht="13.5">
      <c r="B793" s="252"/>
      <c r="C793" s="253"/>
      <c r="D793" s="248" t="s">
        <v>180</v>
      </c>
      <c r="E793" s="254" t="s">
        <v>24</v>
      </c>
      <c r="F793" s="255" t="s">
        <v>1021</v>
      </c>
      <c r="G793" s="253"/>
      <c r="H793" s="254" t="s">
        <v>24</v>
      </c>
      <c r="I793" s="256"/>
      <c r="J793" s="253"/>
      <c r="K793" s="253"/>
      <c r="L793" s="257"/>
      <c r="M793" s="258"/>
      <c r="N793" s="259"/>
      <c r="O793" s="259"/>
      <c r="P793" s="259"/>
      <c r="Q793" s="259"/>
      <c r="R793" s="259"/>
      <c r="S793" s="259"/>
      <c r="T793" s="260"/>
      <c r="AT793" s="261" t="s">
        <v>180</v>
      </c>
      <c r="AU793" s="261" t="s">
        <v>87</v>
      </c>
      <c r="AV793" s="12" t="s">
        <v>25</v>
      </c>
      <c r="AW793" s="12" t="s">
        <v>38</v>
      </c>
      <c r="AX793" s="12" t="s">
        <v>75</v>
      </c>
      <c r="AY793" s="261" t="s">
        <v>167</v>
      </c>
    </row>
    <row r="794" spans="2:51" s="13" customFormat="1" ht="13.5">
      <c r="B794" s="262"/>
      <c r="C794" s="263"/>
      <c r="D794" s="248" t="s">
        <v>180</v>
      </c>
      <c r="E794" s="264" t="s">
        <v>24</v>
      </c>
      <c r="F794" s="265" t="s">
        <v>1022</v>
      </c>
      <c r="G794" s="263"/>
      <c r="H794" s="266">
        <v>0.345</v>
      </c>
      <c r="I794" s="267"/>
      <c r="J794" s="263"/>
      <c r="K794" s="263"/>
      <c r="L794" s="268"/>
      <c r="M794" s="269"/>
      <c r="N794" s="270"/>
      <c r="O794" s="270"/>
      <c r="P794" s="270"/>
      <c r="Q794" s="270"/>
      <c r="R794" s="270"/>
      <c r="S794" s="270"/>
      <c r="T794" s="271"/>
      <c r="AT794" s="272" t="s">
        <v>180</v>
      </c>
      <c r="AU794" s="272" t="s">
        <v>87</v>
      </c>
      <c r="AV794" s="13" t="s">
        <v>87</v>
      </c>
      <c r="AW794" s="13" t="s">
        <v>38</v>
      </c>
      <c r="AX794" s="13" t="s">
        <v>25</v>
      </c>
      <c r="AY794" s="272" t="s">
        <v>167</v>
      </c>
    </row>
    <row r="795" spans="2:65" s="1" customFormat="1" ht="14.4" customHeight="1">
      <c r="B795" s="47"/>
      <c r="C795" s="236" t="s">
        <v>1023</v>
      </c>
      <c r="D795" s="236" t="s">
        <v>169</v>
      </c>
      <c r="E795" s="237" t="s">
        <v>1024</v>
      </c>
      <c r="F795" s="238" t="s">
        <v>1025</v>
      </c>
      <c r="G795" s="239" t="s">
        <v>226</v>
      </c>
      <c r="H795" s="240">
        <v>2</v>
      </c>
      <c r="I795" s="241"/>
      <c r="J795" s="242">
        <f>ROUND(I795*H795,2)</f>
        <v>0</v>
      </c>
      <c r="K795" s="238" t="s">
        <v>173</v>
      </c>
      <c r="L795" s="73"/>
      <c r="M795" s="243" t="s">
        <v>24</v>
      </c>
      <c r="N795" s="244" t="s">
        <v>47</v>
      </c>
      <c r="O795" s="48"/>
      <c r="P795" s="245">
        <f>O795*H795</f>
        <v>0</v>
      </c>
      <c r="Q795" s="245">
        <v>0.00519</v>
      </c>
      <c r="R795" s="245">
        <f>Q795*H795</f>
        <v>0.01038</v>
      </c>
      <c r="S795" s="245">
        <v>0</v>
      </c>
      <c r="T795" s="246">
        <f>S795*H795</f>
        <v>0</v>
      </c>
      <c r="AR795" s="25" t="s">
        <v>174</v>
      </c>
      <c r="AT795" s="25" t="s">
        <v>169</v>
      </c>
      <c r="AU795" s="25" t="s">
        <v>87</v>
      </c>
      <c r="AY795" s="25" t="s">
        <v>167</v>
      </c>
      <c r="BE795" s="247">
        <f>IF(N795="základní",J795,0)</f>
        <v>0</v>
      </c>
      <c r="BF795" s="247">
        <f>IF(N795="snížená",J795,0)</f>
        <v>0</v>
      </c>
      <c r="BG795" s="247">
        <f>IF(N795="zákl. přenesená",J795,0)</f>
        <v>0</v>
      </c>
      <c r="BH795" s="247">
        <f>IF(N795="sníž. přenesená",J795,0)</f>
        <v>0</v>
      </c>
      <c r="BI795" s="247">
        <f>IF(N795="nulová",J795,0)</f>
        <v>0</v>
      </c>
      <c r="BJ795" s="25" t="s">
        <v>87</v>
      </c>
      <c r="BK795" s="247">
        <f>ROUND(I795*H795,2)</f>
        <v>0</v>
      </c>
      <c r="BL795" s="25" t="s">
        <v>174</v>
      </c>
      <c r="BM795" s="25" t="s">
        <v>1026</v>
      </c>
    </row>
    <row r="796" spans="2:47" s="1" customFormat="1" ht="13.5">
      <c r="B796" s="47"/>
      <c r="C796" s="75"/>
      <c r="D796" s="248" t="s">
        <v>176</v>
      </c>
      <c r="E796" s="75"/>
      <c r="F796" s="249" t="s">
        <v>1027</v>
      </c>
      <c r="G796" s="75"/>
      <c r="H796" s="75"/>
      <c r="I796" s="204"/>
      <c r="J796" s="75"/>
      <c r="K796" s="75"/>
      <c r="L796" s="73"/>
      <c r="M796" s="250"/>
      <c r="N796" s="48"/>
      <c r="O796" s="48"/>
      <c r="P796" s="48"/>
      <c r="Q796" s="48"/>
      <c r="R796" s="48"/>
      <c r="S796" s="48"/>
      <c r="T796" s="96"/>
      <c r="AT796" s="25" t="s">
        <v>176</v>
      </c>
      <c r="AU796" s="25" t="s">
        <v>87</v>
      </c>
    </row>
    <row r="797" spans="2:51" s="12" customFormat="1" ht="13.5">
      <c r="B797" s="252"/>
      <c r="C797" s="253"/>
      <c r="D797" s="248" t="s">
        <v>180</v>
      </c>
      <c r="E797" s="254" t="s">
        <v>24</v>
      </c>
      <c r="F797" s="255" t="s">
        <v>233</v>
      </c>
      <c r="G797" s="253"/>
      <c r="H797" s="254" t="s">
        <v>24</v>
      </c>
      <c r="I797" s="256"/>
      <c r="J797" s="253"/>
      <c r="K797" s="253"/>
      <c r="L797" s="257"/>
      <c r="M797" s="258"/>
      <c r="N797" s="259"/>
      <c r="O797" s="259"/>
      <c r="P797" s="259"/>
      <c r="Q797" s="259"/>
      <c r="R797" s="259"/>
      <c r="S797" s="259"/>
      <c r="T797" s="260"/>
      <c r="AT797" s="261" t="s">
        <v>180</v>
      </c>
      <c r="AU797" s="261" t="s">
        <v>87</v>
      </c>
      <c r="AV797" s="12" t="s">
        <v>25</v>
      </c>
      <c r="AW797" s="12" t="s">
        <v>38</v>
      </c>
      <c r="AX797" s="12" t="s">
        <v>75</v>
      </c>
      <c r="AY797" s="261" t="s">
        <v>167</v>
      </c>
    </row>
    <row r="798" spans="2:51" s="12" customFormat="1" ht="13.5">
      <c r="B798" s="252"/>
      <c r="C798" s="253"/>
      <c r="D798" s="248" t="s">
        <v>180</v>
      </c>
      <c r="E798" s="254" t="s">
        <v>24</v>
      </c>
      <c r="F798" s="255" t="s">
        <v>1021</v>
      </c>
      <c r="G798" s="253"/>
      <c r="H798" s="254" t="s">
        <v>24</v>
      </c>
      <c r="I798" s="256"/>
      <c r="J798" s="253"/>
      <c r="K798" s="253"/>
      <c r="L798" s="257"/>
      <c r="M798" s="258"/>
      <c r="N798" s="259"/>
      <c r="O798" s="259"/>
      <c r="P798" s="259"/>
      <c r="Q798" s="259"/>
      <c r="R798" s="259"/>
      <c r="S798" s="259"/>
      <c r="T798" s="260"/>
      <c r="AT798" s="261" t="s">
        <v>180</v>
      </c>
      <c r="AU798" s="261" t="s">
        <v>87</v>
      </c>
      <c r="AV798" s="12" t="s">
        <v>25</v>
      </c>
      <c r="AW798" s="12" t="s">
        <v>38</v>
      </c>
      <c r="AX798" s="12" t="s">
        <v>75</v>
      </c>
      <c r="AY798" s="261" t="s">
        <v>167</v>
      </c>
    </row>
    <row r="799" spans="2:51" s="13" customFormat="1" ht="13.5">
      <c r="B799" s="262"/>
      <c r="C799" s="263"/>
      <c r="D799" s="248" t="s">
        <v>180</v>
      </c>
      <c r="E799" s="264" t="s">
        <v>24</v>
      </c>
      <c r="F799" s="265" t="s">
        <v>1028</v>
      </c>
      <c r="G799" s="263"/>
      <c r="H799" s="266">
        <v>2</v>
      </c>
      <c r="I799" s="267"/>
      <c r="J799" s="263"/>
      <c r="K799" s="263"/>
      <c r="L799" s="268"/>
      <c r="M799" s="269"/>
      <c r="N799" s="270"/>
      <c r="O799" s="270"/>
      <c r="P799" s="270"/>
      <c r="Q799" s="270"/>
      <c r="R799" s="270"/>
      <c r="S799" s="270"/>
      <c r="T799" s="271"/>
      <c r="AT799" s="272" t="s">
        <v>180</v>
      </c>
      <c r="AU799" s="272" t="s">
        <v>87</v>
      </c>
      <c r="AV799" s="13" t="s">
        <v>87</v>
      </c>
      <c r="AW799" s="13" t="s">
        <v>38</v>
      </c>
      <c r="AX799" s="13" t="s">
        <v>25</v>
      </c>
      <c r="AY799" s="272" t="s">
        <v>167</v>
      </c>
    </row>
    <row r="800" spans="2:65" s="1" customFormat="1" ht="14.4" customHeight="1">
      <c r="B800" s="47"/>
      <c r="C800" s="236" t="s">
        <v>1029</v>
      </c>
      <c r="D800" s="236" t="s">
        <v>169</v>
      </c>
      <c r="E800" s="237" t="s">
        <v>1030</v>
      </c>
      <c r="F800" s="238" t="s">
        <v>1031</v>
      </c>
      <c r="G800" s="239" t="s">
        <v>226</v>
      </c>
      <c r="H800" s="240">
        <v>2</v>
      </c>
      <c r="I800" s="241"/>
      <c r="J800" s="242">
        <f>ROUND(I800*H800,2)</f>
        <v>0</v>
      </c>
      <c r="K800" s="238" t="s">
        <v>173</v>
      </c>
      <c r="L800" s="73"/>
      <c r="M800" s="243" t="s">
        <v>24</v>
      </c>
      <c r="N800" s="244" t="s">
        <v>47</v>
      </c>
      <c r="O800" s="48"/>
      <c r="P800" s="245">
        <f>O800*H800</f>
        <v>0</v>
      </c>
      <c r="Q800" s="245">
        <v>0</v>
      </c>
      <c r="R800" s="245">
        <f>Q800*H800</f>
        <v>0</v>
      </c>
      <c r="S800" s="245">
        <v>0</v>
      </c>
      <c r="T800" s="246">
        <f>S800*H800</f>
        <v>0</v>
      </c>
      <c r="AR800" s="25" t="s">
        <v>174</v>
      </c>
      <c r="AT800" s="25" t="s">
        <v>169</v>
      </c>
      <c r="AU800" s="25" t="s">
        <v>87</v>
      </c>
      <c r="AY800" s="25" t="s">
        <v>167</v>
      </c>
      <c r="BE800" s="247">
        <f>IF(N800="základní",J800,0)</f>
        <v>0</v>
      </c>
      <c r="BF800" s="247">
        <f>IF(N800="snížená",J800,0)</f>
        <v>0</v>
      </c>
      <c r="BG800" s="247">
        <f>IF(N800="zákl. přenesená",J800,0)</f>
        <v>0</v>
      </c>
      <c r="BH800" s="247">
        <f>IF(N800="sníž. přenesená",J800,0)</f>
        <v>0</v>
      </c>
      <c r="BI800" s="247">
        <f>IF(N800="nulová",J800,0)</f>
        <v>0</v>
      </c>
      <c r="BJ800" s="25" t="s">
        <v>87</v>
      </c>
      <c r="BK800" s="247">
        <f>ROUND(I800*H800,2)</f>
        <v>0</v>
      </c>
      <c r="BL800" s="25" t="s">
        <v>174</v>
      </c>
      <c r="BM800" s="25" t="s">
        <v>1032</v>
      </c>
    </row>
    <row r="801" spans="2:47" s="1" customFormat="1" ht="13.5">
      <c r="B801" s="47"/>
      <c r="C801" s="75"/>
      <c r="D801" s="248" t="s">
        <v>176</v>
      </c>
      <c r="E801" s="75"/>
      <c r="F801" s="249" t="s">
        <v>1033</v>
      </c>
      <c r="G801" s="75"/>
      <c r="H801" s="75"/>
      <c r="I801" s="204"/>
      <c r="J801" s="75"/>
      <c r="K801" s="75"/>
      <c r="L801" s="73"/>
      <c r="M801" s="250"/>
      <c r="N801" s="48"/>
      <c r="O801" s="48"/>
      <c r="P801" s="48"/>
      <c r="Q801" s="48"/>
      <c r="R801" s="48"/>
      <c r="S801" s="48"/>
      <c r="T801" s="96"/>
      <c r="AT801" s="25" t="s">
        <v>176</v>
      </c>
      <c r="AU801" s="25" t="s">
        <v>87</v>
      </c>
    </row>
    <row r="802" spans="2:65" s="1" customFormat="1" ht="22.8" customHeight="1">
      <c r="B802" s="47"/>
      <c r="C802" s="236" t="s">
        <v>1034</v>
      </c>
      <c r="D802" s="236" t="s">
        <v>169</v>
      </c>
      <c r="E802" s="237" t="s">
        <v>1035</v>
      </c>
      <c r="F802" s="238" t="s">
        <v>1036</v>
      </c>
      <c r="G802" s="239" t="s">
        <v>931</v>
      </c>
      <c r="H802" s="240">
        <v>8</v>
      </c>
      <c r="I802" s="241"/>
      <c r="J802" s="242">
        <f>ROUND(I802*H802,2)</f>
        <v>0</v>
      </c>
      <c r="K802" s="238" t="s">
        <v>173</v>
      </c>
      <c r="L802" s="73"/>
      <c r="M802" s="243" t="s">
        <v>24</v>
      </c>
      <c r="N802" s="244" t="s">
        <v>47</v>
      </c>
      <c r="O802" s="48"/>
      <c r="P802" s="245">
        <f>O802*H802</f>
        <v>0</v>
      </c>
      <c r="Q802" s="245">
        <v>0.00156</v>
      </c>
      <c r="R802" s="245">
        <f>Q802*H802</f>
        <v>0.01248</v>
      </c>
      <c r="S802" s="245">
        <v>0</v>
      </c>
      <c r="T802" s="246">
        <f>S802*H802</f>
        <v>0</v>
      </c>
      <c r="AR802" s="25" t="s">
        <v>174</v>
      </c>
      <c r="AT802" s="25" t="s">
        <v>169</v>
      </c>
      <c r="AU802" s="25" t="s">
        <v>87</v>
      </c>
      <c r="AY802" s="25" t="s">
        <v>167</v>
      </c>
      <c r="BE802" s="247">
        <f>IF(N802="základní",J802,0)</f>
        <v>0</v>
      </c>
      <c r="BF802" s="247">
        <f>IF(N802="snížená",J802,0)</f>
        <v>0</v>
      </c>
      <c r="BG802" s="247">
        <f>IF(N802="zákl. přenesená",J802,0)</f>
        <v>0</v>
      </c>
      <c r="BH802" s="247">
        <f>IF(N802="sníž. přenesená",J802,0)</f>
        <v>0</v>
      </c>
      <c r="BI802" s="247">
        <f>IF(N802="nulová",J802,0)</f>
        <v>0</v>
      </c>
      <c r="BJ802" s="25" t="s">
        <v>87</v>
      </c>
      <c r="BK802" s="247">
        <f>ROUND(I802*H802,2)</f>
        <v>0</v>
      </c>
      <c r="BL802" s="25" t="s">
        <v>174</v>
      </c>
      <c r="BM802" s="25" t="s">
        <v>1037</v>
      </c>
    </row>
    <row r="803" spans="2:47" s="1" customFormat="1" ht="13.5">
      <c r="B803" s="47"/>
      <c r="C803" s="75"/>
      <c r="D803" s="248" t="s">
        <v>176</v>
      </c>
      <c r="E803" s="75"/>
      <c r="F803" s="249" t="s">
        <v>1038</v>
      </c>
      <c r="G803" s="75"/>
      <c r="H803" s="75"/>
      <c r="I803" s="204"/>
      <c r="J803" s="75"/>
      <c r="K803" s="75"/>
      <c r="L803" s="73"/>
      <c r="M803" s="250"/>
      <c r="N803" s="48"/>
      <c r="O803" s="48"/>
      <c r="P803" s="48"/>
      <c r="Q803" s="48"/>
      <c r="R803" s="48"/>
      <c r="S803" s="48"/>
      <c r="T803" s="96"/>
      <c r="AT803" s="25" t="s">
        <v>176</v>
      </c>
      <c r="AU803" s="25" t="s">
        <v>87</v>
      </c>
    </row>
    <row r="804" spans="2:47" s="1" customFormat="1" ht="13.5">
      <c r="B804" s="47"/>
      <c r="C804" s="75"/>
      <c r="D804" s="248" t="s">
        <v>178</v>
      </c>
      <c r="E804" s="75"/>
      <c r="F804" s="251" t="s">
        <v>1039</v>
      </c>
      <c r="G804" s="75"/>
      <c r="H804" s="75"/>
      <c r="I804" s="204"/>
      <c r="J804" s="75"/>
      <c r="K804" s="75"/>
      <c r="L804" s="73"/>
      <c r="M804" s="250"/>
      <c r="N804" s="48"/>
      <c r="O804" s="48"/>
      <c r="P804" s="48"/>
      <c r="Q804" s="48"/>
      <c r="R804" s="48"/>
      <c r="S804" s="48"/>
      <c r="T804" s="96"/>
      <c r="AT804" s="25" t="s">
        <v>178</v>
      </c>
      <c r="AU804" s="25" t="s">
        <v>87</v>
      </c>
    </row>
    <row r="805" spans="2:65" s="1" customFormat="1" ht="22.8" customHeight="1">
      <c r="B805" s="47"/>
      <c r="C805" s="236" t="s">
        <v>1040</v>
      </c>
      <c r="D805" s="236" t="s">
        <v>169</v>
      </c>
      <c r="E805" s="237" t="s">
        <v>1041</v>
      </c>
      <c r="F805" s="238" t="s">
        <v>1042</v>
      </c>
      <c r="G805" s="239" t="s">
        <v>931</v>
      </c>
      <c r="H805" s="240">
        <v>1</v>
      </c>
      <c r="I805" s="241"/>
      <c r="J805" s="242">
        <f>ROUND(I805*H805,2)</f>
        <v>0</v>
      </c>
      <c r="K805" s="238" t="s">
        <v>24</v>
      </c>
      <c r="L805" s="73"/>
      <c r="M805" s="243" t="s">
        <v>24</v>
      </c>
      <c r="N805" s="244" t="s">
        <v>47</v>
      </c>
      <c r="O805" s="48"/>
      <c r="P805" s="245">
        <f>O805*H805</f>
        <v>0</v>
      </c>
      <c r="Q805" s="245">
        <v>0.00702</v>
      </c>
      <c r="R805" s="245">
        <f>Q805*H805</f>
        <v>0.00702</v>
      </c>
      <c r="S805" s="245">
        <v>0</v>
      </c>
      <c r="T805" s="246">
        <f>S805*H805</f>
        <v>0</v>
      </c>
      <c r="AR805" s="25" t="s">
        <v>174</v>
      </c>
      <c r="AT805" s="25" t="s">
        <v>169</v>
      </c>
      <c r="AU805" s="25" t="s">
        <v>87</v>
      </c>
      <c r="AY805" s="25" t="s">
        <v>167</v>
      </c>
      <c r="BE805" s="247">
        <f>IF(N805="základní",J805,0)</f>
        <v>0</v>
      </c>
      <c r="BF805" s="247">
        <f>IF(N805="snížená",J805,0)</f>
        <v>0</v>
      </c>
      <c r="BG805" s="247">
        <f>IF(N805="zákl. přenesená",J805,0)</f>
        <v>0</v>
      </c>
      <c r="BH805" s="247">
        <f>IF(N805="sníž. přenesená",J805,0)</f>
        <v>0</v>
      </c>
      <c r="BI805" s="247">
        <f>IF(N805="nulová",J805,0)</f>
        <v>0</v>
      </c>
      <c r="BJ805" s="25" t="s">
        <v>87</v>
      </c>
      <c r="BK805" s="247">
        <f>ROUND(I805*H805,2)</f>
        <v>0</v>
      </c>
      <c r="BL805" s="25" t="s">
        <v>174</v>
      </c>
      <c r="BM805" s="25" t="s">
        <v>1043</v>
      </c>
    </row>
    <row r="806" spans="2:47" s="1" customFormat="1" ht="13.5">
      <c r="B806" s="47"/>
      <c r="C806" s="75"/>
      <c r="D806" s="248" t="s">
        <v>176</v>
      </c>
      <c r="E806" s="75"/>
      <c r="F806" s="249" t="s">
        <v>1044</v>
      </c>
      <c r="G806" s="75"/>
      <c r="H806" s="75"/>
      <c r="I806" s="204"/>
      <c r="J806" s="75"/>
      <c r="K806" s="75"/>
      <c r="L806" s="73"/>
      <c r="M806" s="250"/>
      <c r="N806" s="48"/>
      <c r="O806" s="48"/>
      <c r="P806" s="48"/>
      <c r="Q806" s="48"/>
      <c r="R806" s="48"/>
      <c r="S806" s="48"/>
      <c r="T806" s="96"/>
      <c r="AT806" s="25" t="s">
        <v>176</v>
      </c>
      <c r="AU806" s="25" t="s">
        <v>87</v>
      </c>
    </row>
    <row r="807" spans="2:47" s="1" customFormat="1" ht="13.5">
      <c r="B807" s="47"/>
      <c r="C807" s="75"/>
      <c r="D807" s="248" t="s">
        <v>178</v>
      </c>
      <c r="E807" s="75"/>
      <c r="F807" s="251" t="s">
        <v>1045</v>
      </c>
      <c r="G807" s="75"/>
      <c r="H807" s="75"/>
      <c r="I807" s="204"/>
      <c r="J807" s="75"/>
      <c r="K807" s="75"/>
      <c r="L807" s="73"/>
      <c r="M807" s="250"/>
      <c r="N807" s="48"/>
      <c r="O807" s="48"/>
      <c r="P807" s="48"/>
      <c r="Q807" s="48"/>
      <c r="R807" s="48"/>
      <c r="S807" s="48"/>
      <c r="T807" s="96"/>
      <c r="AT807" s="25" t="s">
        <v>178</v>
      </c>
      <c r="AU807" s="25" t="s">
        <v>87</v>
      </c>
    </row>
    <row r="808" spans="2:51" s="12" customFormat="1" ht="13.5">
      <c r="B808" s="252"/>
      <c r="C808" s="253"/>
      <c r="D808" s="248" t="s">
        <v>180</v>
      </c>
      <c r="E808" s="254" t="s">
        <v>24</v>
      </c>
      <c r="F808" s="255" t="s">
        <v>1046</v>
      </c>
      <c r="G808" s="253"/>
      <c r="H808" s="254" t="s">
        <v>24</v>
      </c>
      <c r="I808" s="256"/>
      <c r="J808" s="253"/>
      <c r="K808" s="253"/>
      <c r="L808" s="257"/>
      <c r="M808" s="258"/>
      <c r="N808" s="259"/>
      <c r="O808" s="259"/>
      <c r="P808" s="259"/>
      <c r="Q808" s="259"/>
      <c r="R808" s="259"/>
      <c r="S808" s="259"/>
      <c r="T808" s="260"/>
      <c r="AT808" s="261" t="s">
        <v>180</v>
      </c>
      <c r="AU808" s="261" t="s">
        <v>87</v>
      </c>
      <c r="AV808" s="12" t="s">
        <v>25</v>
      </c>
      <c r="AW808" s="12" t="s">
        <v>38</v>
      </c>
      <c r="AX808" s="12" t="s">
        <v>75</v>
      </c>
      <c r="AY808" s="261" t="s">
        <v>167</v>
      </c>
    </row>
    <row r="809" spans="2:51" s="13" customFormat="1" ht="13.5">
      <c r="B809" s="262"/>
      <c r="C809" s="263"/>
      <c r="D809" s="248" t="s">
        <v>180</v>
      </c>
      <c r="E809" s="264" t="s">
        <v>24</v>
      </c>
      <c r="F809" s="265" t="s">
        <v>25</v>
      </c>
      <c r="G809" s="263"/>
      <c r="H809" s="266">
        <v>1</v>
      </c>
      <c r="I809" s="267"/>
      <c r="J809" s="263"/>
      <c r="K809" s="263"/>
      <c r="L809" s="268"/>
      <c r="M809" s="269"/>
      <c r="N809" s="270"/>
      <c r="O809" s="270"/>
      <c r="P809" s="270"/>
      <c r="Q809" s="270"/>
      <c r="R809" s="270"/>
      <c r="S809" s="270"/>
      <c r="T809" s="271"/>
      <c r="AT809" s="272" t="s">
        <v>180</v>
      </c>
      <c r="AU809" s="272" t="s">
        <v>87</v>
      </c>
      <c r="AV809" s="13" t="s">
        <v>87</v>
      </c>
      <c r="AW809" s="13" t="s">
        <v>38</v>
      </c>
      <c r="AX809" s="13" t="s">
        <v>25</v>
      </c>
      <c r="AY809" s="272" t="s">
        <v>167</v>
      </c>
    </row>
    <row r="810" spans="2:65" s="1" customFormat="1" ht="34.2" customHeight="1">
      <c r="B810" s="47"/>
      <c r="C810" s="285" t="s">
        <v>1047</v>
      </c>
      <c r="D810" s="285" t="s">
        <v>293</v>
      </c>
      <c r="E810" s="286" t="s">
        <v>1048</v>
      </c>
      <c r="F810" s="287" t="s">
        <v>1049</v>
      </c>
      <c r="G810" s="288" t="s">
        <v>931</v>
      </c>
      <c r="H810" s="289">
        <v>1</v>
      </c>
      <c r="I810" s="290"/>
      <c r="J810" s="291">
        <f>ROUND(I810*H810,2)</f>
        <v>0</v>
      </c>
      <c r="K810" s="287" t="s">
        <v>24</v>
      </c>
      <c r="L810" s="292"/>
      <c r="M810" s="293" t="s">
        <v>24</v>
      </c>
      <c r="N810" s="294" t="s">
        <v>47</v>
      </c>
      <c r="O810" s="48"/>
      <c r="P810" s="245">
        <f>O810*H810</f>
        <v>0</v>
      </c>
      <c r="Q810" s="245">
        <v>0.058</v>
      </c>
      <c r="R810" s="245">
        <f>Q810*H810</f>
        <v>0.058</v>
      </c>
      <c r="S810" s="245">
        <v>0</v>
      </c>
      <c r="T810" s="246">
        <f>S810*H810</f>
        <v>0</v>
      </c>
      <c r="AR810" s="25" t="s">
        <v>235</v>
      </c>
      <c r="AT810" s="25" t="s">
        <v>293</v>
      </c>
      <c r="AU810" s="25" t="s">
        <v>87</v>
      </c>
      <c r="AY810" s="25" t="s">
        <v>167</v>
      </c>
      <c r="BE810" s="247">
        <f>IF(N810="základní",J810,0)</f>
        <v>0</v>
      </c>
      <c r="BF810" s="247">
        <f>IF(N810="snížená",J810,0)</f>
        <v>0</v>
      </c>
      <c r="BG810" s="247">
        <f>IF(N810="zákl. přenesená",J810,0)</f>
        <v>0</v>
      </c>
      <c r="BH810" s="247">
        <f>IF(N810="sníž. přenesená",J810,0)</f>
        <v>0</v>
      </c>
      <c r="BI810" s="247">
        <f>IF(N810="nulová",J810,0)</f>
        <v>0</v>
      </c>
      <c r="BJ810" s="25" t="s">
        <v>87</v>
      </c>
      <c r="BK810" s="247">
        <f>ROUND(I810*H810,2)</f>
        <v>0</v>
      </c>
      <c r="BL810" s="25" t="s">
        <v>174</v>
      </c>
      <c r="BM810" s="25" t="s">
        <v>1050</v>
      </c>
    </row>
    <row r="811" spans="2:47" s="1" customFormat="1" ht="13.5">
      <c r="B811" s="47"/>
      <c r="C811" s="75"/>
      <c r="D811" s="248" t="s">
        <v>176</v>
      </c>
      <c r="E811" s="75"/>
      <c r="F811" s="249" t="s">
        <v>1049</v>
      </c>
      <c r="G811" s="75"/>
      <c r="H811" s="75"/>
      <c r="I811" s="204"/>
      <c r="J811" s="75"/>
      <c r="K811" s="75"/>
      <c r="L811" s="73"/>
      <c r="M811" s="250"/>
      <c r="N811" s="48"/>
      <c r="O811" s="48"/>
      <c r="P811" s="48"/>
      <c r="Q811" s="48"/>
      <c r="R811" s="48"/>
      <c r="S811" s="48"/>
      <c r="T811" s="96"/>
      <c r="AT811" s="25" t="s">
        <v>176</v>
      </c>
      <c r="AU811" s="25" t="s">
        <v>87</v>
      </c>
    </row>
    <row r="812" spans="2:63" s="11" customFormat="1" ht="29.85" customHeight="1">
      <c r="B812" s="220"/>
      <c r="C812" s="221"/>
      <c r="D812" s="222" t="s">
        <v>74</v>
      </c>
      <c r="E812" s="234" t="s">
        <v>243</v>
      </c>
      <c r="F812" s="234" t="s">
        <v>1051</v>
      </c>
      <c r="G812" s="221"/>
      <c r="H812" s="221"/>
      <c r="I812" s="224"/>
      <c r="J812" s="235">
        <f>BK812</f>
        <v>0</v>
      </c>
      <c r="K812" s="221"/>
      <c r="L812" s="226"/>
      <c r="M812" s="227"/>
      <c r="N812" s="228"/>
      <c r="O812" s="228"/>
      <c r="P812" s="229">
        <f>SUM(P813:P872)</f>
        <v>0</v>
      </c>
      <c r="Q812" s="228"/>
      <c r="R812" s="229">
        <f>SUM(R813:R872)</f>
        <v>1.9200799999999998</v>
      </c>
      <c r="S812" s="228"/>
      <c r="T812" s="230">
        <f>SUM(T813:T872)</f>
        <v>2.942</v>
      </c>
      <c r="AR812" s="231" t="s">
        <v>25</v>
      </c>
      <c r="AT812" s="232" t="s">
        <v>74</v>
      </c>
      <c r="AU812" s="232" t="s">
        <v>25</v>
      </c>
      <c r="AY812" s="231" t="s">
        <v>167</v>
      </c>
      <c r="BK812" s="233">
        <f>SUM(BK813:BK872)</f>
        <v>0</v>
      </c>
    </row>
    <row r="813" spans="2:65" s="1" customFormat="1" ht="14.4" customHeight="1">
      <c r="B813" s="47"/>
      <c r="C813" s="236" t="s">
        <v>1052</v>
      </c>
      <c r="D813" s="236" t="s">
        <v>169</v>
      </c>
      <c r="E813" s="237" t="s">
        <v>1053</v>
      </c>
      <c r="F813" s="238" t="s">
        <v>1054</v>
      </c>
      <c r="G813" s="239" t="s">
        <v>270</v>
      </c>
      <c r="H813" s="240">
        <v>12</v>
      </c>
      <c r="I813" s="241"/>
      <c r="J813" s="242">
        <f>ROUND(I813*H813,2)</f>
        <v>0</v>
      </c>
      <c r="K813" s="238" t="s">
        <v>173</v>
      </c>
      <c r="L813" s="73"/>
      <c r="M813" s="243" t="s">
        <v>24</v>
      </c>
      <c r="N813" s="244" t="s">
        <v>47</v>
      </c>
      <c r="O813" s="48"/>
      <c r="P813" s="245">
        <f>O813*H813</f>
        <v>0</v>
      </c>
      <c r="Q813" s="245">
        <v>0</v>
      </c>
      <c r="R813" s="245">
        <f>Q813*H813</f>
        <v>0</v>
      </c>
      <c r="S813" s="245">
        <v>0.205</v>
      </c>
      <c r="T813" s="246">
        <f>S813*H813</f>
        <v>2.46</v>
      </c>
      <c r="AR813" s="25" t="s">
        <v>174</v>
      </c>
      <c r="AT813" s="25" t="s">
        <v>169</v>
      </c>
      <c r="AU813" s="25" t="s">
        <v>87</v>
      </c>
      <c r="AY813" s="25" t="s">
        <v>167</v>
      </c>
      <c r="BE813" s="247">
        <f>IF(N813="základní",J813,0)</f>
        <v>0</v>
      </c>
      <c r="BF813" s="247">
        <f>IF(N813="snížená",J813,0)</f>
        <v>0</v>
      </c>
      <c r="BG813" s="247">
        <f>IF(N813="zákl. přenesená",J813,0)</f>
        <v>0</v>
      </c>
      <c r="BH813" s="247">
        <f>IF(N813="sníž. přenesená",J813,0)</f>
        <v>0</v>
      </c>
      <c r="BI813" s="247">
        <f>IF(N813="nulová",J813,0)</f>
        <v>0</v>
      </c>
      <c r="BJ813" s="25" t="s">
        <v>87</v>
      </c>
      <c r="BK813" s="247">
        <f>ROUND(I813*H813,2)</f>
        <v>0</v>
      </c>
      <c r="BL813" s="25" t="s">
        <v>174</v>
      </c>
      <c r="BM813" s="25" t="s">
        <v>1055</v>
      </c>
    </row>
    <row r="814" spans="2:47" s="1" customFormat="1" ht="13.5">
      <c r="B814" s="47"/>
      <c r="C814" s="75"/>
      <c r="D814" s="248" t="s">
        <v>176</v>
      </c>
      <c r="E814" s="75"/>
      <c r="F814" s="249" t="s">
        <v>1056</v>
      </c>
      <c r="G814" s="75"/>
      <c r="H814" s="75"/>
      <c r="I814" s="204"/>
      <c r="J814" s="75"/>
      <c r="K814" s="75"/>
      <c r="L814" s="73"/>
      <c r="M814" s="250"/>
      <c r="N814" s="48"/>
      <c r="O814" s="48"/>
      <c r="P814" s="48"/>
      <c r="Q814" s="48"/>
      <c r="R814" s="48"/>
      <c r="S814" s="48"/>
      <c r="T814" s="96"/>
      <c r="AT814" s="25" t="s">
        <v>176</v>
      </c>
      <c r="AU814" s="25" t="s">
        <v>87</v>
      </c>
    </row>
    <row r="815" spans="2:47" s="1" customFormat="1" ht="13.5">
      <c r="B815" s="47"/>
      <c r="C815" s="75"/>
      <c r="D815" s="248" t="s">
        <v>178</v>
      </c>
      <c r="E815" s="75"/>
      <c r="F815" s="251" t="s">
        <v>1057</v>
      </c>
      <c r="G815" s="75"/>
      <c r="H815" s="75"/>
      <c r="I815" s="204"/>
      <c r="J815" s="75"/>
      <c r="K815" s="75"/>
      <c r="L815" s="73"/>
      <c r="M815" s="250"/>
      <c r="N815" s="48"/>
      <c r="O815" s="48"/>
      <c r="P815" s="48"/>
      <c r="Q815" s="48"/>
      <c r="R815" s="48"/>
      <c r="S815" s="48"/>
      <c r="T815" s="96"/>
      <c r="AT815" s="25" t="s">
        <v>178</v>
      </c>
      <c r="AU815" s="25" t="s">
        <v>87</v>
      </c>
    </row>
    <row r="816" spans="2:51" s="12" customFormat="1" ht="13.5">
      <c r="B816" s="252"/>
      <c r="C816" s="253"/>
      <c r="D816" s="248" t="s">
        <v>180</v>
      </c>
      <c r="E816" s="254" t="s">
        <v>24</v>
      </c>
      <c r="F816" s="255" t="s">
        <v>1058</v>
      </c>
      <c r="G816" s="253"/>
      <c r="H816" s="254" t="s">
        <v>24</v>
      </c>
      <c r="I816" s="256"/>
      <c r="J816" s="253"/>
      <c r="K816" s="253"/>
      <c r="L816" s="257"/>
      <c r="M816" s="258"/>
      <c r="N816" s="259"/>
      <c r="O816" s="259"/>
      <c r="P816" s="259"/>
      <c r="Q816" s="259"/>
      <c r="R816" s="259"/>
      <c r="S816" s="259"/>
      <c r="T816" s="260"/>
      <c r="AT816" s="261" t="s">
        <v>180</v>
      </c>
      <c r="AU816" s="261" t="s">
        <v>87</v>
      </c>
      <c r="AV816" s="12" t="s">
        <v>25</v>
      </c>
      <c r="AW816" s="12" t="s">
        <v>38</v>
      </c>
      <c r="AX816" s="12" t="s">
        <v>75</v>
      </c>
      <c r="AY816" s="261" t="s">
        <v>167</v>
      </c>
    </row>
    <row r="817" spans="2:51" s="13" customFormat="1" ht="13.5">
      <c r="B817" s="262"/>
      <c r="C817" s="263"/>
      <c r="D817" s="248" t="s">
        <v>180</v>
      </c>
      <c r="E817" s="264" t="s">
        <v>24</v>
      </c>
      <c r="F817" s="265" t="s">
        <v>1059</v>
      </c>
      <c r="G817" s="263"/>
      <c r="H817" s="266">
        <v>12</v>
      </c>
      <c r="I817" s="267"/>
      <c r="J817" s="263"/>
      <c r="K817" s="263"/>
      <c r="L817" s="268"/>
      <c r="M817" s="269"/>
      <c r="N817" s="270"/>
      <c r="O817" s="270"/>
      <c r="P817" s="270"/>
      <c r="Q817" s="270"/>
      <c r="R817" s="270"/>
      <c r="S817" s="270"/>
      <c r="T817" s="271"/>
      <c r="AT817" s="272" t="s">
        <v>180</v>
      </c>
      <c r="AU817" s="272" t="s">
        <v>87</v>
      </c>
      <c r="AV817" s="13" t="s">
        <v>87</v>
      </c>
      <c r="AW817" s="13" t="s">
        <v>38</v>
      </c>
      <c r="AX817" s="13" t="s">
        <v>25</v>
      </c>
      <c r="AY817" s="272" t="s">
        <v>167</v>
      </c>
    </row>
    <row r="818" spans="2:65" s="1" customFormat="1" ht="14.4" customHeight="1">
      <c r="B818" s="47"/>
      <c r="C818" s="236" t="s">
        <v>1060</v>
      </c>
      <c r="D818" s="236" t="s">
        <v>169</v>
      </c>
      <c r="E818" s="237" t="s">
        <v>1061</v>
      </c>
      <c r="F818" s="238" t="s">
        <v>1062</v>
      </c>
      <c r="G818" s="239" t="s">
        <v>270</v>
      </c>
      <c r="H818" s="240">
        <v>12</v>
      </c>
      <c r="I818" s="241"/>
      <c r="J818" s="242">
        <f>ROUND(I818*H818,2)</f>
        <v>0</v>
      </c>
      <c r="K818" s="238" t="s">
        <v>173</v>
      </c>
      <c r="L818" s="73"/>
      <c r="M818" s="243" t="s">
        <v>24</v>
      </c>
      <c r="N818" s="244" t="s">
        <v>47</v>
      </c>
      <c r="O818" s="48"/>
      <c r="P818" s="245">
        <f>O818*H818</f>
        <v>0</v>
      </c>
      <c r="Q818" s="245">
        <v>0</v>
      </c>
      <c r="R818" s="245">
        <f>Q818*H818</f>
        <v>0</v>
      </c>
      <c r="S818" s="245">
        <v>0</v>
      </c>
      <c r="T818" s="246">
        <f>S818*H818</f>
        <v>0</v>
      </c>
      <c r="AR818" s="25" t="s">
        <v>174</v>
      </c>
      <c r="AT818" s="25" t="s">
        <v>169</v>
      </c>
      <c r="AU818" s="25" t="s">
        <v>87</v>
      </c>
      <c r="AY818" s="25" t="s">
        <v>167</v>
      </c>
      <c r="BE818" s="247">
        <f>IF(N818="základní",J818,0)</f>
        <v>0</v>
      </c>
      <c r="BF818" s="247">
        <f>IF(N818="snížená",J818,0)</f>
        <v>0</v>
      </c>
      <c r="BG818" s="247">
        <f>IF(N818="zákl. přenesená",J818,0)</f>
        <v>0</v>
      </c>
      <c r="BH818" s="247">
        <f>IF(N818="sníž. přenesená",J818,0)</f>
        <v>0</v>
      </c>
      <c r="BI818" s="247">
        <f>IF(N818="nulová",J818,0)</f>
        <v>0</v>
      </c>
      <c r="BJ818" s="25" t="s">
        <v>87</v>
      </c>
      <c r="BK818" s="247">
        <f>ROUND(I818*H818,2)</f>
        <v>0</v>
      </c>
      <c r="BL818" s="25" t="s">
        <v>174</v>
      </c>
      <c r="BM818" s="25" t="s">
        <v>1063</v>
      </c>
    </row>
    <row r="819" spans="2:47" s="1" customFormat="1" ht="13.5">
      <c r="B819" s="47"/>
      <c r="C819" s="75"/>
      <c r="D819" s="248" t="s">
        <v>176</v>
      </c>
      <c r="E819" s="75"/>
      <c r="F819" s="249" t="s">
        <v>1064</v>
      </c>
      <c r="G819" s="75"/>
      <c r="H819" s="75"/>
      <c r="I819" s="204"/>
      <c r="J819" s="75"/>
      <c r="K819" s="75"/>
      <c r="L819" s="73"/>
      <c r="M819" s="250"/>
      <c r="N819" s="48"/>
      <c r="O819" s="48"/>
      <c r="P819" s="48"/>
      <c r="Q819" s="48"/>
      <c r="R819" s="48"/>
      <c r="S819" s="48"/>
      <c r="T819" s="96"/>
      <c r="AT819" s="25" t="s">
        <v>176</v>
      </c>
      <c r="AU819" s="25" t="s">
        <v>87</v>
      </c>
    </row>
    <row r="820" spans="2:47" s="1" customFormat="1" ht="13.5">
      <c r="B820" s="47"/>
      <c r="C820" s="75"/>
      <c r="D820" s="248" t="s">
        <v>178</v>
      </c>
      <c r="E820" s="75"/>
      <c r="F820" s="251" t="s">
        <v>633</v>
      </c>
      <c r="G820" s="75"/>
      <c r="H820" s="75"/>
      <c r="I820" s="204"/>
      <c r="J820" s="75"/>
      <c r="K820" s="75"/>
      <c r="L820" s="73"/>
      <c r="M820" s="250"/>
      <c r="N820" s="48"/>
      <c r="O820" s="48"/>
      <c r="P820" s="48"/>
      <c r="Q820" s="48"/>
      <c r="R820" s="48"/>
      <c r="S820" s="48"/>
      <c r="T820" s="96"/>
      <c r="AT820" s="25" t="s">
        <v>178</v>
      </c>
      <c r="AU820" s="25" t="s">
        <v>87</v>
      </c>
    </row>
    <row r="821" spans="2:51" s="12" customFormat="1" ht="13.5">
      <c r="B821" s="252"/>
      <c r="C821" s="253"/>
      <c r="D821" s="248" t="s">
        <v>180</v>
      </c>
      <c r="E821" s="254" t="s">
        <v>24</v>
      </c>
      <c r="F821" s="255" t="s">
        <v>1065</v>
      </c>
      <c r="G821" s="253"/>
      <c r="H821" s="254" t="s">
        <v>24</v>
      </c>
      <c r="I821" s="256"/>
      <c r="J821" s="253"/>
      <c r="K821" s="253"/>
      <c r="L821" s="257"/>
      <c r="M821" s="258"/>
      <c r="N821" s="259"/>
      <c r="O821" s="259"/>
      <c r="P821" s="259"/>
      <c r="Q821" s="259"/>
      <c r="R821" s="259"/>
      <c r="S821" s="259"/>
      <c r="T821" s="260"/>
      <c r="AT821" s="261" t="s">
        <v>180</v>
      </c>
      <c r="AU821" s="261" t="s">
        <v>87</v>
      </c>
      <c r="AV821" s="12" t="s">
        <v>25</v>
      </c>
      <c r="AW821" s="12" t="s">
        <v>38</v>
      </c>
      <c r="AX821" s="12" t="s">
        <v>75</v>
      </c>
      <c r="AY821" s="261" t="s">
        <v>167</v>
      </c>
    </row>
    <row r="822" spans="2:51" s="13" customFormat="1" ht="13.5">
      <c r="B822" s="262"/>
      <c r="C822" s="263"/>
      <c r="D822" s="248" t="s">
        <v>180</v>
      </c>
      <c r="E822" s="264" t="s">
        <v>24</v>
      </c>
      <c r="F822" s="265" t="s">
        <v>578</v>
      </c>
      <c r="G822" s="263"/>
      <c r="H822" s="266">
        <v>12</v>
      </c>
      <c r="I822" s="267"/>
      <c r="J822" s="263"/>
      <c r="K822" s="263"/>
      <c r="L822" s="268"/>
      <c r="M822" s="269"/>
      <c r="N822" s="270"/>
      <c r="O822" s="270"/>
      <c r="P822" s="270"/>
      <c r="Q822" s="270"/>
      <c r="R822" s="270"/>
      <c r="S822" s="270"/>
      <c r="T822" s="271"/>
      <c r="AT822" s="272" t="s">
        <v>180</v>
      </c>
      <c r="AU822" s="272" t="s">
        <v>87</v>
      </c>
      <c r="AV822" s="13" t="s">
        <v>87</v>
      </c>
      <c r="AW822" s="13" t="s">
        <v>38</v>
      </c>
      <c r="AX822" s="13" t="s">
        <v>25</v>
      </c>
      <c r="AY822" s="272" t="s">
        <v>167</v>
      </c>
    </row>
    <row r="823" spans="2:65" s="1" customFormat="1" ht="22.8" customHeight="1">
      <c r="B823" s="47"/>
      <c r="C823" s="236" t="s">
        <v>1066</v>
      </c>
      <c r="D823" s="236" t="s">
        <v>169</v>
      </c>
      <c r="E823" s="237" t="s">
        <v>1067</v>
      </c>
      <c r="F823" s="238" t="s">
        <v>1068</v>
      </c>
      <c r="G823" s="239" t="s">
        <v>270</v>
      </c>
      <c r="H823" s="240">
        <v>12</v>
      </c>
      <c r="I823" s="241"/>
      <c r="J823" s="242">
        <f>ROUND(I823*H823,2)</f>
        <v>0</v>
      </c>
      <c r="K823" s="238" t="s">
        <v>173</v>
      </c>
      <c r="L823" s="73"/>
      <c r="M823" s="243" t="s">
        <v>24</v>
      </c>
      <c r="N823" s="244" t="s">
        <v>47</v>
      </c>
      <c r="O823" s="48"/>
      <c r="P823" s="245">
        <f>O823*H823</f>
        <v>0</v>
      </c>
      <c r="Q823" s="245">
        <v>0.1295</v>
      </c>
      <c r="R823" s="245">
        <f>Q823*H823</f>
        <v>1.554</v>
      </c>
      <c r="S823" s="245">
        <v>0</v>
      </c>
      <c r="T823" s="246">
        <f>S823*H823</f>
        <v>0</v>
      </c>
      <c r="AR823" s="25" t="s">
        <v>174</v>
      </c>
      <c r="AT823" s="25" t="s">
        <v>169</v>
      </c>
      <c r="AU823" s="25" t="s">
        <v>87</v>
      </c>
      <c r="AY823" s="25" t="s">
        <v>167</v>
      </c>
      <c r="BE823" s="247">
        <f>IF(N823="základní",J823,0)</f>
        <v>0</v>
      </c>
      <c r="BF823" s="247">
        <f>IF(N823="snížená",J823,0)</f>
        <v>0</v>
      </c>
      <c r="BG823" s="247">
        <f>IF(N823="zákl. přenesená",J823,0)</f>
        <v>0</v>
      </c>
      <c r="BH823" s="247">
        <f>IF(N823="sníž. přenesená",J823,0)</f>
        <v>0</v>
      </c>
      <c r="BI823" s="247">
        <f>IF(N823="nulová",J823,0)</f>
        <v>0</v>
      </c>
      <c r="BJ823" s="25" t="s">
        <v>87</v>
      </c>
      <c r="BK823" s="247">
        <f>ROUND(I823*H823,2)</f>
        <v>0</v>
      </c>
      <c r="BL823" s="25" t="s">
        <v>174</v>
      </c>
      <c r="BM823" s="25" t="s">
        <v>1069</v>
      </c>
    </row>
    <row r="824" spans="2:47" s="1" customFormat="1" ht="13.5">
      <c r="B824" s="47"/>
      <c r="C824" s="75"/>
      <c r="D824" s="248" t="s">
        <v>176</v>
      </c>
      <c r="E824" s="75"/>
      <c r="F824" s="249" t="s">
        <v>1070</v>
      </c>
      <c r="G824" s="75"/>
      <c r="H824" s="75"/>
      <c r="I824" s="204"/>
      <c r="J824" s="75"/>
      <c r="K824" s="75"/>
      <c r="L824" s="73"/>
      <c r="M824" s="250"/>
      <c r="N824" s="48"/>
      <c r="O824" s="48"/>
      <c r="P824" s="48"/>
      <c r="Q824" s="48"/>
      <c r="R824" s="48"/>
      <c r="S824" s="48"/>
      <c r="T824" s="96"/>
      <c r="AT824" s="25" t="s">
        <v>176</v>
      </c>
      <c r="AU824" s="25" t="s">
        <v>87</v>
      </c>
    </row>
    <row r="825" spans="2:47" s="1" customFormat="1" ht="13.5">
      <c r="B825" s="47"/>
      <c r="C825" s="75"/>
      <c r="D825" s="248" t="s">
        <v>178</v>
      </c>
      <c r="E825" s="75"/>
      <c r="F825" s="251" t="s">
        <v>1071</v>
      </c>
      <c r="G825" s="75"/>
      <c r="H825" s="75"/>
      <c r="I825" s="204"/>
      <c r="J825" s="75"/>
      <c r="K825" s="75"/>
      <c r="L825" s="73"/>
      <c r="M825" s="250"/>
      <c r="N825" s="48"/>
      <c r="O825" s="48"/>
      <c r="P825" s="48"/>
      <c r="Q825" s="48"/>
      <c r="R825" s="48"/>
      <c r="S825" s="48"/>
      <c r="T825" s="96"/>
      <c r="AT825" s="25" t="s">
        <v>178</v>
      </c>
      <c r="AU825" s="25" t="s">
        <v>87</v>
      </c>
    </row>
    <row r="826" spans="2:51" s="12" customFormat="1" ht="13.5">
      <c r="B826" s="252"/>
      <c r="C826" s="253"/>
      <c r="D826" s="248" t="s">
        <v>180</v>
      </c>
      <c r="E826" s="254" t="s">
        <v>24</v>
      </c>
      <c r="F826" s="255" t="s">
        <v>1072</v>
      </c>
      <c r="G826" s="253"/>
      <c r="H826" s="254" t="s">
        <v>24</v>
      </c>
      <c r="I826" s="256"/>
      <c r="J826" s="253"/>
      <c r="K826" s="253"/>
      <c r="L826" s="257"/>
      <c r="M826" s="258"/>
      <c r="N826" s="259"/>
      <c r="O826" s="259"/>
      <c r="P826" s="259"/>
      <c r="Q826" s="259"/>
      <c r="R826" s="259"/>
      <c r="S826" s="259"/>
      <c r="T826" s="260"/>
      <c r="AT826" s="261" t="s">
        <v>180</v>
      </c>
      <c r="AU826" s="261" t="s">
        <v>87</v>
      </c>
      <c r="AV826" s="12" t="s">
        <v>25</v>
      </c>
      <c r="AW826" s="12" t="s">
        <v>38</v>
      </c>
      <c r="AX826" s="12" t="s">
        <v>75</v>
      </c>
      <c r="AY826" s="261" t="s">
        <v>167</v>
      </c>
    </row>
    <row r="827" spans="2:51" s="13" customFormat="1" ht="13.5">
      <c r="B827" s="262"/>
      <c r="C827" s="263"/>
      <c r="D827" s="248" t="s">
        <v>180</v>
      </c>
      <c r="E827" s="264" t="s">
        <v>24</v>
      </c>
      <c r="F827" s="265" t="s">
        <v>578</v>
      </c>
      <c r="G827" s="263"/>
      <c r="H827" s="266">
        <v>12</v>
      </c>
      <c r="I827" s="267"/>
      <c r="J827" s="263"/>
      <c r="K827" s="263"/>
      <c r="L827" s="268"/>
      <c r="M827" s="269"/>
      <c r="N827" s="270"/>
      <c r="O827" s="270"/>
      <c r="P827" s="270"/>
      <c r="Q827" s="270"/>
      <c r="R827" s="270"/>
      <c r="S827" s="270"/>
      <c r="T827" s="271"/>
      <c r="AT827" s="272" t="s">
        <v>180</v>
      </c>
      <c r="AU827" s="272" t="s">
        <v>87</v>
      </c>
      <c r="AV827" s="13" t="s">
        <v>87</v>
      </c>
      <c r="AW827" s="13" t="s">
        <v>38</v>
      </c>
      <c r="AX827" s="13" t="s">
        <v>25</v>
      </c>
      <c r="AY827" s="272" t="s">
        <v>167</v>
      </c>
    </row>
    <row r="828" spans="2:65" s="1" customFormat="1" ht="22.8" customHeight="1">
      <c r="B828" s="47"/>
      <c r="C828" s="236" t="s">
        <v>1073</v>
      </c>
      <c r="D828" s="236" t="s">
        <v>169</v>
      </c>
      <c r="E828" s="237" t="s">
        <v>1074</v>
      </c>
      <c r="F828" s="238" t="s">
        <v>1075</v>
      </c>
      <c r="G828" s="239" t="s">
        <v>226</v>
      </c>
      <c r="H828" s="240">
        <v>170</v>
      </c>
      <c r="I828" s="241"/>
      <c r="J828" s="242">
        <f>ROUND(I828*H828,2)</f>
        <v>0</v>
      </c>
      <c r="K828" s="238" t="s">
        <v>173</v>
      </c>
      <c r="L828" s="73"/>
      <c r="M828" s="243" t="s">
        <v>24</v>
      </c>
      <c r="N828" s="244" t="s">
        <v>47</v>
      </c>
      <c r="O828" s="48"/>
      <c r="P828" s="245">
        <f>O828*H828</f>
        <v>0</v>
      </c>
      <c r="Q828" s="245">
        <v>4E-05</v>
      </c>
      <c r="R828" s="245">
        <f>Q828*H828</f>
        <v>0.0068000000000000005</v>
      </c>
      <c r="S828" s="245">
        <v>0</v>
      </c>
      <c r="T828" s="246">
        <f>S828*H828</f>
        <v>0</v>
      </c>
      <c r="AR828" s="25" t="s">
        <v>174</v>
      </c>
      <c r="AT828" s="25" t="s">
        <v>169</v>
      </c>
      <c r="AU828" s="25" t="s">
        <v>87</v>
      </c>
      <c r="AY828" s="25" t="s">
        <v>167</v>
      </c>
      <c r="BE828" s="247">
        <f>IF(N828="základní",J828,0)</f>
        <v>0</v>
      </c>
      <c r="BF828" s="247">
        <f>IF(N828="snížená",J828,0)</f>
        <v>0</v>
      </c>
      <c r="BG828" s="247">
        <f>IF(N828="zákl. přenesená",J828,0)</f>
        <v>0</v>
      </c>
      <c r="BH828" s="247">
        <f>IF(N828="sníž. přenesená",J828,0)</f>
        <v>0</v>
      </c>
      <c r="BI828" s="247">
        <f>IF(N828="nulová",J828,0)</f>
        <v>0</v>
      </c>
      <c r="BJ828" s="25" t="s">
        <v>87</v>
      </c>
      <c r="BK828" s="247">
        <f>ROUND(I828*H828,2)</f>
        <v>0</v>
      </c>
      <c r="BL828" s="25" t="s">
        <v>174</v>
      </c>
      <c r="BM828" s="25" t="s">
        <v>1076</v>
      </c>
    </row>
    <row r="829" spans="2:47" s="1" customFormat="1" ht="13.5">
      <c r="B829" s="47"/>
      <c r="C829" s="75"/>
      <c r="D829" s="248" t="s">
        <v>176</v>
      </c>
      <c r="E829" s="75"/>
      <c r="F829" s="249" t="s">
        <v>1077</v>
      </c>
      <c r="G829" s="75"/>
      <c r="H829" s="75"/>
      <c r="I829" s="204"/>
      <c r="J829" s="75"/>
      <c r="K829" s="75"/>
      <c r="L829" s="73"/>
      <c r="M829" s="250"/>
      <c r="N829" s="48"/>
      <c r="O829" s="48"/>
      <c r="P829" s="48"/>
      <c r="Q829" s="48"/>
      <c r="R829" s="48"/>
      <c r="S829" s="48"/>
      <c r="T829" s="96"/>
      <c r="AT829" s="25" t="s">
        <v>176</v>
      </c>
      <c r="AU829" s="25" t="s">
        <v>87</v>
      </c>
    </row>
    <row r="830" spans="2:47" s="1" customFormat="1" ht="13.5">
      <c r="B830" s="47"/>
      <c r="C830" s="75"/>
      <c r="D830" s="248" t="s">
        <v>178</v>
      </c>
      <c r="E830" s="75"/>
      <c r="F830" s="251" t="s">
        <v>1078</v>
      </c>
      <c r="G830" s="75"/>
      <c r="H830" s="75"/>
      <c r="I830" s="204"/>
      <c r="J830" s="75"/>
      <c r="K830" s="75"/>
      <c r="L830" s="73"/>
      <c r="M830" s="250"/>
      <c r="N830" s="48"/>
      <c r="O830" s="48"/>
      <c r="P830" s="48"/>
      <c r="Q830" s="48"/>
      <c r="R830" s="48"/>
      <c r="S830" s="48"/>
      <c r="T830" s="96"/>
      <c r="AT830" s="25" t="s">
        <v>178</v>
      </c>
      <c r="AU830" s="25" t="s">
        <v>87</v>
      </c>
    </row>
    <row r="831" spans="2:51" s="13" customFormat="1" ht="13.5">
      <c r="B831" s="262"/>
      <c r="C831" s="263"/>
      <c r="D831" s="248" t="s">
        <v>180</v>
      </c>
      <c r="E831" s="264" t="s">
        <v>24</v>
      </c>
      <c r="F831" s="265" t="s">
        <v>1079</v>
      </c>
      <c r="G831" s="263"/>
      <c r="H831" s="266">
        <v>170</v>
      </c>
      <c r="I831" s="267"/>
      <c r="J831" s="263"/>
      <c r="K831" s="263"/>
      <c r="L831" s="268"/>
      <c r="M831" s="269"/>
      <c r="N831" s="270"/>
      <c r="O831" s="270"/>
      <c r="P831" s="270"/>
      <c r="Q831" s="270"/>
      <c r="R831" s="270"/>
      <c r="S831" s="270"/>
      <c r="T831" s="271"/>
      <c r="AT831" s="272" t="s">
        <v>180</v>
      </c>
      <c r="AU831" s="272" t="s">
        <v>87</v>
      </c>
      <c r="AV831" s="13" t="s">
        <v>87</v>
      </c>
      <c r="AW831" s="13" t="s">
        <v>38</v>
      </c>
      <c r="AX831" s="13" t="s">
        <v>25</v>
      </c>
      <c r="AY831" s="272" t="s">
        <v>167</v>
      </c>
    </row>
    <row r="832" spans="2:65" s="1" customFormat="1" ht="14.4" customHeight="1">
      <c r="B832" s="47"/>
      <c r="C832" s="236" t="s">
        <v>1080</v>
      </c>
      <c r="D832" s="236" t="s">
        <v>169</v>
      </c>
      <c r="E832" s="237" t="s">
        <v>1081</v>
      </c>
      <c r="F832" s="238" t="s">
        <v>1082</v>
      </c>
      <c r="G832" s="239" t="s">
        <v>226</v>
      </c>
      <c r="H832" s="240">
        <v>381</v>
      </c>
      <c r="I832" s="241"/>
      <c r="J832" s="242">
        <f>ROUND(I832*H832,2)</f>
        <v>0</v>
      </c>
      <c r="K832" s="238" t="s">
        <v>173</v>
      </c>
      <c r="L832" s="73"/>
      <c r="M832" s="243" t="s">
        <v>24</v>
      </c>
      <c r="N832" s="244" t="s">
        <v>47</v>
      </c>
      <c r="O832" s="48"/>
      <c r="P832" s="245">
        <f>O832*H832</f>
        <v>0</v>
      </c>
      <c r="Q832" s="245">
        <v>0</v>
      </c>
      <c r="R832" s="245">
        <f>Q832*H832</f>
        <v>0</v>
      </c>
      <c r="S832" s="245">
        <v>0</v>
      </c>
      <c r="T832" s="246">
        <f>S832*H832</f>
        <v>0</v>
      </c>
      <c r="AR832" s="25" t="s">
        <v>174</v>
      </c>
      <c r="AT832" s="25" t="s">
        <v>169</v>
      </c>
      <c r="AU832" s="25" t="s">
        <v>87</v>
      </c>
      <c r="AY832" s="25" t="s">
        <v>167</v>
      </c>
      <c r="BE832" s="247">
        <f>IF(N832="základní",J832,0)</f>
        <v>0</v>
      </c>
      <c r="BF832" s="247">
        <f>IF(N832="snížená",J832,0)</f>
        <v>0</v>
      </c>
      <c r="BG832" s="247">
        <f>IF(N832="zákl. přenesená",J832,0)</f>
        <v>0</v>
      </c>
      <c r="BH832" s="247">
        <f>IF(N832="sníž. přenesená",J832,0)</f>
        <v>0</v>
      </c>
      <c r="BI832" s="247">
        <f>IF(N832="nulová",J832,0)</f>
        <v>0</v>
      </c>
      <c r="BJ832" s="25" t="s">
        <v>87</v>
      </c>
      <c r="BK832" s="247">
        <f>ROUND(I832*H832,2)</f>
        <v>0</v>
      </c>
      <c r="BL832" s="25" t="s">
        <v>174</v>
      </c>
      <c r="BM832" s="25" t="s">
        <v>1083</v>
      </c>
    </row>
    <row r="833" spans="2:47" s="1" customFormat="1" ht="13.5">
      <c r="B833" s="47"/>
      <c r="C833" s="75"/>
      <c r="D833" s="248" t="s">
        <v>176</v>
      </c>
      <c r="E833" s="75"/>
      <c r="F833" s="249" t="s">
        <v>1084</v>
      </c>
      <c r="G833" s="75"/>
      <c r="H833" s="75"/>
      <c r="I833" s="204"/>
      <c r="J833" s="75"/>
      <c r="K833" s="75"/>
      <c r="L833" s="73"/>
      <c r="M833" s="250"/>
      <c r="N833" s="48"/>
      <c r="O833" s="48"/>
      <c r="P833" s="48"/>
      <c r="Q833" s="48"/>
      <c r="R833" s="48"/>
      <c r="S833" s="48"/>
      <c r="T833" s="96"/>
      <c r="AT833" s="25" t="s">
        <v>176</v>
      </c>
      <c r="AU833" s="25" t="s">
        <v>87</v>
      </c>
    </row>
    <row r="834" spans="2:47" s="1" customFormat="1" ht="13.5">
      <c r="B834" s="47"/>
      <c r="C834" s="75"/>
      <c r="D834" s="248" t="s">
        <v>178</v>
      </c>
      <c r="E834" s="75"/>
      <c r="F834" s="251" t="s">
        <v>1085</v>
      </c>
      <c r="G834" s="75"/>
      <c r="H834" s="75"/>
      <c r="I834" s="204"/>
      <c r="J834" s="75"/>
      <c r="K834" s="75"/>
      <c r="L834" s="73"/>
      <c r="M834" s="250"/>
      <c r="N834" s="48"/>
      <c r="O834" s="48"/>
      <c r="P834" s="48"/>
      <c r="Q834" s="48"/>
      <c r="R834" s="48"/>
      <c r="S834" s="48"/>
      <c r="T834" s="96"/>
      <c r="AT834" s="25" t="s">
        <v>178</v>
      </c>
      <c r="AU834" s="25" t="s">
        <v>87</v>
      </c>
    </row>
    <row r="835" spans="2:51" s="12" customFormat="1" ht="13.5">
      <c r="B835" s="252"/>
      <c r="C835" s="253"/>
      <c r="D835" s="248" t="s">
        <v>180</v>
      </c>
      <c r="E835" s="254" t="s">
        <v>24</v>
      </c>
      <c r="F835" s="255" t="s">
        <v>1086</v>
      </c>
      <c r="G835" s="253"/>
      <c r="H835" s="254" t="s">
        <v>24</v>
      </c>
      <c r="I835" s="256"/>
      <c r="J835" s="253"/>
      <c r="K835" s="253"/>
      <c r="L835" s="257"/>
      <c r="M835" s="258"/>
      <c r="N835" s="259"/>
      <c r="O835" s="259"/>
      <c r="P835" s="259"/>
      <c r="Q835" s="259"/>
      <c r="R835" s="259"/>
      <c r="S835" s="259"/>
      <c r="T835" s="260"/>
      <c r="AT835" s="261" t="s">
        <v>180</v>
      </c>
      <c r="AU835" s="261" t="s">
        <v>87</v>
      </c>
      <c r="AV835" s="12" t="s">
        <v>25</v>
      </c>
      <c r="AW835" s="12" t="s">
        <v>38</v>
      </c>
      <c r="AX835" s="12" t="s">
        <v>75</v>
      </c>
      <c r="AY835" s="261" t="s">
        <v>167</v>
      </c>
    </row>
    <row r="836" spans="2:51" s="13" customFormat="1" ht="13.5">
      <c r="B836" s="262"/>
      <c r="C836" s="263"/>
      <c r="D836" s="248" t="s">
        <v>180</v>
      </c>
      <c r="E836" s="264" t="s">
        <v>24</v>
      </c>
      <c r="F836" s="265" t="s">
        <v>1087</v>
      </c>
      <c r="G836" s="263"/>
      <c r="H836" s="266">
        <v>381</v>
      </c>
      <c r="I836" s="267"/>
      <c r="J836" s="263"/>
      <c r="K836" s="263"/>
      <c r="L836" s="268"/>
      <c r="M836" s="269"/>
      <c r="N836" s="270"/>
      <c r="O836" s="270"/>
      <c r="P836" s="270"/>
      <c r="Q836" s="270"/>
      <c r="R836" s="270"/>
      <c r="S836" s="270"/>
      <c r="T836" s="271"/>
      <c r="AT836" s="272" t="s">
        <v>180</v>
      </c>
      <c r="AU836" s="272" t="s">
        <v>87</v>
      </c>
      <c r="AV836" s="13" t="s">
        <v>87</v>
      </c>
      <c r="AW836" s="13" t="s">
        <v>38</v>
      </c>
      <c r="AX836" s="13" t="s">
        <v>25</v>
      </c>
      <c r="AY836" s="272" t="s">
        <v>167</v>
      </c>
    </row>
    <row r="837" spans="2:65" s="1" customFormat="1" ht="22.8" customHeight="1">
      <c r="B837" s="47"/>
      <c r="C837" s="236" t="s">
        <v>1088</v>
      </c>
      <c r="D837" s="236" t="s">
        <v>169</v>
      </c>
      <c r="E837" s="237" t="s">
        <v>1089</v>
      </c>
      <c r="F837" s="238" t="s">
        <v>1090</v>
      </c>
      <c r="G837" s="239" t="s">
        <v>226</v>
      </c>
      <c r="H837" s="240">
        <v>381</v>
      </c>
      <c r="I837" s="241"/>
      <c r="J837" s="242">
        <f>ROUND(I837*H837,2)</f>
        <v>0</v>
      </c>
      <c r="K837" s="238" t="s">
        <v>173</v>
      </c>
      <c r="L837" s="73"/>
      <c r="M837" s="243" t="s">
        <v>24</v>
      </c>
      <c r="N837" s="244" t="s">
        <v>47</v>
      </c>
      <c r="O837" s="48"/>
      <c r="P837" s="245">
        <f>O837*H837</f>
        <v>0</v>
      </c>
      <c r="Q837" s="245">
        <v>0</v>
      </c>
      <c r="R837" s="245">
        <f>Q837*H837</f>
        <v>0</v>
      </c>
      <c r="S837" s="245">
        <v>0</v>
      </c>
      <c r="T837" s="246">
        <f>S837*H837</f>
        <v>0</v>
      </c>
      <c r="AR837" s="25" t="s">
        <v>174</v>
      </c>
      <c r="AT837" s="25" t="s">
        <v>169</v>
      </c>
      <c r="AU837" s="25" t="s">
        <v>87</v>
      </c>
      <c r="AY837" s="25" t="s">
        <v>167</v>
      </c>
      <c r="BE837" s="247">
        <f>IF(N837="základní",J837,0)</f>
        <v>0</v>
      </c>
      <c r="BF837" s="247">
        <f>IF(N837="snížená",J837,0)</f>
        <v>0</v>
      </c>
      <c r="BG837" s="247">
        <f>IF(N837="zákl. přenesená",J837,0)</f>
        <v>0</v>
      </c>
      <c r="BH837" s="247">
        <f>IF(N837="sníž. přenesená",J837,0)</f>
        <v>0</v>
      </c>
      <c r="BI837" s="247">
        <f>IF(N837="nulová",J837,0)</f>
        <v>0</v>
      </c>
      <c r="BJ837" s="25" t="s">
        <v>87</v>
      </c>
      <c r="BK837" s="247">
        <f>ROUND(I837*H837,2)</f>
        <v>0</v>
      </c>
      <c r="BL837" s="25" t="s">
        <v>174</v>
      </c>
      <c r="BM837" s="25" t="s">
        <v>1091</v>
      </c>
    </row>
    <row r="838" spans="2:47" s="1" customFormat="1" ht="13.5">
      <c r="B838" s="47"/>
      <c r="C838" s="75"/>
      <c r="D838" s="248" t="s">
        <v>176</v>
      </c>
      <c r="E838" s="75"/>
      <c r="F838" s="249" t="s">
        <v>1092</v>
      </c>
      <c r="G838" s="75"/>
      <c r="H838" s="75"/>
      <c r="I838" s="204"/>
      <c r="J838" s="75"/>
      <c r="K838" s="75"/>
      <c r="L838" s="73"/>
      <c r="M838" s="250"/>
      <c r="N838" s="48"/>
      <c r="O838" s="48"/>
      <c r="P838" s="48"/>
      <c r="Q838" s="48"/>
      <c r="R838" s="48"/>
      <c r="S838" s="48"/>
      <c r="T838" s="96"/>
      <c r="AT838" s="25" t="s">
        <v>176</v>
      </c>
      <c r="AU838" s="25" t="s">
        <v>87</v>
      </c>
    </row>
    <row r="839" spans="2:47" s="1" customFormat="1" ht="13.5">
      <c r="B839" s="47"/>
      <c r="C839" s="75"/>
      <c r="D839" s="248" t="s">
        <v>178</v>
      </c>
      <c r="E839" s="75"/>
      <c r="F839" s="251" t="s">
        <v>1085</v>
      </c>
      <c r="G839" s="75"/>
      <c r="H839" s="75"/>
      <c r="I839" s="204"/>
      <c r="J839" s="75"/>
      <c r="K839" s="75"/>
      <c r="L839" s="73"/>
      <c r="M839" s="250"/>
      <c r="N839" s="48"/>
      <c r="O839" s="48"/>
      <c r="P839" s="48"/>
      <c r="Q839" s="48"/>
      <c r="R839" s="48"/>
      <c r="S839" s="48"/>
      <c r="T839" s="96"/>
      <c r="AT839" s="25" t="s">
        <v>178</v>
      </c>
      <c r="AU839" s="25" t="s">
        <v>87</v>
      </c>
    </row>
    <row r="840" spans="2:51" s="12" customFormat="1" ht="13.5">
      <c r="B840" s="252"/>
      <c r="C840" s="253"/>
      <c r="D840" s="248" t="s">
        <v>180</v>
      </c>
      <c r="E840" s="254" t="s">
        <v>24</v>
      </c>
      <c r="F840" s="255" t="s">
        <v>1093</v>
      </c>
      <c r="G840" s="253"/>
      <c r="H840" s="254" t="s">
        <v>24</v>
      </c>
      <c r="I840" s="256"/>
      <c r="J840" s="253"/>
      <c r="K840" s="253"/>
      <c r="L840" s="257"/>
      <c r="M840" s="258"/>
      <c r="N840" s="259"/>
      <c r="O840" s="259"/>
      <c r="P840" s="259"/>
      <c r="Q840" s="259"/>
      <c r="R840" s="259"/>
      <c r="S840" s="259"/>
      <c r="T840" s="260"/>
      <c r="AT840" s="261" t="s">
        <v>180</v>
      </c>
      <c r="AU840" s="261" t="s">
        <v>87</v>
      </c>
      <c r="AV840" s="12" t="s">
        <v>25</v>
      </c>
      <c r="AW840" s="12" t="s">
        <v>38</v>
      </c>
      <c r="AX840" s="12" t="s">
        <v>75</v>
      </c>
      <c r="AY840" s="261" t="s">
        <v>167</v>
      </c>
    </row>
    <row r="841" spans="2:51" s="13" customFormat="1" ht="13.5">
      <c r="B841" s="262"/>
      <c r="C841" s="263"/>
      <c r="D841" s="248" t="s">
        <v>180</v>
      </c>
      <c r="E841" s="264" t="s">
        <v>24</v>
      </c>
      <c r="F841" s="265" t="s">
        <v>1087</v>
      </c>
      <c r="G841" s="263"/>
      <c r="H841" s="266">
        <v>381</v>
      </c>
      <c r="I841" s="267"/>
      <c r="J841" s="263"/>
      <c r="K841" s="263"/>
      <c r="L841" s="268"/>
      <c r="M841" s="269"/>
      <c r="N841" s="270"/>
      <c r="O841" s="270"/>
      <c r="P841" s="270"/>
      <c r="Q841" s="270"/>
      <c r="R841" s="270"/>
      <c r="S841" s="270"/>
      <c r="T841" s="271"/>
      <c r="AT841" s="272" t="s">
        <v>180</v>
      </c>
      <c r="AU841" s="272" t="s">
        <v>87</v>
      </c>
      <c r="AV841" s="13" t="s">
        <v>87</v>
      </c>
      <c r="AW841" s="13" t="s">
        <v>38</v>
      </c>
      <c r="AX841" s="13" t="s">
        <v>25</v>
      </c>
      <c r="AY841" s="272" t="s">
        <v>167</v>
      </c>
    </row>
    <row r="842" spans="2:65" s="1" customFormat="1" ht="14.4" customHeight="1">
      <c r="B842" s="47"/>
      <c r="C842" s="236" t="s">
        <v>1094</v>
      </c>
      <c r="D842" s="236" t="s">
        <v>169</v>
      </c>
      <c r="E842" s="237" t="s">
        <v>1095</v>
      </c>
      <c r="F842" s="238" t="s">
        <v>1096</v>
      </c>
      <c r="G842" s="239" t="s">
        <v>226</v>
      </c>
      <c r="H842" s="240">
        <v>381</v>
      </c>
      <c r="I842" s="241"/>
      <c r="J842" s="242">
        <f>ROUND(I842*H842,2)</f>
        <v>0</v>
      </c>
      <c r="K842" s="238" t="s">
        <v>173</v>
      </c>
      <c r="L842" s="73"/>
      <c r="M842" s="243" t="s">
        <v>24</v>
      </c>
      <c r="N842" s="244" t="s">
        <v>47</v>
      </c>
      <c r="O842" s="48"/>
      <c r="P842" s="245">
        <f>O842*H842</f>
        <v>0</v>
      </c>
      <c r="Q842" s="245">
        <v>0</v>
      </c>
      <c r="R842" s="245">
        <f>Q842*H842</f>
        <v>0</v>
      </c>
      <c r="S842" s="245">
        <v>0</v>
      </c>
      <c r="T842" s="246">
        <f>S842*H842</f>
        <v>0</v>
      </c>
      <c r="AR842" s="25" t="s">
        <v>174</v>
      </c>
      <c r="AT842" s="25" t="s">
        <v>169</v>
      </c>
      <c r="AU842" s="25" t="s">
        <v>87</v>
      </c>
      <c r="AY842" s="25" t="s">
        <v>167</v>
      </c>
      <c r="BE842" s="247">
        <f>IF(N842="základní",J842,0)</f>
        <v>0</v>
      </c>
      <c r="BF842" s="247">
        <f>IF(N842="snížená",J842,0)</f>
        <v>0</v>
      </c>
      <c r="BG842" s="247">
        <f>IF(N842="zákl. přenesená",J842,0)</f>
        <v>0</v>
      </c>
      <c r="BH842" s="247">
        <f>IF(N842="sníž. přenesená",J842,0)</f>
        <v>0</v>
      </c>
      <c r="BI842" s="247">
        <f>IF(N842="nulová",J842,0)</f>
        <v>0</v>
      </c>
      <c r="BJ842" s="25" t="s">
        <v>87</v>
      </c>
      <c r="BK842" s="247">
        <f>ROUND(I842*H842,2)</f>
        <v>0</v>
      </c>
      <c r="BL842" s="25" t="s">
        <v>174</v>
      </c>
      <c r="BM842" s="25" t="s">
        <v>1097</v>
      </c>
    </row>
    <row r="843" spans="2:47" s="1" customFormat="1" ht="13.5">
      <c r="B843" s="47"/>
      <c r="C843" s="75"/>
      <c r="D843" s="248" t="s">
        <v>176</v>
      </c>
      <c r="E843" s="75"/>
      <c r="F843" s="249" t="s">
        <v>1098</v>
      </c>
      <c r="G843" s="75"/>
      <c r="H843" s="75"/>
      <c r="I843" s="204"/>
      <c r="J843" s="75"/>
      <c r="K843" s="75"/>
      <c r="L843" s="73"/>
      <c r="M843" s="250"/>
      <c r="N843" s="48"/>
      <c r="O843" s="48"/>
      <c r="P843" s="48"/>
      <c r="Q843" s="48"/>
      <c r="R843" s="48"/>
      <c r="S843" s="48"/>
      <c r="T843" s="96"/>
      <c r="AT843" s="25" t="s">
        <v>176</v>
      </c>
      <c r="AU843" s="25" t="s">
        <v>87</v>
      </c>
    </row>
    <row r="844" spans="2:47" s="1" customFormat="1" ht="13.5">
      <c r="B844" s="47"/>
      <c r="C844" s="75"/>
      <c r="D844" s="248" t="s">
        <v>178</v>
      </c>
      <c r="E844" s="75"/>
      <c r="F844" s="251" t="s">
        <v>1085</v>
      </c>
      <c r="G844" s="75"/>
      <c r="H844" s="75"/>
      <c r="I844" s="204"/>
      <c r="J844" s="75"/>
      <c r="K844" s="75"/>
      <c r="L844" s="73"/>
      <c r="M844" s="250"/>
      <c r="N844" s="48"/>
      <c r="O844" s="48"/>
      <c r="P844" s="48"/>
      <c r="Q844" s="48"/>
      <c r="R844" s="48"/>
      <c r="S844" s="48"/>
      <c r="T844" s="96"/>
      <c r="AT844" s="25" t="s">
        <v>178</v>
      </c>
      <c r="AU844" s="25" t="s">
        <v>87</v>
      </c>
    </row>
    <row r="845" spans="2:51" s="12" customFormat="1" ht="13.5">
      <c r="B845" s="252"/>
      <c r="C845" s="253"/>
      <c r="D845" s="248" t="s">
        <v>180</v>
      </c>
      <c r="E845" s="254" t="s">
        <v>24</v>
      </c>
      <c r="F845" s="255" t="s">
        <v>1099</v>
      </c>
      <c r="G845" s="253"/>
      <c r="H845" s="254" t="s">
        <v>24</v>
      </c>
      <c r="I845" s="256"/>
      <c r="J845" s="253"/>
      <c r="K845" s="253"/>
      <c r="L845" s="257"/>
      <c r="M845" s="258"/>
      <c r="N845" s="259"/>
      <c r="O845" s="259"/>
      <c r="P845" s="259"/>
      <c r="Q845" s="259"/>
      <c r="R845" s="259"/>
      <c r="S845" s="259"/>
      <c r="T845" s="260"/>
      <c r="AT845" s="261" t="s">
        <v>180</v>
      </c>
      <c r="AU845" s="261" t="s">
        <v>87</v>
      </c>
      <c r="AV845" s="12" t="s">
        <v>25</v>
      </c>
      <c r="AW845" s="12" t="s">
        <v>38</v>
      </c>
      <c r="AX845" s="12" t="s">
        <v>75</v>
      </c>
      <c r="AY845" s="261" t="s">
        <v>167</v>
      </c>
    </row>
    <row r="846" spans="2:51" s="13" customFormat="1" ht="13.5">
      <c r="B846" s="262"/>
      <c r="C846" s="263"/>
      <c r="D846" s="248" t="s">
        <v>180</v>
      </c>
      <c r="E846" s="264" t="s">
        <v>24</v>
      </c>
      <c r="F846" s="265" t="s">
        <v>1087</v>
      </c>
      <c r="G846" s="263"/>
      <c r="H846" s="266">
        <v>381</v>
      </c>
      <c r="I846" s="267"/>
      <c r="J846" s="263"/>
      <c r="K846" s="263"/>
      <c r="L846" s="268"/>
      <c r="M846" s="269"/>
      <c r="N846" s="270"/>
      <c r="O846" s="270"/>
      <c r="P846" s="270"/>
      <c r="Q846" s="270"/>
      <c r="R846" s="270"/>
      <c r="S846" s="270"/>
      <c r="T846" s="271"/>
      <c r="AT846" s="272" t="s">
        <v>180</v>
      </c>
      <c r="AU846" s="272" t="s">
        <v>87</v>
      </c>
      <c r="AV846" s="13" t="s">
        <v>87</v>
      </c>
      <c r="AW846" s="13" t="s">
        <v>38</v>
      </c>
      <c r="AX846" s="13" t="s">
        <v>25</v>
      </c>
      <c r="AY846" s="272" t="s">
        <v>167</v>
      </c>
    </row>
    <row r="847" spans="2:65" s="1" customFormat="1" ht="22.8" customHeight="1">
      <c r="B847" s="47"/>
      <c r="C847" s="236" t="s">
        <v>1100</v>
      </c>
      <c r="D847" s="236" t="s">
        <v>169</v>
      </c>
      <c r="E847" s="237" t="s">
        <v>1101</v>
      </c>
      <c r="F847" s="238" t="s">
        <v>1102</v>
      </c>
      <c r="G847" s="239" t="s">
        <v>931</v>
      </c>
      <c r="H847" s="240">
        <v>8</v>
      </c>
      <c r="I847" s="241"/>
      <c r="J847" s="242">
        <f>ROUND(I847*H847,2)</f>
        <v>0</v>
      </c>
      <c r="K847" s="238" t="s">
        <v>173</v>
      </c>
      <c r="L847" s="73"/>
      <c r="M847" s="243" t="s">
        <v>24</v>
      </c>
      <c r="N847" s="244" t="s">
        <v>47</v>
      </c>
      <c r="O847" s="48"/>
      <c r="P847" s="245">
        <f>O847*H847</f>
        <v>0</v>
      </c>
      <c r="Q847" s="245">
        <v>0</v>
      </c>
      <c r="R847" s="245">
        <f>Q847*H847</f>
        <v>0</v>
      </c>
      <c r="S847" s="245">
        <v>0</v>
      </c>
      <c r="T847" s="246">
        <f>S847*H847</f>
        <v>0</v>
      </c>
      <c r="AR847" s="25" t="s">
        <v>174</v>
      </c>
      <c r="AT847" s="25" t="s">
        <v>169</v>
      </c>
      <c r="AU847" s="25" t="s">
        <v>87</v>
      </c>
      <c r="AY847" s="25" t="s">
        <v>167</v>
      </c>
      <c r="BE847" s="247">
        <f>IF(N847="základní",J847,0)</f>
        <v>0</v>
      </c>
      <c r="BF847" s="247">
        <f>IF(N847="snížená",J847,0)</f>
        <v>0</v>
      </c>
      <c r="BG847" s="247">
        <f>IF(N847="zákl. přenesená",J847,0)</f>
        <v>0</v>
      </c>
      <c r="BH847" s="247">
        <f>IF(N847="sníž. přenesená",J847,0)</f>
        <v>0</v>
      </c>
      <c r="BI847" s="247">
        <f>IF(N847="nulová",J847,0)</f>
        <v>0</v>
      </c>
      <c r="BJ847" s="25" t="s">
        <v>87</v>
      </c>
      <c r="BK847" s="247">
        <f>ROUND(I847*H847,2)</f>
        <v>0</v>
      </c>
      <c r="BL847" s="25" t="s">
        <v>174</v>
      </c>
      <c r="BM847" s="25" t="s">
        <v>1103</v>
      </c>
    </row>
    <row r="848" spans="2:47" s="1" customFormat="1" ht="13.5">
      <c r="B848" s="47"/>
      <c r="C848" s="75"/>
      <c r="D848" s="248" t="s">
        <v>176</v>
      </c>
      <c r="E848" s="75"/>
      <c r="F848" s="249" t="s">
        <v>1104</v>
      </c>
      <c r="G848" s="75"/>
      <c r="H848" s="75"/>
      <c r="I848" s="204"/>
      <c r="J848" s="75"/>
      <c r="K848" s="75"/>
      <c r="L848" s="73"/>
      <c r="M848" s="250"/>
      <c r="N848" s="48"/>
      <c r="O848" s="48"/>
      <c r="P848" s="48"/>
      <c r="Q848" s="48"/>
      <c r="R848" s="48"/>
      <c r="S848" s="48"/>
      <c r="T848" s="96"/>
      <c r="AT848" s="25" t="s">
        <v>176</v>
      </c>
      <c r="AU848" s="25" t="s">
        <v>87</v>
      </c>
    </row>
    <row r="849" spans="2:47" s="1" customFormat="1" ht="13.5">
      <c r="B849" s="47"/>
      <c r="C849" s="75"/>
      <c r="D849" s="248" t="s">
        <v>178</v>
      </c>
      <c r="E849" s="75"/>
      <c r="F849" s="251" t="s">
        <v>1105</v>
      </c>
      <c r="G849" s="75"/>
      <c r="H849" s="75"/>
      <c r="I849" s="204"/>
      <c r="J849" s="75"/>
      <c r="K849" s="75"/>
      <c r="L849" s="73"/>
      <c r="M849" s="250"/>
      <c r="N849" s="48"/>
      <c r="O849" s="48"/>
      <c r="P849" s="48"/>
      <c r="Q849" s="48"/>
      <c r="R849" s="48"/>
      <c r="S849" s="48"/>
      <c r="T849" s="96"/>
      <c r="AT849" s="25" t="s">
        <v>178</v>
      </c>
      <c r="AU849" s="25" t="s">
        <v>87</v>
      </c>
    </row>
    <row r="850" spans="2:51" s="12" customFormat="1" ht="13.5">
      <c r="B850" s="252"/>
      <c r="C850" s="253"/>
      <c r="D850" s="248" t="s">
        <v>180</v>
      </c>
      <c r="E850" s="254" t="s">
        <v>24</v>
      </c>
      <c r="F850" s="255" t="s">
        <v>1106</v>
      </c>
      <c r="G850" s="253"/>
      <c r="H850" s="254" t="s">
        <v>24</v>
      </c>
      <c r="I850" s="256"/>
      <c r="J850" s="253"/>
      <c r="K850" s="253"/>
      <c r="L850" s="257"/>
      <c r="M850" s="258"/>
      <c r="N850" s="259"/>
      <c r="O850" s="259"/>
      <c r="P850" s="259"/>
      <c r="Q850" s="259"/>
      <c r="R850" s="259"/>
      <c r="S850" s="259"/>
      <c r="T850" s="260"/>
      <c r="AT850" s="261" t="s">
        <v>180</v>
      </c>
      <c r="AU850" s="261" t="s">
        <v>87</v>
      </c>
      <c r="AV850" s="12" t="s">
        <v>25</v>
      </c>
      <c r="AW850" s="12" t="s">
        <v>38</v>
      </c>
      <c r="AX850" s="12" t="s">
        <v>75</v>
      </c>
      <c r="AY850" s="261" t="s">
        <v>167</v>
      </c>
    </row>
    <row r="851" spans="2:51" s="13" customFormat="1" ht="13.5">
      <c r="B851" s="262"/>
      <c r="C851" s="263"/>
      <c r="D851" s="248" t="s">
        <v>180</v>
      </c>
      <c r="E851" s="264" t="s">
        <v>24</v>
      </c>
      <c r="F851" s="265" t="s">
        <v>1107</v>
      </c>
      <c r="G851" s="263"/>
      <c r="H851" s="266">
        <v>8</v>
      </c>
      <c r="I851" s="267"/>
      <c r="J851" s="263"/>
      <c r="K851" s="263"/>
      <c r="L851" s="268"/>
      <c r="M851" s="269"/>
      <c r="N851" s="270"/>
      <c r="O851" s="270"/>
      <c r="P851" s="270"/>
      <c r="Q851" s="270"/>
      <c r="R851" s="270"/>
      <c r="S851" s="270"/>
      <c r="T851" s="271"/>
      <c r="AT851" s="272" t="s">
        <v>180</v>
      </c>
      <c r="AU851" s="272" t="s">
        <v>87</v>
      </c>
      <c r="AV851" s="13" t="s">
        <v>87</v>
      </c>
      <c r="AW851" s="13" t="s">
        <v>38</v>
      </c>
      <c r="AX851" s="13" t="s">
        <v>25</v>
      </c>
      <c r="AY851" s="272" t="s">
        <v>167</v>
      </c>
    </row>
    <row r="852" spans="2:65" s="1" customFormat="1" ht="22.8" customHeight="1">
      <c r="B852" s="47"/>
      <c r="C852" s="236" t="s">
        <v>1108</v>
      </c>
      <c r="D852" s="236" t="s">
        <v>169</v>
      </c>
      <c r="E852" s="237" t="s">
        <v>1109</v>
      </c>
      <c r="F852" s="238" t="s">
        <v>1110</v>
      </c>
      <c r="G852" s="239" t="s">
        <v>931</v>
      </c>
      <c r="H852" s="240">
        <v>8</v>
      </c>
      <c r="I852" s="241"/>
      <c r="J852" s="242">
        <f>ROUND(I852*H852,2)</f>
        <v>0</v>
      </c>
      <c r="K852" s="238" t="s">
        <v>173</v>
      </c>
      <c r="L852" s="73"/>
      <c r="M852" s="243" t="s">
        <v>24</v>
      </c>
      <c r="N852" s="244" t="s">
        <v>47</v>
      </c>
      <c r="O852" s="48"/>
      <c r="P852" s="245">
        <f>O852*H852</f>
        <v>0</v>
      </c>
      <c r="Q852" s="245">
        <v>3E-05</v>
      </c>
      <c r="R852" s="245">
        <f>Q852*H852</f>
        <v>0.00024</v>
      </c>
      <c r="S852" s="245">
        <v>0</v>
      </c>
      <c r="T852" s="246">
        <f>S852*H852</f>
        <v>0</v>
      </c>
      <c r="AR852" s="25" t="s">
        <v>174</v>
      </c>
      <c r="AT852" s="25" t="s">
        <v>169</v>
      </c>
      <c r="AU852" s="25" t="s">
        <v>87</v>
      </c>
      <c r="AY852" s="25" t="s">
        <v>167</v>
      </c>
      <c r="BE852" s="247">
        <f>IF(N852="základní",J852,0)</f>
        <v>0</v>
      </c>
      <c r="BF852" s="247">
        <f>IF(N852="snížená",J852,0)</f>
        <v>0</v>
      </c>
      <c r="BG852" s="247">
        <f>IF(N852="zákl. přenesená",J852,0)</f>
        <v>0</v>
      </c>
      <c r="BH852" s="247">
        <f>IF(N852="sníž. přenesená",J852,0)</f>
        <v>0</v>
      </c>
      <c r="BI852" s="247">
        <f>IF(N852="nulová",J852,0)</f>
        <v>0</v>
      </c>
      <c r="BJ852" s="25" t="s">
        <v>87</v>
      </c>
      <c r="BK852" s="247">
        <f>ROUND(I852*H852,2)</f>
        <v>0</v>
      </c>
      <c r="BL852" s="25" t="s">
        <v>174</v>
      </c>
      <c r="BM852" s="25" t="s">
        <v>1111</v>
      </c>
    </row>
    <row r="853" spans="2:47" s="1" customFormat="1" ht="13.5">
      <c r="B853" s="47"/>
      <c r="C853" s="75"/>
      <c r="D853" s="248" t="s">
        <v>176</v>
      </c>
      <c r="E853" s="75"/>
      <c r="F853" s="249" t="s">
        <v>1112</v>
      </c>
      <c r="G853" s="75"/>
      <c r="H853" s="75"/>
      <c r="I853" s="204"/>
      <c r="J853" s="75"/>
      <c r="K853" s="75"/>
      <c r="L853" s="73"/>
      <c r="M853" s="250"/>
      <c r="N853" s="48"/>
      <c r="O853" s="48"/>
      <c r="P853" s="48"/>
      <c r="Q853" s="48"/>
      <c r="R853" s="48"/>
      <c r="S853" s="48"/>
      <c r="T853" s="96"/>
      <c r="AT853" s="25" t="s">
        <v>176</v>
      </c>
      <c r="AU853" s="25" t="s">
        <v>87</v>
      </c>
    </row>
    <row r="854" spans="2:47" s="1" customFormat="1" ht="13.5">
      <c r="B854" s="47"/>
      <c r="C854" s="75"/>
      <c r="D854" s="248" t="s">
        <v>178</v>
      </c>
      <c r="E854" s="75"/>
      <c r="F854" s="251" t="s">
        <v>1105</v>
      </c>
      <c r="G854" s="75"/>
      <c r="H854" s="75"/>
      <c r="I854" s="204"/>
      <c r="J854" s="75"/>
      <c r="K854" s="75"/>
      <c r="L854" s="73"/>
      <c r="M854" s="250"/>
      <c r="N854" s="48"/>
      <c r="O854" s="48"/>
      <c r="P854" s="48"/>
      <c r="Q854" s="48"/>
      <c r="R854" s="48"/>
      <c r="S854" s="48"/>
      <c r="T854" s="96"/>
      <c r="AT854" s="25" t="s">
        <v>178</v>
      </c>
      <c r="AU854" s="25" t="s">
        <v>87</v>
      </c>
    </row>
    <row r="855" spans="2:51" s="12" customFormat="1" ht="13.5">
      <c r="B855" s="252"/>
      <c r="C855" s="253"/>
      <c r="D855" s="248" t="s">
        <v>180</v>
      </c>
      <c r="E855" s="254" t="s">
        <v>24</v>
      </c>
      <c r="F855" s="255" t="s">
        <v>1113</v>
      </c>
      <c r="G855" s="253"/>
      <c r="H855" s="254" t="s">
        <v>24</v>
      </c>
      <c r="I855" s="256"/>
      <c r="J855" s="253"/>
      <c r="K855" s="253"/>
      <c r="L855" s="257"/>
      <c r="M855" s="258"/>
      <c r="N855" s="259"/>
      <c r="O855" s="259"/>
      <c r="P855" s="259"/>
      <c r="Q855" s="259"/>
      <c r="R855" s="259"/>
      <c r="S855" s="259"/>
      <c r="T855" s="260"/>
      <c r="AT855" s="261" t="s">
        <v>180</v>
      </c>
      <c r="AU855" s="261" t="s">
        <v>87</v>
      </c>
      <c r="AV855" s="12" t="s">
        <v>25</v>
      </c>
      <c r="AW855" s="12" t="s">
        <v>38</v>
      </c>
      <c r="AX855" s="12" t="s">
        <v>75</v>
      </c>
      <c r="AY855" s="261" t="s">
        <v>167</v>
      </c>
    </row>
    <row r="856" spans="2:51" s="13" customFormat="1" ht="13.5">
      <c r="B856" s="262"/>
      <c r="C856" s="263"/>
      <c r="D856" s="248" t="s">
        <v>180</v>
      </c>
      <c r="E856" s="264" t="s">
        <v>24</v>
      </c>
      <c r="F856" s="265" t="s">
        <v>1107</v>
      </c>
      <c r="G856" s="263"/>
      <c r="H856" s="266">
        <v>8</v>
      </c>
      <c r="I856" s="267"/>
      <c r="J856" s="263"/>
      <c r="K856" s="263"/>
      <c r="L856" s="268"/>
      <c r="M856" s="269"/>
      <c r="N856" s="270"/>
      <c r="O856" s="270"/>
      <c r="P856" s="270"/>
      <c r="Q856" s="270"/>
      <c r="R856" s="270"/>
      <c r="S856" s="270"/>
      <c r="T856" s="271"/>
      <c r="AT856" s="272" t="s">
        <v>180</v>
      </c>
      <c r="AU856" s="272" t="s">
        <v>87</v>
      </c>
      <c r="AV856" s="13" t="s">
        <v>87</v>
      </c>
      <c r="AW856" s="13" t="s">
        <v>38</v>
      </c>
      <c r="AX856" s="13" t="s">
        <v>25</v>
      </c>
      <c r="AY856" s="272" t="s">
        <v>167</v>
      </c>
    </row>
    <row r="857" spans="2:65" s="1" customFormat="1" ht="14.4" customHeight="1">
      <c r="B857" s="47"/>
      <c r="C857" s="236" t="s">
        <v>1114</v>
      </c>
      <c r="D857" s="236" t="s">
        <v>169</v>
      </c>
      <c r="E857" s="237" t="s">
        <v>1115</v>
      </c>
      <c r="F857" s="238" t="s">
        <v>1116</v>
      </c>
      <c r="G857" s="239" t="s">
        <v>931</v>
      </c>
      <c r="H857" s="240">
        <v>8</v>
      </c>
      <c r="I857" s="241"/>
      <c r="J857" s="242">
        <f>ROUND(I857*H857,2)</f>
        <v>0</v>
      </c>
      <c r="K857" s="238" t="s">
        <v>173</v>
      </c>
      <c r="L857" s="73"/>
      <c r="M857" s="243" t="s">
        <v>24</v>
      </c>
      <c r="N857" s="244" t="s">
        <v>47</v>
      </c>
      <c r="O857" s="48"/>
      <c r="P857" s="245">
        <f>O857*H857</f>
        <v>0</v>
      </c>
      <c r="Q857" s="245">
        <v>0.0001</v>
      </c>
      <c r="R857" s="245">
        <f>Q857*H857</f>
        <v>0.0008</v>
      </c>
      <c r="S857" s="245">
        <v>0</v>
      </c>
      <c r="T857" s="246">
        <f>S857*H857</f>
        <v>0</v>
      </c>
      <c r="AR857" s="25" t="s">
        <v>174</v>
      </c>
      <c r="AT857" s="25" t="s">
        <v>169</v>
      </c>
      <c r="AU857" s="25" t="s">
        <v>87</v>
      </c>
      <c r="AY857" s="25" t="s">
        <v>167</v>
      </c>
      <c r="BE857" s="247">
        <f>IF(N857="základní",J857,0)</f>
        <v>0</v>
      </c>
      <c r="BF857" s="247">
        <f>IF(N857="snížená",J857,0)</f>
        <v>0</v>
      </c>
      <c r="BG857" s="247">
        <f>IF(N857="zákl. přenesená",J857,0)</f>
        <v>0</v>
      </c>
      <c r="BH857" s="247">
        <f>IF(N857="sníž. přenesená",J857,0)</f>
        <v>0</v>
      </c>
      <c r="BI857" s="247">
        <f>IF(N857="nulová",J857,0)</f>
        <v>0</v>
      </c>
      <c r="BJ857" s="25" t="s">
        <v>87</v>
      </c>
      <c r="BK857" s="247">
        <f>ROUND(I857*H857,2)</f>
        <v>0</v>
      </c>
      <c r="BL857" s="25" t="s">
        <v>174</v>
      </c>
      <c r="BM857" s="25" t="s">
        <v>1117</v>
      </c>
    </row>
    <row r="858" spans="2:47" s="1" customFormat="1" ht="13.5">
      <c r="B858" s="47"/>
      <c r="C858" s="75"/>
      <c r="D858" s="248" t="s">
        <v>176</v>
      </c>
      <c r="E858" s="75"/>
      <c r="F858" s="249" t="s">
        <v>1118</v>
      </c>
      <c r="G858" s="75"/>
      <c r="H858" s="75"/>
      <c r="I858" s="204"/>
      <c r="J858" s="75"/>
      <c r="K858" s="75"/>
      <c r="L858" s="73"/>
      <c r="M858" s="250"/>
      <c r="N858" s="48"/>
      <c r="O858" s="48"/>
      <c r="P858" s="48"/>
      <c r="Q858" s="48"/>
      <c r="R858" s="48"/>
      <c r="S858" s="48"/>
      <c r="T858" s="96"/>
      <c r="AT858" s="25" t="s">
        <v>176</v>
      </c>
      <c r="AU858" s="25" t="s">
        <v>87</v>
      </c>
    </row>
    <row r="859" spans="2:47" s="1" customFormat="1" ht="13.5">
      <c r="B859" s="47"/>
      <c r="C859" s="75"/>
      <c r="D859" s="248" t="s">
        <v>178</v>
      </c>
      <c r="E859" s="75"/>
      <c r="F859" s="251" t="s">
        <v>1105</v>
      </c>
      <c r="G859" s="75"/>
      <c r="H859" s="75"/>
      <c r="I859" s="204"/>
      <c r="J859" s="75"/>
      <c r="K859" s="75"/>
      <c r="L859" s="73"/>
      <c r="M859" s="250"/>
      <c r="N859" s="48"/>
      <c r="O859" s="48"/>
      <c r="P859" s="48"/>
      <c r="Q859" s="48"/>
      <c r="R859" s="48"/>
      <c r="S859" s="48"/>
      <c r="T859" s="96"/>
      <c r="AT859" s="25" t="s">
        <v>178</v>
      </c>
      <c r="AU859" s="25" t="s">
        <v>87</v>
      </c>
    </row>
    <row r="860" spans="2:65" s="1" customFormat="1" ht="14.4" customHeight="1">
      <c r="B860" s="47"/>
      <c r="C860" s="236" t="s">
        <v>1119</v>
      </c>
      <c r="D860" s="236" t="s">
        <v>169</v>
      </c>
      <c r="E860" s="237" t="s">
        <v>1120</v>
      </c>
      <c r="F860" s="238" t="s">
        <v>1121</v>
      </c>
      <c r="G860" s="239" t="s">
        <v>931</v>
      </c>
      <c r="H860" s="240">
        <v>8</v>
      </c>
      <c r="I860" s="241"/>
      <c r="J860" s="242">
        <f>ROUND(I860*H860,2)</f>
        <v>0</v>
      </c>
      <c r="K860" s="238" t="s">
        <v>173</v>
      </c>
      <c r="L860" s="73"/>
      <c r="M860" s="243" t="s">
        <v>24</v>
      </c>
      <c r="N860" s="244" t="s">
        <v>47</v>
      </c>
      <c r="O860" s="48"/>
      <c r="P860" s="245">
        <f>O860*H860</f>
        <v>0</v>
      </c>
      <c r="Q860" s="245">
        <v>0.0001</v>
      </c>
      <c r="R860" s="245">
        <f>Q860*H860</f>
        <v>0.0008</v>
      </c>
      <c r="S860" s="245">
        <v>0</v>
      </c>
      <c r="T860" s="246">
        <f>S860*H860</f>
        <v>0</v>
      </c>
      <c r="AR860" s="25" t="s">
        <v>174</v>
      </c>
      <c r="AT860" s="25" t="s">
        <v>169</v>
      </c>
      <c r="AU860" s="25" t="s">
        <v>87</v>
      </c>
      <c r="AY860" s="25" t="s">
        <v>167</v>
      </c>
      <c r="BE860" s="247">
        <f>IF(N860="základní",J860,0)</f>
        <v>0</v>
      </c>
      <c r="BF860" s="247">
        <f>IF(N860="snížená",J860,0)</f>
        <v>0</v>
      </c>
      <c r="BG860" s="247">
        <f>IF(N860="zákl. přenesená",J860,0)</f>
        <v>0</v>
      </c>
      <c r="BH860" s="247">
        <f>IF(N860="sníž. přenesená",J860,0)</f>
        <v>0</v>
      </c>
      <c r="BI860" s="247">
        <f>IF(N860="nulová",J860,0)</f>
        <v>0</v>
      </c>
      <c r="BJ860" s="25" t="s">
        <v>87</v>
      </c>
      <c r="BK860" s="247">
        <f>ROUND(I860*H860,2)</f>
        <v>0</v>
      </c>
      <c r="BL860" s="25" t="s">
        <v>174</v>
      </c>
      <c r="BM860" s="25" t="s">
        <v>1122</v>
      </c>
    </row>
    <row r="861" spans="2:47" s="1" customFormat="1" ht="13.5">
      <c r="B861" s="47"/>
      <c r="C861" s="75"/>
      <c r="D861" s="248" t="s">
        <v>176</v>
      </c>
      <c r="E861" s="75"/>
      <c r="F861" s="249" t="s">
        <v>1123</v>
      </c>
      <c r="G861" s="75"/>
      <c r="H861" s="75"/>
      <c r="I861" s="204"/>
      <c r="J861" s="75"/>
      <c r="K861" s="75"/>
      <c r="L861" s="73"/>
      <c r="M861" s="250"/>
      <c r="N861" s="48"/>
      <c r="O861" s="48"/>
      <c r="P861" s="48"/>
      <c r="Q861" s="48"/>
      <c r="R861" s="48"/>
      <c r="S861" s="48"/>
      <c r="T861" s="96"/>
      <c r="AT861" s="25" t="s">
        <v>176</v>
      </c>
      <c r="AU861" s="25" t="s">
        <v>87</v>
      </c>
    </row>
    <row r="862" spans="2:47" s="1" customFormat="1" ht="13.5">
      <c r="B862" s="47"/>
      <c r="C862" s="75"/>
      <c r="D862" s="248" t="s">
        <v>178</v>
      </c>
      <c r="E862" s="75"/>
      <c r="F862" s="251" t="s">
        <v>1105</v>
      </c>
      <c r="G862" s="75"/>
      <c r="H862" s="75"/>
      <c r="I862" s="204"/>
      <c r="J862" s="75"/>
      <c r="K862" s="75"/>
      <c r="L862" s="73"/>
      <c r="M862" s="250"/>
      <c r="N862" s="48"/>
      <c r="O862" s="48"/>
      <c r="P862" s="48"/>
      <c r="Q862" s="48"/>
      <c r="R862" s="48"/>
      <c r="S862" s="48"/>
      <c r="T862" s="96"/>
      <c r="AT862" s="25" t="s">
        <v>178</v>
      </c>
      <c r="AU862" s="25" t="s">
        <v>87</v>
      </c>
    </row>
    <row r="863" spans="2:65" s="1" customFormat="1" ht="14.4" customHeight="1">
      <c r="B863" s="47"/>
      <c r="C863" s="236" t="s">
        <v>1124</v>
      </c>
      <c r="D863" s="236" t="s">
        <v>169</v>
      </c>
      <c r="E863" s="237" t="s">
        <v>1125</v>
      </c>
      <c r="F863" s="238" t="s">
        <v>1126</v>
      </c>
      <c r="G863" s="239" t="s">
        <v>931</v>
      </c>
      <c r="H863" s="240">
        <v>1</v>
      </c>
      <c r="I863" s="241"/>
      <c r="J863" s="242">
        <f>ROUND(I863*H863,2)</f>
        <v>0</v>
      </c>
      <c r="K863" s="238" t="s">
        <v>173</v>
      </c>
      <c r="L863" s="73"/>
      <c r="M863" s="243" t="s">
        <v>24</v>
      </c>
      <c r="N863" s="244" t="s">
        <v>47</v>
      </c>
      <c r="O863" s="48"/>
      <c r="P863" s="245">
        <f>O863*H863</f>
        <v>0</v>
      </c>
      <c r="Q863" s="245">
        <v>0</v>
      </c>
      <c r="R863" s="245">
        <f>Q863*H863</f>
        <v>0</v>
      </c>
      <c r="S863" s="245">
        <v>0.482</v>
      </c>
      <c r="T863" s="246">
        <f>S863*H863</f>
        <v>0.482</v>
      </c>
      <c r="AR863" s="25" t="s">
        <v>174</v>
      </c>
      <c r="AT863" s="25" t="s">
        <v>169</v>
      </c>
      <c r="AU863" s="25" t="s">
        <v>87</v>
      </c>
      <c r="AY863" s="25" t="s">
        <v>167</v>
      </c>
      <c r="BE863" s="247">
        <f>IF(N863="základní",J863,0)</f>
        <v>0</v>
      </c>
      <c r="BF863" s="247">
        <f>IF(N863="snížená",J863,0)</f>
        <v>0</v>
      </c>
      <c r="BG863" s="247">
        <f>IF(N863="zákl. přenesená",J863,0)</f>
        <v>0</v>
      </c>
      <c r="BH863" s="247">
        <f>IF(N863="sníž. přenesená",J863,0)</f>
        <v>0</v>
      </c>
      <c r="BI863" s="247">
        <f>IF(N863="nulová",J863,0)</f>
        <v>0</v>
      </c>
      <c r="BJ863" s="25" t="s">
        <v>87</v>
      </c>
      <c r="BK863" s="247">
        <f>ROUND(I863*H863,2)</f>
        <v>0</v>
      </c>
      <c r="BL863" s="25" t="s">
        <v>174</v>
      </c>
      <c r="BM863" s="25" t="s">
        <v>1127</v>
      </c>
    </row>
    <row r="864" spans="2:47" s="1" customFormat="1" ht="13.5">
      <c r="B864" s="47"/>
      <c r="C864" s="75"/>
      <c r="D864" s="248" t="s">
        <v>176</v>
      </c>
      <c r="E864" s="75"/>
      <c r="F864" s="249" t="s">
        <v>1128</v>
      </c>
      <c r="G864" s="75"/>
      <c r="H864" s="75"/>
      <c r="I864" s="204"/>
      <c r="J864" s="75"/>
      <c r="K864" s="75"/>
      <c r="L864" s="73"/>
      <c r="M864" s="250"/>
      <c r="N864" s="48"/>
      <c r="O864" s="48"/>
      <c r="P864" s="48"/>
      <c r="Q864" s="48"/>
      <c r="R864" s="48"/>
      <c r="S864" s="48"/>
      <c r="T864" s="96"/>
      <c r="AT864" s="25" t="s">
        <v>176</v>
      </c>
      <c r="AU864" s="25" t="s">
        <v>87</v>
      </c>
    </row>
    <row r="865" spans="2:47" s="1" customFormat="1" ht="13.5">
      <c r="B865" s="47"/>
      <c r="C865" s="75"/>
      <c r="D865" s="248" t="s">
        <v>178</v>
      </c>
      <c r="E865" s="75"/>
      <c r="F865" s="251" t="s">
        <v>1129</v>
      </c>
      <c r="G865" s="75"/>
      <c r="H865" s="75"/>
      <c r="I865" s="204"/>
      <c r="J865" s="75"/>
      <c r="K865" s="75"/>
      <c r="L865" s="73"/>
      <c r="M865" s="250"/>
      <c r="N865" s="48"/>
      <c r="O865" s="48"/>
      <c r="P865" s="48"/>
      <c r="Q865" s="48"/>
      <c r="R865" s="48"/>
      <c r="S865" s="48"/>
      <c r="T865" s="96"/>
      <c r="AT865" s="25" t="s">
        <v>178</v>
      </c>
      <c r="AU865" s="25" t="s">
        <v>87</v>
      </c>
    </row>
    <row r="866" spans="2:51" s="12" customFormat="1" ht="13.5">
      <c r="B866" s="252"/>
      <c r="C866" s="253"/>
      <c r="D866" s="248" t="s">
        <v>180</v>
      </c>
      <c r="E866" s="254" t="s">
        <v>24</v>
      </c>
      <c r="F866" s="255" t="s">
        <v>597</v>
      </c>
      <c r="G866" s="253"/>
      <c r="H866" s="254" t="s">
        <v>24</v>
      </c>
      <c r="I866" s="256"/>
      <c r="J866" s="253"/>
      <c r="K866" s="253"/>
      <c r="L866" s="257"/>
      <c r="M866" s="258"/>
      <c r="N866" s="259"/>
      <c r="O866" s="259"/>
      <c r="P866" s="259"/>
      <c r="Q866" s="259"/>
      <c r="R866" s="259"/>
      <c r="S866" s="259"/>
      <c r="T866" s="260"/>
      <c r="AT866" s="261" t="s">
        <v>180</v>
      </c>
      <c r="AU866" s="261" t="s">
        <v>87</v>
      </c>
      <c r="AV866" s="12" t="s">
        <v>25</v>
      </c>
      <c r="AW866" s="12" t="s">
        <v>38</v>
      </c>
      <c r="AX866" s="12" t="s">
        <v>75</v>
      </c>
      <c r="AY866" s="261" t="s">
        <v>167</v>
      </c>
    </row>
    <row r="867" spans="2:51" s="13" customFormat="1" ht="13.5">
      <c r="B867" s="262"/>
      <c r="C867" s="263"/>
      <c r="D867" s="248" t="s">
        <v>180</v>
      </c>
      <c r="E867" s="264" t="s">
        <v>24</v>
      </c>
      <c r="F867" s="265" t="s">
        <v>25</v>
      </c>
      <c r="G867" s="263"/>
      <c r="H867" s="266">
        <v>1</v>
      </c>
      <c r="I867" s="267"/>
      <c r="J867" s="263"/>
      <c r="K867" s="263"/>
      <c r="L867" s="268"/>
      <c r="M867" s="269"/>
      <c r="N867" s="270"/>
      <c r="O867" s="270"/>
      <c r="P867" s="270"/>
      <c r="Q867" s="270"/>
      <c r="R867" s="270"/>
      <c r="S867" s="270"/>
      <c r="T867" s="271"/>
      <c r="AT867" s="272" t="s">
        <v>180</v>
      </c>
      <c r="AU867" s="272" t="s">
        <v>87</v>
      </c>
      <c r="AV867" s="13" t="s">
        <v>87</v>
      </c>
      <c r="AW867" s="13" t="s">
        <v>38</v>
      </c>
      <c r="AX867" s="13" t="s">
        <v>25</v>
      </c>
      <c r="AY867" s="272" t="s">
        <v>167</v>
      </c>
    </row>
    <row r="868" spans="2:65" s="1" customFormat="1" ht="14.4" customHeight="1">
      <c r="B868" s="47"/>
      <c r="C868" s="236" t="s">
        <v>1130</v>
      </c>
      <c r="D868" s="236" t="s">
        <v>169</v>
      </c>
      <c r="E868" s="237" t="s">
        <v>1131</v>
      </c>
      <c r="F868" s="238" t="s">
        <v>1132</v>
      </c>
      <c r="G868" s="239" t="s">
        <v>931</v>
      </c>
      <c r="H868" s="240">
        <v>1</v>
      </c>
      <c r="I868" s="241"/>
      <c r="J868" s="242">
        <f>ROUND(I868*H868,2)</f>
        <v>0</v>
      </c>
      <c r="K868" s="238" t="s">
        <v>173</v>
      </c>
      <c r="L868" s="73"/>
      <c r="M868" s="243" t="s">
        <v>24</v>
      </c>
      <c r="N868" s="244" t="s">
        <v>47</v>
      </c>
      <c r="O868" s="48"/>
      <c r="P868" s="245">
        <f>O868*H868</f>
        <v>0</v>
      </c>
      <c r="Q868" s="245">
        <v>0.35744</v>
      </c>
      <c r="R868" s="245">
        <f>Q868*H868</f>
        <v>0.35744</v>
      </c>
      <c r="S868" s="245">
        <v>0</v>
      </c>
      <c r="T868" s="246">
        <f>S868*H868</f>
        <v>0</v>
      </c>
      <c r="AR868" s="25" t="s">
        <v>174</v>
      </c>
      <c r="AT868" s="25" t="s">
        <v>169</v>
      </c>
      <c r="AU868" s="25" t="s">
        <v>87</v>
      </c>
      <c r="AY868" s="25" t="s">
        <v>167</v>
      </c>
      <c r="BE868" s="247">
        <f>IF(N868="základní",J868,0)</f>
        <v>0</v>
      </c>
      <c r="BF868" s="247">
        <f>IF(N868="snížená",J868,0)</f>
        <v>0</v>
      </c>
      <c r="BG868" s="247">
        <f>IF(N868="zákl. přenesená",J868,0)</f>
        <v>0</v>
      </c>
      <c r="BH868" s="247">
        <f>IF(N868="sníž. přenesená",J868,0)</f>
        <v>0</v>
      </c>
      <c r="BI868" s="247">
        <f>IF(N868="nulová",J868,0)</f>
        <v>0</v>
      </c>
      <c r="BJ868" s="25" t="s">
        <v>87</v>
      </c>
      <c r="BK868" s="247">
        <f>ROUND(I868*H868,2)</f>
        <v>0</v>
      </c>
      <c r="BL868" s="25" t="s">
        <v>174</v>
      </c>
      <c r="BM868" s="25" t="s">
        <v>1133</v>
      </c>
    </row>
    <row r="869" spans="2:47" s="1" customFormat="1" ht="13.5">
      <c r="B869" s="47"/>
      <c r="C869" s="75"/>
      <c r="D869" s="248" t="s">
        <v>176</v>
      </c>
      <c r="E869" s="75"/>
      <c r="F869" s="249" t="s">
        <v>1134</v>
      </c>
      <c r="G869" s="75"/>
      <c r="H869" s="75"/>
      <c r="I869" s="204"/>
      <c r="J869" s="75"/>
      <c r="K869" s="75"/>
      <c r="L869" s="73"/>
      <c r="M869" s="250"/>
      <c r="N869" s="48"/>
      <c r="O869" s="48"/>
      <c r="P869" s="48"/>
      <c r="Q869" s="48"/>
      <c r="R869" s="48"/>
      <c r="S869" s="48"/>
      <c r="T869" s="96"/>
      <c r="AT869" s="25" t="s">
        <v>176</v>
      </c>
      <c r="AU869" s="25" t="s">
        <v>87</v>
      </c>
    </row>
    <row r="870" spans="2:47" s="1" customFormat="1" ht="13.5">
      <c r="B870" s="47"/>
      <c r="C870" s="75"/>
      <c r="D870" s="248" t="s">
        <v>178</v>
      </c>
      <c r="E870" s="75"/>
      <c r="F870" s="251" t="s">
        <v>1135</v>
      </c>
      <c r="G870" s="75"/>
      <c r="H870" s="75"/>
      <c r="I870" s="204"/>
      <c r="J870" s="75"/>
      <c r="K870" s="75"/>
      <c r="L870" s="73"/>
      <c r="M870" s="250"/>
      <c r="N870" s="48"/>
      <c r="O870" s="48"/>
      <c r="P870" s="48"/>
      <c r="Q870" s="48"/>
      <c r="R870" s="48"/>
      <c r="S870" s="48"/>
      <c r="T870" s="96"/>
      <c r="AT870" s="25" t="s">
        <v>178</v>
      </c>
      <c r="AU870" s="25" t="s">
        <v>87</v>
      </c>
    </row>
    <row r="871" spans="2:51" s="12" customFormat="1" ht="13.5">
      <c r="B871" s="252"/>
      <c r="C871" s="253"/>
      <c r="D871" s="248" t="s">
        <v>180</v>
      </c>
      <c r="E871" s="254" t="s">
        <v>24</v>
      </c>
      <c r="F871" s="255" t="s">
        <v>1136</v>
      </c>
      <c r="G871" s="253"/>
      <c r="H871" s="254" t="s">
        <v>24</v>
      </c>
      <c r="I871" s="256"/>
      <c r="J871" s="253"/>
      <c r="K871" s="253"/>
      <c r="L871" s="257"/>
      <c r="M871" s="258"/>
      <c r="N871" s="259"/>
      <c r="O871" s="259"/>
      <c r="P871" s="259"/>
      <c r="Q871" s="259"/>
      <c r="R871" s="259"/>
      <c r="S871" s="259"/>
      <c r="T871" s="260"/>
      <c r="AT871" s="261" t="s">
        <v>180</v>
      </c>
      <c r="AU871" s="261" t="s">
        <v>87</v>
      </c>
      <c r="AV871" s="12" t="s">
        <v>25</v>
      </c>
      <c r="AW871" s="12" t="s">
        <v>38</v>
      </c>
      <c r="AX871" s="12" t="s">
        <v>75</v>
      </c>
      <c r="AY871" s="261" t="s">
        <v>167</v>
      </c>
    </row>
    <row r="872" spans="2:51" s="13" customFormat="1" ht="13.5">
      <c r="B872" s="262"/>
      <c r="C872" s="263"/>
      <c r="D872" s="248" t="s">
        <v>180</v>
      </c>
      <c r="E872" s="264" t="s">
        <v>24</v>
      </c>
      <c r="F872" s="265" t="s">
        <v>25</v>
      </c>
      <c r="G872" s="263"/>
      <c r="H872" s="266">
        <v>1</v>
      </c>
      <c r="I872" s="267"/>
      <c r="J872" s="263"/>
      <c r="K872" s="263"/>
      <c r="L872" s="268"/>
      <c r="M872" s="269"/>
      <c r="N872" s="270"/>
      <c r="O872" s="270"/>
      <c r="P872" s="270"/>
      <c r="Q872" s="270"/>
      <c r="R872" s="270"/>
      <c r="S872" s="270"/>
      <c r="T872" s="271"/>
      <c r="AT872" s="272" t="s">
        <v>180</v>
      </c>
      <c r="AU872" s="272" t="s">
        <v>87</v>
      </c>
      <c r="AV872" s="13" t="s">
        <v>87</v>
      </c>
      <c r="AW872" s="13" t="s">
        <v>38</v>
      </c>
      <c r="AX872" s="13" t="s">
        <v>25</v>
      </c>
      <c r="AY872" s="272" t="s">
        <v>167</v>
      </c>
    </row>
    <row r="873" spans="2:63" s="11" customFormat="1" ht="29.85" customHeight="1">
      <c r="B873" s="220"/>
      <c r="C873" s="221"/>
      <c r="D873" s="222" t="s">
        <v>74</v>
      </c>
      <c r="E873" s="234" t="s">
        <v>986</v>
      </c>
      <c r="F873" s="234" t="s">
        <v>1137</v>
      </c>
      <c r="G873" s="221"/>
      <c r="H873" s="221"/>
      <c r="I873" s="224"/>
      <c r="J873" s="235">
        <f>BK873</f>
        <v>0</v>
      </c>
      <c r="K873" s="221"/>
      <c r="L873" s="226"/>
      <c r="M873" s="227"/>
      <c r="N873" s="228"/>
      <c r="O873" s="228"/>
      <c r="P873" s="229">
        <f>SUM(P874:P877)</f>
        <v>0</v>
      </c>
      <c r="Q873" s="228"/>
      <c r="R873" s="229">
        <f>SUM(R874:R877)</f>
        <v>0.021189999999999997</v>
      </c>
      <c r="S873" s="228"/>
      <c r="T873" s="230">
        <f>SUM(T874:T877)</f>
        <v>0</v>
      </c>
      <c r="AR873" s="231" t="s">
        <v>25</v>
      </c>
      <c r="AT873" s="232" t="s">
        <v>74</v>
      </c>
      <c r="AU873" s="232" t="s">
        <v>25</v>
      </c>
      <c r="AY873" s="231" t="s">
        <v>167</v>
      </c>
      <c r="BK873" s="233">
        <f>SUM(BK874:BK877)</f>
        <v>0</v>
      </c>
    </row>
    <row r="874" spans="2:65" s="1" customFormat="1" ht="22.8" customHeight="1">
      <c r="B874" s="47"/>
      <c r="C874" s="236" t="s">
        <v>1138</v>
      </c>
      <c r="D874" s="236" t="s">
        <v>169</v>
      </c>
      <c r="E874" s="237" t="s">
        <v>1139</v>
      </c>
      <c r="F874" s="238" t="s">
        <v>1140</v>
      </c>
      <c r="G874" s="239" t="s">
        <v>226</v>
      </c>
      <c r="H874" s="240">
        <v>163</v>
      </c>
      <c r="I874" s="241"/>
      <c r="J874" s="242">
        <f>ROUND(I874*H874,2)</f>
        <v>0</v>
      </c>
      <c r="K874" s="238" t="s">
        <v>173</v>
      </c>
      <c r="L874" s="73"/>
      <c r="M874" s="243" t="s">
        <v>24</v>
      </c>
      <c r="N874" s="244" t="s">
        <v>47</v>
      </c>
      <c r="O874" s="48"/>
      <c r="P874" s="245">
        <f>O874*H874</f>
        <v>0</v>
      </c>
      <c r="Q874" s="245">
        <v>0.00013</v>
      </c>
      <c r="R874" s="245">
        <f>Q874*H874</f>
        <v>0.021189999999999997</v>
      </c>
      <c r="S874" s="245">
        <v>0</v>
      </c>
      <c r="T874" s="246">
        <f>S874*H874</f>
        <v>0</v>
      </c>
      <c r="AR874" s="25" t="s">
        <v>174</v>
      </c>
      <c r="AT874" s="25" t="s">
        <v>169</v>
      </c>
      <c r="AU874" s="25" t="s">
        <v>87</v>
      </c>
      <c r="AY874" s="25" t="s">
        <v>167</v>
      </c>
      <c r="BE874" s="247">
        <f>IF(N874="základní",J874,0)</f>
        <v>0</v>
      </c>
      <c r="BF874" s="247">
        <f>IF(N874="snížená",J874,0)</f>
        <v>0</v>
      </c>
      <c r="BG874" s="247">
        <f>IF(N874="zákl. přenesená",J874,0)</f>
        <v>0</v>
      </c>
      <c r="BH874" s="247">
        <f>IF(N874="sníž. přenesená",J874,0)</f>
        <v>0</v>
      </c>
      <c r="BI874" s="247">
        <f>IF(N874="nulová",J874,0)</f>
        <v>0</v>
      </c>
      <c r="BJ874" s="25" t="s">
        <v>87</v>
      </c>
      <c r="BK874" s="247">
        <f>ROUND(I874*H874,2)</f>
        <v>0</v>
      </c>
      <c r="BL874" s="25" t="s">
        <v>174</v>
      </c>
      <c r="BM874" s="25" t="s">
        <v>1141</v>
      </c>
    </row>
    <row r="875" spans="2:47" s="1" customFormat="1" ht="13.5">
      <c r="B875" s="47"/>
      <c r="C875" s="75"/>
      <c r="D875" s="248" t="s">
        <v>176</v>
      </c>
      <c r="E875" s="75"/>
      <c r="F875" s="249" t="s">
        <v>1142</v>
      </c>
      <c r="G875" s="75"/>
      <c r="H875" s="75"/>
      <c r="I875" s="204"/>
      <c r="J875" s="75"/>
      <c r="K875" s="75"/>
      <c r="L875" s="73"/>
      <c r="M875" s="250"/>
      <c r="N875" s="48"/>
      <c r="O875" s="48"/>
      <c r="P875" s="48"/>
      <c r="Q875" s="48"/>
      <c r="R875" s="48"/>
      <c r="S875" s="48"/>
      <c r="T875" s="96"/>
      <c r="AT875" s="25" t="s">
        <v>176</v>
      </c>
      <c r="AU875" s="25" t="s">
        <v>87</v>
      </c>
    </row>
    <row r="876" spans="2:47" s="1" customFormat="1" ht="13.5">
      <c r="B876" s="47"/>
      <c r="C876" s="75"/>
      <c r="D876" s="248" t="s">
        <v>178</v>
      </c>
      <c r="E876" s="75"/>
      <c r="F876" s="251" t="s">
        <v>1143</v>
      </c>
      <c r="G876" s="75"/>
      <c r="H876" s="75"/>
      <c r="I876" s="204"/>
      <c r="J876" s="75"/>
      <c r="K876" s="75"/>
      <c r="L876" s="73"/>
      <c r="M876" s="250"/>
      <c r="N876" s="48"/>
      <c r="O876" s="48"/>
      <c r="P876" s="48"/>
      <c r="Q876" s="48"/>
      <c r="R876" s="48"/>
      <c r="S876" s="48"/>
      <c r="T876" s="96"/>
      <c r="AT876" s="25" t="s">
        <v>178</v>
      </c>
      <c r="AU876" s="25" t="s">
        <v>87</v>
      </c>
    </row>
    <row r="877" spans="2:51" s="13" customFormat="1" ht="13.5">
      <c r="B877" s="262"/>
      <c r="C877" s="263"/>
      <c r="D877" s="248" t="s">
        <v>180</v>
      </c>
      <c r="E877" s="264" t="s">
        <v>24</v>
      </c>
      <c r="F877" s="265" t="s">
        <v>1144</v>
      </c>
      <c r="G877" s="263"/>
      <c r="H877" s="266">
        <v>163</v>
      </c>
      <c r="I877" s="267"/>
      <c r="J877" s="263"/>
      <c r="K877" s="263"/>
      <c r="L877" s="268"/>
      <c r="M877" s="269"/>
      <c r="N877" s="270"/>
      <c r="O877" s="270"/>
      <c r="P877" s="270"/>
      <c r="Q877" s="270"/>
      <c r="R877" s="270"/>
      <c r="S877" s="270"/>
      <c r="T877" s="271"/>
      <c r="AT877" s="272" t="s">
        <v>180</v>
      </c>
      <c r="AU877" s="272" t="s">
        <v>87</v>
      </c>
      <c r="AV877" s="13" t="s">
        <v>87</v>
      </c>
      <c r="AW877" s="13" t="s">
        <v>38</v>
      </c>
      <c r="AX877" s="13" t="s">
        <v>25</v>
      </c>
      <c r="AY877" s="272" t="s">
        <v>167</v>
      </c>
    </row>
    <row r="878" spans="2:63" s="11" customFormat="1" ht="29.85" customHeight="1">
      <c r="B878" s="220"/>
      <c r="C878" s="221"/>
      <c r="D878" s="222" t="s">
        <v>74</v>
      </c>
      <c r="E878" s="234" t="s">
        <v>995</v>
      </c>
      <c r="F878" s="234" t="s">
        <v>1145</v>
      </c>
      <c r="G878" s="221"/>
      <c r="H878" s="221"/>
      <c r="I878" s="224"/>
      <c r="J878" s="235">
        <f>BK878</f>
        <v>0</v>
      </c>
      <c r="K878" s="221"/>
      <c r="L878" s="226"/>
      <c r="M878" s="227"/>
      <c r="N878" s="228"/>
      <c r="O878" s="228"/>
      <c r="P878" s="229">
        <f>SUM(P879:P1049)</f>
        <v>0</v>
      </c>
      <c r="Q878" s="228"/>
      <c r="R878" s="229">
        <f>SUM(R879:R1049)</f>
        <v>2.4E-05</v>
      </c>
      <c r="S878" s="228"/>
      <c r="T878" s="230">
        <f>SUM(T879:T1049)</f>
        <v>216.51211</v>
      </c>
      <c r="AR878" s="231" t="s">
        <v>25</v>
      </c>
      <c r="AT878" s="232" t="s">
        <v>74</v>
      </c>
      <c r="AU878" s="232" t="s">
        <v>25</v>
      </c>
      <c r="AY878" s="231" t="s">
        <v>167</v>
      </c>
      <c r="BK878" s="233">
        <f>SUM(BK879:BK1049)</f>
        <v>0</v>
      </c>
    </row>
    <row r="879" spans="2:65" s="1" customFormat="1" ht="22.8" customHeight="1">
      <c r="B879" s="47"/>
      <c r="C879" s="236" t="s">
        <v>1146</v>
      </c>
      <c r="D879" s="236" t="s">
        <v>169</v>
      </c>
      <c r="E879" s="237" t="s">
        <v>1147</v>
      </c>
      <c r="F879" s="238" t="s">
        <v>1148</v>
      </c>
      <c r="G879" s="239" t="s">
        <v>226</v>
      </c>
      <c r="H879" s="240">
        <v>12</v>
      </c>
      <c r="I879" s="241"/>
      <c r="J879" s="242">
        <f>ROUND(I879*H879,2)</f>
        <v>0</v>
      </c>
      <c r="K879" s="238" t="s">
        <v>173</v>
      </c>
      <c r="L879" s="73"/>
      <c r="M879" s="243" t="s">
        <v>24</v>
      </c>
      <c r="N879" s="244" t="s">
        <v>47</v>
      </c>
      <c r="O879" s="48"/>
      <c r="P879" s="245">
        <f>O879*H879</f>
        <v>0</v>
      </c>
      <c r="Q879" s="245">
        <v>0</v>
      </c>
      <c r="R879" s="245">
        <f>Q879*H879</f>
        <v>0</v>
      </c>
      <c r="S879" s="245">
        <v>0.185</v>
      </c>
      <c r="T879" s="246">
        <f>S879*H879</f>
        <v>2.2199999999999998</v>
      </c>
      <c r="AR879" s="25" t="s">
        <v>174</v>
      </c>
      <c r="AT879" s="25" t="s">
        <v>169</v>
      </c>
      <c r="AU879" s="25" t="s">
        <v>87</v>
      </c>
      <c r="AY879" s="25" t="s">
        <v>167</v>
      </c>
      <c r="BE879" s="247">
        <f>IF(N879="základní",J879,0)</f>
        <v>0</v>
      </c>
      <c r="BF879" s="247">
        <f>IF(N879="snížená",J879,0)</f>
        <v>0</v>
      </c>
      <c r="BG879" s="247">
        <f>IF(N879="zákl. přenesená",J879,0)</f>
        <v>0</v>
      </c>
      <c r="BH879" s="247">
        <f>IF(N879="sníž. přenesená",J879,0)</f>
        <v>0</v>
      </c>
      <c r="BI879" s="247">
        <f>IF(N879="nulová",J879,0)</f>
        <v>0</v>
      </c>
      <c r="BJ879" s="25" t="s">
        <v>87</v>
      </c>
      <c r="BK879" s="247">
        <f>ROUND(I879*H879,2)</f>
        <v>0</v>
      </c>
      <c r="BL879" s="25" t="s">
        <v>174</v>
      </c>
      <c r="BM879" s="25" t="s">
        <v>1149</v>
      </c>
    </row>
    <row r="880" spans="2:47" s="1" customFormat="1" ht="13.5">
      <c r="B880" s="47"/>
      <c r="C880" s="75"/>
      <c r="D880" s="248" t="s">
        <v>176</v>
      </c>
      <c r="E880" s="75"/>
      <c r="F880" s="249" t="s">
        <v>1150</v>
      </c>
      <c r="G880" s="75"/>
      <c r="H880" s="75"/>
      <c r="I880" s="204"/>
      <c r="J880" s="75"/>
      <c r="K880" s="75"/>
      <c r="L880" s="73"/>
      <c r="M880" s="250"/>
      <c r="N880" s="48"/>
      <c r="O880" s="48"/>
      <c r="P880" s="48"/>
      <c r="Q880" s="48"/>
      <c r="R880" s="48"/>
      <c r="S880" s="48"/>
      <c r="T880" s="96"/>
      <c r="AT880" s="25" t="s">
        <v>176</v>
      </c>
      <c r="AU880" s="25" t="s">
        <v>87</v>
      </c>
    </row>
    <row r="881" spans="2:47" s="1" customFormat="1" ht="13.5">
      <c r="B881" s="47"/>
      <c r="C881" s="75"/>
      <c r="D881" s="248" t="s">
        <v>178</v>
      </c>
      <c r="E881" s="75"/>
      <c r="F881" s="251" t="s">
        <v>1151</v>
      </c>
      <c r="G881" s="75"/>
      <c r="H881" s="75"/>
      <c r="I881" s="204"/>
      <c r="J881" s="75"/>
      <c r="K881" s="75"/>
      <c r="L881" s="73"/>
      <c r="M881" s="250"/>
      <c r="N881" s="48"/>
      <c r="O881" s="48"/>
      <c r="P881" s="48"/>
      <c r="Q881" s="48"/>
      <c r="R881" s="48"/>
      <c r="S881" s="48"/>
      <c r="T881" s="96"/>
      <c r="AT881" s="25" t="s">
        <v>178</v>
      </c>
      <c r="AU881" s="25" t="s">
        <v>87</v>
      </c>
    </row>
    <row r="882" spans="2:51" s="12" customFormat="1" ht="13.5">
      <c r="B882" s="252"/>
      <c r="C882" s="253"/>
      <c r="D882" s="248" t="s">
        <v>180</v>
      </c>
      <c r="E882" s="254" t="s">
        <v>24</v>
      </c>
      <c r="F882" s="255" t="s">
        <v>1152</v>
      </c>
      <c r="G882" s="253"/>
      <c r="H882" s="254" t="s">
        <v>24</v>
      </c>
      <c r="I882" s="256"/>
      <c r="J882" s="253"/>
      <c r="K882" s="253"/>
      <c r="L882" s="257"/>
      <c r="M882" s="258"/>
      <c r="N882" s="259"/>
      <c r="O882" s="259"/>
      <c r="P882" s="259"/>
      <c r="Q882" s="259"/>
      <c r="R882" s="259"/>
      <c r="S882" s="259"/>
      <c r="T882" s="260"/>
      <c r="AT882" s="261" t="s">
        <v>180</v>
      </c>
      <c r="AU882" s="261" t="s">
        <v>87</v>
      </c>
      <c r="AV882" s="12" t="s">
        <v>25</v>
      </c>
      <c r="AW882" s="12" t="s">
        <v>38</v>
      </c>
      <c r="AX882" s="12" t="s">
        <v>75</v>
      </c>
      <c r="AY882" s="261" t="s">
        <v>167</v>
      </c>
    </row>
    <row r="883" spans="2:51" s="13" customFormat="1" ht="13.5">
      <c r="B883" s="262"/>
      <c r="C883" s="263"/>
      <c r="D883" s="248" t="s">
        <v>180</v>
      </c>
      <c r="E883" s="264" t="s">
        <v>24</v>
      </c>
      <c r="F883" s="265" t="s">
        <v>1153</v>
      </c>
      <c r="G883" s="263"/>
      <c r="H883" s="266">
        <v>12</v>
      </c>
      <c r="I883" s="267"/>
      <c r="J883" s="263"/>
      <c r="K883" s="263"/>
      <c r="L883" s="268"/>
      <c r="M883" s="269"/>
      <c r="N883" s="270"/>
      <c r="O883" s="270"/>
      <c r="P883" s="270"/>
      <c r="Q883" s="270"/>
      <c r="R883" s="270"/>
      <c r="S883" s="270"/>
      <c r="T883" s="271"/>
      <c r="AT883" s="272" t="s">
        <v>180</v>
      </c>
      <c r="AU883" s="272" t="s">
        <v>87</v>
      </c>
      <c r="AV883" s="13" t="s">
        <v>87</v>
      </c>
      <c r="AW883" s="13" t="s">
        <v>38</v>
      </c>
      <c r="AX883" s="13" t="s">
        <v>25</v>
      </c>
      <c r="AY883" s="272" t="s">
        <v>167</v>
      </c>
    </row>
    <row r="884" spans="2:65" s="1" customFormat="1" ht="14.4" customHeight="1">
      <c r="B884" s="47"/>
      <c r="C884" s="236" t="s">
        <v>1154</v>
      </c>
      <c r="D884" s="236" t="s">
        <v>169</v>
      </c>
      <c r="E884" s="237" t="s">
        <v>1155</v>
      </c>
      <c r="F884" s="238" t="s">
        <v>1156</v>
      </c>
      <c r="G884" s="239" t="s">
        <v>226</v>
      </c>
      <c r="H884" s="240">
        <v>1.305</v>
      </c>
      <c r="I884" s="241"/>
      <c r="J884" s="242">
        <f>ROUND(I884*H884,2)</f>
        <v>0</v>
      </c>
      <c r="K884" s="238" t="s">
        <v>173</v>
      </c>
      <c r="L884" s="73"/>
      <c r="M884" s="243" t="s">
        <v>24</v>
      </c>
      <c r="N884" s="244" t="s">
        <v>47</v>
      </c>
      <c r="O884" s="48"/>
      <c r="P884" s="245">
        <f>O884*H884</f>
        <v>0</v>
      </c>
      <c r="Q884" s="245">
        <v>0</v>
      </c>
      <c r="R884" s="245">
        <f>Q884*H884</f>
        <v>0</v>
      </c>
      <c r="S884" s="245">
        <v>0.082</v>
      </c>
      <c r="T884" s="246">
        <f>S884*H884</f>
        <v>0.10701</v>
      </c>
      <c r="AR884" s="25" t="s">
        <v>174</v>
      </c>
      <c r="AT884" s="25" t="s">
        <v>169</v>
      </c>
      <c r="AU884" s="25" t="s">
        <v>87</v>
      </c>
      <c r="AY884" s="25" t="s">
        <v>167</v>
      </c>
      <c r="BE884" s="247">
        <f>IF(N884="základní",J884,0)</f>
        <v>0</v>
      </c>
      <c r="BF884" s="247">
        <f>IF(N884="snížená",J884,0)</f>
        <v>0</v>
      </c>
      <c r="BG884" s="247">
        <f>IF(N884="zákl. přenesená",J884,0)</f>
        <v>0</v>
      </c>
      <c r="BH884" s="247">
        <f>IF(N884="sníž. přenesená",J884,0)</f>
        <v>0</v>
      </c>
      <c r="BI884" s="247">
        <f>IF(N884="nulová",J884,0)</f>
        <v>0</v>
      </c>
      <c r="BJ884" s="25" t="s">
        <v>87</v>
      </c>
      <c r="BK884" s="247">
        <f>ROUND(I884*H884,2)</f>
        <v>0</v>
      </c>
      <c r="BL884" s="25" t="s">
        <v>174</v>
      </c>
      <c r="BM884" s="25" t="s">
        <v>1157</v>
      </c>
    </row>
    <row r="885" spans="2:47" s="1" customFormat="1" ht="13.5">
      <c r="B885" s="47"/>
      <c r="C885" s="75"/>
      <c r="D885" s="248" t="s">
        <v>176</v>
      </c>
      <c r="E885" s="75"/>
      <c r="F885" s="249" t="s">
        <v>1158</v>
      </c>
      <c r="G885" s="75"/>
      <c r="H885" s="75"/>
      <c r="I885" s="204"/>
      <c r="J885" s="75"/>
      <c r="K885" s="75"/>
      <c r="L885" s="73"/>
      <c r="M885" s="250"/>
      <c r="N885" s="48"/>
      <c r="O885" s="48"/>
      <c r="P885" s="48"/>
      <c r="Q885" s="48"/>
      <c r="R885" s="48"/>
      <c r="S885" s="48"/>
      <c r="T885" s="96"/>
      <c r="AT885" s="25" t="s">
        <v>176</v>
      </c>
      <c r="AU885" s="25" t="s">
        <v>87</v>
      </c>
    </row>
    <row r="886" spans="2:51" s="12" customFormat="1" ht="13.5">
      <c r="B886" s="252"/>
      <c r="C886" s="253"/>
      <c r="D886" s="248" t="s">
        <v>180</v>
      </c>
      <c r="E886" s="254" t="s">
        <v>24</v>
      </c>
      <c r="F886" s="255" t="s">
        <v>1159</v>
      </c>
      <c r="G886" s="253"/>
      <c r="H886" s="254" t="s">
        <v>24</v>
      </c>
      <c r="I886" s="256"/>
      <c r="J886" s="253"/>
      <c r="K886" s="253"/>
      <c r="L886" s="257"/>
      <c r="M886" s="258"/>
      <c r="N886" s="259"/>
      <c r="O886" s="259"/>
      <c r="P886" s="259"/>
      <c r="Q886" s="259"/>
      <c r="R886" s="259"/>
      <c r="S886" s="259"/>
      <c r="T886" s="260"/>
      <c r="AT886" s="261" t="s">
        <v>180</v>
      </c>
      <c r="AU886" s="261" t="s">
        <v>87</v>
      </c>
      <c r="AV886" s="12" t="s">
        <v>25</v>
      </c>
      <c r="AW886" s="12" t="s">
        <v>38</v>
      </c>
      <c r="AX886" s="12" t="s">
        <v>75</v>
      </c>
      <c r="AY886" s="261" t="s">
        <v>167</v>
      </c>
    </row>
    <row r="887" spans="2:51" s="13" customFormat="1" ht="13.5">
      <c r="B887" s="262"/>
      <c r="C887" s="263"/>
      <c r="D887" s="248" t="s">
        <v>180</v>
      </c>
      <c r="E887" s="264" t="s">
        <v>24</v>
      </c>
      <c r="F887" s="265" t="s">
        <v>1160</v>
      </c>
      <c r="G887" s="263"/>
      <c r="H887" s="266">
        <v>1.305</v>
      </c>
      <c r="I887" s="267"/>
      <c r="J887" s="263"/>
      <c r="K887" s="263"/>
      <c r="L887" s="268"/>
      <c r="M887" s="269"/>
      <c r="N887" s="270"/>
      <c r="O887" s="270"/>
      <c r="P887" s="270"/>
      <c r="Q887" s="270"/>
      <c r="R887" s="270"/>
      <c r="S887" s="270"/>
      <c r="T887" s="271"/>
      <c r="AT887" s="272" t="s">
        <v>180</v>
      </c>
      <c r="AU887" s="272" t="s">
        <v>87</v>
      </c>
      <c r="AV887" s="13" t="s">
        <v>87</v>
      </c>
      <c r="AW887" s="13" t="s">
        <v>38</v>
      </c>
      <c r="AX887" s="13" t="s">
        <v>25</v>
      </c>
      <c r="AY887" s="272" t="s">
        <v>167</v>
      </c>
    </row>
    <row r="888" spans="2:65" s="1" customFormat="1" ht="22.8" customHeight="1">
      <c r="B888" s="47"/>
      <c r="C888" s="236" t="s">
        <v>1161</v>
      </c>
      <c r="D888" s="236" t="s">
        <v>169</v>
      </c>
      <c r="E888" s="237" t="s">
        <v>1162</v>
      </c>
      <c r="F888" s="238" t="s">
        <v>1163</v>
      </c>
      <c r="G888" s="239" t="s">
        <v>226</v>
      </c>
      <c r="H888" s="240">
        <v>32</v>
      </c>
      <c r="I888" s="241"/>
      <c r="J888" s="242">
        <f>ROUND(I888*H888,2)</f>
        <v>0</v>
      </c>
      <c r="K888" s="238" t="s">
        <v>173</v>
      </c>
      <c r="L888" s="73"/>
      <c r="M888" s="243" t="s">
        <v>24</v>
      </c>
      <c r="N888" s="244" t="s">
        <v>47</v>
      </c>
      <c r="O888" s="48"/>
      <c r="P888" s="245">
        <f>O888*H888</f>
        <v>0</v>
      </c>
      <c r="Q888" s="245">
        <v>0</v>
      </c>
      <c r="R888" s="245">
        <f>Q888*H888</f>
        <v>0</v>
      </c>
      <c r="S888" s="245">
        <v>0.131</v>
      </c>
      <c r="T888" s="246">
        <f>S888*H888</f>
        <v>4.192</v>
      </c>
      <c r="AR888" s="25" t="s">
        <v>174</v>
      </c>
      <c r="AT888" s="25" t="s">
        <v>169</v>
      </c>
      <c r="AU888" s="25" t="s">
        <v>87</v>
      </c>
      <c r="AY888" s="25" t="s">
        <v>167</v>
      </c>
      <c r="BE888" s="247">
        <f>IF(N888="základní",J888,0)</f>
        <v>0</v>
      </c>
      <c r="BF888" s="247">
        <f>IF(N888="snížená",J888,0)</f>
        <v>0</v>
      </c>
      <c r="BG888" s="247">
        <f>IF(N888="zákl. přenesená",J888,0)</f>
        <v>0</v>
      </c>
      <c r="BH888" s="247">
        <f>IF(N888="sníž. přenesená",J888,0)</f>
        <v>0</v>
      </c>
      <c r="BI888" s="247">
        <f>IF(N888="nulová",J888,0)</f>
        <v>0</v>
      </c>
      <c r="BJ888" s="25" t="s">
        <v>87</v>
      </c>
      <c r="BK888" s="247">
        <f>ROUND(I888*H888,2)</f>
        <v>0</v>
      </c>
      <c r="BL888" s="25" t="s">
        <v>174</v>
      </c>
      <c r="BM888" s="25" t="s">
        <v>1164</v>
      </c>
    </row>
    <row r="889" spans="2:47" s="1" customFormat="1" ht="13.5">
      <c r="B889" s="47"/>
      <c r="C889" s="75"/>
      <c r="D889" s="248" t="s">
        <v>176</v>
      </c>
      <c r="E889" s="75"/>
      <c r="F889" s="249" t="s">
        <v>1165</v>
      </c>
      <c r="G889" s="75"/>
      <c r="H889" s="75"/>
      <c r="I889" s="204"/>
      <c r="J889" s="75"/>
      <c r="K889" s="75"/>
      <c r="L889" s="73"/>
      <c r="M889" s="250"/>
      <c r="N889" s="48"/>
      <c r="O889" s="48"/>
      <c r="P889" s="48"/>
      <c r="Q889" s="48"/>
      <c r="R889" s="48"/>
      <c r="S889" s="48"/>
      <c r="T889" s="96"/>
      <c r="AT889" s="25" t="s">
        <v>176</v>
      </c>
      <c r="AU889" s="25" t="s">
        <v>87</v>
      </c>
    </row>
    <row r="890" spans="2:51" s="12" customFormat="1" ht="13.5">
      <c r="B890" s="252"/>
      <c r="C890" s="253"/>
      <c r="D890" s="248" t="s">
        <v>180</v>
      </c>
      <c r="E890" s="254" t="s">
        <v>24</v>
      </c>
      <c r="F890" s="255" t="s">
        <v>462</v>
      </c>
      <c r="G890" s="253"/>
      <c r="H890" s="254" t="s">
        <v>24</v>
      </c>
      <c r="I890" s="256"/>
      <c r="J890" s="253"/>
      <c r="K890" s="253"/>
      <c r="L890" s="257"/>
      <c r="M890" s="258"/>
      <c r="N890" s="259"/>
      <c r="O890" s="259"/>
      <c r="P890" s="259"/>
      <c r="Q890" s="259"/>
      <c r="R890" s="259"/>
      <c r="S890" s="259"/>
      <c r="T890" s="260"/>
      <c r="AT890" s="261" t="s">
        <v>180</v>
      </c>
      <c r="AU890" s="261" t="s">
        <v>87</v>
      </c>
      <c r="AV890" s="12" t="s">
        <v>25</v>
      </c>
      <c r="AW890" s="12" t="s">
        <v>38</v>
      </c>
      <c r="AX890" s="12" t="s">
        <v>75</v>
      </c>
      <c r="AY890" s="261" t="s">
        <v>167</v>
      </c>
    </row>
    <row r="891" spans="2:51" s="13" customFormat="1" ht="13.5">
      <c r="B891" s="262"/>
      <c r="C891" s="263"/>
      <c r="D891" s="248" t="s">
        <v>180</v>
      </c>
      <c r="E891" s="264" t="s">
        <v>24</v>
      </c>
      <c r="F891" s="265" t="s">
        <v>1166</v>
      </c>
      <c r="G891" s="263"/>
      <c r="H891" s="266">
        <v>18.615</v>
      </c>
      <c r="I891" s="267"/>
      <c r="J891" s="263"/>
      <c r="K891" s="263"/>
      <c r="L891" s="268"/>
      <c r="M891" s="269"/>
      <c r="N891" s="270"/>
      <c r="O891" s="270"/>
      <c r="P891" s="270"/>
      <c r="Q891" s="270"/>
      <c r="R891" s="270"/>
      <c r="S891" s="270"/>
      <c r="T891" s="271"/>
      <c r="AT891" s="272" t="s">
        <v>180</v>
      </c>
      <c r="AU891" s="272" t="s">
        <v>87</v>
      </c>
      <c r="AV891" s="13" t="s">
        <v>87</v>
      </c>
      <c r="AW891" s="13" t="s">
        <v>38</v>
      </c>
      <c r="AX891" s="13" t="s">
        <v>75</v>
      </c>
      <c r="AY891" s="272" t="s">
        <v>167</v>
      </c>
    </row>
    <row r="892" spans="2:51" s="13" customFormat="1" ht="13.5">
      <c r="B892" s="262"/>
      <c r="C892" s="263"/>
      <c r="D892" s="248" t="s">
        <v>180</v>
      </c>
      <c r="E892" s="264" t="s">
        <v>24</v>
      </c>
      <c r="F892" s="265" t="s">
        <v>1167</v>
      </c>
      <c r="G892" s="263"/>
      <c r="H892" s="266">
        <v>-3.705</v>
      </c>
      <c r="I892" s="267"/>
      <c r="J892" s="263"/>
      <c r="K892" s="263"/>
      <c r="L892" s="268"/>
      <c r="M892" s="269"/>
      <c r="N892" s="270"/>
      <c r="O892" s="270"/>
      <c r="P892" s="270"/>
      <c r="Q892" s="270"/>
      <c r="R892" s="270"/>
      <c r="S892" s="270"/>
      <c r="T892" s="271"/>
      <c r="AT892" s="272" t="s">
        <v>180</v>
      </c>
      <c r="AU892" s="272" t="s">
        <v>87</v>
      </c>
      <c r="AV892" s="13" t="s">
        <v>87</v>
      </c>
      <c r="AW892" s="13" t="s">
        <v>38</v>
      </c>
      <c r="AX892" s="13" t="s">
        <v>75</v>
      </c>
      <c r="AY892" s="272" t="s">
        <v>167</v>
      </c>
    </row>
    <row r="893" spans="2:51" s="13" customFormat="1" ht="13.5">
      <c r="B893" s="262"/>
      <c r="C893" s="263"/>
      <c r="D893" s="248" t="s">
        <v>180</v>
      </c>
      <c r="E893" s="264" t="s">
        <v>24</v>
      </c>
      <c r="F893" s="265" t="s">
        <v>1168</v>
      </c>
      <c r="G893" s="263"/>
      <c r="H893" s="266">
        <v>17.155</v>
      </c>
      <c r="I893" s="267"/>
      <c r="J893" s="263"/>
      <c r="K893" s="263"/>
      <c r="L893" s="268"/>
      <c r="M893" s="269"/>
      <c r="N893" s="270"/>
      <c r="O893" s="270"/>
      <c r="P893" s="270"/>
      <c r="Q893" s="270"/>
      <c r="R893" s="270"/>
      <c r="S893" s="270"/>
      <c r="T893" s="271"/>
      <c r="AT893" s="272" t="s">
        <v>180</v>
      </c>
      <c r="AU893" s="272" t="s">
        <v>87</v>
      </c>
      <c r="AV893" s="13" t="s">
        <v>87</v>
      </c>
      <c r="AW893" s="13" t="s">
        <v>38</v>
      </c>
      <c r="AX893" s="13" t="s">
        <v>75</v>
      </c>
      <c r="AY893" s="272" t="s">
        <v>167</v>
      </c>
    </row>
    <row r="894" spans="2:51" s="13" customFormat="1" ht="13.5">
      <c r="B894" s="262"/>
      <c r="C894" s="263"/>
      <c r="D894" s="248" t="s">
        <v>180</v>
      </c>
      <c r="E894" s="264" t="s">
        <v>24</v>
      </c>
      <c r="F894" s="265" t="s">
        <v>1169</v>
      </c>
      <c r="G894" s="263"/>
      <c r="H894" s="266">
        <v>-1.5</v>
      </c>
      <c r="I894" s="267"/>
      <c r="J894" s="263"/>
      <c r="K894" s="263"/>
      <c r="L894" s="268"/>
      <c r="M894" s="269"/>
      <c r="N894" s="270"/>
      <c r="O894" s="270"/>
      <c r="P894" s="270"/>
      <c r="Q894" s="270"/>
      <c r="R894" s="270"/>
      <c r="S894" s="270"/>
      <c r="T894" s="271"/>
      <c r="AT894" s="272" t="s">
        <v>180</v>
      </c>
      <c r="AU894" s="272" t="s">
        <v>87</v>
      </c>
      <c r="AV894" s="13" t="s">
        <v>87</v>
      </c>
      <c r="AW894" s="13" t="s">
        <v>38</v>
      </c>
      <c r="AX894" s="13" t="s">
        <v>75</v>
      </c>
      <c r="AY894" s="272" t="s">
        <v>167</v>
      </c>
    </row>
    <row r="895" spans="2:51" s="13" customFormat="1" ht="13.5">
      <c r="B895" s="262"/>
      <c r="C895" s="263"/>
      <c r="D895" s="248" t="s">
        <v>180</v>
      </c>
      <c r="E895" s="264" t="s">
        <v>24</v>
      </c>
      <c r="F895" s="265" t="s">
        <v>1170</v>
      </c>
      <c r="G895" s="263"/>
      <c r="H895" s="266">
        <v>1.435</v>
      </c>
      <c r="I895" s="267"/>
      <c r="J895" s="263"/>
      <c r="K895" s="263"/>
      <c r="L895" s="268"/>
      <c r="M895" s="269"/>
      <c r="N895" s="270"/>
      <c r="O895" s="270"/>
      <c r="P895" s="270"/>
      <c r="Q895" s="270"/>
      <c r="R895" s="270"/>
      <c r="S895" s="270"/>
      <c r="T895" s="271"/>
      <c r="AT895" s="272" t="s">
        <v>180</v>
      </c>
      <c r="AU895" s="272" t="s">
        <v>87</v>
      </c>
      <c r="AV895" s="13" t="s">
        <v>87</v>
      </c>
      <c r="AW895" s="13" t="s">
        <v>38</v>
      </c>
      <c r="AX895" s="13" t="s">
        <v>75</v>
      </c>
      <c r="AY895" s="272" t="s">
        <v>167</v>
      </c>
    </row>
    <row r="896" spans="2:51" s="14" customFormat="1" ht="13.5">
      <c r="B896" s="273"/>
      <c r="C896" s="274"/>
      <c r="D896" s="248" t="s">
        <v>180</v>
      </c>
      <c r="E896" s="275" t="s">
        <v>24</v>
      </c>
      <c r="F896" s="276" t="s">
        <v>201</v>
      </c>
      <c r="G896" s="274"/>
      <c r="H896" s="277">
        <v>32</v>
      </c>
      <c r="I896" s="278"/>
      <c r="J896" s="274"/>
      <c r="K896" s="274"/>
      <c r="L896" s="279"/>
      <c r="M896" s="280"/>
      <c r="N896" s="281"/>
      <c r="O896" s="281"/>
      <c r="P896" s="281"/>
      <c r="Q896" s="281"/>
      <c r="R896" s="281"/>
      <c r="S896" s="281"/>
      <c r="T896" s="282"/>
      <c r="AT896" s="283" t="s">
        <v>180</v>
      </c>
      <c r="AU896" s="283" t="s">
        <v>87</v>
      </c>
      <c r="AV896" s="14" t="s">
        <v>174</v>
      </c>
      <c r="AW896" s="14" t="s">
        <v>38</v>
      </c>
      <c r="AX896" s="14" t="s">
        <v>25</v>
      </c>
      <c r="AY896" s="283" t="s">
        <v>167</v>
      </c>
    </row>
    <row r="897" spans="2:65" s="1" customFormat="1" ht="22.8" customHeight="1">
      <c r="B897" s="47"/>
      <c r="C897" s="236" t="s">
        <v>1171</v>
      </c>
      <c r="D897" s="236" t="s">
        <v>169</v>
      </c>
      <c r="E897" s="237" t="s">
        <v>1172</v>
      </c>
      <c r="F897" s="238" t="s">
        <v>1173</v>
      </c>
      <c r="G897" s="239" t="s">
        <v>172</v>
      </c>
      <c r="H897" s="240">
        <v>16.3</v>
      </c>
      <c r="I897" s="241"/>
      <c r="J897" s="242">
        <f>ROUND(I897*H897,2)</f>
        <v>0</v>
      </c>
      <c r="K897" s="238" t="s">
        <v>173</v>
      </c>
      <c r="L897" s="73"/>
      <c r="M897" s="243" t="s">
        <v>24</v>
      </c>
      <c r="N897" s="244" t="s">
        <v>47</v>
      </c>
      <c r="O897" s="48"/>
      <c r="P897" s="245">
        <f>O897*H897</f>
        <v>0</v>
      </c>
      <c r="Q897" s="245">
        <v>0</v>
      </c>
      <c r="R897" s="245">
        <f>Q897*H897</f>
        <v>0</v>
      </c>
      <c r="S897" s="245">
        <v>1.8</v>
      </c>
      <c r="T897" s="246">
        <f>S897*H897</f>
        <v>29.340000000000003</v>
      </c>
      <c r="AR897" s="25" t="s">
        <v>174</v>
      </c>
      <c r="AT897" s="25" t="s">
        <v>169</v>
      </c>
      <c r="AU897" s="25" t="s">
        <v>87</v>
      </c>
      <c r="AY897" s="25" t="s">
        <v>167</v>
      </c>
      <c r="BE897" s="247">
        <f>IF(N897="základní",J897,0)</f>
        <v>0</v>
      </c>
      <c r="BF897" s="247">
        <f>IF(N897="snížená",J897,0)</f>
        <v>0</v>
      </c>
      <c r="BG897" s="247">
        <f>IF(N897="zákl. přenesená",J897,0)</f>
        <v>0</v>
      </c>
      <c r="BH897" s="247">
        <f>IF(N897="sníž. přenesená",J897,0)</f>
        <v>0</v>
      </c>
      <c r="BI897" s="247">
        <f>IF(N897="nulová",J897,0)</f>
        <v>0</v>
      </c>
      <c r="BJ897" s="25" t="s">
        <v>87</v>
      </c>
      <c r="BK897" s="247">
        <f>ROUND(I897*H897,2)</f>
        <v>0</v>
      </c>
      <c r="BL897" s="25" t="s">
        <v>174</v>
      </c>
      <c r="BM897" s="25" t="s">
        <v>1174</v>
      </c>
    </row>
    <row r="898" spans="2:47" s="1" customFormat="1" ht="13.5">
      <c r="B898" s="47"/>
      <c r="C898" s="75"/>
      <c r="D898" s="248" t="s">
        <v>176</v>
      </c>
      <c r="E898" s="75"/>
      <c r="F898" s="249" t="s">
        <v>1175</v>
      </c>
      <c r="G898" s="75"/>
      <c r="H898" s="75"/>
      <c r="I898" s="204"/>
      <c r="J898" s="75"/>
      <c r="K898" s="75"/>
      <c r="L898" s="73"/>
      <c r="M898" s="250"/>
      <c r="N898" s="48"/>
      <c r="O898" s="48"/>
      <c r="P898" s="48"/>
      <c r="Q898" s="48"/>
      <c r="R898" s="48"/>
      <c r="S898" s="48"/>
      <c r="T898" s="96"/>
      <c r="AT898" s="25" t="s">
        <v>176</v>
      </c>
      <c r="AU898" s="25" t="s">
        <v>87</v>
      </c>
    </row>
    <row r="899" spans="2:47" s="1" customFormat="1" ht="13.5">
      <c r="B899" s="47"/>
      <c r="C899" s="75"/>
      <c r="D899" s="248" t="s">
        <v>178</v>
      </c>
      <c r="E899" s="75"/>
      <c r="F899" s="251" t="s">
        <v>1176</v>
      </c>
      <c r="G899" s="75"/>
      <c r="H899" s="75"/>
      <c r="I899" s="204"/>
      <c r="J899" s="75"/>
      <c r="K899" s="75"/>
      <c r="L899" s="73"/>
      <c r="M899" s="250"/>
      <c r="N899" s="48"/>
      <c r="O899" s="48"/>
      <c r="P899" s="48"/>
      <c r="Q899" s="48"/>
      <c r="R899" s="48"/>
      <c r="S899" s="48"/>
      <c r="T899" s="96"/>
      <c r="AT899" s="25" t="s">
        <v>178</v>
      </c>
      <c r="AU899" s="25" t="s">
        <v>87</v>
      </c>
    </row>
    <row r="900" spans="2:51" s="12" customFormat="1" ht="13.5">
      <c r="B900" s="252"/>
      <c r="C900" s="253"/>
      <c r="D900" s="248" t="s">
        <v>180</v>
      </c>
      <c r="E900" s="254" t="s">
        <v>24</v>
      </c>
      <c r="F900" s="255" t="s">
        <v>462</v>
      </c>
      <c r="G900" s="253"/>
      <c r="H900" s="254" t="s">
        <v>24</v>
      </c>
      <c r="I900" s="256"/>
      <c r="J900" s="253"/>
      <c r="K900" s="253"/>
      <c r="L900" s="257"/>
      <c r="M900" s="258"/>
      <c r="N900" s="259"/>
      <c r="O900" s="259"/>
      <c r="P900" s="259"/>
      <c r="Q900" s="259"/>
      <c r="R900" s="259"/>
      <c r="S900" s="259"/>
      <c r="T900" s="260"/>
      <c r="AT900" s="261" t="s">
        <v>180</v>
      </c>
      <c r="AU900" s="261" t="s">
        <v>87</v>
      </c>
      <c r="AV900" s="12" t="s">
        <v>25</v>
      </c>
      <c r="AW900" s="12" t="s">
        <v>38</v>
      </c>
      <c r="AX900" s="12" t="s">
        <v>75</v>
      </c>
      <c r="AY900" s="261" t="s">
        <v>167</v>
      </c>
    </row>
    <row r="901" spans="2:51" s="13" customFormat="1" ht="13.5">
      <c r="B901" s="262"/>
      <c r="C901" s="263"/>
      <c r="D901" s="248" t="s">
        <v>180</v>
      </c>
      <c r="E901" s="264" t="s">
        <v>24</v>
      </c>
      <c r="F901" s="265" t="s">
        <v>1177</v>
      </c>
      <c r="G901" s="263"/>
      <c r="H901" s="266">
        <v>18.25</v>
      </c>
      <c r="I901" s="267"/>
      <c r="J901" s="263"/>
      <c r="K901" s="263"/>
      <c r="L901" s="268"/>
      <c r="M901" s="269"/>
      <c r="N901" s="270"/>
      <c r="O901" s="270"/>
      <c r="P901" s="270"/>
      <c r="Q901" s="270"/>
      <c r="R901" s="270"/>
      <c r="S901" s="270"/>
      <c r="T901" s="271"/>
      <c r="AT901" s="272" t="s">
        <v>180</v>
      </c>
      <c r="AU901" s="272" t="s">
        <v>87</v>
      </c>
      <c r="AV901" s="13" t="s">
        <v>87</v>
      </c>
      <c r="AW901" s="13" t="s">
        <v>38</v>
      </c>
      <c r="AX901" s="13" t="s">
        <v>75</v>
      </c>
      <c r="AY901" s="272" t="s">
        <v>167</v>
      </c>
    </row>
    <row r="902" spans="2:51" s="13" customFormat="1" ht="13.5">
      <c r="B902" s="262"/>
      <c r="C902" s="263"/>
      <c r="D902" s="248" t="s">
        <v>180</v>
      </c>
      <c r="E902" s="264" t="s">
        <v>24</v>
      </c>
      <c r="F902" s="265" t="s">
        <v>1178</v>
      </c>
      <c r="G902" s="263"/>
      <c r="H902" s="266">
        <v>-0.956</v>
      </c>
      <c r="I902" s="267"/>
      <c r="J902" s="263"/>
      <c r="K902" s="263"/>
      <c r="L902" s="268"/>
      <c r="M902" s="269"/>
      <c r="N902" s="270"/>
      <c r="O902" s="270"/>
      <c r="P902" s="270"/>
      <c r="Q902" s="270"/>
      <c r="R902" s="270"/>
      <c r="S902" s="270"/>
      <c r="T902" s="271"/>
      <c r="AT902" s="272" t="s">
        <v>180</v>
      </c>
      <c r="AU902" s="272" t="s">
        <v>87</v>
      </c>
      <c r="AV902" s="13" t="s">
        <v>87</v>
      </c>
      <c r="AW902" s="13" t="s">
        <v>38</v>
      </c>
      <c r="AX902" s="13" t="s">
        <v>75</v>
      </c>
      <c r="AY902" s="272" t="s">
        <v>167</v>
      </c>
    </row>
    <row r="903" spans="2:51" s="13" customFormat="1" ht="13.5">
      <c r="B903" s="262"/>
      <c r="C903" s="263"/>
      <c r="D903" s="248" t="s">
        <v>180</v>
      </c>
      <c r="E903" s="264" t="s">
        <v>24</v>
      </c>
      <c r="F903" s="265" t="s">
        <v>1179</v>
      </c>
      <c r="G903" s="263"/>
      <c r="H903" s="266">
        <v>-1.32</v>
      </c>
      <c r="I903" s="267"/>
      <c r="J903" s="263"/>
      <c r="K903" s="263"/>
      <c r="L903" s="268"/>
      <c r="M903" s="269"/>
      <c r="N903" s="270"/>
      <c r="O903" s="270"/>
      <c r="P903" s="270"/>
      <c r="Q903" s="270"/>
      <c r="R903" s="270"/>
      <c r="S903" s="270"/>
      <c r="T903" s="271"/>
      <c r="AT903" s="272" t="s">
        <v>180</v>
      </c>
      <c r="AU903" s="272" t="s">
        <v>87</v>
      </c>
      <c r="AV903" s="13" t="s">
        <v>87</v>
      </c>
      <c r="AW903" s="13" t="s">
        <v>38</v>
      </c>
      <c r="AX903" s="13" t="s">
        <v>75</v>
      </c>
      <c r="AY903" s="272" t="s">
        <v>167</v>
      </c>
    </row>
    <row r="904" spans="2:51" s="13" customFormat="1" ht="13.5">
      <c r="B904" s="262"/>
      <c r="C904" s="263"/>
      <c r="D904" s="248" t="s">
        <v>180</v>
      </c>
      <c r="E904" s="264" t="s">
        <v>24</v>
      </c>
      <c r="F904" s="265" t="s">
        <v>1180</v>
      </c>
      <c r="G904" s="263"/>
      <c r="H904" s="266">
        <v>0.326</v>
      </c>
      <c r="I904" s="267"/>
      <c r="J904" s="263"/>
      <c r="K904" s="263"/>
      <c r="L904" s="268"/>
      <c r="M904" s="269"/>
      <c r="N904" s="270"/>
      <c r="O904" s="270"/>
      <c r="P904" s="270"/>
      <c r="Q904" s="270"/>
      <c r="R904" s="270"/>
      <c r="S904" s="270"/>
      <c r="T904" s="271"/>
      <c r="AT904" s="272" t="s">
        <v>180</v>
      </c>
      <c r="AU904" s="272" t="s">
        <v>87</v>
      </c>
      <c r="AV904" s="13" t="s">
        <v>87</v>
      </c>
      <c r="AW904" s="13" t="s">
        <v>38</v>
      </c>
      <c r="AX904" s="13" t="s">
        <v>75</v>
      </c>
      <c r="AY904" s="272" t="s">
        <v>167</v>
      </c>
    </row>
    <row r="905" spans="2:51" s="14" customFormat="1" ht="13.5">
      <c r="B905" s="273"/>
      <c r="C905" s="274"/>
      <c r="D905" s="248" t="s">
        <v>180</v>
      </c>
      <c r="E905" s="275" t="s">
        <v>24</v>
      </c>
      <c r="F905" s="276" t="s">
        <v>201</v>
      </c>
      <c r="G905" s="274"/>
      <c r="H905" s="277">
        <v>16.3</v>
      </c>
      <c r="I905" s="278"/>
      <c r="J905" s="274"/>
      <c r="K905" s="274"/>
      <c r="L905" s="279"/>
      <c r="M905" s="280"/>
      <c r="N905" s="281"/>
      <c r="O905" s="281"/>
      <c r="P905" s="281"/>
      <c r="Q905" s="281"/>
      <c r="R905" s="281"/>
      <c r="S905" s="281"/>
      <c r="T905" s="282"/>
      <c r="AT905" s="283" t="s">
        <v>180</v>
      </c>
      <c r="AU905" s="283" t="s">
        <v>87</v>
      </c>
      <c r="AV905" s="14" t="s">
        <v>174</v>
      </c>
      <c r="AW905" s="14" t="s">
        <v>38</v>
      </c>
      <c r="AX905" s="14" t="s">
        <v>25</v>
      </c>
      <c r="AY905" s="283" t="s">
        <v>167</v>
      </c>
    </row>
    <row r="906" spans="2:65" s="1" customFormat="1" ht="22.8" customHeight="1">
      <c r="B906" s="47"/>
      <c r="C906" s="236" t="s">
        <v>1181</v>
      </c>
      <c r="D906" s="236" t="s">
        <v>169</v>
      </c>
      <c r="E906" s="237" t="s">
        <v>1182</v>
      </c>
      <c r="F906" s="238" t="s">
        <v>1183</v>
      </c>
      <c r="G906" s="239" t="s">
        <v>172</v>
      </c>
      <c r="H906" s="240">
        <v>2.7</v>
      </c>
      <c r="I906" s="241"/>
      <c r="J906" s="242">
        <f>ROUND(I906*H906,2)</f>
        <v>0</v>
      </c>
      <c r="K906" s="238" t="s">
        <v>173</v>
      </c>
      <c r="L906" s="73"/>
      <c r="M906" s="243" t="s">
        <v>24</v>
      </c>
      <c r="N906" s="244" t="s">
        <v>47</v>
      </c>
      <c r="O906" s="48"/>
      <c r="P906" s="245">
        <f>O906*H906</f>
        <v>0</v>
      </c>
      <c r="Q906" s="245">
        <v>0</v>
      </c>
      <c r="R906" s="245">
        <f>Q906*H906</f>
        <v>0</v>
      </c>
      <c r="S906" s="245">
        <v>1.8</v>
      </c>
      <c r="T906" s="246">
        <f>S906*H906</f>
        <v>4.86</v>
      </c>
      <c r="AR906" s="25" t="s">
        <v>174</v>
      </c>
      <c r="AT906" s="25" t="s">
        <v>169</v>
      </c>
      <c r="AU906" s="25" t="s">
        <v>87</v>
      </c>
      <c r="AY906" s="25" t="s">
        <v>167</v>
      </c>
      <c r="BE906" s="247">
        <f>IF(N906="základní",J906,0)</f>
        <v>0</v>
      </c>
      <c r="BF906" s="247">
        <f>IF(N906="snížená",J906,0)</f>
        <v>0</v>
      </c>
      <c r="BG906" s="247">
        <f>IF(N906="zákl. přenesená",J906,0)</f>
        <v>0</v>
      </c>
      <c r="BH906" s="247">
        <f>IF(N906="sníž. přenesená",J906,0)</f>
        <v>0</v>
      </c>
      <c r="BI906" s="247">
        <f>IF(N906="nulová",J906,0)</f>
        <v>0</v>
      </c>
      <c r="BJ906" s="25" t="s">
        <v>87</v>
      </c>
      <c r="BK906" s="247">
        <f>ROUND(I906*H906,2)</f>
        <v>0</v>
      </c>
      <c r="BL906" s="25" t="s">
        <v>174</v>
      </c>
      <c r="BM906" s="25" t="s">
        <v>1184</v>
      </c>
    </row>
    <row r="907" spans="2:47" s="1" customFormat="1" ht="13.5">
      <c r="B907" s="47"/>
      <c r="C907" s="75"/>
      <c r="D907" s="248" t="s">
        <v>176</v>
      </c>
      <c r="E907" s="75"/>
      <c r="F907" s="249" t="s">
        <v>1185</v>
      </c>
      <c r="G907" s="75"/>
      <c r="H907" s="75"/>
      <c r="I907" s="204"/>
      <c r="J907" s="75"/>
      <c r="K907" s="75"/>
      <c r="L907" s="73"/>
      <c r="M907" s="250"/>
      <c r="N907" s="48"/>
      <c r="O907" s="48"/>
      <c r="P907" s="48"/>
      <c r="Q907" s="48"/>
      <c r="R907" s="48"/>
      <c r="S907" s="48"/>
      <c r="T907" s="96"/>
      <c r="AT907" s="25" t="s">
        <v>176</v>
      </c>
      <c r="AU907" s="25" t="s">
        <v>87</v>
      </c>
    </row>
    <row r="908" spans="2:51" s="12" customFormat="1" ht="13.5">
      <c r="B908" s="252"/>
      <c r="C908" s="253"/>
      <c r="D908" s="248" t="s">
        <v>180</v>
      </c>
      <c r="E908" s="254" t="s">
        <v>24</v>
      </c>
      <c r="F908" s="255" t="s">
        <v>1186</v>
      </c>
      <c r="G908" s="253"/>
      <c r="H908" s="254" t="s">
        <v>24</v>
      </c>
      <c r="I908" s="256"/>
      <c r="J908" s="253"/>
      <c r="K908" s="253"/>
      <c r="L908" s="257"/>
      <c r="M908" s="258"/>
      <c r="N908" s="259"/>
      <c r="O908" s="259"/>
      <c r="P908" s="259"/>
      <c r="Q908" s="259"/>
      <c r="R908" s="259"/>
      <c r="S908" s="259"/>
      <c r="T908" s="260"/>
      <c r="AT908" s="261" t="s">
        <v>180</v>
      </c>
      <c r="AU908" s="261" t="s">
        <v>87</v>
      </c>
      <c r="AV908" s="12" t="s">
        <v>25</v>
      </c>
      <c r="AW908" s="12" t="s">
        <v>38</v>
      </c>
      <c r="AX908" s="12" t="s">
        <v>75</v>
      </c>
      <c r="AY908" s="261" t="s">
        <v>167</v>
      </c>
    </row>
    <row r="909" spans="2:51" s="13" customFormat="1" ht="13.5">
      <c r="B909" s="262"/>
      <c r="C909" s="263"/>
      <c r="D909" s="248" t="s">
        <v>180</v>
      </c>
      <c r="E909" s="264" t="s">
        <v>24</v>
      </c>
      <c r="F909" s="265" t="s">
        <v>1187</v>
      </c>
      <c r="G909" s="263"/>
      <c r="H909" s="266">
        <v>2.7</v>
      </c>
      <c r="I909" s="267"/>
      <c r="J909" s="263"/>
      <c r="K909" s="263"/>
      <c r="L909" s="268"/>
      <c r="M909" s="269"/>
      <c r="N909" s="270"/>
      <c r="O909" s="270"/>
      <c r="P909" s="270"/>
      <c r="Q909" s="270"/>
      <c r="R909" s="270"/>
      <c r="S909" s="270"/>
      <c r="T909" s="271"/>
      <c r="AT909" s="272" t="s">
        <v>180</v>
      </c>
      <c r="AU909" s="272" t="s">
        <v>87</v>
      </c>
      <c r="AV909" s="13" t="s">
        <v>87</v>
      </c>
      <c r="AW909" s="13" t="s">
        <v>38</v>
      </c>
      <c r="AX909" s="13" t="s">
        <v>25</v>
      </c>
      <c r="AY909" s="272" t="s">
        <v>167</v>
      </c>
    </row>
    <row r="910" spans="2:65" s="1" customFormat="1" ht="22.8" customHeight="1">
      <c r="B910" s="47"/>
      <c r="C910" s="236" t="s">
        <v>1188</v>
      </c>
      <c r="D910" s="236" t="s">
        <v>169</v>
      </c>
      <c r="E910" s="237" t="s">
        <v>1189</v>
      </c>
      <c r="F910" s="238" t="s">
        <v>1190</v>
      </c>
      <c r="G910" s="239" t="s">
        <v>172</v>
      </c>
      <c r="H910" s="240">
        <v>9.2</v>
      </c>
      <c r="I910" s="241"/>
      <c r="J910" s="242">
        <f>ROUND(I910*H910,2)</f>
        <v>0</v>
      </c>
      <c r="K910" s="238" t="s">
        <v>173</v>
      </c>
      <c r="L910" s="73"/>
      <c r="M910" s="243" t="s">
        <v>24</v>
      </c>
      <c r="N910" s="244" t="s">
        <v>47</v>
      </c>
      <c r="O910" s="48"/>
      <c r="P910" s="245">
        <f>O910*H910</f>
        <v>0</v>
      </c>
      <c r="Q910" s="245">
        <v>0</v>
      </c>
      <c r="R910" s="245">
        <f>Q910*H910</f>
        <v>0</v>
      </c>
      <c r="S910" s="245">
        <v>1.8</v>
      </c>
      <c r="T910" s="246">
        <f>S910*H910</f>
        <v>16.56</v>
      </c>
      <c r="AR910" s="25" t="s">
        <v>174</v>
      </c>
      <c r="AT910" s="25" t="s">
        <v>169</v>
      </c>
      <c r="AU910" s="25" t="s">
        <v>87</v>
      </c>
      <c r="AY910" s="25" t="s">
        <v>167</v>
      </c>
      <c r="BE910" s="247">
        <f>IF(N910="základní",J910,0)</f>
        <v>0</v>
      </c>
      <c r="BF910" s="247">
        <f>IF(N910="snížená",J910,0)</f>
        <v>0</v>
      </c>
      <c r="BG910" s="247">
        <f>IF(N910="zákl. přenesená",J910,0)</f>
        <v>0</v>
      </c>
      <c r="BH910" s="247">
        <f>IF(N910="sníž. přenesená",J910,0)</f>
        <v>0</v>
      </c>
      <c r="BI910" s="247">
        <f>IF(N910="nulová",J910,0)</f>
        <v>0</v>
      </c>
      <c r="BJ910" s="25" t="s">
        <v>87</v>
      </c>
      <c r="BK910" s="247">
        <f>ROUND(I910*H910,2)</f>
        <v>0</v>
      </c>
      <c r="BL910" s="25" t="s">
        <v>174</v>
      </c>
      <c r="BM910" s="25" t="s">
        <v>1191</v>
      </c>
    </row>
    <row r="911" spans="2:47" s="1" customFormat="1" ht="13.5">
      <c r="B911" s="47"/>
      <c r="C911" s="75"/>
      <c r="D911" s="248" t="s">
        <v>176</v>
      </c>
      <c r="E911" s="75"/>
      <c r="F911" s="249" t="s">
        <v>1192</v>
      </c>
      <c r="G911" s="75"/>
      <c r="H911" s="75"/>
      <c r="I911" s="204"/>
      <c r="J911" s="75"/>
      <c r="K911" s="75"/>
      <c r="L911" s="73"/>
      <c r="M911" s="250"/>
      <c r="N911" s="48"/>
      <c r="O911" s="48"/>
      <c r="P911" s="48"/>
      <c r="Q911" s="48"/>
      <c r="R911" s="48"/>
      <c r="S911" s="48"/>
      <c r="T911" s="96"/>
      <c r="AT911" s="25" t="s">
        <v>176</v>
      </c>
      <c r="AU911" s="25" t="s">
        <v>87</v>
      </c>
    </row>
    <row r="912" spans="2:51" s="12" customFormat="1" ht="13.5">
      <c r="B912" s="252"/>
      <c r="C912" s="253"/>
      <c r="D912" s="248" t="s">
        <v>180</v>
      </c>
      <c r="E912" s="254" t="s">
        <v>24</v>
      </c>
      <c r="F912" s="255" t="s">
        <v>1193</v>
      </c>
      <c r="G912" s="253"/>
      <c r="H912" s="254" t="s">
        <v>24</v>
      </c>
      <c r="I912" s="256"/>
      <c r="J912" s="253"/>
      <c r="K912" s="253"/>
      <c r="L912" s="257"/>
      <c r="M912" s="258"/>
      <c r="N912" s="259"/>
      <c r="O912" s="259"/>
      <c r="P912" s="259"/>
      <c r="Q912" s="259"/>
      <c r="R912" s="259"/>
      <c r="S912" s="259"/>
      <c r="T912" s="260"/>
      <c r="AT912" s="261" t="s">
        <v>180</v>
      </c>
      <c r="AU912" s="261" t="s">
        <v>87</v>
      </c>
      <c r="AV912" s="12" t="s">
        <v>25</v>
      </c>
      <c r="AW912" s="12" t="s">
        <v>38</v>
      </c>
      <c r="AX912" s="12" t="s">
        <v>75</v>
      </c>
      <c r="AY912" s="261" t="s">
        <v>167</v>
      </c>
    </row>
    <row r="913" spans="2:51" s="13" customFormat="1" ht="13.5">
      <c r="B913" s="262"/>
      <c r="C913" s="263"/>
      <c r="D913" s="248" t="s">
        <v>180</v>
      </c>
      <c r="E913" s="264" t="s">
        <v>24</v>
      </c>
      <c r="F913" s="265" t="s">
        <v>1194</v>
      </c>
      <c r="G913" s="263"/>
      <c r="H913" s="266">
        <v>9.099</v>
      </c>
      <c r="I913" s="267"/>
      <c r="J913" s="263"/>
      <c r="K913" s="263"/>
      <c r="L913" s="268"/>
      <c r="M913" s="269"/>
      <c r="N913" s="270"/>
      <c r="O913" s="270"/>
      <c r="P913" s="270"/>
      <c r="Q913" s="270"/>
      <c r="R913" s="270"/>
      <c r="S913" s="270"/>
      <c r="T913" s="271"/>
      <c r="AT913" s="272" t="s">
        <v>180</v>
      </c>
      <c r="AU913" s="272" t="s">
        <v>87</v>
      </c>
      <c r="AV913" s="13" t="s">
        <v>87</v>
      </c>
      <c r="AW913" s="13" t="s">
        <v>38</v>
      </c>
      <c r="AX913" s="13" t="s">
        <v>75</v>
      </c>
      <c r="AY913" s="272" t="s">
        <v>167</v>
      </c>
    </row>
    <row r="914" spans="2:51" s="13" customFormat="1" ht="13.5">
      <c r="B914" s="262"/>
      <c r="C914" s="263"/>
      <c r="D914" s="248" t="s">
        <v>180</v>
      </c>
      <c r="E914" s="264" t="s">
        <v>24</v>
      </c>
      <c r="F914" s="265" t="s">
        <v>1195</v>
      </c>
      <c r="G914" s="263"/>
      <c r="H914" s="266">
        <v>0.101</v>
      </c>
      <c r="I914" s="267"/>
      <c r="J914" s="263"/>
      <c r="K914" s="263"/>
      <c r="L914" s="268"/>
      <c r="M914" s="269"/>
      <c r="N914" s="270"/>
      <c r="O914" s="270"/>
      <c r="P914" s="270"/>
      <c r="Q914" s="270"/>
      <c r="R914" s="270"/>
      <c r="S914" s="270"/>
      <c r="T914" s="271"/>
      <c r="AT914" s="272" t="s">
        <v>180</v>
      </c>
      <c r="AU914" s="272" t="s">
        <v>87</v>
      </c>
      <c r="AV914" s="13" t="s">
        <v>87</v>
      </c>
      <c r="AW914" s="13" t="s">
        <v>38</v>
      </c>
      <c r="AX914" s="13" t="s">
        <v>75</v>
      </c>
      <c r="AY914" s="272" t="s">
        <v>167</v>
      </c>
    </row>
    <row r="915" spans="2:51" s="14" customFormat="1" ht="13.5">
      <c r="B915" s="273"/>
      <c r="C915" s="274"/>
      <c r="D915" s="248" t="s">
        <v>180</v>
      </c>
      <c r="E915" s="275" t="s">
        <v>24</v>
      </c>
      <c r="F915" s="276" t="s">
        <v>201</v>
      </c>
      <c r="G915" s="274"/>
      <c r="H915" s="277">
        <v>9.2</v>
      </c>
      <c r="I915" s="278"/>
      <c r="J915" s="274"/>
      <c r="K915" s="274"/>
      <c r="L915" s="279"/>
      <c r="M915" s="280"/>
      <c r="N915" s="281"/>
      <c r="O915" s="281"/>
      <c r="P915" s="281"/>
      <c r="Q915" s="281"/>
      <c r="R915" s="281"/>
      <c r="S915" s="281"/>
      <c r="T915" s="282"/>
      <c r="AT915" s="283" t="s">
        <v>180</v>
      </c>
      <c r="AU915" s="283" t="s">
        <v>87</v>
      </c>
      <c r="AV915" s="14" t="s">
        <v>174</v>
      </c>
      <c r="AW915" s="14" t="s">
        <v>38</v>
      </c>
      <c r="AX915" s="14" t="s">
        <v>25</v>
      </c>
      <c r="AY915" s="283" t="s">
        <v>167</v>
      </c>
    </row>
    <row r="916" spans="2:65" s="1" customFormat="1" ht="22.8" customHeight="1">
      <c r="B916" s="47"/>
      <c r="C916" s="236" t="s">
        <v>1196</v>
      </c>
      <c r="D916" s="236" t="s">
        <v>169</v>
      </c>
      <c r="E916" s="237" t="s">
        <v>1197</v>
      </c>
      <c r="F916" s="238" t="s">
        <v>1198</v>
      </c>
      <c r="G916" s="239" t="s">
        <v>270</v>
      </c>
      <c r="H916" s="240">
        <v>32.1</v>
      </c>
      <c r="I916" s="241"/>
      <c r="J916" s="242">
        <f>ROUND(I916*H916,2)</f>
        <v>0</v>
      </c>
      <c r="K916" s="238" t="s">
        <v>173</v>
      </c>
      <c r="L916" s="73"/>
      <c r="M916" s="243" t="s">
        <v>24</v>
      </c>
      <c r="N916" s="244" t="s">
        <v>47</v>
      </c>
      <c r="O916" s="48"/>
      <c r="P916" s="245">
        <f>O916*H916</f>
        <v>0</v>
      </c>
      <c r="Q916" s="245">
        <v>0</v>
      </c>
      <c r="R916" s="245">
        <f>Q916*H916</f>
        <v>0</v>
      </c>
      <c r="S916" s="245">
        <v>0.042</v>
      </c>
      <c r="T916" s="246">
        <f>S916*H916</f>
        <v>1.3482</v>
      </c>
      <c r="AR916" s="25" t="s">
        <v>174</v>
      </c>
      <c r="AT916" s="25" t="s">
        <v>169</v>
      </c>
      <c r="AU916" s="25" t="s">
        <v>87</v>
      </c>
      <c r="AY916" s="25" t="s">
        <v>167</v>
      </c>
      <c r="BE916" s="247">
        <f>IF(N916="základní",J916,0)</f>
        <v>0</v>
      </c>
      <c r="BF916" s="247">
        <f>IF(N916="snížená",J916,0)</f>
        <v>0</v>
      </c>
      <c r="BG916" s="247">
        <f>IF(N916="zákl. přenesená",J916,0)</f>
        <v>0</v>
      </c>
      <c r="BH916" s="247">
        <f>IF(N916="sníž. přenesená",J916,0)</f>
        <v>0</v>
      </c>
      <c r="BI916" s="247">
        <f>IF(N916="nulová",J916,0)</f>
        <v>0</v>
      </c>
      <c r="BJ916" s="25" t="s">
        <v>87</v>
      </c>
      <c r="BK916" s="247">
        <f>ROUND(I916*H916,2)</f>
        <v>0</v>
      </c>
      <c r="BL916" s="25" t="s">
        <v>174</v>
      </c>
      <c r="BM916" s="25" t="s">
        <v>1199</v>
      </c>
    </row>
    <row r="917" spans="2:47" s="1" customFormat="1" ht="13.5">
      <c r="B917" s="47"/>
      <c r="C917" s="75"/>
      <c r="D917" s="248" t="s">
        <v>176</v>
      </c>
      <c r="E917" s="75"/>
      <c r="F917" s="249" t="s">
        <v>1200</v>
      </c>
      <c r="G917" s="75"/>
      <c r="H917" s="75"/>
      <c r="I917" s="204"/>
      <c r="J917" s="75"/>
      <c r="K917" s="75"/>
      <c r="L917" s="73"/>
      <c r="M917" s="250"/>
      <c r="N917" s="48"/>
      <c r="O917" s="48"/>
      <c r="P917" s="48"/>
      <c r="Q917" s="48"/>
      <c r="R917" s="48"/>
      <c r="S917" s="48"/>
      <c r="T917" s="96"/>
      <c r="AT917" s="25" t="s">
        <v>176</v>
      </c>
      <c r="AU917" s="25" t="s">
        <v>87</v>
      </c>
    </row>
    <row r="918" spans="2:51" s="12" customFormat="1" ht="13.5">
      <c r="B918" s="252"/>
      <c r="C918" s="253"/>
      <c r="D918" s="248" t="s">
        <v>180</v>
      </c>
      <c r="E918" s="254" t="s">
        <v>24</v>
      </c>
      <c r="F918" s="255" t="s">
        <v>1201</v>
      </c>
      <c r="G918" s="253"/>
      <c r="H918" s="254" t="s">
        <v>24</v>
      </c>
      <c r="I918" s="256"/>
      <c r="J918" s="253"/>
      <c r="K918" s="253"/>
      <c r="L918" s="257"/>
      <c r="M918" s="258"/>
      <c r="N918" s="259"/>
      <c r="O918" s="259"/>
      <c r="P918" s="259"/>
      <c r="Q918" s="259"/>
      <c r="R918" s="259"/>
      <c r="S918" s="259"/>
      <c r="T918" s="260"/>
      <c r="AT918" s="261" t="s">
        <v>180</v>
      </c>
      <c r="AU918" s="261" t="s">
        <v>87</v>
      </c>
      <c r="AV918" s="12" t="s">
        <v>25</v>
      </c>
      <c r="AW918" s="12" t="s">
        <v>38</v>
      </c>
      <c r="AX918" s="12" t="s">
        <v>75</v>
      </c>
      <c r="AY918" s="261" t="s">
        <v>167</v>
      </c>
    </row>
    <row r="919" spans="2:51" s="13" customFormat="1" ht="13.5">
      <c r="B919" s="262"/>
      <c r="C919" s="263"/>
      <c r="D919" s="248" t="s">
        <v>180</v>
      </c>
      <c r="E919" s="264" t="s">
        <v>24</v>
      </c>
      <c r="F919" s="265" t="s">
        <v>1202</v>
      </c>
      <c r="G919" s="263"/>
      <c r="H919" s="266">
        <v>32.1</v>
      </c>
      <c r="I919" s="267"/>
      <c r="J919" s="263"/>
      <c r="K919" s="263"/>
      <c r="L919" s="268"/>
      <c r="M919" s="269"/>
      <c r="N919" s="270"/>
      <c r="O919" s="270"/>
      <c r="P919" s="270"/>
      <c r="Q919" s="270"/>
      <c r="R919" s="270"/>
      <c r="S919" s="270"/>
      <c r="T919" s="271"/>
      <c r="AT919" s="272" t="s">
        <v>180</v>
      </c>
      <c r="AU919" s="272" t="s">
        <v>87</v>
      </c>
      <c r="AV919" s="13" t="s">
        <v>87</v>
      </c>
      <c r="AW919" s="13" t="s">
        <v>38</v>
      </c>
      <c r="AX919" s="13" t="s">
        <v>25</v>
      </c>
      <c r="AY919" s="272" t="s">
        <v>167</v>
      </c>
    </row>
    <row r="920" spans="2:65" s="1" customFormat="1" ht="22.8" customHeight="1">
      <c r="B920" s="47"/>
      <c r="C920" s="236" t="s">
        <v>1203</v>
      </c>
      <c r="D920" s="236" t="s">
        <v>169</v>
      </c>
      <c r="E920" s="237" t="s">
        <v>1204</v>
      </c>
      <c r="F920" s="238" t="s">
        <v>1205</v>
      </c>
      <c r="G920" s="239" t="s">
        <v>931</v>
      </c>
      <c r="H920" s="240">
        <v>2</v>
      </c>
      <c r="I920" s="241"/>
      <c r="J920" s="242">
        <f>ROUND(I920*H920,2)</f>
        <v>0</v>
      </c>
      <c r="K920" s="238" t="s">
        <v>173</v>
      </c>
      <c r="L920" s="73"/>
      <c r="M920" s="243" t="s">
        <v>24</v>
      </c>
      <c r="N920" s="244" t="s">
        <v>47</v>
      </c>
      <c r="O920" s="48"/>
      <c r="P920" s="245">
        <f>O920*H920</f>
        <v>0</v>
      </c>
      <c r="Q920" s="245">
        <v>0</v>
      </c>
      <c r="R920" s="245">
        <f>Q920*H920</f>
        <v>0</v>
      </c>
      <c r="S920" s="245">
        <v>0.015</v>
      </c>
      <c r="T920" s="246">
        <f>S920*H920</f>
        <v>0.03</v>
      </c>
      <c r="AR920" s="25" t="s">
        <v>174</v>
      </c>
      <c r="AT920" s="25" t="s">
        <v>169</v>
      </c>
      <c r="AU920" s="25" t="s">
        <v>87</v>
      </c>
      <c r="AY920" s="25" t="s">
        <v>167</v>
      </c>
      <c r="BE920" s="247">
        <f>IF(N920="základní",J920,0)</f>
        <v>0</v>
      </c>
      <c r="BF920" s="247">
        <f>IF(N920="snížená",J920,0)</f>
        <v>0</v>
      </c>
      <c r="BG920" s="247">
        <f>IF(N920="zákl. přenesená",J920,0)</f>
        <v>0</v>
      </c>
      <c r="BH920" s="247">
        <f>IF(N920="sníž. přenesená",J920,0)</f>
        <v>0</v>
      </c>
      <c r="BI920" s="247">
        <f>IF(N920="nulová",J920,0)</f>
        <v>0</v>
      </c>
      <c r="BJ920" s="25" t="s">
        <v>87</v>
      </c>
      <c r="BK920" s="247">
        <f>ROUND(I920*H920,2)</f>
        <v>0</v>
      </c>
      <c r="BL920" s="25" t="s">
        <v>174</v>
      </c>
      <c r="BM920" s="25" t="s">
        <v>1206</v>
      </c>
    </row>
    <row r="921" spans="2:47" s="1" customFormat="1" ht="13.5">
      <c r="B921" s="47"/>
      <c r="C921" s="75"/>
      <c r="D921" s="248" t="s">
        <v>176</v>
      </c>
      <c r="E921" s="75"/>
      <c r="F921" s="249" t="s">
        <v>1207</v>
      </c>
      <c r="G921" s="75"/>
      <c r="H921" s="75"/>
      <c r="I921" s="204"/>
      <c r="J921" s="75"/>
      <c r="K921" s="75"/>
      <c r="L921" s="73"/>
      <c r="M921" s="250"/>
      <c r="N921" s="48"/>
      <c r="O921" s="48"/>
      <c r="P921" s="48"/>
      <c r="Q921" s="48"/>
      <c r="R921" s="48"/>
      <c r="S921" s="48"/>
      <c r="T921" s="96"/>
      <c r="AT921" s="25" t="s">
        <v>176</v>
      </c>
      <c r="AU921" s="25" t="s">
        <v>87</v>
      </c>
    </row>
    <row r="922" spans="2:51" s="12" customFormat="1" ht="13.5">
      <c r="B922" s="252"/>
      <c r="C922" s="253"/>
      <c r="D922" s="248" t="s">
        <v>180</v>
      </c>
      <c r="E922" s="254" t="s">
        <v>24</v>
      </c>
      <c r="F922" s="255" t="s">
        <v>1208</v>
      </c>
      <c r="G922" s="253"/>
      <c r="H922" s="254" t="s">
        <v>24</v>
      </c>
      <c r="I922" s="256"/>
      <c r="J922" s="253"/>
      <c r="K922" s="253"/>
      <c r="L922" s="257"/>
      <c r="M922" s="258"/>
      <c r="N922" s="259"/>
      <c r="O922" s="259"/>
      <c r="P922" s="259"/>
      <c r="Q922" s="259"/>
      <c r="R922" s="259"/>
      <c r="S922" s="259"/>
      <c r="T922" s="260"/>
      <c r="AT922" s="261" t="s">
        <v>180</v>
      </c>
      <c r="AU922" s="261" t="s">
        <v>87</v>
      </c>
      <c r="AV922" s="12" t="s">
        <v>25</v>
      </c>
      <c r="AW922" s="12" t="s">
        <v>38</v>
      </c>
      <c r="AX922" s="12" t="s">
        <v>75</v>
      </c>
      <c r="AY922" s="261" t="s">
        <v>167</v>
      </c>
    </row>
    <row r="923" spans="2:51" s="13" customFormat="1" ht="13.5">
      <c r="B923" s="262"/>
      <c r="C923" s="263"/>
      <c r="D923" s="248" t="s">
        <v>180</v>
      </c>
      <c r="E923" s="264" t="s">
        <v>24</v>
      </c>
      <c r="F923" s="265" t="s">
        <v>87</v>
      </c>
      <c r="G923" s="263"/>
      <c r="H923" s="266">
        <v>2</v>
      </c>
      <c r="I923" s="267"/>
      <c r="J923" s="263"/>
      <c r="K923" s="263"/>
      <c r="L923" s="268"/>
      <c r="M923" s="269"/>
      <c r="N923" s="270"/>
      <c r="O923" s="270"/>
      <c r="P923" s="270"/>
      <c r="Q923" s="270"/>
      <c r="R923" s="270"/>
      <c r="S923" s="270"/>
      <c r="T923" s="271"/>
      <c r="AT923" s="272" t="s">
        <v>180</v>
      </c>
      <c r="AU923" s="272" t="s">
        <v>87</v>
      </c>
      <c r="AV923" s="13" t="s">
        <v>87</v>
      </c>
      <c r="AW923" s="13" t="s">
        <v>38</v>
      </c>
      <c r="AX923" s="13" t="s">
        <v>25</v>
      </c>
      <c r="AY923" s="272" t="s">
        <v>167</v>
      </c>
    </row>
    <row r="924" spans="2:65" s="1" customFormat="1" ht="22.8" customHeight="1">
      <c r="B924" s="47"/>
      <c r="C924" s="236" t="s">
        <v>1209</v>
      </c>
      <c r="D924" s="236" t="s">
        <v>169</v>
      </c>
      <c r="E924" s="237" t="s">
        <v>1210</v>
      </c>
      <c r="F924" s="238" t="s">
        <v>1211</v>
      </c>
      <c r="G924" s="239" t="s">
        <v>270</v>
      </c>
      <c r="H924" s="240">
        <v>0.8</v>
      </c>
      <c r="I924" s="241"/>
      <c r="J924" s="242">
        <f>ROUND(I924*H924,2)</f>
        <v>0</v>
      </c>
      <c r="K924" s="238" t="s">
        <v>173</v>
      </c>
      <c r="L924" s="73"/>
      <c r="M924" s="243" t="s">
        <v>24</v>
      </c>
      <c r="N924" s="244" t="s">
        <v>47</v>
      </c>
      <c r="O924" s="48"/>
      <c r="P924" s="245">
        <f>O924*H924</f>
        <v>0</v>
      </c>
      <c r="Q924" s="245">
        <v>3E-05</v>
      </c>
      <c r="R924" s="245">
        <f>Q924*H924</f>
        <v>2.4E-05</v>
      </c>
      <c r="S924" s="245">
        <v>0</v>
      </c>
      <c r="T924" s="246">
        <f>S924*H924</f>
        <v>0</v>
      </c>
      <c r="AR924" s="25" t="s">
        <v>174</v>
      </c>
      <c r="AT924" s="25" t="s">
        <v>169</v>
      </c>
      <c r="AU924" s="25" t="s">
        <v>87</v>
      </c>
      <c r="AY924" s="25" t="s">
        <v>167</v>
      </c>
      <c r="BE924" s="247">
        <f>IF(N924="základní",J924,0)</f>
        <v>0</v>
      </c>
      <c r="BF924" s="247">
        <f>IF(N924="snížená",J924,0)</f>
        <v>0</v>
      </c>
      <c r="BG924" s="247">
        <f>IF(N924="zákl. přenesená",J924,0)</f>
        <v>0</v>
      </c>
      <c r="BH924" s="247">
        <f>IF(N924="sníž. přenesená",J924,0)</f>
        <v>0</v>
      </c>
      <c r="BI924" s="247">
        <f>IF(N924="nulová",J924,0)</f>
        <v>0</v>
      </c>
      <c r="BJ924" s="25" t="s">
        <v>87</v>
      </c>
      <c r="BK924" s="247">
        <f>ROUND(I924*H924,2)</f>
        <v>0</v>
      </c>
      <c r="BL924" s="25" t="s">
        <v>174</v>
      </c>
      <c r="BM924" s="25" t="s">
        <v>1212</v>
      </c>
    </row>
    <row r="925" spans="2:47" s="1" customFormat="1" ht="13.5">
      <c r="B925" s="47"/>
      <c r="C925" s="75"/>
      <c r="D925" s="248" t="s">
        <v>176</v>
      </c>
      <c r="E925" s="75"/>
      <c r="F925" s="249" t="s">
        <v>1213</v>
      </c>
      <c r="G925" s="75"/>
      <c r="H925" s="75"/>
      <c r="I925" s="204"/>
      <c r="J925" s="75"/>
      <c r="K925" s="75"/>
      <c r="L925" s="73"/>
      <c r="M925" s="250"/>
      <c r="N925" s="48"/>
      <c r="O925" s="48"/>
      <c r="P925" s="48"/>
      <c r="Q925" s="48"/>
      <c r="R925" s="48"/>
      <c r="S925" s="48"/>
      <c r="T925" s="96"/>
      <c r="AT925" s="25" t="s">
        <v>176</v>
      </c>
      <c r="AU925" s="25" t="s">
        <v>87</v>
      </c>
    </row>
    <row r="926" spans="2:47" s="1" customFormat="1" ht="13.5">
      <c r="B926" s="47"/>
      <c r="C926" s="75"/>
      <c r="D926" s="248" t="s">
        <v>178</v>
      </c>
      <c r="E926" s="75"/>
      <c r="F926" s="251" t="s">
        <v>1214</v>
      </c>
      <c r="G926" s="75"/>
      <c r="H926" s="75"/>
      <c r="I926" s="204"/>
      <c r="J926" s="75"/>
      <c r="K926" s="75"/>
      <c r="L926" s="73"/>
      <c r="M926" s="250"/>
      <c r="N926" s="48"/>
      <c r="O926" s="48"/>
      <c r="P926" s="48"/>
      <c r="Q926" s="48"/>
      <c r="R926" s="48"/>
      <c r="S926" s="48"/>
      <c r="T926" s="96"/>
      <c r="AT926" s="25" t="s">
        <v>178</v>
      </c>
      <c r="AU926" s="25" t="s">
        <v>87</v>
      </c>
    </row>
    <row r="927" spans="2:51" s="12" customFormat="1" ht="13.5">
      <c r="B927" s="252"/>
      <c r="C927" s="253"/>
      <c r="D927" s="248" t="s">
        <v>180</v>
      </c>
      <c r="E927" s="254" t="s">
        <v>24</v>
      </c>
      <c r="F927" s="255" t="s">
        <v>1215</v>
      </c>
      <c r="G927" s="253"/>
      <c r="H927" s="254" t="s">
        <v>24</v>
      </c>
      <c r="I927" s="256"/>
      <c r="J927" s="253"/>
      <c r="K927" s="253"/>
      <c r="L927" s="257"/>
      <c r="M927" s="258"/>
      <c r="N927" s="259"/>
      <c r="O927" s="259"/>
      <c r="P927" s="259"/>
      <c r="Q927" s="259"/>
      <c r="R927" s="259"/>
      <c r="S927" s="259"/>
      <c r="T927" s="260"/>
      <c r="AT927" s="261" t="s">
        <v>180</v>
      </c>
      <c r="AU927" s="261" t="s">
        <v>87</v>
      </c>
      <c r="AV927" s="12" t="s">
        <v>25</v>
      </c>
      <c r="AW927" s="12" t="s">
        <v>38</v>
      </c>
      <c r="AX927" s="12" t="s">
        <v>75</v>
      </c>
      <c r="AY927" s="261" t="s">
        <v>167</v>
      </c>
    </row>
    <row r="928" spans="2:51" s="12" customFormat="1" ht="13.5">
      <c r="B928" s="252"/>
      <c r="C928" s="253"/>
      <c r="D928" s="248" t="s">
        <v>180</v>
      </c>
      <c r="E928" s="254" t="s">
        <v>24</v>
      </c>
      <c r="F928" s="255" t="s">
        <v>1216</v>
      </c>
      <c r="G928" s="253"/>
      <c r="H928" s="254" t="s">
        <v>24</v>
      </c>
      <c r="I928" s="256"/>
      <c r="J928" s="253"/>
      <c r="K928" s="253"/>
      <c r="L928" s="257"/>
      <c r="M928" s="258"/>
      <c r="N928" s="259"/>
      <c r="O928" s="259"/>
      <c r="P928" s="259"/>
      <c r="Q928" s="259"/>
      <c r="R928" s="259"/>
      <c r="S928" s="259"/>
      <c r="T928" s="260"/>
      <c r="AT928" s="261" t="s">
        <v>180</v>
      </c>
      <c r="AU928" s="261" t="s">
        <v>87</v>
      </c>
      <c r="AV928" s="12" t="s">
        <v>25</v>
      </c>
      <c r="AW928" s="12" t="s">
        <v>38</v>
      </c>
      <c r="AX928" s="12" t="s">
        <v>75</v>
      </c>
      <c r="AY928" s="261" t="s">
        <v>167</v>
      </c>
    </row>
    <row r="929" spans="2:51" s="13" customFormat="1" ht="13.5">
      <c r="B929" s="262"/>
      <c r="C929" s="263"/>
      <c r="D929" s="248" t="s">
        <v>180</v>
      </c>
      <c r="E929" s="264" t="s">
        <v>24</v>
      </c>
      <c r="F929" s="265" t="s">
        <v>1217</v>
      </c>
      <c r="G929" s="263"/>
      <c r="H929" s="266">
        <v>0.8</v>
      </c>
      <c r="I929" s="267"/>
      <c r="J929" s="263"/>
      <c r="K929" s="263"/>
      <c r="L929" s="268"/>
      <c r="M929" s="269"/>
      <c r="N929" s="270"/>
      <c r="O929" s="270"/>
      <c r="P929" s="270"/>
      <c r="Q929" s="270"/>
      <c r="R929" s="270"/>
      <c r="S929" s="270"/>
      <c r="T929" s="271"/>
      <c r="AT929" s="272" t="s">
        <v>180</v>
      </c>
      <c r="AU929" s="272" t="s">
        <v>87</v>
      </c>
      <c r="AV929" s="13" t="s">
        <v>87</v>
      </c>
      <c r="AW929" s="13" t="s">
        <v>38</v>
      </c>
      <c r="AX929" s="13" t="s">
        <v>25</v>
      </c>
      <c r="AY929" s="272" t="s">
        <v>167</v>
      </c>
    </row>
    <row r="930" spans="2:65" s="1" customFormat="1" ht="22.8" customHeight="1">
      <c r="B930" s="47"/>
      <c r="C930" s="236" t="s">
        <v>1218</v>
      </c>
      <c r="D930" s="236" t="s">
        <v>169</v>
      </c>
      <c r="E930" s="237" t="s">
        <v>1219</v>
      </c>
      <c r="F930" s="238" t="s">
        <v>1220</v>
      </c>
      <c r="G930" s="239" t="s">
        <v>931</v>
      </c>
      <c r="H930" s="240">
        <v>1</v>
      </c>
      <c r="I930" s="241"/>
      <c r="J930" s="242">
        <f>ROUND(I930*H930,2)</f>
        <v>0</v>
      </c>
      <c r="K930" s="238" t="s">
        <v>24</v>
      </c>
      <c r="L930" s="73"/>
      <c r="M930" s="243" t="s">
        <v>24</v>
      </c>
      <c r="N930" s="244" t="s">
        <v>47</v>
      </c>
      <c r="O930" s="48"/>
      <c r="P930" s="245">
        <f>O930*H930</f>
        <v>0</v>
      </c>
      <c r="Q930" s="245">
        <v>0</v>
      </c>
      <c r="R930" s="245">
        <f>Q930*H930</f>
        <v>0</v>
      </c>
      <c r="S930" s="245">
        <v>0.032</v>
      </c>
      <c r="T930" s="246">
        <f>S930*H930</f>
        <v>0.032</v>
      </c>
      <c r="AR930" s="25" t="s">
        <v>174</v>
      </c>
      <c r="AT930" s="25" t="s">
        <v>169</v>
      </c>
      <c r="AU930" s="25" t="s">
        <v>87</v>
      </c>
      <c r="AY930" s="25" t="s">
        <v>167</v>
      </c>
      <c r="BE930" s="247">
        <f>IF(N930="základní",J930,0)</f>
        <v>0</v>
      </c>
      <c r="BF930" s="247">
        <f>IF(N930="snížená",J930,0)</f>
        <v>0</v>
      </c>
      <c r="BG930" s="247">
        <f>IF(N930="zákl. přenesená",J930,0)</f>
        <v>0</v>
      </c>
      <c r="BH930" s="247">
        <f>IF(N930="sníž. přenesená",J930,0)</f>
        <v>0</v>
      </c>
      <c r="BI930" s="247">
        <f>IF(N930="nulová",J930,0)</f>
        <v>0</v>
      </c>
      <c r="BJ930" s="25" t="s">
        <v>87</v>
      </c>
      <c r="BK930" s="247">
        <f>ROUND(I930*H930,2)</f>
        <v>0</v>
      </c>
      <c r="BL930" s="25" t="s">
        <v>174</v>
      </c>
      <c r="BM930" s="25" t="s">
        <v>1221</v>
      </c>
    </row>
    <row r="931" spans="2:47" s="1" customFormat="1" ht="13.5">
      <c r="B931" s="47"/>
      <c r="C931" s="75"/>
      <c r="D931" s="248" t="s">
        <v>176</v>
      </c>
      <c r="E931" s="75"/>
      <c r="F931" s="249" t="s">
        <v>1222</v>
      </c>
      <c r="G931" s="75"/>
      <c r="H931" s="75"/>
      <c r="I931" s="204"/>
      <c r="J931" s="75"/>
      <c r="K931" s="75"/>
      <c r="L931" s="73"/>
      <c r="M931" s="250"/>
      <c r="N931" s="48"/>
      <c r="O931" s="48"/>
      <c r="P931" s="48"/>
      <c r="Q931" s="48"/>
      <c r="R931" s="48"/>
      <c r="S931" s="48"/>
      <c r="T931" s="96"/>
      <c r="AT931" s="25" t="s">
        <v>176</v>
      </c>
      <c r="AU931" s="25" t="s">
        <v>87</v>
      </c>
    </row>
    <row r="932" spans="2:51" s="12" customFormat="1" ht="13.5">
      <c r="B932" s="252"/>
      <c r="C932" s="253"/>
      <c r="D932" s="248" t="s">
        <v>180</v>
      </c>
      <c r="E932" s="254" t="s">
        <v>24</v>
      </c>
      <c r="F932" s="255" t="s">
        <v>1223</v>
      </c>
      <c r="G932" s="253"/>
      <c r="H932" s="254" t="s">
        <v>24</v>
      </c>
      <c r="I932" s="256"/>
      <c r="J932" s="253"/>
      <c r="K932" s="253"/>
      <c r="L932" s="257"/>
      <c r="M932" s="258"/>
      <c r="N932" s="259"/>
      <c r="O932" s="259"/>
      <c r="P932" s="259"/>
      <c r="Q932" s="259"/>
      <c r="R932" s="259"/>
      <c r="S932" s="259"/>
      <c r="T932" s="260"/>
      <c r="AT932" s="261" t="s">
        <v>180</v>
      </c>
      <c r="AU932" s="261" t="s">
        <v>87</v>
      </c>
      <c r="AV932" s="12" t="s">
        <v>25</v>
      </c>
      <c r="AW932" s="12" t="s">
        <v>38</v>
      </c>
      <c r="AX932" s="12" t="s">
        <v>75</v>
      </c>
      <c r="AY932" s="261" t="s">
        <v>167</v>
      </c>
    </row>
    <row r="933" spans="2:51" s="13" customFormat="1" ht="13.5">
      <c r="B933" s="262"/>
      <c r="C933" s="263"/>
      <c r="D933" s="248" t="s">
        <v>180</v>
      </c>
      <c r="E933" s="264" t="s">
        <v>24</v>
      </c>
      <c r="F933" s="265" t="s">
        <v>25</v>
      </c>
      <c r="G933" s="263"/>
      <c r="H933" s="266">
        <v>1</v>
      </c>
      <c r="I933" s="267"/>
      <c r="J933" s="263"/>
      <c r="K933" s="263"/>
      <c r="L933" s="268"/>
      <c r="M933" s="269"/>
      <c r="N933" s="270"/>
      <c r="O933" s="270"/>
      <c r="P933" s="270"/>
      <c r="Q933" s="270"/>
      <c r="R933" s="270"/>
      <c r="S933" s="270"/>
      <c r="T933" s="271"/>
      <c r="AT933" s="272" t="s">
        <v>180</v>
      </c>
      <c r="AU933" s="272" t="s">
        <v>87</v>
      </c>
      <c r="AV933" s="13" t="s">
        <v>87</v>
      </c>
      <c r="AW933" s="13" t="s">
        <v>38</v>
      </c>
      <c r="AX933" s="13" t="s">
        <v>25</v>
      </c>
      <c r="AY933" s="272" t="s">
        <v>167</v>
      </c>
    </row>
    <row r="934" spans="2:65" s="1" customFormat="1" ht="22.8" customHeight="1">
      <c r="B934" s="47"/>
      <c r="C934" s="236" t="s">
        <v>1224</v>
      </c>
      <c r="D934" s="236" t="s">
        <v>169</v>
      </c>
      <c r="E934" s="237" t="s">
        <v>1225</v>
      </c>
      <c r="F934" s="238" t="s">
        <v>1226</v>
      </c>
      <c r="G934" s="239" t="s">
        <v>226</v>
      </c>
      <c r="H934" s="240">
        <v>33</v>
      </c>
      <c r="I934" s="241"/>
      <c r="J934" s="242">
        <f>ROUND(I934*H934,2)</f>
        <v>0</v>
      </c>
      <c r="K934" s="238" t="s">
        <v>173</v>
      </c>
      <c r="L934" s="73"/>
      <c r="M934" s="243" t="s">
        <v>24</v>
      </c>
      <c r="N934" s="244" t="s">
        <v>47</v>
      </c>
      <c r="O934" s="48"/>
      <c r="P934" s="245">
        <f>O934*H934</f>
        <v>0</v>
      </c>
      <c r="Q934" s="245">
        <v>0</v>
      </c>
      <c r="R934" s="245">
        <f>Q934*H934</f>
        <v>0</v>
      </c>
      <c r="S934" s="245">
        <v>0.034</v>
      </c>
      <c r="T934" s="246">
        <f>S934*H934</f>
        <v>1.122</v>
      </c>
      <c r="AR934" s="25" t="s">
        <v>174</v>
      </c>
      <c r="AT934" s="25" t="s">
        <v>169</v>
      </c>
      <c r="AU934" s="25" t="s">
        <v>87</v>
      </c>
      <c r="AY934" s="25" t="s">
        <v>167</v>
      </c>
      <c r="BE934" s="247">
        <f>IF(N934="základní",J934,0)</f>
        <v>0</v>
      </c>
      <c r="BF934" s="247">
        <f>IF(N934="snížená",J934,0)</f>
        <v>0</v>
      </c>
      <c r="BG934" s="247">
        <f>IF(N934="zákl. přenesená",J934,0)</f>
        <v>0</v>
      </c>
      <c r="BH934" s="247">
        <f>IF(N934="sníž. přenesená",J934,0)</f>
        <v>0</v>
      </c>
      <c r="BI934" s="247">
        <f>IF(N934="nulová",J934,0)</f>
        <v>0</v>
      </c>
      <c r="BJ934" s="25" t="s">
        <v>87</v>
      </c>
      <c r="BK934" s="247">
        <f>ROUND(I934*H934,2)</f>
        <v>0</v>
      </c>
      <c r="BL934" s="25" t="s">
        <v>174</v>
      </c>
      <c r="BM934" s="25" t="s">
        <v>1227</v>
      </c>
    </row>
    <row r="935" spans="2:47" s="1" customFormat="1" ht="13.5">
      <c r="B935" s="47"/>
      <c r="C935" s="75"/>
      <c r="D935" s="248" t="s">
        <v>176</v>
      </c>
      <c r="E935" s="75"/>
      <c r="F935" s="249" t="s">
        <v>1228</v>
      </c>
      <c r="G935" s="75"/>
      <c r="H935" s="75"/>
      <c r="I935" s="204"/>
      <c r="J935" s="75"/>
      <c r="K935" s="75"/>
      <c r="L935" s="73"/>
      <c r="M935" s="250"/>
      <c r="N935" s="48"/>
      <c r="O935" s="48"/>
      <c r="P935" s="48"/>
      <c r="Q935" s="48"/>
      <c r="R935" s="48"/>
      <c r="S935" s="48"/>
      <c r="T935" s="96"/>
      <c r="AT935" s="25" t="s">
        <v>176</v>
      </c>
      <c r="AU935" s="25" t="s">
        <v>87</v>
      </c>
    </row>
    <row r="936" spans="2:47" s="1" customFormat="1" ht="13.5">
      <c r="B936" s="47"/>
      <c r="C936" s="75"/>
      <c r="D936" s="248" t="s">
        <v>178</v>
      </c>
      <c r="E936" s="75"/>
      <c r="F936" s="251" t="s">
        <v>1229</v>
      </c>
      <c r="G936" s="75"/>
      <c r="H936" s="75"/>
      <c r="I936" s="204"/>
      <c r="J936" s="75"/>
      <c r="K936" s="75"/>
      <c r="L936" s="73"/>
      <c r="M936" s="250"/>
      <c r="N936" s="48"/>
      <c r="O936" s="48"/>
      <c r="P936" s="48"/>
      <c r="Q936" s="48"/>
      <c r="R936" s="48"/>
      <c r="S936" s="48"/>
      <c r="T936" s="96"/>
      <c r="AT936" s="25" t="s">
        <v>178</v>
      </c>
      <c r="AU936" s="25" t="s">
        <v>87</v>
      </c>
    </row>
    <row r="937" spans="2:51" s="12" customFormat="1" ht="13.5">
      <c r="B937" s="252"/>
      <c r="C937" s="253"/>
      <c r="D937" s="248" t="s">
        <v>180</v>
      </c>
      <c r="E937" s="254" t="s">
        <v>24</v>
      </c>
      <c r="F937" s="255" t="s">
        <v>1230</v>
      </c>
      <c r="G937" s="253"/>
      <c r="H937" s="254" t="s">
        <v>24</v>
      </c>
      <c r="I937" s="256"/>
      <c r="J937" s="253"/>
      <c r="K937" s="253"/>
      <c r="L937" s="257"/>
      <c r="M937" s="258"/>
      <c r="N937" s="259"/>
      <c r="O937" s="259"/>
      <c r="P937" s="259"/>
      <c r="Q937" s="259"/>
      <c r="R937" s="259"/>
      <c r="S937" s="259"/>
      <c r="T937" s="260"/>
      <c r="AT937" s="261" t="s">
        <v>180</v>
      </c>
      <c r="AU937" s="261" t="s">
        <v>87</v>
      </c>
      <c r="AV937" s="12" t="s">
        <v>25</v>
      </c>
      <c r="AW937" s="12" t="s">
        <v>38</v>
      </c>
      <c r="AX937" s="12" t="s">
        <v>75</v>
      </c>
      <c r="AY937" s="261" t="s">
        <v>167</v>
      </c>
    </row>
    <row r="938" spans="2:51" s="12" customFormat="1" ht="13.5">
      <c r="B938" s="252"/>
      <c r="C938" s="253"/>
      <c r="D938" s="248" t="s">
        <v>180</v>
      </c>
      <c r="E938" s="254" t="s">
        <v>24</v>
      </c>
      <c r="F938" s="255" t="s">
        <v>1231</v>
      </c>
      <c r="G938" s="253"/>
      <c r="H938" s="254" t="s">
        <v>24</v>
      </c>
      <c r="I938" s="256"/>
      <c r="J938" s="253"/>
      <c r="K938" s="253"/>
      <c r="L938" s="257"/>
      <c r="M938" s="258"/>
      <c r="N938" s="259"/>
      <c r="O938" s="259"/>
      <c r="P938" s="259"/>
      <c r="Q938" s="259"/>
      <c r="R938" s="259"/>
      <c r="S938" s="259"/>
      <c r="T938" s="260"/>
      <c r="AT938" s="261" t="s">
        <v>180</v>
      </c>
      <c r="AU938" s="261" t="s">
        <v>87</v>
      </c>
      <c r="AV938" s="12" t="s">
        <v>25</v>
      </c>
      <c r="AW938" s="12" t="s">
        <v>38</v>
      </c>
      <c r="AX938" s="12" t="s">
        <v>75</v>
      </c>
      <c r="AY938" s="261" t="s">
        <v>167</v>
      </c>
    </row>
    <row r="939" spans="2:51" s="13" customFormat="1" ht="13.5">
      <c r="B939" s="262"/>
      <c r="C939" s="263"/>
      <c r="D939" s="248" t="s">
        <v>180</v>
      </c>
      <c r="E939" s="264" t="s">
        <v>24</v>
      </c>
      <c r="F939" s="265" t="s">
        <v>1232</v>
      </c>
      <c r="G939" s="263"/>
      <c r="H939" s="266">
        <v>25.74</v>
      </c>
      <c r="I939" s="267"/>
      <c r="J939" s="263"/>
      <c r="K939" s="263"/>
      <c r="L939" s="268"/>
      <c r="M939" s="269"/>
      <c r="N939" s="270"/>
      <c r="O939" s="270"/>
      <c r="P939" s="270"/>
      <c r="Q939" s="270"/>
      <c r="R939" s="270"/>
      <c r="S939" s="270"/>
      <c r="T939" s="271"/>
      <c r="AT939" s="272" t="s">
        <v>180</v>
      </c>
      <c r="AU939" s="272" t="s">
        <v>87</v>
      </c>
      <c r="AV939" s="13" t="s">
        <v>87</v>
      </c>
      <c r="AW939" s="13" t="s">
        <v>38</v>
      </c>
      <c r="AX939" s="13" t="s">
        <v>75</v>
      </c>
      <c r="AY939" s="272" t="s">
        <v>167</v>
      </c>
    </row>
    <row r="940" spans="2:51" s="12" customFormat="1" ht="13.5">
      <c r="B940" s="252"/>
      <c r="C940" s="253"/>
      <c r="D940" s="248" t="s">
        <v>180</v>
      </c>
      <c r="E940" s="254" t="s">
        <v>24</v>
      </c>
      <c r="F940" s="255" t="s">
        <v>1233</v>
      </c>
      <c r="G940" s="253"/>
      <c r="H940" s="254" t="s">
        <v>24</v>
      </c>
      <c r="I940" s="256"/>
      <c r="J940" s="253"/>
      <c r="K940" s="253"/>
      <c r="L940" s="257"/>
      <c r="M940" s="258"/>
      <c r="N940" s="259"/>
      <c r="O940" s="259"/>
      <c r="P940" s="259"/>
      <c r="Q940" s="259"/>
      <c r="R940" s="259"/>
      <c r="S940" s="259"/>
      <c r="T940" s="260"/>
      <c r="AT940" s="261" t="s">
        <v>180</v>
      </c>
      <c r="AU940" s="261" t="s">
        <v>87</v>
      </c>
      <c r="AV940" s="12" t="s">
        <v>25</v>
      </c>
      <c r="AW940" s="12" t="s">
        <v>38</v>
      </c>
      <c r="AX940" s="12" t="s">
        <v>75</v>
      </c>
      <c r="AY940" s="261" t="s">
        <v>167</v>
      </c>
    </row>
    <row r="941" spans="2:51" s="13" customFormat="1" ht="13.5">
      <c r="B941" s="262"/>
      <c r="C941" s="263"/>
      <c r="D941" s="248" t="s">
        <v>180</v>
      </c>
      <c r="E941" s="264" t="s">
        <v>24</v>
      </c>
      <c r="F941" s="265" t="s">
        <v>1234</v>
      </c>
      <c r="G941" s="263"/>
      <c r="H941" s="266">
        <v>6.96</v>
      </c>
      <c r="I941" s="267"/>
      <c r="J941" s="263"/>
      <c r="K941" s="263"/>
      <c r="L941" s="268"/>
      <c r="M941" s="269"/>
      <c r="N941" s="270"/>
      <c r="O941" s="270"/>
      <c r="P941" s="270"/>
      <c r="Q941" s="270"/>
      <c r="R941" s="270"/>
      <c r="S941" s="270"/>
      <c r="T941" s="271"/>
      <c r="AT941" s="272" t="s">
        <v>180</v>
      </c>
      <c r="AU941" s="272" t="s">
        <v>87</v>
      </c>
      <c r="AV941" s="13" t="s">
        <v>87</v>
      </c>
      <c r="AW941" s="13" t="s">
        <v>38</v>
      </c>
      <c r="AX941" s="13" t="s">
        <v>75</v>
      </c>
      <c r="AY941" s="272" t="s">
        <v>167</v>
      </c>
    </row>
    <row r="942" spans="2:51" s="13" customFormat="1" ht="13.5">
      <c r="B942" s="262"/>
      <c r="C942" s="263"/>
      <c r="D942" s="248" t="s">
        <v>180</v>
      </c>
      <c r="E942" s="264" t="s">
        <v>24</v>
      </c>
      <c r="F942" s="265" t="s">
        <v>550</v>
      </c>
      <c r="G942" s="263"/>
      <c r="H942" s="266">
        <v>0.3</v>
      </c>
      <c r="I942" s="267"/>
      <c r="J942" s="263"/>
      <c r="K942" s="263"/>
      <c r="L942" s="268"/>
      <c r="M942" s="269"/>
      <c r="N942" s="270"/>
      <c r="O942" s="270"/>
      <c r="P942" s="270"/>
      <c r="Q942" s="270"/>
      <c r="R942" s="270"/>
      <c r="S942" s="270"/>
      <c r="T942" s="271"/>
      <c r="AT942" s="272" t="s">
        <v>180</v>
      </c>
      <c r="AU942" s="272" t="s">
        <v>87</v>
      </c>
      <c r="AV942" s="13" t="s">
        <v>87</v>
      </c>
      <c r="AW942" s="13" t="s">
        <v>38</v>
      </c>
      <c r="AX942" s="13" t="s">
        <v>75</v>
      </c>
      <c r="AY942" s="272" t="s">
        <v>167</v>
      </c>
    </row>
    <row r="943" spans="2:51" s="14" customFormat="1" ht="13.5">
      <c r="B943" s="273"/>
      <c r="C943" s="274"/>
      <c r="D943" s="248" t="s">
        <v>180</v>
      </c>
      <c r="E943" s="275" t="s">
        <v>24</v>
      </c>
      <c r="F943" s="276" t="s">
        <v>201</v>
      </c>
      <c r="G943" s="274"/>
      <c r="H943" s="277">
        <v>33</v>
      </c>
      <c r="I943" s="278"/>
      <c r="J943" s="274"/>
      <c r="K943" s="274"/>
      <c r="L943" s="279"/>
      <c r="M943" s="280"/>
      <c r="N943" s="281"/>
      <c r="O943" s="281"/>
      <c r="P943" s="281"/>
      <c r="Q943" s="281"/>
      <c r="R943" s="281"/>
      <c r="S943" s="281"/>
      <c r="T943" s="282"/>
      <c r="AT943" s="283" t="s">
        <v>180</v>
      </c>
      <c r="AU943" s="283" t="s">
        <v>87</v>
      </c>
      <c r="AV943" s="14" t="s">
        <v>174</v>
      </c>
      <c r="AW943" s="14" t="s">
        <v>38</v>
      </c>
      <c r="AX943" s="14" t="s">
        <v>25</v>
      </c>
      <c r="AY943" s="283" t="s">
        <v>167</v>
      </c>
    </row>
    <row r="944" spans="2:65" s="1" customFormat="1" ht="14.4" customHeight="1">
      <c r="B944" s="47"/>
      <c r="C944" s="236" t="s">
        <v>1235</v>
      </c>
      <c r="D944" s="236" t="s">
        <v>169</v>
      </c>
      <c r="E944" s="237" t="s">
        <v>1236</v>
      </c>
      <c r="F944" s="238" t="s">
        <v>1237</v>
      </c>
      <c r="G944" s="239" t="s">
        <v>226</v>
      </c>
      <c r="H944" s="240">
        <v>3.3</v>
      </c>
      <c r="I944" s="241"/>
      <c r="J944" s="242">
        <f>ROUND(I944*H944,2)</f>
        <v>0</v>
      </c>
      <c r="K944" s="238" t="s">
        <v>173</v>
      </c>
      <c r="L944" s="73"/>
      <c r="M944" s="243" t="s">
        <v>24</v>
      </c>
      <c r="N944" s="244" t="s">
        <v>47</v>
      </c>
      <c r="O944" s="48"/>
      <c r="P944" s="245">
        <f>O944*H944</f>
        <v>0</v>
      </c>
      <c r="Q944" s="245">
        <v>0</v>
      </c>
      <c r="R944" s="245">
        <f>Q944*H944</f>
        <v>0</v>
      </c>
      <c r="S944" s="245">
        <v>0.067</v>
      </c>
      <c r="T944" s="246">
        <f>S944*H944</f>
        <v>0.2211</v>
      </c>
      <c r="AR944" s="25" t="s">
        <v>174</v>
      </c>
      <c r="AT944" s="25" t="s">
        <v>169</v>
      </c>
      <c r="AU944" s="25" t="s">
        <v>87</v>
      </c>
      <c r="AY944" s="25" t="s">
        <v>167</v>
      </c>
      <c r="BE944" s="247">
        <f>IF(N944="základní",J944,0)</f>
        <v>0</v>
      </c>
      <c r="BF944" s="247">
        <f>IF(N944="snížená",J944,0)</f>
        <v>0</v>
      </c>
      <c r="BG944" s="247">
        <f>IF(N944="zákl. přenesená",J944,0)</f>
        <v>0</v>
      </c>
      <c r="BH944" s="247">
        <f>IF(N944="sníž. přenesená",J944,0)</f>
        <v>0</v>
      </c>
      <c r="BI944" s="247">
        <f>IF(N944="nulová",J944,0)</f>
        <v>0</v>
      </c>
      <c r="BJ944" s="25" t="s">
        <v>87</v>
      </c>
      <c r="BK944" s="247">
        <f>ROUND(I944*H944,2)</f>
        <v>0</v>
      </c>
      <c r="BL944" s="25" t="s">
        <v>174</v>
      </c>
      <c r="BM944" s="25" t="s">
        <v>1238</v>
      </c>
    </row>
    <row r="945" spans="2:47" s="1" customFormat="1" ht="13.5">
      <c r="B945" s="47"/>
      <c r="C945" s="75"/>
      <c r="D945" s="248" t="s">
        <v>176</v>
      </c>
      <c r="E945" s="75"/>
      <c r="F945" s="249" t="s">
        <v>1239</v>
      </c>
      <c r="G945" s="75"/>
      <c r="H945" s="75"/>
      <c r="I945" s="204"/>
      <c r="J945" s="75"/>
      <c r="K945" s="75"/>
      <c r="L945" s="73"/>
      <c r="M945" s="250"/>
      <c r="N945" s="48"/>
      <c r="O945" s="48"/>
      <c r="P945" s="48"/>
      <c r="Q945" s="48"/>
      <c r="R945" s="48"/>
      <c r="S945" s="48"/>
      <c r="T945" s="96"/>
      <c r="AT945" s="25" t="s">
        <v>176</v>
      </c>
      <c r="AU945" s="25" t="s">
        <v>87</v>
      </c>
    </row>
    <row r="946" spans="2:47" s="1" customFormat="1" ht="13.5">
      <c r="B946" s="47"/>
      <c r="C946" s="75"/>
      <c r="D946" s="248" t="s">
        <v>178</v>
      </c>
      <c r="E946" s="75"/>
      <c r="F946" s="251" t="s">
        <v>1229</v>
      </c>
      <c r="G946" s="75"/>
      <c r="H946" s="75"/>
      <c r="I946" s="204"/>
      <c r="J946" s="75"/>
      <c r="K946" s="75"/>
      <c r="L946" s="73"/>
      <c r="M946" s="250"/>
      <c r="N946" s="48"/>
      <c r="O946" s="48"/>
      <c r="P946" s="48"/>
      <c r="Q946" s="48"/>
      <c r="R946" s="48"/>
      <c r="S946" s="48"/>
      <c r="T946" s="96"/>
      <c r="AT946" s="25" t="s">
        <v>178</v>
      </c>
      <c r="AU946" s="25" t="s">
        <v>87</v>
      </c>
    </row>
    <row r="947" spans="2:51" s="12" customFormat="1" ht="13.5">
      <c r="B947" s="252"/>
      <c r="C947" s="253"/>
      <c r="D947" s="248" t="s">
        <v>180</v>
      </c>
      <c r="E947" s="254" t="s">
        <v>24</v>
      </c>
      <c r="F947" s="255" t="s">
        <v>1240</v>
      </c>
      <c r="G947" s="253"/>
      <c r="H947" s="254" t="s">
        <v>24</v>
      </c>
      <c r="I947" s="256"/>
      <c r="J947" s="253"/>
      <c r="K947" s="253"/>
      <c r="L947" s="257"/>
      <c r="M947" s="258"/>
      <c r="N947" s="259"/>
      <c r="O947" s="259"/>
      <c r="P947" s="259"/>
      <c r="Q947" s="259"/>
      <c r="R947" s="259"/>
      <c r="S947" s="259"/>
      <c r="T947" s="260"/>
      <c r="AT947" s="261" t="s">
        <v>180</v>
      </c>
      <c r="AU947" s="261" t="s">
        <v>87</v>
      </c>
      <c r="AV947" s="12" t="s">
        <v>25</v>
      </c>
      <c r="AW947" s="12" t="s">
        <v>38</v>
      </c>
      <c r="AX947" s="12" t="s">
        <v>75</v>
      </c>
      <c r="AY947" s="261" t="s">
        <v>167</v>
      </c>
    </row>
    <row r="948" spans="2:51" s="13" customFormat="1" ht="13.5">
      <c r="B948" s="262"/>
      <c r="C948" s="263"/>
      <c r="D948" s="248" t="s">
        <v>180</v>
      </c>
      <c r="E948" s="264" t="s">
        <v>24</v>
      </c>
      <c r="F948" s="265" t="s">
        <v>1241</v>
      </c>
      <c r="G948" s="263"/>
      <c r="H948" s="266">
        <v>3.3</v>
      </c>
      <c r="I948" s="267"/>
      <c r="J948" s="263"/>
      <c r="K948" s="263"/>
      <c r="L948" s="268"/>
      <c r="M948" s="269"/>
      <c r="N948" s="270"/>
      <c r="O948" s="270"/>
      <c r="P948" s="270"/>
      <c r="Q948" s="270"/>
      <c r="R948" s="270"/>
      <c r="S948" s="270"/>
      <c r="T948" s="271"/>
      <c r="AT948" s="272" t="s">
        <v>180</v>
      </c>
      <c r="AU948" s="272" t="s">
        <v>87</v>
      </c>
      <c r="AV948" s="13" t="s">
        <v>87</v>
      </c>
      <c r="AW948" s="13" t="s">
        <v>38</v>
      </c>
      <c r="AX948" s="13" t="s">
        <v>25</v>
      </c>
      <c r="AY948" s="272" t="s">
        <v>167</v>
      </c>
    </row>
    <row r="949" spans="2:65" s="1" customFormat="1" ht="14.4" customHeight="1">
      <c r="B949" s="47"/>
      <c r="C949" s="236" t="s">
        <v>1242</v>
      </c>
      <c r="D949" s="236" t="s">
        <v>169</v>
      </c>
      <c r="E949" s="237" t="s">
        <v>1243</v>
      </c>
      <c r="F949" s="238" t="s">
        <v>1244</v>
      </c>
      <c r="G949" s="239" t="s">
        <v>226</v>
      </c>
      <c r="H949" s="240">
        <v>10.6</v>
      </c>
      <c r="I949" s="241"/>
      <c r="J949" s="242">
        <f>ROUND(I949*H949,2)</f>
        <v>0</v>
      </c>
      <c r="K949" s="238" t="s">
        <v>173</v>
      </c>
      <c r="L949" s="73"/>
      <c r="M949" s="243" t="s">
        <v>24</v>
      </c>
      <c r="N949" s="244" t="s">
        <v>47</v>
      </c>
      <c r="O949" s="48"/>
      <c r="P949" s="245">
        <f>O949*H949</f>
        <v>0</v>
      </c>
      <c r="Q949" s="245">
        <v>0</v>
      </c>
      <c r="R949" s="245">
        <f>Q949*H949</f>
        <v>0</v>
      </c>
      <c r="S949" s="245">
        <v>0.076</v>
      </c>
      <c r="T949" s="246">
        <f>S949*H949</f>
        <v>0.8056</v>
      </c>
      <c r="AR949" s="25" t="s">
        <v>174</v>
      </c>
      <c r="AT949" s="25" t="s">
        <v>169</v>
      </c>
      <c r="AU949" s="25" t="s">
        <v>87</v>
      </c>
      <c r="AY949" s="25" t="s">
        <v>167</v>
      </c>
      <c r="BE949" s="247">
        <f>IF(N949="základní",J949,0)</f>
        <v>0</v>
      </c>
      <c r="BF949" s="247">
        <f>IF(N949="snížená",J949,0)</f>
        <v>0</v>
      </c>
      <c r="BG949" s="247">
        <f>IF(N949="zákl. přenesená",J949,0)</f>
        <v>0</v>
      </c>
      <c r="BH949" s="247">
        <f>IF(N949="sníž. přenesená",J949,0)</f>
        <v>0</v>
      </c>
      <c r="BI949" s="247">
        <f>IF(N949="nulová",J949,0)</f>
        <v>0</v>
      </c>
      <c r="BJ949" s="25" t="s">
        <v>87</v>
      </c>
      <c r="BK949" s="247">
        <f>ROUND(I949*H949,2)</f>
        <v>0</v>
      </c>
      <c r="BL949" s="25" t="s">
        <v>174</v>
      </c>
      <c r="BM949" s="25" t="s">
        <v>1245</v>
      </c>
    </row>
    <row r="950" spans="2:47" s="1" customFormat="1" ht="13.5">
      <c r="B950" s="47"/>
      <c r="C950" s="75"/>
      <c r="D950" s="248" t="s">
        <v>176</v>
      </c>
      <c r="E950" s="75"/>
      <c r="F950" s="249" t="s">
        <v>1246</v>
      </c>
      <c r="G950" s="75"/>
      <c r="H950" s="75"/>
      <c r="I950" s="204"/>
      <c r="J950" s="75"/>
      <c r="K950" s="75"/>
      <c r="L950" s="73"/>
      <c r="M950" s="250"/>
      <c r="N950" s="48"/>
      <c r="O950" s="48"/>
      <c r="P950" s="48"/>
      <c r="Q950" s="48"/>
      <c r="R950" s="48"/>
      <c r="S950" s="48"/>
      <c r="T950" s="96"/>
      <c r="AT950" s="25" t="s">
        <v>176</v>
      </c>
      <c r="AU950" s="25" t="s">
        <v>87</v>
      </c>
    </row>
    <row r="951" spans="2:47" s="1" customFormat="1" ht="13.5">
      <c r="B951" s="47"/>
      <c r="C951" s="75"/>
      <c r="D951" s="248" t="s">
        <v>178</v>
      </c>
      <c r="E951" s="75"/>
      <c r="F951" s="251" t="s">
        <v>1247</v>
      </c>
      <c r="G951" s="75"/>
      <c r="H951" s="75"/>
      <c r="I951" s="204"/>
      <c r="J951" s="75"/>
      <c r="K951" s="75"/>
      <c r="L951" s="73"/>
      <c r="M951" s="250"/>
      <c r="N951" s="48"/>
      <c r="O951" s="48"/>
      <c r="P951" s="48"/>
      <c r="Q951" s="48"/>
      <c r="R951" s="48"/>
      <c r="S951" s="48"/>
      <c r="T951" s="96"/>
      <c r="AT951" s="25" t="s">
        <v>178</v>
      </c>
      <c r="AU951" s="25" t="s">
        <v>87</v>
      </c>
    </row>
    <row r="952" spans="2:51" s="12" customFormat="1" ht="13.5">
      <c r="B952" s="252"/>
      <c r="C952" s="253"/>
      <c r="D952" s="248" t="s">
        <v>180</v>
      </c>
      <c r="E952" s="254" t="s">
        <v>24</v>
      </c>
      <c r="F952" s="255" t="s">
        <v>462</v>
      </c>
      <c r="G952" s="253"/>
      <c r="H952" s="254" t="s">
        <v>24</v>
      </c>
      <c r="I952" s="256"/>
      <c r="J952" s="253"/>
      <c r="K952" s="253"/>
      <c r="L952" s="257"/>
      <c r="M952" s="258"/>
      <c r="N952" s="259"/>
      <c r="O952" s="259"/>
      <c r="P952" s="259"/>
      <c r="Q952" s="259"/>
      <c r="R952" s="259"/>
      <c r="S952" s="259"/>
      <c r="T952" s="260"/>
      <c r="AT952" s="261" t="s">
        <v>180</v>
      </c>
      <c r="AU952" s="261" t="s">
        <v>87</v>
      </c>
      <c r="AV952" s="12" t="s">
        <v>25</v>
      </c>
      <c r="AW952" s="12" t="s">
        <v>38</v>
      </c>
      <c r="AX952" s="12" t="s">
        <v>75</v>
      </c>
      <c r="AY952" s="261" t="s">
        <v>167</v>
      </c>
    </row>
    <row r="953" spans="2:51" s="12" customFormat="1" ht="13.5">
      <c r="B953" s="252"/>
      <c r="C953" s="253"/>
      <c r="D953" s="248" t="s">
        <v>180</v>
      </c>
      <c r="E953" s="254" t="s">
        <v>24</v>
      </c>
      <c r="F953" s="255" t="s">
        <v>1248</v>
      </c>
      <c r="G953" s="253"/>
      <c r="H953" s="254" t="s">
        <v>24</v>
      </c>
      <c r="I953" s="256"/>
      <c r="J953" s="253"/>
      <c r="K953" s="253"/>
      <c r="L953" s="257"/>
      <c r="M953" s="258"/>
      <c r="N953" s="259"/>
      <c r="O953" s="259"/>
      <c r="P953" s="259"/>
      <c r="Q953" s="259"/>
      <c r="R953" s="259"/>
      <c r="S953" s="259"/>
      <c r="T953" s="260"/>
      <c r="AT953" s="261" t="s">
        <v>180</v>
      </c>
      <c r="AU953" s="261" t="s">
        <v>87</v>
      </c>
      <c r="AV953" s="12" t="s">
        <v>25</v>
      </c>
      <c r="AW953" s="12" t="s">
        <v>38</v>
      </c>
      <c r="AX953" s="12" t="s">
        <v>75</v>
      </c>
      <c r="AY953" s="261" t="s">
        <v>167</v>
      </c>
    </row>
    <row r="954" spans="2:51" s="13" customFormat="1" ht="13.5">
      <c r="B954" s="262"/>
      <c r="C954" s="263"/>
      <c r="D954" s="248" t="s">
        <v>180</v>
      </c>
      <c r="E954" s="264" t="s">
        <v>24</v>
      </c>
      <c r="F954" s="265" t="s">
        <v>1249</v>
      </c>
      <c r="G954" s="263"/>
      <c r="H954" s="266">
        <v>8.6</v>
      </c>
      <c r="I954" s="267"/>
      <c r="J954" s="263"/>
      <c r="K954" s="263"/>
      <c r="L954" s="268"/>
      <c r="M954" s="269"/>
      <c r="N954" s="270"/>
      <c r="O954" s="270"/>
      <c r="P954" s="270"/>
      <c r="Q954" s="270"/>
      <c r="R954" s="270"/>
      <c r="S954" s="270"/>
      <c r="T954" s="271"/>
      <c r="AT954" s="272" t="s">
        <v>180</v>
      </c>
      <c r="AU954" s="272" t="s">
        <v>87</v>
      </c>
      <c r="AV954" s="13" t="s">
        <v>87</v>
      </c>
      <c r="AW954" s="13" t="s">
        <v>38</v>
      </c>
      <c r="AX954" s="13" t="s">
        <v>75</v>
      </c>
      <c r="AY954" s="272" t="s">
        <v>167</v>
      </c>
    </row>
    <row r="955" spans="2:51" s="12" customFormat="1" ht="13.5">
      <c r="B955" s="252"/>
      <c r="C955" s="253"/>
      <c r="D955" s="248" t="s">
        <v>180</v>
      </c>
      <c r="E955" s="254" t="s">
        <v>24</v>
      </c>
      <c r="F955" s="255" t="s">
        <v>1250</v>
      </c>
      <c r="G955" s="253"/>
      <c r="H955" s="254" t="s">
        <v>24</v>
      </c>
      <c r="I955" s="256"/>
      <c r="J955" s="253"/>
      <c r="K955" s="253"/>
      <c r="L955" s="257"/>
      <c r="M955" s="258"/>
      <c r="N955" s="259"/>
      <c r="O955" s="259"/>
      <c r="P955" s="259"/>
      <c r="Q955" s="259"/>
      <c r="R955" s="259"/>
      <c r="S955" s="259"/>
      <c r="T955" s="260"/>
      <c r="AT955" s="261" t="s">
        <v>180</v>
      </c>
      <c r="AU955" s="261" t="s">
        <v>87</v>
      </c>
      <c r="AV955" s="12" t="s">
        <v>25</v>
      </c>
      <c r="AW955" s="12" t="s">
        <v>38</v>
      </c>
      <c r="AX955" s="12" t="s">
        <v>75</v>
      </c>
      <c r="AY955" s="261" t="s">
        <v>167</v>
      </c>
    </row>
    <row r="956" spans="2:51" s="13" customFormat="1" ht="13.5">
      <c r="B956" s="262"/>
      <c r="C956" s="263"/>
      <c r="D956" s="248" t="s">
        <v>180</v>
      </c>
      <c r="E956" s="264" t="s">
        <v>24</v>
      </c>
      <c r="F956" s="265" t="s">
        <v>1251</v>
      </c>
      <c r="G956" s="263"/>
      <c r="H956" s="266">
        <v>2</v>
      </c>
      <c r="I956" s="267"/>
      <c r="J956" s="263"/>
      <c r="K956" s="263"/>
      <c r="L956" s="268"/>
      <c r="M956" s="269"/>
      <c r="N956" s="270"/>
      <c r="O956" s="270"/>
      <c r="P956" s="270"/>
      <c r="Q956" s="270"/>
      <c r="R956" s="270"/>
      <c r="S956" s="270"/>
      <c r="T956" s="271"/>
      <c r="AT956" s="272" t="s">
        <v>180</v>
      </c>
      <c r="AU956" s="272" t="s">
        <v>87</v>
      </c>
      <c r="AV956" s="13" t="s">
        <v>87</v>
      </c>
      <c r="AW956" s="13" t="s">
        <v>38</v>
      </c>
      <c r="AX956" s="13" t="s">
        <v>75</v>
      </c>
      <c r="AY956" s="272" t="s">
        <v>167</v>
      </c>
    </row>
    <row r="957" spans="2:51" s="14" customFormat="1" ht="13.5">
      <c r="B957" s="273"/>
      <c r="C957" s="274"/>
      <c r="D957" s="248" t="s">
        <v>180</v>
      </c>
      <c r="E957" s="275" t="s">
        <v>24</v>
      </c>
      <c r="F957" s="276" t="s">
        <v>201</v>
      </c>
      <c r="G957" s="274"/>
      <c r="H957" s="277">
        <v>10.6</v>
      </c>
      <c r="I957" s="278"/>
      <c r="J957" s="274"/>
      <c r="K957" s="274"/>
      <c r="L957" s="279"/>
      <c r="M957" s="280"/>
      <c r="N957" s="281"/>
      <c r="O957" s="281"/>
      <c r="P957" s="281"/>
      <c r="Q957" s="281"/>
      <c r="R957" s="281"/>
      <c r="S957" s="281"/>
      <c r="T957" s="282"/>
      <c r="AT957" s="283" t="s">
        <v>180</v>
      </c>
      <c r="AU957" s="283" t="s">
        <v>87</v>
      </c>
      <c r="AV957" s="14" t="s">
        <v>174</v>
      </c>
      <c r="AW957" s="14" t="s">
        <v>38</v>
      </c>
      <c r="AX957" s="14" t="s">
        <v>25</v>
      </c>
      <c r="AY957" s="283" t="s">
        <v>167</v>
      </c>
    </row>
    <row r="958" spans="2:65" s="1" customFormat="1" ht="14.4" customHeight="1">
      <c r="B958" s="47"/>
      <c r="C958" s="236" t="s">
        <v>1252</v>
      </c>
      <c r="D958" s="236" t="s">
        <v>169</v>
      </c>
      <c r="E958" s="237" t="s">
        <v>1253</v>
      </c>
      <c r="F958" s="238" t="s">
        <v>1254</v>
      </c>
      <c r="G958" s="239" t="s">
        <v>226</v>
      </c>
      <c r="H958" s="240">
        <v>4.6</v>
      </c>
      <c r="I958" s="241"/>
      <c r="J958" s="242">
        <f>ROUND(I958*H958,2)</f>
        <v>0</v>
      </c>
      <c r="K958" s="238" t="s">
        <v>173</v>
      </c>
      <c r="L958" s="73"/>
      <c r="M958" s="243" t="s">
        <v>24</v>
      </c>
      <c r="N958" s="244" t="s">
        <v>47</v>
      </c>
      <c r="O958" s="48"/>
      <c r="P958" s="245">
        <f>O958*H958</f>
        <v>0</v>
      </c>
      <c r="Q958" s="245">
        <v>0</v>
      </c>
      <c r="R958" s="245">
        <f>Q958*H958</f>
        <v>0</v>
      </c>
      <c r="S958" s="245">
        <v>0.063</v>
      </c>
      <c r="T958" s="246">
        <f>S958*H958</f>
        <v>0.2898</v>
      </c>
      <c r="AR958" s="25" t="s">
        <v>174</v>
      </c>
      <c r="AT958" s="25" t="s">
        <v>169</v>
      </c>
      <c r="AU958" s="25" t="s">
        <v>87</v>
      </c>
      <c r="AY958" s="25" t="s">
        <v>167</v>
      </c>
      <c r="BE958" s="247">
        <f>IF(N958="základní",J958,0)</f>
        <v>0</v>
      </c>
      <c r="BF958" s="247">
        <f>IF(N958="snížená",J958,0)</f>
        <v>0</v>
      </c>
      <c r="BG958" s="247">
        <f>IF(N958="zákl. přenesená",J958,0)</f>
        <v>0</v>
      </c>
      <c r="BH958" s="247">
        <f>IF(N958="sníž. přenesená",J958,0)</f>
        <v>0</v>
      </c>
      <c r="BI958" s="247">
        <f>IF(N958="nulová",J958,0)</f>
        <v>0</v>
      </c>
      <c r="BJ958" s="25" t="s">
        <v>87</v>
      </c>
      <c r="BK958" s="247">
        <f>ROUND(I958*H958,2)</f>
        <v>0</v>
      </c>
      <c r="BL958" s="25" t="s">
        <v>174</v>
      </c>
      <c r="BM958" s="25" t="s">
        <v>1255</v>
      </c>
    </row>
    <row r="959" spans="2:47" s="1" customFormat="1" ht="13.5">
      <c r="B959" s="47"/>
      <c r="C959" s="75"/>
      <c r="D959" s="248" t="s">
        <v>176</v>
      </c>
      <c r="E959" s="75"/>
      <c r="F959" s="249" t="s">
        <v>1256</v>
      </c>
      <c r="G959" s="75"/>
      <c r="H959" s="75"/>
      <c r="I959" s="204"/>
      <c r="J959" s="75"/>
      <c r="K959" s="75"/>
      <c r="L959" s="73"/>
      <c r="M959" s="250"/>
      <c r="N959" s="48"/>
      <c r="O959" s="48"/>
      <c r="P959" s="48"/>
      <c r="Q959" s="48"/>
      <c r="R959" s="48"/>
      <c r="S959" s="48"/>
      <c r="T959" s="96"/>
      <c r="AT959" s="25" t="s">
        <v>176</v>
      </c>
      <c r="AU959" s="25" t="s">
        <v>87</v>
      </c>
    </row>
    <row r="960" spans="2:47" s="1" customFormat="1" ht="13.5">
      <c r="B960" s="47"/>
      <c r="C960" s="75"/>
      <c r="D960" s="248" t="s">
        <v>178</v>
      </c>
      <c r="E960" s="75"/>
      <c r="F960" s="251" t="s">
        <v>1247</v>
      </c>
      <c r="G960" s="75"/>
      <c r="H960" s="75"/>
      <c r="I960" s="204"/>
      <c r="J960" s="75"/>
      <c r="K960" s="75"/>
      <c r="L960" s="73"/>
      <c r="M960" s="250"/>
      <c r="N960" s="48"/>
      <c r="O960" s="48"/>
      <c r="P960" s="48"/>
      <c r="Q960" s="48"/>
      <c r="R960" s="48"/>
      <c r="S960" s="48"/>
      <c r="T960" s="96"/>
      <c r="AT960" s="25" t="s">
        <v>178</v>
      </c>
      <c r="AU960" s="25" t="s">
        <v>87</v>
      </c>
    </row>
    <row r="961" spans="2:51" s="12" customFormat="1" ht="13.5">
      <c r="B961" s="252"/>
      <c r="C961" s="253"/>
      <c r="D961" s="248" t="s">
        <v>180</v>
      </c>
      <c r="E961" s="254" t="s">
        <v>24</v>
      </c>
      <c r="F961" s="255" t="s">
        <v>1257</v>
      </c>
      <c r="G961" s="253"/>
      <c r="H961" s="254" t="s">
        <v>24</v>
      </c>
      <c r="I961" s="256"/>
      <c r="J961" s="253"/>
      <c r="K961" s="253"/>
      <c r="L961" s="257"/>
      <c r="M961" s="258"/>
      <c r="N961" s="259"/>
      <c r="O961" s="259"/>
      <c r="P961" s="259"/>
      <c r="Q961" s="259"/>
      <c r="R961" s="259"/>
      <c r="S961" s="259"/>
      <c r="T961" s="260"/>
      <c r="AT961" s="261" t="s">
        <v>180</v>
      </c>
      <c r="AU961" s="261" t="s">
        <v>87</v>
      </c>
      <c r="AV961" s="12" t="s">
        <v>25</v>
      </c>
      <c r="AW961" s="12" t="s">
        <v>38</v>
      </c>
      <c r="AX961" s="12" t="s">
        <v>75</v>
      </c>
      <c r="AY961" s="261" t="s">
        <v>167</v>
      </c>
    </row>
    <row r="962" spans="2:51" s="12" customFormat="1" ht="13.5">
      <c r="B962" s="252"/>
      <c r="C962" s="253"/>
      <c r="D962" s="248" t="s">
        <v>180</v>
      </c>
      <c r="E962" s="254" t="s">
        <v>24</v>
      </c>
      <c r="F962" s="255" t="s">
        <v>1258</v>
      </c>
      <c r="G962" s="253"/>
      <c r="H962" s="254" t="s">
        <v>24</v>
      </c>
      <c r="I962" s="256"/>
      <c r="J962" s="253"/>
      <c r="K962" s="253"/>
      <c r="L962" s="257"/>
      <c r="M962" s="258"/>
      <c r="N962" s="259"/>
      <c r="O962" s="259"/>
      <c r="P962" s="259"/>
      <c r="Q962" s="259"/>
      <c r="R962" s="259"/>
      <c r="S962" s="259"/>
      <c r="T962" s="260"/>
      <c r="AT962" s="261" t="s">
        <v>180</v>
      </c>
      <c r="AU962" s="261" t="s">
        <v>87</v>
      </c>
      <c r="AV962" s="12" t="s">
        <v>25</v>
      </c>
      <c r="AW962" s="12" t="s">
        <v>38</v>
      </c>
      <c r="AX962" s="12" t="s">
        <v>75</v>
      </c>
      <c r="AY962" s="261" t="s">
        <v>167</v>
      </c>
    </row>
    <row r="963" spans="2:51" s="13" customFormat="1" ht="13.5">
      <c r="B963" s="262"/>
      <c r="C963" s="263"/>
      <c r="D963" s="248" t="s">
        <v>180</v>
      </c>
      <c r="E963" s="264" t="s">
        <v>24</v>
      </c>
      <c r="F963" s="265" t="s">
        <v>1259</v>
      </c>
      <c r="G963" s="263"/>
      <c r="H963" s="266">
        <v>4.6</v>
      </c>
      <c r="I963" s="267"/>
      <c r="J963" s="263"/>
      <c r="K963" s="263"/>
      <c r="L963" s="268"/>
      <c r="M963" s="269"/>
      <c r="N963" s="270"/>
      <c r="O963" s="270"/>
      <c r="P963" s="270"/>
      <c r="Q963" s="270"/>
      <c r="R963" s="270"/>
      <c r="S963" s="270"/>
      <c r="T963" s="271"/>
      <c r="AT963" s="272" t="s">
        <v>180</v>
      </c>
      <c r="AU963" s="272" t="s">
        <v>87</v>
      </c>
      <c r="AV963" s="13" t="s">
        <v>87</v>
      </c>
      <c r="AW963" s="13" t="s">
        <v>38</v>
      </c>
      <c r="AX963" s="13" t="s">
        <v>25</v>
      </c>
      <c r="AY963" s="272" t="s">
        <v>167</v>
      </c>
    </row>
    <row r="964" spans="2:65" s="1" customFormat="1" ht="22.8" customHeight="1">
      <c r="B964" s="47"/>
      <c r="C964" s="236" t="s">
        <v>1260</v>
      </c>
      <c r="D964" s="236" t="s">
        <v>169</v>
      </c>
      <c r="E964" s="237" t="s">
        <v>1261</v>
      </c>
      <c r="F964" s="238" t="s">
        <v>1262</v>
      </c>
      <c r="G964" s="239" t="s">
        <v>226</v>
      </c>
      <c r="H964" s="240">
        <v>79</v>
      </c>
      <c r="I964" s="241"/>
      <c r="J964" s="242">
        <f>ROUND(I964*H964,2)</f>
        <v>0</v>
      </c>
      <c r="K964" s="238" t="s">
        <v>173</v>
      </c>
      <c r="L964" s="73"/>
      <c r="M964" s="243" t="s">
        <v>24</v>
      </c>
      <c r="N964" s="244" t="s">
        <v>47</v>
      </c>
      <c r="O964" s="48"/>
      <c r="P964" s="245">
        <f>O964*H964</f>
        <v>0</v>
      </c>
      <c r="Q964" s="245">
        <v>0</v>
      </c>
      <c r="R964" s="245">
        <f>Q964*H964</f>
        <v>0</v>
      </c>
      <c r="S964" s="245">
        <v>0.055</v>
      </c>
      <c r="T964" s="246">
        <f>S964*H964</f>
        <v>4.345</v>
      </c>
      <c r="AR964" s="25" t="s">
        <v>174</v>
      </c>
      <c r="AT964" s="25" t="s">
        <v>169</v>
      </c>
      <c r="AU964" s="25" t="s">
        <v>87</v>
      </c>
      <c r="AY964" s="25" t="s">
        <v>167</v>
      </c>
      <c r="BE964" s="247">
        <f>IF(N964="základní",J964,0)</f>
        <v>0</v>
      </c>
      <c r="BF964" s="247">
        <f>IF(N964="snížená",J964,0)</f>
        <v>0</v>
      </c>
      <c r="BG964" s="247">
        <f>IF(N964="zákl. přenesená",J964,0)</f>
        <v>0</v>
      </c>
      <c r="BH964" s="247">
        <f>IF(N964="sníž. přenesená",J964,0)</f>
        <v>0</v>
      </c>
      <c r="BI964" s="247">
        <f>IF(N964="nulová",J964,0)</f>
        <v>0</v>
      </c>
      <c r="BJ964" s="25" t="s">
        <v>87</v>
      </c>
      <c r="BK964" s="247">
        <f>ROUND(I964*H964,2)</f>
        <v>0</v>
      </c>
      <c r="BL964" s="25" t="s">
        <v>174</v>
      </c>
      <c r="BM964" s="25" t="s">
        <v>1263</v>
      </c>
    </row>
    <row r="965" spans="2:47" s="1" customFormat="1" ht="13.5">
      <c r="B965" s="47"/>
      <c r="C965" s="75"/>
      <c r="D965" s="248" t="s">
        <v>176</v>
      </c>
      <c r="E965" s="75"/>
      <c r="F965" s="249" t="s">
        <v>1264</v>
      </c>
      <c r="G965" s="75"/>
      <c r="H965" s="75"/>
      <c r="I965" s="204"/>
      <c r="J965" s="75"/>
      <c r="K965" s="75"/>
      <c r="L965" s="73"/>
      <c r="M965" s="250"/>
      <c r="N965" s="48"/>
      <c r="O965" s="48"/>
      <c r="P965" s="48"/>
      <c r="Q965" s="48"/>
      <c r="R965" s="48"/>
      <c r="S965" s="48"/>
      <c r="T965" s="96"/>
      <c r="AT965" s="25" t="s">
        <v>176</v>
      </c>
      <c r="AU965" s="25" t="s">
        <v>87</v>
      </c>
    </row>
    <row r="966" spans="2:51" s="12" customFormat="1" ht="13.5">
      <c r="B966" s="252"/>
      <c r="C966" s="253"/>
      <c r="D966" s="248" t="s">
        <v>180</v>
      </c>
      <c r="E966" s="254" t="s">
        <v>24</v>
      </c>
      <c r="F966" s="255" t="s">
        <v>1193</v>
      </c>
      <c r="G966" s="253"/>
      <c r="H966" s="254" t="s">
        <v>24</v>
      </c>
      <c r="I966" s="256"/>
      <c r="J966" s="253"/>
      <c r="K966" s="253"/>
      <c r="L966" s="257"/>
      <c r="M966" s="258"/>
      <c r="N966" s="259"/>
      <c r="O966" s="259"/>
      <c r="P966" s="259"/>
      <c r="Q966" s="259"/>
      <c r="R966" s="259"/>
      <c r="S966" s="259"/>
      <c r="T966" s="260"/>
      <c r="AT966" s="261" t="s">
        <v>180</v>
      </c>
      <c r="AU966" s="261" t="s">
        <v>87</v>
      </c>
      <c r="AV966" s="12" t="s">
        <v>25</v>
      </c>
      <c r="AW966" s="12" t="s">
        <v>38</v>
      </c>
      <c r="AX966" s="12" t="s">
        <v>75</v>
      </c>
      <c r="AY966" s="261" t="s">
        <v>167</v>
      </c>
    </row>
    <row r="967" spans="2:51" s="13" customFormat="1" ht="13.5">
      <c r="B967" s="262"/>
      <c r="C967" s="263"/>
      <c r="D967" s="248" t="s">
        <v>180</v>
      </c>
      <c r="E967" s="264" t="s">
        <v>24</v>
      </c>
      <c r="F967" s="265" t="s">
        <v>1265</v>
      </c>
      <c r="G967" s="263"/>
      <c r="H967" s="266">
        <v>9.72</v>
      </c>
      <c r="I967" s="267"/>
      <c r="J967" s="263"/>
      <c r="K967" s="263"/>
      <c r="L967" s="268"/>
      <c r="M967" s="269"/>
      <c r="N967" s="270"/>
      <c r="O967" s="270"/>
      <c r="P967" s="270"/>
      <c r="Q967" s="270"/>
      <c r="R967" s="270"/>
      <c r="S967" s="270"/>
      <c r="T967" s="271"/>
      <c r="AT967" s="272" t="s">
        <v>180</v>
      </c>
      <c r="AU967" s="272" t="s">
        <v>87</v>
      </c>
      <c r="AV967" s="13" t="s">
        <v>87</v>
      </c>
      <c r="AW967" s="13" t="s">
        <v>38</v>
      </c>
      <c r="AX967" s="13" t="s">
        <v>75</v>
      </c>
      <c r="AY967" s="272" t="s">
        <v>167</v>
      </c>
    </row>
    <row r="968" spans="2:51" s="13" customFormat="1" ht="13.5">
      <c r="B968" s="262"/>
      <c r="C968" s="263"/>
      <c r="D968" s="248" t="s">
        <v>180</v>
      </c>
      <c r="E968" s="264" t="s">
        <v>24</v>
      </c>
      <c r="F968" s="265" t="s">
        <v>1266</v>
      </c>
      <c r="G968" s="263"/>
      <c r="H968" s="266">
        <v>3.402</v>
      </c>
      <c r="I968" s="267"/>
      <c r="J968" s="263"/>
      <c r="K968" s="263"/>
      <c r="L968" s="268"/>
      <c r="M968" s="269"/>
      <c r="N968" s="270"/>
      <c r="O968" s="270"/>
      <c r="P968" s="270"/>
      <c r="Q968" s="270"/>
      <c r="R968" s="270"/>
      <c r="S968" s="270"/>
      <c r="T968" s="271"/>
      <c r="AT968" s="272" t="s">
        <v>180</v>
      </c>
      <c r="AU968" s="272" t="s">
        <v>87</v>
      </c>
      <c r="AV968" s="13" t="s">
        <v>87</v>
      </c>
      <c r="AW968" s="13" t="s">
        <v>38</v>
      </c>
      <c r="AX968" s="13" t="s">
        <v>75</v>
      </c>
      <c r="AY968" s="272" t="s">
        <v>167</v>
      </c>
    </row>
    <row r="969" spans="2:51" s="13" customFormat="1" ht="13.5">
      <c r="B969" s="262"/>
      <c r="C969" s="263"/>
      <c r="D969" s="248" t="s">
        <v>180</v>
      </c>
      <c r="E969" s="264" t="s">
        <v>24</v>
      </c>
      <c r="F969" s="265" t="s">
        <v>1267</v>
      </c>
      <c r="G969" s="263"/>
      <c r="H969" s="266">
        <v>4.635</v>
      </c>
      <c r="I969" s="267"/>
      <c r="J969" s="263"/>
      <c r="K969" s="263"/>
      <c r="L969" s="268"/>
      <c r="M969" s="269"/>
      <c r="N969" s="270"/>
      <c r="O969" s="270"/>
      <c r="P969" s="270"/>
      <c r="Q969" s="270"/>
      <c r="R969" s="270"/>
      <c r="S969" s="270"/>
      <c r="T969" s="271"/>
      <c r="AT969" s="272" t="s">
        <v>180</v>
      </c>
      <c r="AU969" s="272" t="s">
        <v>87</v>
      </c>
      <c r="AV969" s="13" t="s">
        <v>87</v>
      </c>
      <c r="AW969" s="13" t="s">
        <v>38</v>
      </c>
      <c r="AX969" s="13" t="s">
        <v>75</v>
      </c>
      <c r="AY969" s="272" t="s">
        <v>167</v>
      </c>
    </row>
    <row r="970" spans="2:51" s="13" customFormat="1" ht="13.5">
      <c r="B970" s="262"/>
      <c r="C970" s="263"/>
      <c r="D970" s="248" t="s">
        <v>180</v>
      </c>
      <c r="E970" s="264" t="s">
        <v>24</v>
      </c>
      <c r="F970" s="265" t="s">
        <v>1268</v>
      </c>
      <c r="G970" s="263"/>
      <c r="H970" s="266">
        <v>2.835</v>
      </c>
      <c r="I970" s="267"/>
      <c r="J970" s="263"/>
      <c r="K970" s="263"/>
      <c r="L970" s="268"/>
      <c r="M970" s="269"/>
      <c r="N970" s="270"/>
      <c r="O970" s="270"/>
      <c r="P970" s="270"/>
      <c r="Q970" s="270"/>
      <c r="R970" s="270"/>
      <c r="S970" s="270"/>
      <c r="T970" s="271"/>
      <c r="AT970" s="272" t="s">
        <v>180</v>
      </c>
      <c r="AU970" s="272" t="s">
        <v>87</v>
      </c>
      <c r="AV970" s="13" t="s">
        <v>87</v>
      </c>
      <c r="AW970" s="13" t="s">
        <v>38</v>
      </c>
      <c r="AX970" s="13" t="s">
        <v>75</v>
      </c>
      <c r="AY970" s="272" t="s">
        <v>167</v>
      </c>
    </row>
    <row r="971" spans="2:51" s="12" customFormat="1" ht="13.5">
      <c r="B971" s="252"/>
      <c r="C971" s="253"/>
      <c r="D971" s="248" t="s">
        <v>180</v>
      </c>
      <c r="E971" s="254" t="s">
        <v>24</v>
      </c>
      <c r="F971" s="255" t="s">
        <v>1269</v>
      </c>
      <c r="G971" s="253"/>
      <c r="H971" s="254" t="s">
        <v>24</v>
      </c>
      <c r="I971" s="256"/>
      <c r="J971" s="253"/>
      <c r="K971" s="253"/>
      <c r="L971" s="257"/>
      <c r="M971" s="258"/>
      <c r="N971" s="259"/>
      <c r="O971" s="259"/>
      <c r="P971" s="259"/>
      <c r="Q971" s="259"/>
      <c r="R971" s="259"/>
      <c r="S971" s="259"/>
      <c r="T971" s="260"/>
      <c r="AT971" s="261" t="s">
        <v>180</v>
      </c>
      <c r="AU971" s="261" t="s">
        <v>87</v>
      </c>
      <c r="AV971" s="12" t="s">
        <v>25</v>
      </c>
      <c r="AW971" s="12" t="s">
        <v>38</v>
      </c>
      <c r="AX971" s="12" t="s">
        <v>75</v>
      </c>
      <c r="AY971" s="261" t="s">
        <v>167</v>
      </c>
    </row>
    <row r="972" spans="2:51" s="13" customFormat="1" ht="13.5">
      <c r="B972" s="262"/>
      <c r="C972" s="263"/>
      <c r="D972" s="248" t="s">
        <v>180</v>
      </c>
      <c r="E972" s="264" t="s">
        <v>24</v>
      </c>
      <c r="F972" s="265" t="s">
        <v>1270</v>
      </c>
      <c r="G972" s="263"/>
      <c r="H972" s="266">
        <v>30.69</v>
      </c>
      <c r="I972" s="267"/>
      <c r="J972" s="263"/>
      <c r="K972" s="263"/>
      <c r="L972" s="268"/>
      <c r="M972" s="269"/>
      <c r="N972" s="270"/>
      <c r="O972" s="270"/>
      <c r="P972" s="270"/>
      <c r="Q972" s="270"/>
      <c r="R972" s="270"/>
      <c r="S972" s="270"/>
      <c r="T972" s="271"/>
      <c r="AT972" s="272" t="s">
        <v>180</v>
      </c>
      <c r="AU972" s="272" t="s">
        <v>87</v>
      </c>
      <c r="AV972" s="13" t="s">
        <v>87</v>
      </c>
      <c r="AW972" s="13" t="s">
        <v>38</v>
      </c>
      <c r="AX972" s="13" t="s">
        <v>75</v>
      </c>
      <c r="AY972" s="272" t="s">
        <v>167</v>
      </c>
    </row>
    <row r="973" spans="2:51" s="13" customFormat="1" ht="13.5">
      <c r="B973" s="262"/>
      <c r="C973" s="263"/>
      <c r="D973" s="248" t="s">
        <v>180</v>
      </c>
      <c r="E973" s="264" t="s">
        <v>24</v>
      </c>
      <c r="F973" s="265" t="s">
        <v>1271</v>
      </c>
      <c r="G973" s="263"/>
      <c r="H973" s="266">
        <v>6.93</v>
      </c>
      <c r="I973" s="267"/>
      <c r="J973" s="263"/>
      <c r="K973" s="263"/>
      <c r="L973" s="268"/>
      <c r="M973" s="269"/>
      <c r="N973" s="270"/>
      <c r="O973" s="270"/>
      <c r="P973" s="270"/>
      <c r="Q973" s="270"/>
      <c r="R973" s="270"/>
      <c r="S973" s="270"/>
      <c r="T973" s="271"/>
      <c r="AT973" s="272" t="s">
        <v>180</v>
      </c>
      <c r="AU973" s="272" t="s">
        <v>87</v>
      </c>
      <c r="AV973" s="13" t="s">
        <v>87</v>
      </c>
      <c r="AW973" s="13" t="s">
        <v>38</v>
      </c>
      <c r="AX973" s="13" t="s">
        <v>75</v>
      </c>
      <c r="AY973" s="272" t="s">
        <v>167</v>
      </c>
    </row>
    <row r="974" spans="2:51" s="13" customFormat="1" ht="13.5">
      <c r="B974" s="262"/>
      <c r="C974" s="263"/>
      <c r="D974" s="248" t="s">
        <v>180</v>
      </c>
      <c r="E974" s="264" t="s">
        <v>24</v>
      </c>
      <c r="F974" s="265" t="s">
        <v>1272</v>
      </c>
      <c r="G974" s="263"/>
      <c r="H974" s="266">
        <v>3.443</v>
      </c>
      <c r="I974" s="267"/>
      <c r="J974" s="263"/>
      <c r="K974" s="263"/>
      <c r="L974" s="268"/>
      <c r="M974" s="269"/>
      <c r="N974" s="270"/>
      <c r="O974" s="270"/>
      <c r="P974" s="270"/>
      <c r="Q974" s="270"/>
      <c r="R974" s="270"/>
      <c r="S974" s="270"/>
      <c r="T974" s="271"/>
      <c r="AT974" s="272" t="s">
        <v>180</v>
      </c>
      <c r="AU974" s="272" t="s">
        <v>87</v>
      </c>
      <c r="AV974" s="13" t="s">
        <v>87</v>
      </c>
      <c r="AW974" s="13" t="s">
        <v>38</v>
      </c>
      <c r="AX974" s="13" t="s">
        <v>75</v>
      </c>
      <c r="AY974" s="272" t="s">
        <v>167</v>
      </c>
    </row>
    <row r="975" spans="2:51" s="13" customFormat="1" ht="13.5">
      <c r="B975" s="262"/>
      <c r="C975" s="263"/>
      <c r="D975" s="248" t="s">
        <v>180</v>
      </c>
      <c r="E975" s="264" t="s">
        <v>24</v>
      </c>
      <c r="F975" s="265" t="s">
        <v>1273</v>
      </c>
      <c r="G975" s="263"/>
      <c r="H975" s="266">
        <v>2.633</v>
      </c>
      <c r="I975" s="267"/>
      <c r="J975" s="263"/>
      <c r="K975" s="263"/>
      <c r="L975" s="268"/>
      <c r="M975" s="269"/>
      <c r="N975" s="270"/>
      <c r="O975" s="270"/>
      <c r="P975" s="270"/>
      <c r="Q975" s="270"/>
      <c r="R975" s="270"/>
      <c r="S975" s="270"/>
      <c r="T975" s="271"/>
      <c r="AT975" s="272" t="s">
        <v>180</v>
      </c>
      <c r="AU975" s="272" t="s">
        <v>87</v>
      </c>
      <c r="AV975" s="13" t="s">
        <v>87</v>
      </c>
      <c r="AW975" s="13" t="s">
        <v>38</v>
      </c>
      <c r="AX975" s="13" t="s">
        <v>75</v>
      </c>
      <c r="AY975" s="272" t="s">
        <v>167</v>
      </c>
    </row>
    <row r="976" spans="2:51" s="13" customFormat="1" ht="13.5">
      <c r="B976" s="262"/>
      <c r="C976" s="263"/>
      <c r="D976" s="248" t="s">
        <v>180</v>
      </c>
      <c r="E976" s="264" t="s">
        <v>24</v>
      </c>
      <c r="F976" s="265" t="s">
        <v>1274</v>
      </c>
      <c r="G976" s="263"/>
      <c r="H976" s="266">
        <v>0.8</v>
      </c>
      <c r="I976" s="267"/>
      <c r="J976" s="263"/>
      <c r="K976" s="263"/>
      <c r="L976" s="268"/>
      <c r="M976" s="269"/>
      <c r="N976" s="270"/>
      <c r="O976" s="270"/>
      <c r="P976" s="270"/>
      <c r="Q976" s="270"/>
      <c r="R976" s="270"/>
      <c r="S976" s="270"/>
      <c r="T976" s="271"/>
      <c r="AT976" s="272" t="s">
        <v>180</v>
      </c>
      <c r="AU976" s="272" t="s">
        <v>87</v>
      </c>
      <c r="AV976" s="13" t="s">
        <v>87</v>
      </c>
      <c r="AW976" s="13" t="s">
        <v>38</v>
      </c>
      <c r="AX976" s="13" t="s">
        <v>75</v>
      </c>
      <c r="AY976" s="272" t="s">
        <v>167</v>
      </c>
    </row>
    <row r="977" spans="2:51" s="12" customFormat="1" ht="13.5">
      <c r="B977" s="252"/>
      <c r="C977" s="253"/>
      <c r="D977" s="248" t="s">
        <v>180</v>
      </c>
      <c r="E977" s="254" t="s">
        <v>24</v>
      </c>
      <c r="F977" s="255" t="s">
        <v>1275</v>
      </c>
      <c r="G977" s="253"/>
      <c r="H977" s="254" t="s">
        <v>24</v>
      </c>
      <c r="I977" s="256"/>
      <c r="J977" s="253"/>
      <c r="K977" s="253"/>
      <c r="L977" s="257"/>
      <c r="M977" s="258"/>
      <c r="N977" s="259"/>
      <c r="O977" s="259"/>
      <c r="P977" s="259"/>
      <c r="Q977" s="259"/>
      <c r="R977" s="259"/>
      <c r="S977" s="259"/>
      <c r="T977" s="260"/>
      <c r="AT977" s="261" t="s">
        <v>180</v>
      </c>
      <c r="AU977" s="261" t="s">
        <v>87</v>
      </c>
      <c r="AV977" s="12" t="s">
        <v>25</v>
      </c>
      <c r="AW977" s="12" t="s">
        <v>38</v>
      </c>
      <c r="AX977" s="12" t="s">
        <v>75</v>
      </c>
      <c r="AY977" s="261" t="s">
        <v>167</v>
      </c>
    </row>
    <row r="978" spans="2:51" s="13" customFormat="1" ht="13.5">
      <c r="B978" s="262"/>
      <c r="C978" s="263"/>
      <c r="D978" s="248" t="s">
        <v>180</v>
      </c>
      <c r="E978" s="264" t="s">
        <v>24</v>
      </c>
      <c r="F978" s="265" t="s">
        <v>1276</v>
      </c>
      <c r="G978" s="263"/>
      <c r="H978" s="266">
        <v>9.8</v>
      </c>
      <c r="I978" s="267"/>
      <c r="J978" s="263"/>
      <c r="K978" s="263"/>
      <c r="L978" s="268"/>
      <c r="M978" s="269"/>
      <c r="N978" s="270"/>
      <c r="O978" s="270"/>
      <c r="P978" s="270"/>
      <c r="Q978" s="270"/>
      <c r="R978" s="270"/>
      <c r="S978" s="270"/>
      <c r="T978" s="271"/>
      <c r="AT978" s="272" t="s">
        <v>180</v>
      </c>
      <c r="AU978" s="272" t="s">
        <v>87</v>
      </c>
      <c r="AV978" s="13" t="s">
        <v>87</v>
      </c>
      <c r="AW978" s="13" t="s">
        <v>38</v>
      </c>
      <c r="AX978" s="13" t="s">
        <v>75</v>
      </c>
      <c r="AY978" s="272" t="s">
        <v>167</v>
      </c>
    </row>
    <row r="979" spans="2:51" s="13" customFormat="1" ht="13.5">
      <c r="B979" s="262"/>
      <c r="C979" s="263"/>
      <c r="D979" s="248" t="s">
        <v>180</v>
      </c>
      <c r="E979" s="264" t="s">
        <v>24</v>
      </c>
      <c r="F979" s="265" t="s">
        <v>1277</v>
      </c>
      <c r="G979" s="263"/>
      <c r="H979" s="266">
        <v>4.112</v>
      </c>
      <c r="I979" s="267"/>
      <c r="J979" s="263"/>
      <c r="K979" s="263"/>
      <c r="L979" s="268"/>
      <c r="M979" s="269"/>
      <c r="N979" s="270"/>
      <c r="O979" s="270"/>
      <c r="P979" s="270"/>
      <c r="Q979" s="270"/>
      <c r="R979" s="270"/>
      <c r="S979" s="270"/>
      <c r="T979" s="271"/>
      <c r="AT979" s="272" t="s">
        <v>180</v>
      </c>
      <c r="AU979" s="272" t="s">
        <v>87</v>
      </c>
      <c r="AV979" s="13" t="s">
        <v>87</v>
      </c>
      <c r="AW979" s="13" t="s">
        <v>38</v>
      </c>
      <c r="AX979" s="13" t="s">
        <v>75</v>
      </c>
      <c r="AY979" s="272" t="s">
        <v>167</v>
      </c>
    </row>
    <row r="980" spans="2:51" s="14" customFormat="1" ht="13.5">
      <c r="B980" s="273"/>
      <c r="C980" s="274"/>
      <c r="D980" s="248" t="s">
        <v>180</v>
      </c>
      <c r="E980" s="275" t="s">
        <v>24</v>
      </c>
      <c r="F980" s="276" t="s">
        <v>201</v>
      </c>
      <c r="G980" s="274"/>
      <c r="H980" s="277">
        <v>79</v>
      </c>
      <c r="I980" s="278"/>
      <c r="J980" s="274"/>
      <c r="K980" s="274"/>
      <c r="L980" s="279"/>
      <c r="M980" s="280"/>
      <c r="N980" s="281"/>
      <c r="O980" s="281"/>
      <c r="P980" s="281"/>
      <c r="Q980" s="281"/>
      <c r="R980" s="281"/>
      <c r="S980" s="281"/>
      <c r="T980" s="282"/>
      <c r="AT980" s="283" t="s">
        <v>180</v>
      </c>
      <c r="AU980" s="283" t="s">
        <v>87</v>
      </c>
      <c r="AV980" s="14" t="s">
        <v>174</v>
      </c>
      <c r="AW980" s="14" t="s">
        <v>38</v>
      </c>
      <c r="AX980" s="14" t="s">
        <v>25</v>
      </c>
      <c r="AY980" s="283" t="s">
        <v>167</v>
      </c>
    </row>
    <row r="981" spans="2:65" s="1" customFormat="1" ht="22.8" customHeight="1">
      <c r="B981" s="47"/>
      <c r="C981" s="236" t="s">
        <v>1278</v>
      </c>
      <c r="D981" s="236" t="s">
        <v>169</v>
      </c>
      <c r="E981" s="237" t="s">
        <v>1279</v>
      </c>
      <c r="F981" s="238" t="s">
        <v>1280</v>
      </c>
      <c r="G981" s="239" t="s">
        <v>931</v>
      </c>
      <c r="H981" s="240">
        <v>1</v>
      </c>
      <c r="I981" s="241"/>
      <c r="J981" s="242">
        <f>ROUND(I981*H981,2)</f>
        <v>0</v>
      </c>
      <c r="K981" s="238" t="s">
        <v>24</v>
      </c>
      <c r="L981" s="73"/>
      <c r="M981" s="243" t="s">
        <v>24</v>
      </c>
      <c r="N981" s="244" t="s">
        <v>47</v>
      </c>
      <c r="O981" s="48"/>
      <c r="P981" s="245">
        <f>O981*H981</f>
        <v>0</v>
      </c>
      <c r="Q981" s="245">
        <v>0</v>
      </c>
      <c r="R981" s="245">
        <f>Q981*H981</f>
        <v>0</v>
      </c>
      <c r="S981" s="245">
        <v>0.4</v>
      </c>
      <c r="T981" s="246">
        <f>S981*H981</f>
        <v>0.4</v>
      </c>
      <c r="AR981" s="25" t="s">
        <v>174</v>
      </c>
      <c r="AT981" s="25" t="s">
        <v>169</v>
      </c>
      <c r="AU981" s="25" t="s">
        <v>87</v>
      </c>
      <c r="AY981" s="25" t="s">
        <v>167</v>
      </c>
      <c r="BE981" s="247">
        <f>IF(N981="základní",J981,0)</f>
        <v>0</v>
      </c>
      <c r="BF981" s="247">
        <f>IF(N981="snížená",J981,0)</f>
        <v>0</v>
      </c>
      <c r="BG981" s="247">
        <f>IF(N981="zákl. přenesená",J981,0)</f>
        <v>0</v>
      </c>
      <c r="BH981" s="247">
        <f>IF(N981="sníž. přenesená",J981,0)</f>
        <v>0</v>
      </c>
      <c r="BI981" s="247">
        <f>IF(N981="nulová",J981,0)</f>
        <v>0</v>
      </c>
      <c r="BJ981" s="25" t="s">
        <v>87</v>
      </c>
      <c r="BK981" s="247">
        <f>ROUND(I981*H981,2)</f>
        <v>0</v>
      </c>
      <c r="BL981" s="25" t="s">
        <v>174</v>
      </c>
      <c r="BM981" s="25" t="s">
        <v>1281</v>
      </c>
    </row>
    <row r="982" spans="2:47" s="1" customFormat="1" ht="13.5">
      <c r="B982" s="47"/>
      <c r="C982" s="75"/>
      <c r="D982" s="248" t="s">
        <v>176</v>
      </c>
      <c r="E982" s="75"/>
      <c r="F982" s="249" t="s">
        <v>1280</v>
      </c>
      <c r="G982" s="75"/>
      <c r="H982" s="75"/>
      <c r="I982" s="204"/>
      <c r="J982" s="75"/>
      <c r="K982" s="75"/>
      <c r="L982" s="73"/>
      <c r="M982" s="250"/>
      <c r="N982" s="48"/>
      <c r="O982" s="48"/>
      <c r="P982" s="48"/>
      <c r="Q982" s="48"/>
      <c r="R982" s="48"/>
      <c r="S982" s="48"/>
      <c r="T982" s="96"/>
      <c r="AT982" s="25" t="s">
        <v>176</v>
      </c>
      <c r="AU982" s="25" t="s">
        <v>87</v>
      </c>
    </row>
    <row r="983" spans="2:65" s="1" customFormat="1" ht="22.8" customHeight="1">
      <c r="B983" s="47"/>
      <c r="C983" s="236" t="s">
        <v>1282</v>
      </c>
      <c r="D983" s="236" t="s">
        <v>169</v>
      </c>
      <c r="E983" s="237" t="s">
        <v>1283</v>
      </c>
      <c r="F983" s="238" t="s">
        <v>1284</v>
      </c>
      <c r="G983" s="239" t="s">
        <v>226</v>
      </c>
      <c r="H983" s="240">
        <v>84</v>
      </c>
      <c r="I983" s="241"/>
      <c r="J983" s="242">
        <f>ROUND(I983*H983,2)</f>
        <v>0</v>
      </c>
      <c r="K983" s="238" t="s">
        <v>173</v>
      </c>
      <c r="L983" s="73"/>
      <c r="M983" s="243" t="s">
        <v>24</v>
      </c>
      <c r="N983" s="244" t="s">
        <v>47</v>
      </c>
      <c r="O983" s="48"/>
      <c r="P983" s="245">
        <f>O983*H983</f>
        <v>0</v>
      </c>
      <c r="Q983" s="245">
        <v>0</v>
      </c>
      <c r="R983" s="245">
        <f>Q983*H983</f>
        <v>0</v>
      </c>
      <c r="S983" s="245">
        <v>0.046</v>
      </c>
      <c r="T983" s="246">
        <f>S983*H983</f>
        <v>3.864</v>
      </c>
      <c r="AR983" s="25" t="s">
        <v>174</v>
      </c>
      <c r="AT983" s="25" t="s">
        <v>169</v>
      </c>
      <c r="AU983" s="25" t="s">
        <v>87</v>
      </c>
      <c r="AY983" s="25" t="s">
        <v>167</v>
      </c>
      <c r="BE983" s="247">
        <f>IF(N983="základní",J983,0)</f>
        <v>0</v>
      </c>
      <c r="BF983" s="247">
        <f>IF(N983="snížená",J983,0)</f>
        <v>0</v>
      </c>
      <c r="BG983" s="247">
        <f>IF(N983="zákl. přenesená",J983,0)</f>
        <v>0</v>
      </c>
      <c r="BH983" s="247">
        <f>IF(N983="sníž. přenesená",J983,0)</f>
        <v>0</v>
      </c>
      <c r="BI983" s="247">
        <f>IF(N983="nulová",J983,0)</f>
        <v>0</v>
      </c>
      <c r="BJ983" s="25" t="s">
        <v>87</v>
      </c>
      <c r="BK983" s="247">
        <f>ROUND(I983*H983,2)</f>
        <v>0</v>
      </c>
      <c r="BL983" s="25" t="s">
        <v>174</v>
      </c>
      <c r="BM983" s="25" t="s">
        <v>1285</v>
      </c>
    </row>
    <row r="984" spans="2:47" s="1" customFormat="1" ht="13.5">
      <c r="B984" s="47"/>
      <c r="C984" s="75"/>
      <c r="D984" s="248" t="s">
        <v>176</v>
      </c>
      <c r="E984" s="75"/>
      <c r="F984" s="249" t="s">
        <v>1286</v>
      </c>
      <c r="G984" s="75"/>
      <c r="H984" s="75"/>
      <c r="I984" s="204"/>
      <c r="J984" s="75"/>
      <c r="K984" s="75"/>
      <c r="L984" s="73"/>
      <c r="M984" s="250"/>
      <c r="N984" s="48"/>
      <c r="O984" s="48"/>
      <c r="P984" s="48"/>
      <c r="Q984" s="48"/>
      <c r="R984" s="48"/>
      <c r="S984" s="48"/>
      <c r="T984" s="96"/>
      <c r="AT984" s="25" t="s">
        <v>176</v>
      </c>
      <c r="AU984" s="25" t="s">
        <v>87</v>
      </c>
    </row>
    <row r="985" spans="2:47" s="1" customFormat="1" ht="13.5">
      <c r="B985" s="47"/>
      <c r="C985" s="75"/>
      <c r="D985" s="248" t="s">
        <v>178</v>
      </c>
      <c r="E985" s="75"/>
      <c r="F985" s="251" t="s">
        <v>1287</v>
      </c>
      <c r="G985" s="75"/>
      <c r="H985" s="75"/>
      <c r="I985" s="204"/>
      <c r="J985" s="75"/>
      <c r="K985" s="75"/>
      <c r="L985" s="73"/>
      <c r="M985" s="250"/>
      <c r="N985" s="48"/>
      <c r="O985" s="48"/>
      <c r="P985" s="48"/>
      <c r="Q985" s="48"/>
      <c r="R985" s="48"/>
      <c r="S985" s="48"/>
      <c r="T985" s="96"/>
      <c r="AT985" s="25" t="s">
        <v>178</v>
      </c>
      <c r="AU985" s="25" t="s">
        <v>87</v>
      </c>
    </row>
    <row r="986" spans="2:51" s="12" customFormat="1" ht="13.5">
      <c r="B986" s="252"/>
      <c r="C986" s="253"/>
      <c r="D986" s="248" t="s">
        <v>180</v>
      </c>
      <c r="E986" s="254" t="s">
        <v>24</v>
      </c>
      <c r="F986" s="255" t="s">
        <v>705</v>
      </c>
      <c r="G986" s="253"/>
      <c r="H986" s="254" t="s">
        <v>24</v>
      </c>
      <c r="I986" s="256"/>
      <c r="J986" s="253"/>
      <c r="K986" s="253"/>
      <c r="L986" s="257"/>
      <c r="M986" s="258"/>
      <c r="N986" s="259"/>
      <c r="O986" s="259"/>
      <c r="P986" s="259"/>
      <c r="Q986" s="259"/>
      <c r="R986" s="259"/>
      <c r="S986" s="259"/>
      <c r="T986" s="260"/>
      <c r="AT986" s="261" t="s">
        <v>180</v>
      </c>
      <c r="AU986" s="261" t="s">
        <v>87</v>
      </c>
      <c r="AV986" s="12" t="s">
        <v>25</v>
      </c>
      <c r="AW986" s="12" t="s">
        <v>38</v>
      </c>
      <c r="AX986" s="12" t="s">
        <v>75</v>
      </c>
      <c r="AY986" s="261" t="s">
        <v>167</v>
      </c>
    </row>
    <row r="987" spans="2:51" s="13" customFormat="1" ht="13.5">
      <c r="B987" s="262"/>
      <c r="C987" s="263"/>
      <c r="D987" s="248" t="s">
        <v>180</v>
      </c>
      <c r="E987" s="264" t="s">
        <v>24</v>
      </c>
      <c r="F987" s="265" t="s">
        <v>706</v>
      </c>
      <c r="G987" s="263"/>
      <c r="H987" s="266">
        <v>83.81</v>
      </c>
      <c r="I987" s="267"/>
      <c r="J987" s="263"/>
      <c r="K987" s="263"/>
      <c r="L987" s="268"/>
      <c r="M987" s="269"/>
      <c r="N987" s="270"/>
      <c r="O987" s="270"/>
      <c r="P987" s="270"/>
      <c r="Q987" s="270"/>
      <c r="R987" s="270"/>
      <c r="S987" s="270"/>
      <c r="T987" s="271"/>
      <c r="AT987" s="272" t="s">
        <v>180</v>
      </c>
      <c r="AU987" s="272" t="s">
        <v>87</v>
      </c>
      <c r="AV987" s="13" t="s">
        <v>87</v>
      </c>
      <c r="AW987" s="13" t="s">
        <v>38</v>
      </c>
      <c r="AX987" s="13" t="s">
        <v>75</v>
      </c>
      <c r="AY987" s="272" t="s">
        <v>167</v>
      </c>
    </row>
    <row r="988" spans="2:51" s="13" customFormat="1" ht="13.5">
      <c r="B988" s="262"/>
      <c r="C988" s="263"/>
      <c r="D988" s="248" t="s">
        <v>180</v>
      </c>
      <c r="E988" s="264" t="s">
        <v>24</v>
      </c>
      <c r="F988" s="265" t="s">
        <v>707</v>
      </c>
      <c r="G988" s="263"/>
      <c r="H988" s="266">
        <v>-41.81</v>
      </c>
      <c r="I988" s="267"/>
      <c r="J988" s="263"/>
      <c r="K988" s="263"/>
      <c r="L988" s="268"/>
      <c r="M988" s="269"/>
      <c r="N988" s="270"/>
      <c r="O988" s="270"/>
      <c r="P988" s="270"/>
      <c r="Q988" s="270"/>
      <c r="R988" s="270"/>
      <c r="S988" s="270"/>
      <c r="T988" s="271"/>
      <c r="AT988" s="272" t="s">
        <v>180</v>
      </c>
      <c r="AU988" s="272" t="s">
        <v>87</v>
      </c>
      <c r="AV988" s="13" t="s">
        <v>87</v>
      </c>
      <c r="AW988" s="13" t="s">
        <v>38</v>
      </c>
      <c r="AX988" s="13" t="s">
        <v>75</v>
      </c>
      <c r="AY988" s="272" t="s">
        <v>167</v>
      </c>
    </row>
    <row r="989" spans="2:51" s="15" customFormat="1" ht="13.5">
      <c r="B989" s="295"/>
      <c r="C989" s="296"/>
      <c r="D989" s="248" t="s">
        <v>180</v>
      </c>
      <c r="E989" s="297" t="s">
        <v>24</v>
      </c>
      <c r="F989" s="298" t="s">
        <v>1288</v>
      </c>
      <c r="G989" s="296"/>
      <c r="H989" s="299">
        <v>42</v>
      </c>
      <c r="I989" s="300"/>
      <c r="J989" s="296"/>
      <c r="K989" s="296"/>
      <c r="L989" s="301"/>
      <c r="M989" s="302"/>
      <c r="N989" s="303"/>
      <c r="O989" s="303"/>
      <c r="P989" s="303"/>
      <c r="Q989" s="303"/>
      <c r="R989" s="303"/>
      <c r="S989" s="303"/>
      <c r="T989" s="304"/>
      <c r="AT989" s="305" t="s">
        <v>180</v>
      </c>
      <c r="AU989" s="305" t="s">
        <v>87</v>
      </c>
      <c r="AV989" s="15" t="s">
        <v>190</v>
      </c>
      <c r="AW989" s="15" t="s">
        <v>38</v>
      </c>
      <c r="AX989" s="15" t="s">
        <v>75</v>
      </c>
      <c r="AY989" s="305" t="s">
        <v>167</v>
      </c>
    </row>
    <row r="990" spans="2:51" s="12" customFormat="1" ht="13.5">
      <c r="B990" s="252"/>
      <c r="C990" s="253"/>
      <c r="D990" s="248" t="s">
        <v>180</v>
      </c>
      <c r="E990" s="254" t="s">
        <v>24</v>
      </c>
      <c r="F990" s="255" t="s">
        <v>1289</v>
      </c>
      <c r="G990" s="253"/>
      <c r="H990" s="254" t="s">
        <v>24</v>
      </c>
      <c r="I990" s="256"/>
      <c r="J990" s="253"/>
      <c r="K990" s="253"/>
      <c r="L990" s="257"/>
      <c r="M990" s="258"/>
      <c r="N990" s="259"/>
      <c r="O990" s="259"/>
      <c r="P990" s="259"/>
      <c r="Q990" s="259"/>
      <c r="R990" s="259"/>
      <c r="S990" s="259"/>
      <c r="T990" s="260"/>
      <c r="AT990" s="261" t="s">
        <v>180</v>
      </c>
      <c r="AU990" s="261" t="s">
        <v>87</v>
      </c>
      <c r="AV990" s="12" t="s">
        <v>25</v>
      </c>
      <c r="AW990" s="12" t="s">
        <v>38</v>
      </c>
      <c r="AX990" s="12" t="s">
        <v>75</v>
      </c>
      <c r="AY990" s="261" t="s">
        <v>167</v>
      </c>
    </row>
    <row r="991" spans="2:51" s="13" customFormat="1" ht="13.5">
      <c r="B991" s="262"/>
      <c r="C991" s="263"/>
      <c r="D991" s="248" t="s">
        <v>180</v>
      </c>
      <c r="E991" s="264" t="s">
        <v>24</v>
      </c>
      <c r="F991" s="265" t="s">
        <v>1290</v>
      </c>
      <c r="G991" s="263"/>
      <c r="H991" s="266">
        <v>34</v>
      </c>
      <c r="I991" s="267"/>
      <c r="J991" s="263"/>
      <c r="K991" s="263"/>
      <c r="L991" s="268"/>
      <c r="M991" s="269"/>
      <c r="N991" s="270"/>
      <c r="O991" s="270"/>
      <c r="P991" s="270"/>
      <c r="Q991" s="270"/>
      <c r="R991" s="270"/>
      <c r="S991" s="270"/>
      <c r="T991" s="271"/>
      <c r="AT991" s="272" t="s">
        <v>180</v>
      </c>
      <c r="AU991" s="272" t="s">
        <v>87</v>
      </c>
      <c r="AV991" s="13" t="s">
        <v>87</v>
      </c>
      <c r="AW991" s="13" t="s">
        <v>38</v>
      </c>
      <c r="AX991" s="13" t="s">
        <v>75</v>
      </c>
      <c r="AY991" s="272" t="s">
        <v>167</v>
      </c>
    </row>
    <row r="992" spans="2:51" s="15" customFormat="1" ht="13.5">
      <c r="B992" s="295"/>
      <c r="C992" s="296"/>
      <c r="D992" s="248" t="s">
        <v>180</v>
      </c>
      <c r="E992" s="297" t="s">
        <v>24</v>
      </c>
      <c r="F992" s="298" t="s">
        <v>1291</v>
      </c>
      <c r="G992" s="296"/>
      <c r="H992" s="299">
        <v>34</v>
      </c>
      <c r="I992" s="300"/>
      <c r="J992" s="296"/>
      <c r="K992" s="296"/>
      <c r="L992" s="301"/>
      <c r="M992" s="302"/>
      <c r="N992" s="303"/>
      <c r="O992" s="303"/>
      <c r="P992" s="303"/>
      <c r="Q992" s="303"/>
      <c r="R992" s="303"/>
      <c r="S992" s="303"/>
      <c r="T992" s="304"/>
      <c r="AT992" s="305" t="s">
        <v>180</v>
      </c>
      <c r="AU992" s="305" t="s">
        <v>87</v>
      </c>
      <c r="AV992" s="15" t="s">
        <v>190</v>
      </c>
      <c r="AW992" s="15" t="s">
        <v>38</v>
      </c>
      <c r="AX992" s="15" t="s">
        <v>75</v>
      </c>
      <c r="AY992" s="305" t="s">
        <v>167</v>
      </c>
    </row>
    <row r="993" spans="2:51" s="12" customFormat="1" ht="13.5">
      <c r="B993" s="252"/>
      <c r="C993" s="253"/>
      <c r="D993" s="248" t="s">
        <v>180</v>
      </c>
      <c r="E993" s="254" t="s">
        <v>24</v>
      </c>
      <c r="F993" s="255" t="s">
        <v>1292</v>
      </c>
      <c r="G993" s="253"/>
      <c r="H993" s="254" t="s">
        <v>24</v>
      </c>
      <c r="I993" s="256"/>
      <c r="J993" s="253"/>
      <c r="K993" s="253"/>
      <c r="L993" s="257"/>
      <c r="M993" s="258"/>
      <c r="N993" s="259"/>
      <c r="O993" s="259"/>
      <c r="P993" s="259"/>
      <c r="Q993" s="259"/>
      <c r="R993" s="259"/>
      <c r="S993" s="259"/>
      <c r="T993" s="260"/>
      <c r="AT993" s="261" t="s">
        <v>180</v>
      </c>
      <c r="AU993" s="261" t="s">
        <v>87</v>
      </c>
      <c r="AV993" s="12" t="s">
        <v>25</v>
      </c>
      <c r="AW993" s="12" t="s">
        <v>38</v>
      </c>
      <c r="AX993" s="12" t="s">
        <v>75</v>
      </c>
      <c r="AY993" s="261" t="s">
        <v>167</v>
      </c>
    </row>
    <row r="994" spans="2:51" s="12" customFormat="1" ht="13.5">
      <c r="B994" s="252"/>
      <c r="C994" s="253"/>
      <c r="D994" s="248" t="s">
        <v>180</v>
      </c>
      <c r="E994" s="254" t="s">
        <v>24</v>
      </c>
      <c r="F994" s="255" t="s">
        <v>1293</v>
      </c>
      <c r="G994" s="253"/>
      <c r="H994" s="254" t="s">
        <v>24</v>
      </c>
      <c r="I994" s="256"/>
      <c r="J994" s="253"/>
      <c r="K994" s="253"/>
      <c r="L994" s="257"/>
      <c r="M994" s="258"/>
      <c r="N994" s="259"/>
      <c r="O994" s="259"/>
      <c r="P994" s="259"/>
      <c r="Q994" s="259"/>
      <c r="R994" s="259"/>
      <c r="S994" s="259"/>
      <c r="T994" s="260"/>
      <c r="AT994" s="261" t="s">
        <v>180</v>
      </c>
      <c r="AU994" s="261" t="s">
        <v>87</v>
      </c>
      <c r="AV994" s="12" t="s">
        <v>25</v>
      </c>
      <c r="AW994" s="12" t="s">
        <v>38</v>
      </c>
      <c r="AX994" s="12" t="s">
        <v>75</v>
      </c>
      <c r="AY994" s="261" t="s">
        <v>167</v>
      </c>
    </row>
    <row r="995" spans="2:51" s="12" customFormat="1" ht="13.5">
      <c r="B995" s="252"/>
      <c r="C995" s="253"/>
      <c r="D995" s="248" t="s">
        <v>180</v>
      </c>
      <c r="E995" s="254" t="s">
        <v>24</v>
      </c>
      <c r="F995" s="255" t="s">
        <v>1294</v>
      </c>
      <c r="G995" s="253"/>
      <c r="H995" s="254" t="s">
        <v>24</v>
      </c>
      <c r="I995" s="256"/>
      <c r="J995" s="253"/>
      <c r="K995" s="253"/>
      <c r="L995" s="257"/>
      <c r="M995" s="258"/>
      <c r="N995" s="259"/>
      <c r="O995" s="259"/>
      <c r="P995" s="259"/>
      <c r="Q995" s="259"/>
      <c r="R995" s="259"/>
      <c r="S995" s="259"/>
      <c r="T995" s="260"/>
      <c r="AT995" s="261" t="s">
        <v>180</v>
      </c>
      <c r="AU995" s="261" t="s">
        <v>87</v>
      </c>
      <c r="AV995" s="12" t="s">
        <v>25</v>
      </c>
      <c r="AW995" s="12" t="s">
        <v>38</v>
      </c>
      <c r="AX995" s="12" t="s">
        <v>75</v>
      </c>
      <c r="AY995" s="261" t="s">
        <v>167</v>
      </c>
    </row>
    <row r="996" spans="2:51" s="13" customFormat="1" ht="13.5">
      <c r="B996" s="262"/>
      <c r="C996" s="263"/>
      <c r="D996" s="248" t="s">
        <v>180</v>
      </c>
      <c r="E996" s="264" t="s">
        <v>24</v>
      </c>
      <c r="F996" s="265" t="s">
        <v>1295</v>
      </c>
      <c r="G996" s="263"/>
      <c r="H996" s="266">
        <v>50</v>
      </c>
      <c r="I996" s="267"/>
      <c r="J996" s="263"/>
      <c r="K996" s="263"/>
      <c r="L996" s="268"/>
      <c r="M996" s="269"/>
      <c r="N996" s="270"/>
      <c r="O996" s="270"/>
      <c r="P996" s="270"/>
      <c r="Q996" s="270"/>
      <c r="R996" s="270"/>
      <c r="S996" s="270"/>
      <c r="T996" s="271"/>
      <c r="AT996" s="272" t="s">
        <v>180</v>
      </c>
      <c r="AU996" s="272" t="s">
        <v>87</v>
      </c>
      <c r="AV996" s="13" t="s">
        <v>87</v>
      </c>
      <c r="AW996" s="13" t="s">
        <v>38</v>
      </c>
      <c r="AX996" s="13" t="s">
        <v>75</v>
      </c>
      <c r="AY996" s="272" t="s">
        <v>167</v>
      </c>
    </row>
    <row r="997" spans="2:51" s="15" customFormat="1" ht="13.5">
      <c r="B997" s="295"/>
      <c r="C997" s="296"/>
      <c r="D997" s="248" t="s">
        <v>180</v>
      </c>
      <c r="E997" s="297" t="s">
        <v>24</v>
      </c>
      <c r="F997" s="298" t="s">
        <v>1296</v>
      </c>
      <c r="G997" s="296"/>
      <c r="H997" s="299">
        <v>50</v>
      </c>
      <c r="I997" s="300"/>
      <c r="J997" s="296"/>
      <c r="K997" s="296"/>
      <c r="L997" s="301"/>
      <c r="M997" s="302"/>
      <c r="N997" s="303"/>
      <c r="O997" s="303"/>
      <c r="P997" s="303"/>
      <c r="Q997" s="303"/>
      <c r="R997" s="303"/>
      <c r="S997" s="303"/>
      <c r="T997" s="304"/>
      <c r="AT997" s="305" t="s">
        <v>180</v>
      </c>
      <c r="AU997" s="305" t="s">
        <v>87</v>
      </c>
      <c r="AV997" s="15" t="s">
        <v>190</v>
      </c>
      <c r="AW997" s="15" t="s">
        <v>38</v>
      </c>
      <c r="AX997" s="15" t="s">
        <v>75</v>
      </c>
      <c r="AY997" s="305" t="s">
        <v>167</v>
      </c>
    </row>
    <row r="998" spans="2:51" s="12" customFormat="1" ht="13.5">
      <c r="B998" s="252"/>
      <c r="C998" s="253"/>
      <c r="D998" s="248" t="s">
        <v>180</v>
      </c>
      <c r="E998" s="254" t="s">
        <v>24</v>
      </c>
      <c r="F998" s="255" t="s">
        <v>1297</v>
      </c>
      <c r="G998" s="253"/>
      <c r="H998" s="254" t="s">
        <v>24</v>
      </c>
      <c r="I998" s="256"/>
      <c r="J998" s="253"/>
      <c r="K998" s="253"/>
      <c r="L998" s="257"/>
      <c r="M998" s="258"/>
      <c r="N998" s="259"/>
      <c r="O998" s="259"/>
      <c r="P998" s="259"/>
      <c r="Q998" s="259"/>
      <c r="R998" s="259"/>
      <c r="S998" s="259"/>
      <c r="T998" s="260"/>
      <c r="AT998" s="261" t="s">
        <v>180</v>
      </c>
      <c r="AU998" s="261" t="s">
        <v>87</v>
      </c>
      <c r="AV998" s="12" t="s">
        <v>25</v>
      </c>
      <c r="AW998" s="12" t="s">
        <v>38</v>
      </c>
      <c r="AX998" s="12" t="s">
        <v>75</v>
      </c>
      <c r="AY998" s="261" t="s">
        <v>167</v>
      </c>
    </row>
    <row r="999" spans="2:51" s="12" customFormat="1" ht="13.5">
      <c r="B999" s="252"/>
      <c r="C999" s="253"/>
      <c r="D999" s="248" t="s">
        <v>180</v>
      </c>
      <c r="E999" s="254" t="s">
        <v>24</v>
      </c>
      <c r="F999" s="255" t="s">
        <v>1298</v>
      </c>
      <c r="G999" s="253"/>
      <c r="H999" s="254" t="s">
        <v>24</v>
      </c>
      <c r="I999" s="256"/>
      <c r="J999" s="253"/>
      <c r="K999" s="253"/>
      <c r="L999" s="257"/>
      <c r="M999" s="258"/>
      <c r="N999" s="259"/>
      <c r="O999" s="259"/>
      <c r="P999" s="259"/>
      <c r="Q999" s="259"/>
      <c r="R999" s="259"/>
      <c r="S999" s="259"/>
      <c r="T999" s="260"/>
      <c r="AT999" s="261" t="s">
        <v>180</v>
      </c>
      <c r="AU999" s="261" t="s">
        <v>87</v>
      </c>
      <c r="AV999" s="12" t="s">
        <v>25</v>
      </c>
      <c r="AW999" s="12" t="s">
        <v>38</v>
      </c>
      <c r="AX999" s="12" t="s">
        <v>75</v>
      </c>
      <c r="AY999" s="261" t="s">
        <v>167</v>
      </c>
    </row>
    <row r="1000" spans="2:51" s="13" customFormat="1" ht="13.5">
      <c r="B1000" s="262"/>
      <c r="C1000" s="263"/>
      <c r="D1000" s="248" t="s">
        <v>180</v>
      </c>
      <c r="E1000" s="264" t="s">
        <v>24</v>
      </c>
      <c r="F1000" s="265" t="s">
        <v>1299</v>
      </c>
      <c r="G1000" s="263"/>
      <c r="H1000" s="266">
        <v>84</v>
      </c>
      <c r="I1000" s="267"/>
      <c r="J1000" s="263"/>
      <c r="K1000" s="263"/>
      <c r="L1000" s="268"/>
      <c r="M1000" s="269"/>
      <c r="N1000" s="270"/>
      <c r="O1000" s="270"/>
      <c r="P1000" s="270"/>
      <c r="Q1000" s="270"/>
      <c r="R1000" s="270"/>
      <c r="S1000" s="270"/>
      <c r="T1000" s="271"/>
      <c r="AT1000" s="272" t="s">
        <v>180</v>
      </c>
      <c r="AU1000" s="272" t="s">
        <v>87</v>
      </c>
      <c r="AV1000" s="13" t="s">
        <v>87</v>
      </c>
      <c r="AW1000" s="13" t="s">
        <v>38</v>
      </c>
      <c r="AX1000" s="13" t="s">
        <v>75</v>
      </c>
      <c r="AY1000" s="272" t="s">
        <v>167</v>
      </c>
    </row>
    <row r="1001" spans="2:51" s="15" customFormat="1" ht="13.5">
      <c r="B1001" s="295"/>
      <c r="C1001" s="296"/>
      <c r="D1001" s="248" t="s">
        <v>180</v>
      </c>
      <c r="E1001" s="297" t="s">
        <v>24</v>
      </c>
      <c r="F1001" s="298" t="s">
        <v>1300</v>
      </c>
      <c r="G1001" s="296"/>
      <c r="H1001" s="299">
        <v>84</v>
      </c>
      <c r="I1001" s="300"/>
      <c r="J1001" s="296"/>
      <c r="K1001" s="296"/>
      <c r="L1001" s="301"/>
      <c r="M1001" s="302"/>
      <c r="N1001" s="303"/>
      <c r="O1001" s="303"/>
      <c r="P1001" s="303"/>
      <c r="Q1001" s="303"/>
      <c r="R1001" s="303"/>
      <c r="S1001" s="303"/>
      <c r="T1001" s="304"/>
      <c r="AT1001" s="305" t="s">
        <v>180</v>
      </c>
      <c r="AU1001" s="305" t="s">
        <v>87</v>
      </c>
      <c r="AV1001" s="15" t="s">
        <v>190</v>
      </c>
      <c r="AW1001" s="15" t="s">
        <v>38</v>
      </c>
      <c r="AX1001" s="15" t="s">
        <v>25</v>
      </c>
      <c r="AY1001" s="305" t="s">
        <v>167</v>
      </c>
    </row>
    <row r="1002" spans="2:65" s="1" customFormat="1" ht="22.8" customHeight="1">
      <c r="B1002" s="47"/>
      <c r="C1002" s="236" t="s">
        <v>1301</v>
      </c>
      <c r="D1002" s="236" t="s">
        <v>169</v>
      </c>
      <c r="E1002" s="237" t="s">
        <v>1302</v>
      </c>
      <c r="F1002" s="238" t="s">
        <v>1303</v>
      </c>
      <c r="G1002" s="239" t="s">
        <v>226</v>
      </c>
      <c r="H1002" s="240">
        <v>80.5</v>
      </c>
      <c r="I1002" s="241"/>
      <c r="J1002" s="242">
        <f>ROUND(I1002*H1002,2)</f>
        <v>0</v>
      </c>
      <c r="K1002" s="238" t="s">
        <v>173</v>
      </c>
      <c r="L1002" s="73"/>
      <c r="M1002" s="243" t="s">
        <v>24</v>
      </c>
      <c r="N1002" s="244" t="s">
        <v>47</v>
      </c>
      <c r="O1002" s="48"/>
      <c r="P1002" s="245">
        <f>O1002*H1002</f>
        <v>0</v>
      </c>
      <c r="Q1002" s="245">
        <v>0</v>
      </c>
      <c r="R1002" s="245">
        <f>Q1002*H1002</f>
        <v>0</v>
      </c>
      <c r="S1002" s="245">
        <v>0.059</v>
      </c>
      <c r="T1002" s="246">
        <f>S1002*H1002</f>
        <v>4.749499999999999</v>
      </c>
      <c r="AR1002" s="25" t="s">
        <v>174</v>
      </c>
      <c r="AT1002" s="25" t="s">
        <v>169</v>
      </c>
      <c r="AU1002" s="25" t="s">
        <v>87</v>
      </c>
      <c r="AY1002" s="25" t="s">
        <v>167</v>
      </c>
      <c r="BE1002" s="247">
        <f>IF(N1002="základní",J1002,0)</f>
        <v>0</v>
      </c>
      <c r="BF1002" s="247">
        <f>IF(N1002="snížená",J1002,0)</f>
        <v>0</v>
      </c>
      <c r="BG1002" s="247">
        <f>IF(N1002="zákl. přenesená",J1002,0)</f>
        <v>0</v>
      </c>
      <c r="BH1002" s="247">
        <f>IF(N1002="sníž. přenesená",J1002,0)</f>
        <v>0</v>
      </c>
      <c r="BI1002" s="247">
        <f>IF(N1002="nulová",J1002,0)</f>
        <v>0</v>
      </c>
      <c r="BJ1002" s="25" t="s">
        <v>87</v>
      </c>
      <c r="BK1002" s="247">
        <f>ROUND(I1002*H1002,2)</f>
        <v>0</v>
      </c>
      <c r="BL1002" s="25" t="s">
        <v>174</v>
      </c>
      <c r="BM1002" s="25" t="s">
        <v>1304</v>
      </c>
    </row>
    <row r="1003" spans="2:47" s="1" customFormat="1" ht="13.5">
      <c r="B1003" s="47"/>
      <c r="C1003" s="75"/>
      <c r="D1003" s="248" t="s">
        <v>176</v>
      </c>
      <c r="E1003" s="75"/>
      <c r="F1003" s="249" t="s">
        <v>1305</v>
      </c>
      <c r="G1003" s="75"/>
      <c r="H1003" s="75"/>
      <c r="I1003" s="204"/>
      <c r="J1003" s="75"/>
      <c r="K1003" s="75"/>
      <c r="L1003" s="73"/>
      <c r="M1003" s="250"/>
      <c r="N1003" s="48"/>
      <c r="O1003" s="48"/>
      <c r="P1003" s="48"/>
      <c r="Q1003" s="48"/>
      <c r="R1003" s="48"/>
      <c r="S1003" s="48"/>
      <c r="T1003" s="96"/>
      <c r="AT1003" s="25" t="s">
        <v>176</v>
      </c>
      <c r="AU1003" s="25" t="s">
        <v>87</v>
      </c>
    </row>
    <row r="1004" spans="2:51" s="12" customFormat="1" ht="13.5">
      <c r="B1004" s="252"/>
      <c r="C1004" s="253"/>
      <c r="D1004" s="248" t="s">
        <v>180</v>
      </c>
      <c r="E1004" s="254" t="s">
        <v>24</v>
      </c>
      <c r="F1004" s="255" t="s">
        <v>1306</v>
      </c>
      <c r="G1004" s="253"/>
      <c r="H1004" s="254" t="s">
        <v>24</v>
      </c>
      <c r="I1004" s="256"/>
      <c r="J1004" s="253"/>
      <c r="K1004" s="253"/>
      <c r="L1004" s="257"/>
      <c r="M1004" s="258"/>
      <c r="N1004" s="259"/>
      <c r="O1004" s="259"/>
      <c r="P1004" s="259"/>
      <c r="Q1004" s="259"/>
      <c r="R1004" s="259"/>
      <c r="S1004" s="259"/>
      <c r="T1004" s="260"/>
      <c r="AT1004" s="261" t="s">
        <v>180</v>
      </c>
      <c r="AU1004" s="261" t="s">
        <v>87</v>
      </c>
      <c r="AV1004" s="12" t="s">
        <v>25</v>
      </c>
      <c r="AW1004" s="12" t="s">
        <v>38</v>
      </c>
      <c r="AX1004" s="12" t="s">
        <v>75</v>
      </c>
      <c r="AY1004" s="261" t="s">
        <v>167</v>
      </c>
    </row>
    <row r="1005" spans="2:51" s="12" customFormat="1" ht="13.5">
      <c r="B1005" s="252"/>
      <c r="C1005" s="253"/>
      <c r="D1005" s="248" t="s">
        <v>180</v>
      </c>
      <c r="E1005" s="254" t="s">
        <v>24</v>
      </c>
      <c r="F1005" s="255" t="s">
        <v>1307</v>
      </c>
      <c r="G1005" s="253"/>
      <c r="H1005" s="254" t="s">
        <v>24</v>
      </c>
      <c r="I1005" s="256"/>
      <c r="J1005" s="253"/>
      <c r="K1005" s="253"/>
      <c r="L1005" s="257"/>
      <c r="M1005" s="258"/>
      <c r="N1005" s="259"/>
      <c r="O1005" s="259"/>
      <c r="P1005" s="259"/>
      <c r="Q1005" s="259"/>
      <c r="R1005" s="259"/>
      <c r="S1005" s="259"/>
      <c r="T1005" s="260"/>
      <c r="AT1005" s="261" t="s">
        <v>180</v>
      </c>
      <c r="AU1005" s="261" t="s">
        <v>87</v>
      </c>
      <c r="AV1005" s="12" t="s">
        <v>25</v>
      </c>
      <c r="AW1005" s="12" t="s">
        <v>38</v>
      </c>
      <c r="AX1005" s="12" t="s">
        <v>75</v>
      </c>
      <c r="AY1005" s="261" t="s">
        <v>167</v>
      </c>
    </row>
    <row r="1006" spans="2:51" s="13" customFormat="1" ht="13.5">
      <c r="B1006" s="262"/>
      <c r="C1006" s="263"/>
      <c r="D1006" s="248" t="s">
        <v>180</v>
      </c>
      <c r="E1006" s="264" t="s">
        <v>24</v>
      </c>
      <c r="F1006" s="265" t="s">
        <v>1308</v>
      </c>
      <c r="G1006" s="263"/>
      <c r="H1006" s="266">
        <v>16</v>
      </c>
      <c r="I1006" s="267"/>
      <c r="J1006" s="263"/>
      <c r="K1006" s="263"/>
      <c r="L1006" s="268"/>
      <c r="M1006" s="269"/>
      <c r="N1006" s="270"/>
      <c r="O1006" s="270"/>
      <c r="P1006" s="270"/>
      <c r="Q1006" s="270"/>
      <c r="R1006" s="270"/>
      <c r="S1006" s="270"/>
      <c r="T1006" s="271"/>
      <c r="AT1006" s="272" t="s">
        <v>180</v>
      </c>
      <c r="AU1006" s="272" t="s">
        <v>87</v>
      </c>
      <c r="AV1006" s="13" t="s">
        <v>87</v>
      </c>
      <c r="AW1006" s="13" t="s">
        <v>38</v>
      </c>
      <c r="AX1006" s="13" t="s">
        <v>75</v>
      </c>
      <c r="AY1006" s="272" t="s">
        <v>167</v>
      </c>
    </row>
    <row r="1007" spans="2:51" s="12" customFormat="1" ht="13.5">
      <c r="B1007" s="252"/>
      <c r="C1007" s="253"/>
      <c r="D1007" s="248" t="s">
        <v>180</v>
      </c>
      <c r="E1007" s="254" t="s">
        <v>24</v>
      </c>
      <c r="F1007" s="255" t="s">
        <v>1309</v>
      </c>
      <c r="G1007" s="253"/>
      <c r="H1007" s="254" t="s">
        <v>24</v>
      </c>
      <c r="I1007" s="256"/>
      <c r="J1007" s="253"/>
      <c r="K1007" s="253"/>
      <c r="L1007" s="257"/>
      <c r="M1007" s="258"/>
      <c r="N1007" s="259"/>
      <c r="O1007" s="259"/>
      <c r="P1007" s="259"/>
      <c r="Q1007" s="259"/>
      <c r="R1007" s="259"/>
      <c r="S1007" s="259"/>
      <c r="T1007" s="260"/>
      <c r="AT1007" s="261" t="s">
        <v>180</v>
      </c>
      <c r="AU1007" s="261" t="s">
        <v>87</v>
      </c>
      <c r="AV1007" s="12" t="s">
        <v>25</v>
      </c>
      <c r="AW1007" s="12" t="s">
        <v>38</v>
      </c>
      <c r="AX1007" s="12" t="s">
        <v>75</v>
      </c>
      <c r="AY1007" s="261" t="s">
        <v>167</v>
      </c>
    </row>
    <row r="1008" spans="2:51" s="12" customFormat="1" ht="13.5">
      <c r="B1008" s="252"/>
      <c r="C1008" s="253"/>
      <c r="D1008" s="248" t="s">
        <v>180</v>
      </c>
      <c r="E1008" s="254" t="s">
        <v>24</v>
      </c>
      <c r="F1008" s="255" t="s">
        <v>1310</v>
      </c>
      <c r="G1008" s="253"/>
      <c r="H1008" s="254" t="s">
        <v>24</v>
      </c>
      <c r="I1008" s="256"/>
      <c r="J1008" s="253"/>
      <c r="K1008" s="253"/>
      <c r="L1008" s="257"/>
      <c r="M1008" s="258"/>
      <c r="N1008" s="259"/>
      <c r="O1008" s="259"/>
      <c r="P1008" s="259"/>
      <c r="Q1008" s="259"/>
      <c r="R1008" s="259"/>
      <c r="S1008" s="259"/>
      <c r="T1008" s="260"/>
      <c r="AT1008" s="261" t="s">
        <v>180</v>
      </c>
      <c r="AU1008" s="261" t="s">
        <v>87</v>
      </c>
      <c r="AV1008" s="12" t="s">
        <v>25</v>
      </c>
      <c r="AW1008" s="12" t="s">
        <v>38</v>
      </c>
      <c r="AX1008" s="12" t="s">
        <v>75</v>
      </c>
      <c r="AY1008" s="261" t="s">
        <v>167</v>
      </c>
    </row>
    <row r="1009" spans="2:51" s="13" customFormat="1" ht="13.5">
      <c r="B1009" s="262"/>
      <c r="C1009" s="263"/>
      <c r="D1009" s="248" t="s">
        <v>180</v>
      </c>
      <c r="E1009" s="264" t="s">
        <v>24</v>
      </c>
      <c r="F1009" s="265" t="s">
        <v>1311</v>
      </c>
      <c r="G1009" s="263"/>
      <c r="H1009" s="266">
        <v>64.5</v>
      </c>
      <c r="I1009" s="267"/>
      <c r="J1009" s="263"/>
      <c r="K1009" s="263"/>
      <c r="L1009" s="268"/>
      <c r="M1009" s="269"/>
      <c r="N1009" s="270"/>
      <c r="O1009" s="270"/>
      <c r="P1009" s="270"/>
      <c r="Q1009" s="270"/>
      <c r="R1009" s="270"/>
      <c r="S1009" s="270"/>
      <c r="T1009" s="271"/>
      <c r="AT1009" s="272" t="s">
        <v>180</v>
      </c>
      <c r="AU1009" s="272" t="s">
        <v>87</v>
      </c>
      <c r="AV1009" s="13" t="s">
        <v>87</v>
      </c>
      <c r="AW1009" s="13" t="s">
        <v>38</v>
      </c>
      <c r="AX1009" s="13" t="s">
        <v>75</v>
      </c>
      <c r="AY1009" s="272" t="s">
        <v>167</v>
      </c>
    </row>
    <row r="1010" spans="2:51" s="14" customFormat="1" ht="13.5">
      <c r="B1010" s="273"/>
      <c r="C1010" s="274"/>
      <c r="D1010" s="248" t="s">
        <v>180</v>
      </c>
      <c r="E1010" s="275" t="s">
        <v>24</v>
      </c>
      <c r="F1010" s="276" t="s">
        <v>201</v>
      </c>
      <c r="G1010" s="274"/>
      <c r="H1010" s="277">
        <v>80.5</v>
      </c>
      <c r="I1010" s="278"/>
      <c r="J1010" s="274"/>
      <c r="K1010" s="274"/>
      <c r="L1010" s="279"/>
      <c r="M1010" s="280"/>
      <c r="N1010" s="281"/>
      <c r="O1010" s="281"/>
      <c r="P1010" s="281"/>
      <c r="Q1010" s="281"/>
      <c r="R1010" s="281"/>
      <c r="S1010" s="281"/>
      <c r="T1010" s="282"/>
      <c r="AT1010" s="283" t="s">
        <v>180</v>
      </c>
      <c r="AU1010" s="283" t="s">
        <v>87</v>
      </c>
      <c r="AV1010" s="14" t="s">
        <v>174</v>
      </c>
      <c r="AW1010" s="14" t="s">
        <v>38</v>
      </c>
      <c r="AX1010" s="14" t="s">
        <v>25</v>
      </c>
      <c r="AY1010" s="283" t="s">
        <v>167</v>
      </c>
    </row>
    <row r="1011" spans="2:65" s="1" customFormat="1" ht="22.8" customHeight="1">
      <c r="B1011" s="47"/>
      <c r="C1011" s="236" t="s">
        <v>1312</v>
      </c>
      <c r="D1011" s="236" t="s">
        <v>169</v>
      </c>
      <c r="E1011" s="237" t="s">
        <v>1313</v>
      </c>
      <c r="F1011" s="238" t="s">
        <v>1314</v>
      </c>
      <c r="G1011" s="239" t="s">
        <v>270</v>
      </c>
      <c r="H1011" s="240">
        <v>2.2</v>
      </c>
      <c r="I1011" s="241"/>
      <c r="J1011" s="242">
        <f>ROUND(I1011*H1011,2)</f>
        <v>0</v>
      </c>
      <c r="K1011" s="238" t="s">
        <v>173</v>
      </c>
      <c r="L1011" s="73"/>
      <c r="M1011" s="243" t="s">
        <v>24</v>
      </c>
      <c r="N1011" s="244" t="s">
        <v>47</v>
      </c>
      <c r="O1011" s="48"/>
      <c r="P1011" s="245">
        <f>O1011*H1011</f>
        <v>0</v>
      </c>
      <c r="Q1011" s="245">
        <v>0</v>
      </c>
      <c r="R1011" s="245">
        <f>Q1011*H1011</f>
        <v>0</v>
      </c>
      <c r="S1011" s="245">
        <v>0</v>
      </c>
      <c r="T1011" s="246">
        <f>S1011*H1011</f>
        <v>0</v>
      </c>
      <c r="AR1011" s="25" t="s">
        <v>174</v>
      </c>
      <c r="AT1011" s="25" t="s">
        <v>169</v>
      </c>
      <c r="AU1011" s="25" t="s">
        <v>87</v>
      </c>
      <c r="AY1011" s="25" t="s">
        <v>167</v>
      </c>
      <c r="BE1011" s="247">
        <f>IF(N1011="základní",J1011,0)</f>
        <v>0</v>
      </c>
      <c r="BF1011" s="247">
        <f>IF(N1011="snížená",J1011,0)</f>
        <v>0</v>
      </c>
      <c r="BG1011" s="247">
        <f>IF(N1011="zákl. přenesená",J1011,0)</f>
        <v>0</v>
      </c>
      <c r="BH1011" s="247">
        <f>IF(N1011="sníž. přenesená",J1011,0)</f>
        <v>0</v>
      </c>
      <c r="BI1011" s="247">
        <f>IF(N1011="nulová",J1011,0)</f>
        <v>0</v>
      </c>
      <c r="BJ1011" s="25" t="s">
        <v>87</v>
      </c>
      <c r="BK1011" s="247">
        <f>ROUND(I1011*H1011,2)</f>
        <v>0</v>
      </c>
      <c r="BL1011" s="25" t="s">
        <v>174</v>
      </c>
      <c r="BM1011" s="25" t="s">
        <v>1315</v>
      </c>
    </row>
    <row r="1012" spans="2:47" s="1" customFormat="1" ht="13.5">
      <c r="B1012" s="47"/>
      <c r="C1012" s="75"/>
      <c r="D1012" s="248" t="s">
        <v>176</v>
      </c>
      <c r="E1012" s="75"/>
      <c r="F1012" s="249" t="s">
        <v>1316</v>
      </c>
      <c r="G1012" s="75"/>
      <c r="H1012" s="75"/>
      <c r="I1012" s="204"/>
      <c r="J1012" s="75"/>
      <c r="K1012" s="75"/>
      <c r="L1012" s="73"/>
      <c r="M1012" s="250"/>
      <c r="N1012" s="48"/>
      <c r="O1012" s="48"/>
      <c r="P1012" s="48"/>
      <c r="Q1012" s="48"/>
      <c r="R1012" s="48"/>
      <c r="S1012" s="48"/>
      <c r="T1012" s="96"/>
      <c r="AT1012" s="25" t="s">
        <v>176</v>
      </c>
      <c r="AU1012" s="25" t="s">
        <v>87</v>
      </c>
    </row>
    <row r="1013" spans="2:51" s="12" customFormat="1" ht="13.5">
      <c r="B1013" s="252"/>
      <c r="C1013" s="253"/>
      <c r="D1013" s="248" t="s">
        <v>180</v>
      </c>
      <c r="E1013" s="254" t="s">
        <v>24</v>
      </c>
      <c r="F1013" s="255" t="s">
        <v>1317</v>
      </c>
      <c r="G1013" s="253"/>
      <c r="H1013" s="254" t="s">
        <v>24</v>
      </c>
      <c r="I1013" s="256"/>
      <c r="J1013" s="253"/>
      <c r="K1013" s="253"/>
      <c r="L1013" s="257"/>
      <c r="M1013" s="258"/>
      <c r="N1013" s="259"/>
      <c r="O1013" s="259"/>
      <c r="P1013" s="259"/>
      <c r="Q1013" s="259"/>
      <c r="R1013" s="259"/>
      <c r="S1013" s="259"/>
      <c r="T1013" s="260"/>
      <c r="AT1013" s="261" t="s">
        <v>180</v>
      </c>
      <c r="AU1013" s="261" t="s">
        <v>87</v>
      </c>
      <c r="AV1013" s="12" t="s">
        <v>25</v>
      </c>
      <c r="AW1013" s="12" t="s">
        <v>38</v>
      </c>
      <c r="AX1013" s="12" t="s">
        <v>75</v>
      </c>
      <c r="AY1013" s="261" t="s">
        <v>167</v>
      </c>
    </row>
    <row r="1014" spans="2:51" s="13" customFormat="1" ht="13.5">
      <c r="B1014" s="262"/>
      <c r="C1014" s="263"/>
      <c r="D1014" s="248" t="s">
        <v>180</v>
      </c>
      <c r="E1014" s="264" t="s">
        <v>24</v>
      </c>
      <c r="F1014" s="265" t="s">
        <v>1318</v>
      </c>
      <c r="G1014" s="263"/>
      <c r="H1014" s="266">
        <v>2.2</v>
      </c>
      <c r="I1014" s="267"/>
      <c r="J1014" s="263"/>
      <c r="K1014" s="263"/>
      <c r="L1014" s="268"/>
      <c r="M1014" s="269"/>
      <c r="N1014" s="270"/>
      <c r="O1014" s="270"/>
      <c r="P1014" s="270"/>
      <c r="Q1014" s="270"/>
      <c r="R1014" s="270"/>
      <c r="S1014" s="270"/>
      <c r="T1014" s="271"/>
      <c r="AT1014" s="272" t="s">
        <v>180</v>
      </c>
      <c r="AU1014" s="272" t="s">
        <v>87</v>
      </c>
      <c r="AV1014" s="13" t="s">
        <v>87</v>
      </c>
      <c r="AW1014" s="13" t="s">
        <v>38</v>
      </c>
      <c r="AX1014" s="13" t="s">
        <v>25</v>
      </c>
      <c r="AY1014" s="272" t="s">
        <v>167</v>
      </c>
    </row>
    <row r="1015" spans="2:65" s="1" customFormat="1" ht="22.8" customHeight="1">
      <c r="B1015" s="47"/>
      <c r="C1015" s="236" t="s">
        <v>1319</v>
      </c>
      <c r="D1015" s="236" t="s">
        <v>169</v>
      </c>
      <c r="E1015" s="237" t="s">
        <v>1320</v>
      </c>
      <c r="F1015" s="238" t="s">
        <v>1321</v>
      </c>
      <c r="G1015" s="239" t="s">
        <v>172</v>
      </c>
      <c r="H1015" s="240">
        <v>60.7</v>
      </c>
      <c r="I1015" s="241"/>
      <c r="J1015" s="242">
        <f>ROUND(I1015*H1015,2)</f>
        <v>0</v>
      </c>
      <c r="K1015" s="238" t="s">
        <v>173</v>
      </c>
      <c r="L1015" s="73"/>
      <c r="M1015" s="243" t="s">
        <v>24</v>
      </c>
      <c r="N1015" s="244" t="s">
        <v>47</v>
      </c>
      <c r="O1015" s="48"/>
      <c r="P1015" s="245">
        <f>O1015*H1015</f>
        <v>0</v>
      </c>
      <c r="Q1015" s="245">
        <v>0</v>
      </c>
      <c r="R1015" s="245">
        <f>Q1015*H1015</f>
        <v>0</v>
      </c>
      <c r="S1015" s="245">
        <v>2.2</v>
      </c>
      <c r="T1015" s="246">
        <f>S1015*H1015</f>
        <v>133.54000000000002</v>
      </c>
      <c r="AR1015" s="25" t="s">
        <v>174</v>
      </c>
      <c r="AT1015" s="25" t="s">
        <v>169</v>
      </c>
      <c r="AU1015" s="25" t="s">
        <v>87</v>
      </c>
      <c r="AY1015" s="25" t="s">
        <v>167</v>
      </c>
      <c r="BE1015" s="247">
        <f>IF(N1015="základní",J1015,0)</f>
        <v>0</v>
      </c>
      <c r="BF1015" s="247">
        <f>IF(N1015="snížená",J1015,0)</f>
        <v>0</v>
      </c>
      <c r="BG1015" s="247">
        <f>IF(N1015="zákl. přenesená",J1015,0)</f>
        <v>0</v>
      </c>
      <c r="BH1015" s="247">
        <f>IF(N1015="sníž. přenesená",J1015,0)</f>
        <v>0</v>
      </c>
      <c r="BI1015" s="247">
        <f>IF(N1015="nulová",J1015,0)</f>
        <v>0</v>
      </c>
      <c r="BJ1015" s="25" t="s">
        <v>87</v>
      </c>
      <c r="BK1015" s="247">
        <f>ROUND(I1015*H1015,2)</f>
        <v>0</v>
      </c>
      <c r="BL1015" s="25" t="s">
        <v>174</v>
      </c>
      <c r="BM1015" s="25" t="s">
        <v>1322</v>
      </c>
    </row>
    <row r="1016" spans="2:47" s="1" customFormat="1" ht="13.5">
      <c r="B1016" s="47"/>
      <c r="C1016" s="75"/>
      <c r="D1016" s="248" t="s">
        <v>176</v>
      </c>
      <c r="E1016" s="75"/>
      <c r="F1016" s="249" t="s">
        <v>1321</v>
      </c>
      <c r="G1016" s="75"/>
      <c r="H1016" s="75"/>
      <c r="I1016" s="204"/>
      <c r="J1016" s="75"/>
      <c r="K1016" s="75"/>
      <c r="L1016" s="73"/>
      <c r="M1016" s="250"/>
      <c r="N1016" s="48"/>
      <c r="O1016" s="48"/>
      <c r="P1016" s="48"/>
      <c r="Q1016" s="48"/>
      <c r="R1016" s="48"/>
      <c r="S1016" s="48"/>
      <c r="T1016" s="96"/>
      <c r="AT1016" s="25" t="s">
        <v>176</v>
      </c>
      <c r="AU1016" s="25" t="s">
        <v>87</v>
      </c>
    </row>
    <row r="1017" spans="2:51" s="12" customFormat="1" ht="13.5">
      <c r="B1017" s="252"/>
      <c r="C1017" s="253"/>
      <c r="D1017" s="248" t="s">
        <v>180</v>
      </c>
      <c r="E1017" s="254" t="s">
        <v>24</v>
      </c>
      <c r="F1017" s="255" t="s">
        <v>462</v>
      </c>
      <c r="G1017" s="253"/>
      <c r="H1017" s="254" t="s">
        <v>24</v>
      </c>
      <c r="I1017" s="256"/>
      <c r="J1017" s="253"/>
      <c r="K1017" s="253"/>
      <c r="L1017" s="257"/>
      <c r="M1017" s="258"/>
      <c r="N1017" s="259"/>
      <c r="O1017" s="259"/>
      <c r="P1017" s="259"/>
      <c r="Q1017" s="259"/>
      <c r="R1017" s="259"/>
      <c r="S1017" s="259"/>
      <c r="T1017" s="260"/>
      <c r="AT1017" s="261" t="s">
        <v>180</v>
      </c>
      <c r="AU1017" s="261" t="s">
        <v>87</v>
      </c>
      <c r="AV1017" s="12" t="s">
        <v>25</v>
      </c>
      <c r="AW1017" s="12" t="s">
        <v>38</v>
      </c>
      <c r="AX1017" s="12" t="s">
        <v>75</v>
      </c>
      <c r="AY1017" s="261" t="s">
        <v>167</v>
      </c>
    </row>
    <row r="1018" spans="2:51" s="12" customFormat="1" ht="13.5">
      <c r="B1018" s="252"/>
      <c r="C1018" s="253"/>
      <c r="D1018" s="248" t="s">
        <v>180</v>
      </c>
      <c r="E1018" s="254" t="s">
        <v>24</v>
      </c>
      <c r="F1018" s="255" t="s">
        <v>1323</v>
      </c>
      <c r="G1018" s="253"/>
      <c r="H1018" s="254" t="s">
        <v>24</v>
      </c>
      <c r="I1018" s="256"/>
      <c r="J1018" s="253"/>
      <c r="K1018" s="253"/>
      <c r="L1018" s="257"/>
      <c r="M1018" s="258"/>
      <c r="N1018" s="259"/>
      <c r="O1018" s="259"/>
      <c r="P1018" s="259"/>
      <c r="Q1018" s="259"/>
      <c r="R1018" s="259"/>
      <c r="S1018" s="259"/>
      <c r="T1018" s="260"/>
      <c r="AT1018" s="261" t="s">
        <v>180</v>
      </c>
      <c r="AU1018" s="261" t="s">
        <v>87</v>
      </c>
      <c r="AV1018" s="12" t="s">
        <v>25</v>
      </c>
      <c r="AW1018" s="12" t="s">
        <v>38</v>
      </c>
      <c r="AX1018" s="12" t="s">
        <v>75</v>
      </c>
      <c r="AY1018" s="261" t="s">
        <v>167</v>
      </c>
    </row>
    <row r="1019" spans="2:51" s="12" customFormat="1" ht="13.5">
      <c r="B1019" s="252"/>
      <c r="C1019" s="253"/>
      <c r="D1019" s="248" t="s">
        <v>180</v>
      </c>
      <c r="E1019" s="254" t="s">
        <v>24</v>
      </c>
      <c r="F1019" s="255" t="s">
        <v>1324</v>
      </c>
      <c r="G1019" s="253"/>
      <c r="H1019" s="254" t="s">
        <v>24</v>
      </c>
      <c r="I1019" s="256"/>
      <c r="J1019" s="253"/>
      <c r="K1019" s="253"/>
      <c r="L1019" s="257"/>
      <c r="M1019" s="258"/>
      <c r="N1019" s="259"/>
      <c r="O1019" s="259"/>
      <c r="P1019" s="259"/>
      <c r="Q1019" s="259"/>
      <c r="R1019" s="259"/>
      <c r="S1019" s="259"/>
      <c r="T1019" s="260"/>
      <c r="AT1019" s="261" t="s">
        <v>180</v>
      </c>
      <c r="AU1019" s="261" t="s">
        <v>87</v>
      </c>
      <c r="AV1019" s="12" t="s">
        <v>25</v>
      </c>
      <c r="AW1019" s="12" t="s">
        <v>38</v>
      </c>
      <c r="AX1019" s="12" t="s">
        <v>75</v>
      </c>
      <c r="AY1019" s="261" t="s">
        <v>167</v>
      </c>
    </row>
    <row r="1020" spans="2:51" s="13" customFormat="1" ht="13.5">
      <c r="B1020" s="262"/>
      <c r="C1020" s="263"/>
      <c r="D1020" s="248" t="s">
        <v>180</v>
      </c>
      <c r="E1020" s="264" t="s">
        <v>24</v>
      </c>
      <c r="F1020" s="265" t="s">
        <v>1325</v>
      </c>
      <c r="G1020" s="263"/>
      <c r="H1020" s="266">
        <v>22.832</v>
      </c>
      <c r="I1020" s="267"/>
      <c r="J1020" s="263"/>
      <c r="K1020" s="263"/>
      <c r="L1020" s="268"/>
      <c r="M1020" s="269"/>
      <c r="N1020" s="270"/>
      <c r="O1020" s="270"/>
      <c r="P1020" s="270"/>
      <c r="Q1020" s="270"/>
      <c r="R1020" s="270"/>
      <c r="S1020" s="270"/>
      <c r="T1020" s="271"/>
      <c r="AT1020" s="272" t="s">
        <v>180</v>
      </c>
      <c r="AU1020" s="272" t="s">
        <v>87</v>
      </c>
      <c r="AV1020" s="13" t="s">
        <v>87</v>
      </c>
      <c r="AW1020" s="13" t="s">
        <v>38</v>
      </c>
      <c r="AX1020" s="13" t="s">
        <v>75</v>
      </c>
      <c r="AY1020" s="272" t="s">
        <v>167</v>
      </c>
    </row>
    <row r="1021" spans="2:51" s="13" customFormat="1" ht="13.5">
      <c r="B1021" s="262"/>
      <c r="C1021" s="263"/>
      <c r="D1021" s="248" t="s">
        <v>180</v>
      </c>
      <c r="E1021" s="264" t="s">
        <v>24</v>
      </c>
      <c r="F1021" s="265" t="s">
        <v>1326</v>
      </c>
      <c r="G1021" s="263"/>
      <c r="H1021" s="266">
        <v>1.474</v>
      </c>
      <c r="I1021" s="267"/>
      <c r="J1021" s="263"/>
      <c r="K1021" s="263"/>
      <c r="L1021" s="268"/>
      <c r="M1021" s="269"/>
      <c r="N1021" s="270"/>
      <c r="O1021" s="270"/>
      <c r="P1021" s="270"/>
      <c r="Q1021" s="270"/>
      <c r="R1021" s="270"/>
      <c r="S1021" s="270"/>
      <c r="T1021" s="271"/>
      <c r="AT1021" s="272" t="s">
        <v>180</v>
      </c>
      <c r="AU1021" s="272" t="s">
        <v>87</v>
      </c>
      <c r="AV1021" s="13" t="s">
        <v>87</v>
      </c>
      <c r="AW1021" s="13" t="s">
        <v>38</v>
      </c>
      <c r="AX1021" s="13" t="s">
        <v>75</v>
      </c>
      <c r="AY1021" s="272" t="s">
        <v>167</v>
      </c>
    </row>
    <row r="1022" spans="2:51" s="13" customFormat="1" ht="13.5">
      <c r="B1022" s="262"/>
      <c r="C1022" s="263"/>
      <c r="D1022" s="248" t="s">
        <v>180</v>
      </c>
      <c r="E1022" s="264" t="s">
        <v>24</v>
      </c>
      <c r="F1022" s="265" t="s">
        <v>1327</v>
      </c>
      <c r="G1022" s="263"/>
      <c r="H1022" s="266">
        <v>0.884</v>
      </c>
      <c r="I1022" s="267"/>
      <c r="J1022" s="263"/>
      <c r="K1022" s="263"/>
      <c r="L1022" s="268"/>
      <c r="M1022" s="269"/>
      <c r="N1022" s="270"/>
      <c r="O1022" s="270"/>
      <c r="P1022" s="270"/>
      <c r="Q1022" s="270"/>
      <c r="R1022" s="270"/>
      <c r="S1022" s="270"/>
      <c r="T1022" s="271"/>
      <c r="AT1022" s="272" t="s">
        <v>180</v>
      </c>
      <c r="AU1022" s="272" t="s">
        <v>87</v>
      </c>
      <c r="AV1022" s="13" t="s">
        <v>87</v>
      </c>
      <c r="AW1022" s="13" t="s">
        <v>38</v>
      </c>
      <c r="AX1022" s="13" t="s">
        <v>75</v>
      </c>
      <c r="AY1022" s="272" t="s">
        <v>167</v>
      </c>
    </row>
    <row r="1023" spans="2:51" s="13" customFormat="1" ht="13.5">
      <c r="B1023" s="262"/>
      <c r="C1023" s="263"/>
      <c r="D1023" s="248" t="s">
        <v>180</v>
      </c>
      <c r="E1023" s="264" t="s">
        <v>24</v>
      </c>
      <c r="F1023" s="265" t="s">
        <v>1328</v>
      </c>
      <c r="G1023" s="263"/>
      <c r="H1023" s="266">
        <v>0.938</v>
      </c>
      <c r="I1023" s="267"/>
      <c r="J1023" s="263"/>
      <c r="K1023" s="263"/>
      <c r="L1023" s="268"/>
      <c r="M1023" s="269"/>
      <c r="N1023" s="270"/>
      <c r="O1023" s="270"/>
      <c r="P1023" s="270"/>
      <c r="Q1023" s="270"/>
      <c r="R1023" s="270"/>
      <c r="S1023" s="270"/>
      <c r="T1023" s="271"/>
      <c r="AT1023" s="272" t="s">
        <v>180</v>
      </c>
      <c r="AU1023" s="272" t="s">
        <v>87</v>
      </c>
      <c r="AV1023" s="13" t="s">
        <v>87</v>
      </c>
      <c r="AW1023" s="13" t="s">
        <v>38</v>
      </c>
      <c r="AX1023" s="13" t="s">
        <v>75</v>
      </c>
      <c r="AY1023" s="272" t="s">
        <v>167</v>
      </c>
    </row>
    <row r="1024" spans="2:51" s="12" customFormat="1" ht="13.5">
      <c r="B1024" s="252"/>
      <c r="C1024" s="253"/>
      <c r="D1024" s="248" t="s">
        <v>180</v>
      </c>
      <c r="E1024" s="254" t="s">
        <v>24</v>
      </c>
      <c r="F1024" s="255" t="s">
        <v>1317</v>
      </c>
      <c r="G1024" s="253"/>
      <c r="H1024" s="254" t="s">
        <v>24</v>
      </c>
      <c r="I1024" s="256"/>
      <c r="J1024" s="253"/>
      <c r="K1024" s="253"/>
      <c r="L1024" s="257"/>
      <c r="M1024" s="258"/>
      <c r="N1024" s="259"/>
      <c r="O1024" s="259"/>
      <c r="P1024" s="259"/>
      <c r="Q1024" s="259"/>
      <c r="R1024" s="259"/>
      <c r="S1024" s="259"/>
      <c r="T1024" s="260"/>
      <c r="AT1024" s="261" t="s">
        <v>180</v>
      </c>
      <c r="AU1024" s="261" t="s">
        <v>87</v>
      </c>
      <c r="AV1024" s="12" t="s">
        <v>25</v>
      </c>
      <c r="AW1024" s="12" t="s">
        <v>38</v>
      </c>
      <c r="AX1024" s="12" t="s">
        <v>75</v>
      </c>
      <c r="AY1024" s="261" t="s">
        <v>167</v>
      </c>
    </row>
    <row r="1025" spans="2:51" s="13" customFormat="1" ht="13.5">
      <c r="B1025" s="262"/>
      <c r="C1025" s="263"/>
      <c r="D1025" s="248" t="s">
        <v>180</v>
      </c>
      <c r="E1025" s="264" t="s">
        <v>24</v>
      </c>
      <c r="F1025" s="265" t="s">
        <v>1329</v>
      </c>
      <c r="G1025" s="263"/>
      <c r="H1025" s="266">
        <v>0.891</v>
      </c>
      <c r="I1025" s="267"/>
      <c r="J1025" s="263"/>
      <c r="K1025" s="263"/>
      <c r="L1025" s="268"/>
      <c r="M1025" s="269"/>
      <c r="N1025" s="270"/>
      <c r="O1025" s="270"/>
      <c r="P1025" s="270"/>
      <c r="Q1025" s="270"/>
      <c r="R1025" s="270"/>
      <c r="S1025" s="270"/>
      <c r="T1025" s="271"/>
      <c r="AT1025" s="272" t="s">
        <v>180</v>
      </c>
      <c r="AU1025" s="272" t="s">
        <v>87</v>
      </c>
      <c r="AV1025" s="13" t="s">
        <v>87</v>
      </c>
      <c r="AW1025" s="13" t="s">
        <v>38</v>
      </c>
      <c r="AX1025" s="13" t="s">
        <v>75</v>
      </c>
      <c r="AY1025" s="272" t="s">
        <v>167</v>
      </c>
    </row>
    <row r="1026" spans="2:51" s="13" customFormat="1" ht="13.5">
      <c r="B1026" s="262"/>
      <c r="C1026" s="263"/>
      <c r="D1026" s="248" t="s">
        <v>180</v>
      </c>
      <c r="E1026" s="264" t="s">
        <v>24</v>
      </c>
      <c r="F1026" s="265" t="s">
        <v>1330</v>
      </c>
      <c r="G1026" s="263"/>
      <c r="H1026" s="266">
        <v>0.081</v>
      </c>
      <c r="I1026" s="267"/>
      <c r="J1026" s="263"/>
      <c r="K1026" s="263"/>
      <c r="L1026" s="268"/>
      <c r="M1026" s="269"/>
      <c r="N1026" s="270"/>
      <c r="O1026" s="270"/>
      <c r="P1026" s="270"/>
      <c r="Q1026" s="270"/>
      <c r="R1026" s="270"/>
      <c r="S1026" s="270"/>
      <c r="T1026" s="271"/>
      <c r="AT1026" s="272" t="s">
        <v>180</v>
      </c>
      <c r="AU1026" s="272" t="s">
        <v>87</v>
      </c>
      <c r="AV1026" s="13" t="s">
        <v>87</v>
      </c>
      <c r="AW1026" s="13" t="s">
        <v>38</v>
      </c>
      <c r="AX1026" s="13" t="s">
        <v>75</v>
      </c>
      <c r="AY1026" s="272" t="s">
        <v>167</v>
      </c>
    </row>
    <row r="1027" spans="2:51" s="15" customFormat="1" ht="13.5">
      <c r="B1027" s="295"/>
      <c r="C1027" s="296"/>
      <c r="D1027" s="248" t="s">
        <v>180</v>
      </c>
      <c r="E1027" s="297" t="s">
        <v>24</v>
      </c>
      <c r="F1027" s="298" t="s">
        <v>708</v>
      </c>
      <c r="G1027" s="296"/>
      <c r="H1027" s="299">
        <v>27.1</v>
      </c>
      <c r="I1027" s="300"/>
      <c r="J1027" s="296"/>
      <c r="K1027" s="296"/>
      <c r="L1027" s="301"/>
      <c r="M1027" s="302"/>
      <c r="N1027" s="303"/>
      <c r="O1027" s="303"/>
      <c r="P1027" s="303"/>
      <c r="Q1027" s="303"/>
      <c r="R1027" s="303"/>
      <c r="S1027" s="303"/>
      <c r="T1027" s="304"/>
      <c r="AT1027" s="305" t="s">
        <v>180</v>
      </c>
      <c r="AU1027" s="305" t="s">
        <v>87</v>
      </c>
      <c r="AV1027" s="15" t="s">
        <v>190</v>
      </c>
      <c r="AW1027" s="15" t="s">
        <v>38</v>
      </c>
      <c r="AX1027" s="15" t="s">
        <v>75</v>
      </c>
      <c r="AY1027" s="305" t="s">
        <v>167</v>
      </c>
    </row>
    <row r="1028" spans="2:51" s="12" customFormat="1" ht="13.5">
      <c r="B1028" s="252"/>
      <c r="C1028" s="253"/>
      <c r="D1028" s="248" t="s">
        <v>180</v>
      </c>
      <c r="E1028" s="254" t="s">
        <v>24</v>
      </c>
      <c r="F1028" s="255" t="s">
        <v>1331</v>
      </c>
      <c r="G1028" s="253"/>
      <c r="H1028" s="254" t="s">
        <v>24</v>
      </c>
      <c r="I1028" s="256"/>
      <c r="J1028" s="253"/>
      <c r="K1028" s="253"/>
      <c r="L1028" s="257"/>
      <c r="M1028" s="258"/>
      <c r="N1028" s="259"/>
      <c r="O1028" s="259"/>
      <c r="P1028" s="259"/>
      <c r="Q1028" s="259"/>
      <c r="R1028" s="259"/>
      <c r="S1028" s="259"/>
      <c r="T1028" s="260"/>
      <c r="AT1028" s="261" t="s">
        <v>180</v>
      </c>
      <c r="AU1028" s="261" t="s">
        <v>87</v>
      </c>
      <c r="AV1028" s="12" t="s">
        <v>25</v>
      </c>
      <c r="AW1028" s="12" t="s">
        <v>38</v>
      </c>
      <c r="AX1028" s="12" t="s">
        <v>75</v>
      </c>
      <c r="AY1028" s="261" t="s">
        <v>167</v>
      </c>
    </row>
    <row r="1029" spans="2:51" s="13" customFormat="1" ht="13.5">
      <c r="B1029" s="262"/>
      <c r="C1029" s="263"/>
      <c r="D1029" s="248" t="s">
        <v>180</v>
      </c>
      <c r="E1029" s="264" t="s">
        <v>24</v>
      </c>
      <c r="F1029" s="265" t="s">
        <v>1332</v>
      </c>
      <c r="G1029" s="263"/>
      <c r="H1029" s="266">
        <v>30.443</v>
      </c>
      <c r="I1029" s="267"/>
      <c r="J1029" s="263"/>
      <c r="K1029" s="263"/>
      <c r="L1029" s="268"/>
      <c r="M1029" s="269"/>
      <c r="N1029" s="270"/>
      <c r="O1029" s="270"/>
      <c r="P1029" s="270"/>
      <c r="Q1029" s="270"/>
      <c r="R1029" s="270"/>
      <c r="S1029" s="270"/>
      <c r="T1029" s="271"/>
      <c r="AT1029" s="272" t="s">
        <v>180</v>
      </c>
      <c r="AU1029" s="272" t="s">
        <v>87</v>
      </c>
      <c r="AV1029" s="13" t="s">
        <v>87</v>
      </c>
      <c r="AW1029" s="13" t="s">
        <v>38</v>
      </c>
      <c r="AX1029" s="13" t="s">
        <v>75</v>
      </c>
      <c r="AY1029" s="272" t="s">
        <v>167</v>
      </c>
    </row>
    <row r="1030" spans="2:51" s="13" customFormat="1" ht="13.5">
      <c r="B1030" s="262"/>
      <c r="C1030" s="263"/>
      <c r="D1030" s="248" t="s">
        <v>180</v>
      </c>
      <c r="E1030" s="264" t="s">
        <v>24</v>
      </c>
      <c r="F1030" s="265" t="s">
        <v>1333</v>
      </c>
      <c r="G1030" s="263"/>
      <c r="H1030" s="266">
        <v>1.965</v>
      </c>
      <c r="I1030" s="267"/>
      <c r="J1030" s="263"/>
      <c r="K1030" s="263"/>
      <c r="L1030" s="268"/>
      <c r="M1030" s="269"/>
      <c r="N1030" s="270"/>
      <c r="O1030" s="270"/>
      <c r="P1030" s="270"/>
      <c r="Q1030" s="270"/>
      <c r="R1030" s="270"/>
      <c r="S1030" s="270"/>
      <c r="T1030" s="271"/>
      <c r="AT1030" s="272" t="s">
        <v>180</v>
      </c>
      <c r="AU1030" s="272" t="s">
        <v>87</v>
      </c>
      <c r="AV1030" s="13" t="s">
        <v>87</v>
      </c>
      <c r="AW1030" s="13" t="s">
        <v>38</v>
      </c>
      <c r="AX1030" s="13" t="s">
        <v>75</v>
      </c>
      <c r="AY1030" s="272" t="s">
        <v>167</v>
      </c>
    </row>
    <row r="1031" spans="2:51" s="12" customFormat="1" ht="13.5">
      <c r="B1031" s="252"/>
      <c r="C1031" s="253"/>
      <c r="D1031" s="248" t="s">
        <v>180</v>
      </c>
      <c r="E1031" s="254" t="s">
        <v>24</v>
      </c>
      <c r="F1031" s="255" t="s">
        <v>1317</v>
      </c>
      <c r="G1031" s="253"/>
      <c r="H1031" s="254" t="s">
        <v>24</v>
      </c>
      <c r="I1031" s="256"/>
      <c r="J1031" s="253"/>
      <c r="K1031" s="253"/>
      <c r="L1031" s="257"/>
      <c r="M1031" s="258"/>
      <c r="N1031" s="259"/>
      <c r="O1031" s="259"/>
      <c r="P1031" s="259"/>
      <c r="Q1031" s="259"/>
      <c r="R1031" s="259"/>
      <c r="S1031" s="259"/>
      <c r="T1031" s="260"/>
      <c r="AT1031" s="261" t="s">
        <v>180</v>
      </c>
      <c r="AU1031" s="261" t="s">
        <v>87</v>
      </c>
      <c r="AV1031" s="12" t="s">
        <v>25</v>
      </c>
      <c r="AW1031" s="12" t="s">
        <v>38</v>
      </c>
      <c r="AX1031" s="12" t="s">
        <v>75</v>
      </c>
      <c r="AY1031" s="261" t="s">
        <v>167</v>
      </c>
    </row>
    <row r="1032" spans="2:51" s="13" customFormat="1" ht="13.5">
      <c r="B1032" s="262"/>
      <c r="C1032" s="263"/>
      <c r="D1032" s="248" t="s">
        <v>180</v>
      </c>
      <c r="E1032" s="264" t="s">
        <v>24</v>
      </c>
      <c r="F1032" s="265" t="s">
        <v>1334</v>
      </c>
      <c r="G1032" s="263"/>
      <c r="H1032" s="266">
        <v>1.192</v>
      </c>
      <c r="I1032" s="267"/>
      <c r="J1032" s="263"/>
      <c r="K1032" s="263"/>
      <c r="L1032" s="268"/>
      <c r="M1032" s="269"/>
      <c r="N1032" s="270"/>
      <c r="O1032" s="270"/>
      <c r="P1032" s="270"/>
      <c r="Q1032" s="270"/>
      <c r="R1032" s="270"/>
      <c r="S1032" s="270"/>
      <c r="T1032" s="271"/>
      <c r="AT1032" s="272" t="s">
        <v>180</v>
      </c>
      <c r="AU1032" s="272" t="s">
        <v>87</v>
      </c>
      <c r="AV1032" s="13" t="s">
        <v>87</v>
      </c>
      <c r="AW1032" s="13" t="s">
        <v>38</v>
      </c>
      <c r="AX1032" s="13" t="s">
        <v>75</v>
      </c>
      <c r="AY1032" s="272" t="s">
        <v>167</v>
      </c>
    </row>
    <row r="1033" spans="2:51" s="15" customFormat="1" ht="13.5">
      <c r="B1033" s="295"/>
      <c r="C1033" s="296"/>
      <c r="D1033" s="248" t="s">
        <v>180</v>
      </c>
      <c r="E1033" s="297" t="s">
        <v>24</v>
      </c>
      <c r="F1033" s="298" t="s">
        <v>647</v>
      </c>
      <c r="G1033" s="296"/>
      <c r="H1033" s="299">
        <v>33.6</v>
      </c>
      <c r="I1033" s="300"/>
      <c r="J1033" s="296"/>
      <c r="K1033" s="296"/>
      <c r="L1033" s="301"/>
      <c r="M1033" s="302"/>
      <c r="N1033" s="303"/>
      <c r="O1033" s="303"/>
      <c r="P1033" s="303"/>
      <c r="Q1033" s="303"/>
      <c r="R1033" s="303"/>
      <c r="S1033" s="303"/>
      <c r="T1033" s="304"/>
      <c r="AT1033" s="305" t="s">
        <v>180</v>
      </c>
      <c r="AU1033" s="305" t="s">
        <v>87</v>
      </c>
      <c r="AV1033" s="15" t="s">
        <v>190</v>
      </c>
      <c r="AW1033" s="15" t="s">
        <v>38</v>
      </c>
      <c r="AX1033" s="15" t="s">
        <v>75</v>
      </c>
      <c r="AY1033" s="305" t="s">
        <v>167</v>
      </c>
    </row>
    <row r="1034" spans="2:51" s="14" customFormat="1" ht="13.5">
      <c r="B1034" s="273"/>
      <c r="C1034" s="274"/>
      <c r="D1034" s="248" t="s">
        <v>180</v>
      </c>
      <c r="E1034" s="275" t="s">
        <v>24</v>
      </c>
      <c r="F1034" s="276" t="s">
        <v>201</v>
      </c>
      <c r="G1034" s="274"/>
      <c r="H1034" s="277">
        <v>60.7</v>
      </c>
      <c r="I1034" s="278"/>
      <c r="J1034" s="274"/>
      <c r="K1034" s="274"/>
      <c r="L1034" s="279"/>
      <c r="M1034" s="280"/>
      <c r="N1034" s="281"/>
      <c r="O1034" s="281"/>
      <c r="P1034" s="281"/>
      <c r="Q1034" s="281"/>
      <c r="R1034" s="281"/>
      <c r="S1034" s="281"/>
      <c r="T1034" s="282"/>
      <c r="AT1034" s="283" t="s">
        <v>180</v>
      </c>
      <c r="AU1034" s="283" t="s">
        <v>87</v>
      </c>
      <c r="AV1034" s="14" t="s">
        <v>174</v>
      </c>
      <c r="AW1034" s="14" t="s">
        <v>38</v>
      </c>
      <c r="AX1034" s="14" t="s">
        <v>25</v>
      </c>
      <c r="AY1034" s="283" t="s">
        <v>167</v>
      </c>
    </row>
    <row r="1035" spans="2:51" s="12" customFormat="1" ht="13.5">
      <c r="B1035" s="252"/>
      <c r="C1035" s="253"/>
      <c r="D1035" s="248" t="s">
        <v>180</v>
      </c>
      <c r="E1035" s="254" t="s">
        <v>24</v>
      </c>
      <c r="F1035" s="255" t="s">
        <v>1335</v>
      </c>
      <c r="G1035" s="253"/>
      <c r="H1035" s="254" t="s">
        <v>24</v>
      </c>
      <c r="I1035" s="256"/>
      <c r="J1035" s="253"/>
      <c r="K1035" s="253"/>
      <c r="L1035" s="257"/>
      <c r="M1035" s="258"/>
      <c r="N1035" s="259"/>
      <c r="O1035" s="259"/>
      <c r="P1035" s="259"/>
      <c r="Q1035" s="259"/>
      <c r="R1035" s="259"/>
      <c r="S1035" s="259"/>
      <c r="T1035" s="260"/>
      <c r="AT1035" s="261" t="s">
        <v>180</v>
      </c>
      <c r="AU1035" s="261" t="s">
        <v>87</v>
      </c>
      <c r="AV1035" s="12" t="s">
        <v>25</v>
      </c>
      <c r="AW1035" s="12" t="s">
        <v>38</v>
      </c>
      <c r="AX1035" s="12" t="s">
        <v>75</v>
      </c>
      <c r="AY1035" s="261" t="s">
        <v>167</v>
      </c>
    </row>
    <row r="1036" spans="2:51" s="12" customFormat="1" ht="13.5">
      <c r="B1036" s="252"/>
      <c r="C1036" s="253"/>
      <c r="D1036" s="248" t="s">
        <v>180</v>
      </c>
      <c r="E1036" s="254" t="s">
        <v>24</v>
      </c>
      <c r="F1036" s="255" t="s">
        <v>1336</v>
      </c>
      <c r="G1036" s="253"/>
      <c r="H1036" s="254" t="s">
        <v>24</v>
      </c>
      <c r="I1036" s="256"/>
      <c r="J1036" s="253"/>
      <c r="K1036" s="253"/>
      <c r="L1036" s="257"/>
      <c r="M1036" s="258"/>
      <c r="N1036" s="259"/>
      <c r="O1036" s="259"/>
      <c r="P1036" s="259"/>
      <c r="Q1036" s="259"/>
      <c r="R1036" s="259"/>
      <c r="S1036" s="259"/>
      <c r="T1036" s="260"/>
      <c r="AT1036" s="261" t="s">
        <v>180</v>
      </c>
      <c r="AU1036" s="261" t="s">
        <v>87</v>
      </c>
      <c r="AV1036" s="12" t="s">
        <v>25</v>
      </c>
      <c r="AW1036" s="12" t="s">
        <v>38</v>
      </c>
      <c r="AX1036" s="12" t="s">
        <v>75</v>
      </c>
      <c r="AY1036" s="261" t="s">
        <v>167</v>
      </c>
    </row>
    <row r="1037" spans="2:65" s="1" customFormat="1" ht="22.8" customHeight="1">
      <c r="B1037" s="47"/>
      <c r="C1037" s="236" t="s">
        <v>1337</v>
      </c>
      <c r="D1037" s="236" t="s">
        <v>169</v>
      </c>
      <c r="E1037" s="237" t="s">
        <v>1338</v>
      </c>
      <c r="F1037" s="238" t="s">
        <v>1339</v>
      </c>
      <c r="G1037" s="239" t="s">
        <v>172</v>
      </c>
      <c r="H1037" s="240">
        <v>27.1</v>
      </c>
      <c r="I1037" s="241"/>
      <c r="J1037" s="242">
        <f>ROUND(I1037*H1037,2)</f>
        <v>0</v>
      </c>
      <c r="K1037" s="238" t="s">
        <v>173</v>
      </c>
      <c r="L1037" s="73"/>
      <c r="M1037" s="243" t="s">
        <v>24</v>
      </c>
      <c r="N1037" s="244" t="s">
        <v>47</v>
      </c>
      <c r="O1037" s="48"/>
      <c r="P1037" s="245">
        <f>O1037*H1037</f>
        <v>0</v>
      </c>
      <c r="Q1037" s="245">
        <v>0</v>
      </c>
      <c r="R1037" s="245">
        <f>Q1037*H1037</f>
        <v>0</v>
      </c>
      <c r="S1037" s="245">
        <v>0.029</v>
      </c>
      <c r="T1037" s="246">
        <f>S1037*H1037</f>
        <v>0.7859</v>
      </c>
      <c r="AR1037" s="25" t="s">
        <v>174</v>
      </c>
      <c r="AT1037" s="25" t="s">
        <v>169</v>
      </c>
      <c r="AU1037" s="25" t="s">
        <v>87</v>
      </c>
      <c r="AY1037" s="25" t="s">
        <v>167</v>
      </c>
      <c r="BE1037" s="247">
        <f>IF(N1037="základní",J1037,0)</f>
        <v>0</v>
      </c>
      <c r="BF1037" s="247">
        <f>IF(N1037="snížená",J1037,0)</f>
        <v>0</v>
      </c>
      <c r="BG1037" s="247">
        <f>IF(N1037="zákl. přenesená",J1037,0)</f>
        <v>0</v>
      </c>
      <c r="BH1037" s="247">
        <f>IF(N1037="sníž. přenesená",J1037,0)</f>
        <v>0</v>
      </c>
      <c r="BI1037" s="247">
        <f>IF(N1037="nulová",J1037,0)</f>
        <v>0</v>
      </c>
      <c r="BJ1037" s="25" t="s">
        <v>87</v>
      </c>
      <c r="BK1037" s="247">
        <f>ROUND(I1037*H1037,2)</f>
        <v>0</v>
      </c>
      <c r="BL1037" s="25" t="s">
        <v>174</v>
      </c>
      <c r="BM1037" s="25" t="s">
        <v>1340</v>
      </c>
    </row>
    <row r="1038" spans="2:47" s="1" customFormat="1" ht="13.5">
      <c r="B1038" s="47"/>
      <c r="C1038" s="75"/>
      <c r="D1038" s="248" t="s">
        <v>176</v>
      </c>
      <c r="E1038" s="75"/>
      <c r="F1038" s="249" t="s">
        <v>1341</v>
      </c>
      <c r="G1038" s="75"/>
      <c r="H1038" s="75"/>
      <c r="I1038" s="204"/>
      <c r="J1038" s="75"/>
      <c r="K1038" s="75"/>
      <c r="L1038" s="73"/>
      <c r="M1038" s="250"/>
      <c r="N1038" s="48"/>
      <c r="O1038" s="48"/>
      <c r="P1038" s="48"/>
      <c r="Q1038" s="48"/>
      <c r="R1038" s="48"/>
      <c r="S1038" s="48"/>
      <c r="T1038" s="96"/>
      <c r="AT1038" s="25" t="s">
        <v>176</v>
      </c>
      <c r="AU1038" s="25" t="s">
        <v>87</v>
      </c>
    </row>
    <row r="1039" spans="2:51" s="12" customFormat="1" ht="13.5">
      <c r="B1039" s="252"/>
      <c r="C1039" s="253"/>
      <c r="D1039" s="248" t="s">
        <v>180</v>
      </c>
      <c r="E1039" s="254" t="s">
        <v>24</v>
      </c>
      <c r="F1039" s="255" t="s">
        <v>1342</v>
      </c>
      <c r="G1039" s="253"/>
      <c r="H1039" s="254" t="s">
        <v>24</v>
      </c>
      <c r="I1039" s="256"/>
      <c r="J1039" s="253"/>
      <c r="K1039" s="253"/>
      <c r="L1039" s="257"/>
      <c r="M1039" s="258"/>
      <c r="N1039" s="259"/>
      <c r="O1039" s="259"/>
      <c r="P1039" s="259"/>
      <c r="Q1039" s="259"/>
      <c r="R1039" s="259"/>
      <c r="S1039" s="259"/>
      <c r="T1039" s="260"/>
      <c r="AT1039" s="261" t="s">
        <v>180</v>
      </c>
      <c r="AU1039" s="261" t="s">
        <v>87</v>
      </c>
      <c r="AV1039" s="12" t="s">
        <v>25</v>
      </c>
      <c r="AW1039" s="12" t="s">
        <v>38</v>
      </c>
      <c r="AX1039" s="12" t="s">
        <v>75</v>
      </c>
      <c r="AY1039" s="261" t="s">
        <v>167</v>
      </c>
    </row>
    <row r="1040" spans="2:51" s="13" customFormat="1" ht="13.5">
      <c r="B1040" s="262"/>
      <c r="C1040" s="263"/>
      <c r="D1040" s="248" t="s">
        <v>180</v>
      </c>
      <c r="E1040" s="264" t="s">
        <v>24</v>
      </c>
      <c r="F1040" s="265" t="s">
        <v>1343</v>
      </c>
      <c r="G1040" s="263"/>
      <c r="H1040" s="266">
        <v>27.1</v>
      </c>
      <c r="I1040" s="267"/>
      <c r="J1040" s="263"/>
      <c r="K1040" s="263"/>
      <c r="L1040" s="268"/>
      <c r="M1040" s="269"/>
      <c r="N1040" s="270"/>
      <c r="O1040" s="270"/>
      <c r="P1040" s="270"/>
      <c r="Q1040" s="270"/>
      <c r="R1040" s="270"/>
      <c r="S1040" s="270"/>
      <c r="T1040" s="271"/>
      <c r="AT1040" s="272" t="s">
        <v>180</v>
      </c>
      <c r="AU1040" s="272" t="s">
        <v>87</v>
      </c>
      <c r="AV1040" s="13" t="s">
        <v>87</v>
      </c>
      <c r="AW1040" s="13" t="s">
        <v>38</v>
      </c>
      <c r="AX1040" s="13" t="s">
        <v>25</v>
      </c>
      <c r="AY1040" s="272" t="s">
        <v>167</v>
      </c>
    </row>
    <row r="1041" spans="2:65" s="1" customFormat="1" ht="14.4" customHeight="1">
      <c r="B1041" s="47"/>
      <c r="C1041" s="236" t="s">
        <v>1344</v>
      </c>
      <c r="D1041" s="236" t="s">
        <v>169</v>
      </c>
      <c r="E1041" s="237" t="s">
        <v>1345</v>
      </c>
      <c r="F1041" s="238" t="s">
        <v>1346</v>
      </c>
      <c r="G1041" s="239" t="s">
        <v>172</v>
      </c>
      <c r="H1041" s="240">
        <v>3.85</v>
      </c>
      <c r="I1041" s="241"/>
      <c r="J1041" s="242">
        <f>ROUND(I1041*H1041,2)</f>
        <v>0</v>
      </c>
      <c r="K1041" s="238" t="s">
        <v>173</v>
      </c>
      <c r="L1041" s="73"/>
      <c r="M1041" s="243" t="s">
        <v>24</v>
      </c>
      <c r="N1041" s="244" t="s">
        <v>47</v>
      </c>
      <c r="O1041" s="48"/>
      <c r="P1041" s="245">
        <f>O1041*H1041</f>
        <v>0</v>
      </c>
      <c r="Q1041" s="245">
        <v>0</v>
      </c>
      <c r="R1041" s="245">
        <f>Q1041*H1041</f>
        <v>0</v>
      </c>
      <c r="S1041" s="245">
        <v>2</v>
      </c>
      <c r="T1041" s="246">
        <f>S1041*H1041</f>
        <v>7.7</v>
      </c>
      <c r="AR1041" s="25" t="s">
        <v>174</v>
      </c>
      <c r="AT1041" s="25" t="s">
        <v>169</v>
      </c>
      <c r="AU1041" s="25" t="s">
        <v>87</v>
      </c>
      <c r="AY1041" s="25" t="s">
        <v>167</v>
      </c>
      <c r="BE1041" s="247">
        <f>IF(N1041="základní",J1041,0)</f>
        <v>0</v>
      </c>
      <c r="BF1041" s="247">
        <f>IF(N1041="snížená",J1041,0)</f>
        <v>0</v>
      </c>
      <c r="BG1041" s="247">
        <f>IF(N1041="zákl. přenesená",J1041,0)</f>
        <v>0</v>
      </c>
      <c r="BH1041" s="247">
        <f>IF(N1041="sníž. přenesená",J1041,0)</f>
        <v>0</v>
      </c>
      <c r="BI1041" s="247">
        <f>IF(N1041="nulová",J1041,0)</f>
        <v>0</v>
      </c>
      <c r="BJ1041" s="25" t="s">
        <v>87</v>
      </c>
      <c r="BK1041" s="247">
        <f>ROUND(I1041*H1041,2)</f>
        <v>0</v>
      </c>
      <c r="BL1041" s="25" t="s">
        <v>174</v>
      </c>
      <c r="BM1041" s="25" t="s">
        <v>1347</v>
      </c>
    </row>
    <row r="1042" spans="2:47" s="1" customFormat="1" ht="13.5">
      <c r="B1042" s="47"/>
      <c r="C1042" s="75"/>
      <c r="D1042" s="248" t="s">
        <v>176</v>
      </c>
      <c r="E1042" s="75"/>
      <c r="F1042" s="249" t="s">
        <v>1346</v>
      </c>
      <c r="G1042" s="75"/>
      <c r="H1042" s="75"/>
      <c r="I1042" s="204"/>
      <c r="J1042" s="75"/>
      <c r="K1042" s="75"/>
      <c r="L1042" s="73"/>
      <c r="M1042" s="250"/>
      <c r="N1042" s="48"/>
      <c r="O1042" s="48"/>
      <c r="P1042" s="48"/>
      <c r="Q1042" s="48"/>
      <c r="R1042" s="48"/>
      <c r="S1042" s="48"/>
      <c r="T1042" s="96"/>
      <c r="AT1042" s="25" t="s">
        <v>176</v>
      </c>
      <c r="AU1042" s="25" t="s">
        <v>87</v>
      </c>
    </row>
    <row r="1043" spans="2:51" s="12" customFormat="1" ht="13.5">
      <c r="B1043" s="252"/>
      <c r="C1043" s="253"/>
      <c r="D1043" s="248" t="s">
        <v>180</v>
      </c>
      <c r="E1043" s="254" t="s">
        <v>24</v>
      </c>
      <c r="F1043" s="255" t="s">
        <v>1348</v>
      </c>
      <c r="G1043" s="253"/>
      <c r="H1043" s="254" t="s">
        <v>24</v>
      </c>
      <c r="I1043" s="256"/>
      <c r="J1043" s="253"/>
      <c r="K1043" s="253"/>
      <c r="L1043" s="257"/>
      <c r="M1043" s="258"/>
      <c r="N1043" s="259"/>
      <c r="O1043" s="259"/>
      <c r="P1043" s="259"/>
      <c r="Q1043" s="259"/>
      <c r="R1043" s="259"/>
      <c r="S1043" s="259"/>
      <c r="T1043" s="260"/>
      <c r="AT1043" s="261" t="s">
        <v>180</v>
      </c>
      <c r="AU1043" s="261" t="s">
        <v>87</v>
      </c>
      <c r="AV1043" s="12" t="s">
        <v>25</v>
      </c>
      <c r="AW1043" s="12" t="s">
        <v>38</v>
      </c>
      <c r="AX1043" s="12" t="s">
        <v>75</v>
      </c>
      <c r="AY1043" s="261" t="s">
        <v>167</v>
      </c>
    </row>
    <row r="1044" spans="2:51" s="12" customFormat="1" ht="13.5">
      <c r="B1044" s="252"/>
      <c r="C1044" s="253"/>
      <c r="D1044" s="248" t="s">
        <v>180</v>
      </c>
      <c r="E1044" s="254" t="s">
        <v>24</v>
      </c>
      <c r="F1044" s="255" t="s">
        <v>1349</v>
      </c>
      <c r="G1044" s="253"/>
      <c r="H1044" s="254" t="s">
        <v>24</v>
      </c>
      <c r="I1044" s="256"/>
      <c r="J1044" s="253"/>
      <c r="K1044" s="253"/>
      <c r="L1044" s="257"/>
      <c r="M1044" s="258"/>
      <c r="N1044" s="259"/>
      <c r="O1044" s="259"/>
      <c r="P1044" s="259"/>
      <c r="Q1044" s="259"/>
      <c r="R1044" s="259"/>
      <c r="S1044" s="259"/>
      <c r="T1044" s="260"/>
      <c r="AT1044" s="261" t="s">
        <v>180</v>
      </c>
      <c r="AU1044" s="261" t="s">
        <v>87</v>
      </c>
      <c r="AV1044" s="12" t="s">
        <v>25</v>
      </c>
      <c r="AW1044" s="12" t="s">
        <v>38</v>
      </c>
      <c r="AX1044" s="12" t="s">
        <v>75</v>
      </c>
      <c r="AY1044" s="261" t="s">
        <v>167</v>
      </c>
    </row>
    <row r="1045" spans="2:51" s="13" customFormat="1" ht="13.5">
      <c r="B1045" s="262"/>
      <c r="C1045" s="263"/>
      <c r="D1045" s="248" t="s">
        <v>180</v>
      </c>
      <c r="E1045" s="264" t="s">
        <v>24</v>
      </c>
      <c r="F1045" s="265" t="s">
        <v>1350</v>
      </c>
      <c r="G1045" s="263"/>
      <c r="H1045" s="266">
        <v>1.35</v>
      </c>
      <c r="I1045" s="267"/>
      <c r="J1045" s="263"/>
      <c r="K1045" s="263"/>
      <c r="L1045" s="268"/>
      <c r="M1045" s="269"/>
      <c r="N1045" s="270"/>
      <c r="O1045" s="270"/>
      <c r="P1045" s="270"/>
      <c r="Q1045" s="270"/>
      <c r="R1045" s="270"/>
      <c r="S1045" s="270"/>
      <c r="T1045" s="271"/>
      <c r="AT1045" s="272" t="s">
        <v>180</v>
      </c>
      <c r="AU1045" s="272" t="s">
        <v>87</v>
      </c>
      <c r="AV1045" s="13" t="s">
        <v>87</v>
      </c>
      <c r="AW1045" s="13" t="s">
        <v>38</v>
      </c>
      <c r="AX1045" s="13" t="s">
        <v>75</v>
      </c>
      <c r="AY1045" s="272" t="s">
        <v>167</v>
      </c>
    </row>
    <row r="1046" spans="2:51" s="12" customFormat="1" ht="13.5">
      <c r="B1046" s="252"/>
      <c r="C1046" s="253"/>
      <c r="D1046" s="248" t="s">
        <v>180</v>
      </c>
      <c r="E1046" s="254" t="s">
        <v>24</v>
      </c>
      <c r="F1046" s="255" t="s">
        <v>1351</v>
      </c>
      <c r="G1046" s="253"/>
      <c r="H1046" s="254" t="s">
        <v>24</v>
      </c>
      <c r="I1046" s="256"/>
      <c r="J1046" s="253"/>
      <c r="K1046" s="253"/>
      <c r="L1046" s="257"/>
      <c r="M1046" s="258"/>
      <c r="N1046" s="259"/>
      <c r="O1046" s="259"/>
      <c r="P1046" s="259"/>
      <c r="Q1046" s="259"/>
      <c r="R1046" s="259"/>
      <c r="S1046" s="259"/>
      <c r="T1046" s="260"/>
      <c r="AT1046" s="261" t="s">
        <v>180</v>
      </c>
      <c r="AU1046" s="261" t="s">
        <v>87</v>
      </c>
      <c r="AV1046" s="12" t="s">
        <v>25</v>
      </c>
      <c r="AW1046" s="12" t="s">
        <v>38</v>
      </c>
      <c r="AX1046" s="12" t="s">
        <v>75</v>
      </c>
      <c r="AY1046" s="261" t="s">
        <v>167</v>
      </c>
    </row>
    <row r="1047" spans="2:51" s="12" customFormat="1" ht="13.5">
      <c r="B1047" s="252"/>
      <c r="C1047" s="253"/>
      <c r="D1047" s="248" t="s">
        <v>180</v>
      </c>
      <c r="E1047" s="254" t="s">
        <v>24</v>
      </c>
      <c r="F1047" s="255" t="s">
        <v>1352</v>
      </c>
      <c r="G1047" s="253"/>
      <c r="H1047" s="254" t="s">
        <v>24</v>
      </c>
      <c r="I1047" s="256"/>
      <c r="J1047" s="253"/>
      <c r="K1047" s="253"/>
      <c r="L1047" s="257"/>
      <c r="M1047" s="258"/>
      <c r="N1047" s="259"/>
      <c r="O1047" s="259"/>
      <c r="P1047" s="259"/>
      <c r="Q1047" s="259"/>
      <c r="R1047" s="259"/>
      <c r="S1047" s="259"/>
      <c r="T1047" s="260"/>
      <c r="AT1047" s="261" t="s">
        <v>180</v>
      </c>
      <c r="AU1047" s="261" t="s">
        <v>87</v>
      </c>
      <c r="AV1047" s="12" t="s">
        <v>25</v>
      </c>
      <c r="AW1047" s="12" t="s">
        <v>38</v>
      </c>
      <c r="AX1047" s="12" t="s">
        <v>75</v>
      </c>
      <c r="AY1047" s="261" t="s">
        <v>167</v>
      </c>
    </row>
    <row r="1048" spans="2:51" s="13" customFormat="1" ht="13.5">
      <c r="B1048" s="262"/>
      <c r="C1048" s="263"/>
      <c r="D1048" s="248" t="s">
        <v>180</v>
      </c>
      <c r="E1048" s="264" t="s">
        <v>24</v>
      </c>
      <c r="F1048" s="265" t="s">
        <v>1353</v>
      </c>
      <c r="G1048" s="263"/>
      <c r="H1048" s="266">
        <v>2.5</v>
      </c>
      <c r="I1048" s="267"/>
      <c r="J1048" s="263"/>
      <c r="K1048" s="263"/>
      <c r="L1048" s="268"/>
      <c r="M1048" s="269"/>
      <c r="N1048" s="270"/>
      <c r="O1048" s="270"/>
      <c r="P1048" s="270"/>
      <c r="Q1048" s="270"/>
      <c r="R1048" s="270"/>
      <c r="S1048" s="270"/>
      <c r="T1048" s="271"/>
      <c r="AT1048" s="272" t="s">
        <v>180</v>
      </c>
      <c r="AU1048" s="272" t="s">
        <v>87</v>
      </c>
      <c r="AV1048" s="13" t="s">
        <v>87</v>
      </c>
      <c r="AW1048" s="13" t="s">
        <v>38</v>
      </c>
      <c r="AX1048" s="13" t="s">
        <v>75</v>
      </c>
      <c r="AY1048" s="272" t="s">
        <v>167</v>
      </c>
    </row>
    <row r="1049" spans="2:51" s="14" customFormat="1" ht="13.5">
      <c r="B1049" s="273"/>
      <c r="C1049" s="274"/>
      <c r="D1049" s="248" t="s">
        <v>180</v>
      </c>
      <c r="E1049" s="275" t="s">
        <v>24</v>
      </c>
      <c r="F1049" s="276" t="s">
        <v>201</v>
      </c>
      <c r="G1049" s="274"/>
      <c r="H1049" s="277">
        <v>3.85</v>
      </c>
      <c r="I1049" s="278"/>
      <c r="J1049" s="274"/>
      <c r="K1049" s="274"/>
      <c r="L1049" s="279"/>
      <c r="M1049" s="280"/>
      <c r="N1049" s="281"/>
      <c r="O1049" s="281"/>
      <c r="P1049" s="281"/>
      <c r="Q1049" s="281"/>
      <c r="R1049" s="281"/>
      <c r="S1049" s="281"/>
      <c r="T1049" s="282"/>
      <c r="AT1049" s="283" t="s">
        <v>180</v>
      </c>
      <c r="AU1049" s="283" t="s">
        <v>87</v>
      </c>
      <c r="AV1049" s="14" t="s">
        <v>174</v>
      </c>
      <c r="AW1049" s="14" t="s">
        <v>38</v>
      </c>
      <c r="AX1049" s="14" t="s">
        <v>25</v>
      </c>
      <c r="AY1049" s="283" t="s">
        <v>167</v>
      </c>
    </row>
    <row r="1050" spans="2:63" s="11" customFormat="1" ht="29.85" customHeight="1">
      <c r="B1050" s="220"/>
      <c r="C1050" s="221"/>
      <c r="D1050" s="222" t="s">
        <v>74</v>
      </c>
      <c r="E1050" s="234" t="s">
        <v>1354</v>
      </c>
      <c r="F1050" s="234" t="s">
        <v>1355</v>
      </c>
      <c r="G1050" s="221"/>
      <c r="H1050" s="221"/>
      <c r="I1050" s="224"/>
      <c r="J1050" s="235">
        <f>BK1050</f>
        <v>0</v>
      </c>
      <c r="K1050" s="221"/>
      <c r="L1050" s="226"/>
      <c r="M1050" s="227"/>
      <c r="N1050" s="228"/>
      <c r="O1050" s="228"/>
      <c r="P1050" s="229">
        <f>SUM(P1051:P1070)</f>
        <v>0</v>
      </c>
      <c r="Q1050" s="228"/>
      <c r="R1050" s="229">
        <f>SUM(R1051:R1070)</f>
        <v>0</v>
      </c>
      <c r="S1050" s="228"/>
      <c r="T1050" s="230">
        <f>SUM(T1051:T1070)</f>
        <v>0</v>
      </c>
      <c r="AR1050" s="231" t="s">
        <v>25</v>
      </c>
      <c r="AT1050" s="232" t="s">
        <v>74</v>
      </c>
      <c r="AU1050" s="232" t="s">
        <v>25</v>
      </c>
      <c r="AY1050" s="231" t="s">
        <v>167</v>
      </c>
      <c r="BK1050" s="233">
        <f>SUM(BK1051:BK1070)</f>
        <v>0</v>
      </c>
    </row>
    <row r="1051" spans="2:65" s="1" customFormat="1" ht="22.8" customHeight="1">
      <c r="B1051" s="47"/>
      <c r="C1051" s="236" t="s">
        <v>1356</v>
      </c>
      <c r="D1051" s="236" t="s">
        <v>169</v>
      </c>
      <c r="E1051" s="237" t="s">
        <v>1357</v>
      </c>
      <c r="F1051" s="238" t="s">
        <v>1358</v>
      </c>
      <c r="G1051" s="239" t="s">
        <v>296</v>
      </c>
      <c r="H1051" s="240">
        <v>230.009</v>
      </c>
      <c r="I1051" s="241"/>
      <c r="J1051" s="242">
        <f>ROUND(I1051*H1051,2)</f>
        <v>0</v>
      </c>
      <c r="K1051" s="238" t="s">
        <v>173</v>
      </c>
      <c r="L1051" s="73"/>
      <c r="M1051" s="243" t="s">
        <v>24</v>
      </c>
      <c r="N1051" s="244" t="s">
        <v>47</v>
      </c>
      <c r="O1051" s="48"/>
      <c r="P1051" s="245">
        <f>O1051*H1051</f>
        <v>0</v>
      </c>
      <c r="Q1051" s="245">
        <v>0</v>
      </c>
      <c r="R1051" s="245">
        <f>Q1051*H1051</f>
        <v>0</v>
      </c>
      <c r="S1051" s="245">
        <v>0</v>
      </c>
      <c r="T1051" s="246">
        <f>S1051*H1051</f>
        <v>0</v>
      </c>
      <c r="AR1051" s="25" t="s">
        <v>174</v>
      </c>
      <c r="AT1051" s="25" t="s">
        <v>169</v>
      </c>
      <c r="AU1051" s="25" t="s">
        <v>87</v>
      </c>
      <c r="AY1051" s="25" t="s">
        <v>167</v>
      </c>
      <c r="BE1051" s="247">
        <f>IF(N1051="základní",J1051,0)</f>
        <v>0</v>
      </c>
      <c r="BF1051" s="247">
        <f>IF(N1051="snížená",J1051,0)</f>
        <v>0</v>
      </c>
      <c r="BG1051" s="247">
        <f>IF(N1051="zákl. přenesená",J1051,0)</f>
        <v>0</v>
      </c>
      <c r="BH1051" s="247">
        <f>IF(N1051="sníž. přenesená",J1051,0)</f>
        <v>0</v>
      </c>
      <c r="BI1051" s="247">
        <f>IF(N1051="nulová",J1051,0)</f>
        <v>0</v>
      </c>
      <c r="BJ1051" s="25" t="s">
        <v>87</v>
      </c>
      <c r="BK1051" s="247">
        <f>ROUND(I1051*H1051,2)</f>
        <v>0</v>
      </c>
      <c r="BL1051" s="25" t="s">
        <v>174</v>
      </c>
      <c r="BM1051" s="25" t="s">
        <v>1359</v>
      </c>
    </row>
    <row r="1052" spans="2:47" s="1" customFormat="1" ht="13.5">
      <c r="B1052" s="47"/>
      <c r="C1052" s="75"/>
      <c r="D1052" s="248" t="s">
        <v>176</v>
      </c>
      <c r="E1052" s="75"/>
      <c r="F1052" s="249" t="s">
        <v>1360</v>
      </c>
      <c r="G1052" s="75"/>
      <c r="H1052" s="75"/>
      <c r="I1052" s="204"/>
      <c r="J1052" s="75"/>
      <c r="K1052" s="75"/>
      <c r="L1052" s="73"/>
      <c r="M1052" s="250"/>
      <c r="N1052" s="48"/>
      <c r="O1052" s="48"/>
      <c r="P1052" s="48"/>
      <c r="Q1052" s="48"/>
      <c r="R1052" s="48"/>
      <c r="S1052" s="48"/>
      <c r="T1052" s="96"/>
      <c r="AT1052" s="25" t="s">
        <v>176</v>
      </c>
      <c r="AU1052" s="25" t="s">
        <v>87</v>
      </c>
    </row>
    <row r="1053" spans="2:47" s="1" customFormat="1" ht="13.5">
      <c r="B1053" s="47"/>
      <c r="C1053" s="75"/>
      <c r="D1053" s="248" t="s">
        <v>178</v>
      </c>
      <c r="E1053" s="75"/>
      <c r="F1053" s="251" t="s">
        <v>1361</v>
      </c>
      <c r="G1053" s="75"/>
      <c r="H1053" s="75"/>
      <c r="I1053" s="204"/>
      <c r="J1053" s="75"/>
      <c r="K1053" s="75"/>
      <c r="L1053" s="73"/>
      <c r="M1053" s="250"/>
      <c r="N1053" s="48"/>
      <c r="O1053" s="48"/>
      <c r="P1053" s="48"/>
      <c r="Q1053" s="48"/>
      <c r="R1053" s="48"/>
      <c r="S1053" s="48"/>
      <c r="T1053" s="96"/>
      <c r="AT1053" s="25" t="s">
        <v>178</v>
      </c>
      <c r="AU1053" s="25" t="s">
        <v>87</v>
      </c>
    </row>
    <row r="1054" spans="2:65" s="1" customFormat="1" ht="22.8" customHeight="1">
      <c r="B1054" s="47"/>
      <c r="C1054" s="236" t="s">
        <v>1362</v>
      </c>
      <c r="D1054" s="236" t="s">
        <v>169</v>
      </c>
      <c r="E1054" s="237" t="s">
        <v>1363</v>
      </c>
      <c r="F1054" s="238" t="s">
        <v>1364</v>
      </c>
      <c r="G1054" s="239" t="s">
        <v>296</v>
      </c>
      <c r="H1054" s="240">
        <v>230.009</v>
      </c>
      <c r="I1054" s="241"/>
      <c r="J1054" s="242">
        <f>ROUND(I1054*H1054,2)</f>
        <v>0</v>
      </c>
      <c r="K1054" s="238" t="s">
        <v>173</v>
      </c>
      <c r="L1054" s="73"/>
      <c r="M1054" s="243" t="s">
        <v>24</v>
      </c>
      <c r="N1054" s="244" t="s">
        <v>47</v>
      </c>
      <c r="O1054" s="48"/>
      <c r="P1054" s="245">
        <f>O1054*H1054</f>
        <v>0</v>
      </c>
      <c r="Q1054" s="245">
        <v>0</v>
      </c>
      <c r="R1054" s="245">
        <f>Q1054*H1054</f>
        <v>0</v>
      </c>
      <c r="S1054" s="245">
        <v>0</v>
      </c>
      <c r="T1054" s="246">
        <f>S1054*H1054</f>
        <v>0</v>
      </c>
      <c r="AR1054" s="25" t="s">
        <v>174</v>
      </c>
      <c r="AT1054" s="25" t="s">
        <v>169</v>
      </c>
      <c r="AU1054" s="25" t="s">
        <v>87</v>
      </c>
      <c r="AY1054" s="25" t="s">
        <v>167</v>
      </c>
      <c r="BE1054" s="247">
        <f>IF(N1054="základní",J1054,0)</f>
        <v>0</v>
      </c>
      <c r="BF1054" s="247">
        <f>IF(N1054="snížená",J1054,0)</f>
        <v>0</v>
      </c>
      <c r="BG1054" s="247">
        <f>IF(N1054="zákl. přenesená",J1054,0)</f>
        <v>0</v>
      </c>
      <c r="BH1054" s="247">
        <f>IF(N1054="sníž. přenesená",J1054,0)</f>
        <v>0</v>
      </c>
      <c r="BI1054" s="247">
        <f>IF(N1054="nulová",J1054,0)</f>
        <v>0</v>
      </c>
      <c r="BJ1054" s="25" t="s">
        <v>87</v>
      </c>
      <c r="BK1054" s="247">
        <f>ROUND(I1054*H1054,2)</f>
        <v>0</v>
      </c>
      <c r="BL1054" s="25" t="s">
        <v>174</v>
      </c>
      <c r="BM1054" s="25" t="s">
        <v>1365</v>
      </c>
    </row>
    <row r="1055" spans="2:47" s="1" customFormat="1" ht="13.5">
      <c r="B1055" s="47"/>
      <c r="C1055" s="75"/>
      <c r="D1055" s="248" t="s">
        <v>176</v>
      </c>
      <c r="E1055" s="75"/>
      <c r="F1055" s="249" t="s">
        <v>1366</v>
      </c>
      <c r="G1055" s="75"/>
      <c r="H1055" s="75"/>
      <c r="I1055" s="204"/>
      <c r="J1055" s="75"/>
      <c r="K1055" s="75"/>
      <c r="L1055" s="73"/>
      <c r="M1055" s="250"/>
      <c r="N1055" s="48"/>
      <c r="O1055" s="48"/>
      <c r="P1055" s="48"/>
      <c r="Q1055" s="48"/>
      <c r="R1055" s="48"/>
      <c r="S1055" s="48"/>
      <c r="T1055" s="96"/>
      <c r="AT1055" s="25" t="s">
        <v>176</v>
      </c>
      <c r="AU1055" s="25" t="s">
        <v>87</v>
      </c>
    </row>
    <row r="1056" spans="2:47" s="1" customFormat="1" ht="13.5">
      <c r="B1056" s="47"/>
      <c r="C1056" s="75"/>
      <c r="D1056" s="248" t="s">
        <v>178</v>
      </c>
      <c r="E1056" s="75"/>
      <c r="F1056" s="251" t="s">
        <v>1367</v>
      </c>
      <c r="G1056" s="75"/>
      <c r="H1056" s="75"/>
      <c r="I1056" s="204"/>
      <c r="J1056" s="75"/>
      <c r="K1056" s="75"/>
      <c r="L1056" s="73"/>
      <c r="M1056" s="250"/>
      <c r="N1056" s="48"/>
      <c r="O1056" s="48"/>
      <c r="P1056" s="48"/>
      <c r="Q1056" s="48"/>
      <c r="R1056" s="48"/>
      <c r="S1056" s="48"/>
      <c r="T1056" s="96"/>
      <c r="AT1056" s="25" t="s">
        <v>178</v>
      </c>
      <c r="AU1056" s="25" t="s">
        <v>87</v>
      </c>
    </row>
    <row r="1057" spans="2:65" s="1" customFormat="1" ht="22.8" customHeight="1">
      <c r="B1057" s="47"/>
      <c r="C1057" s="236" t="s">
        <v>1368</v>
      </c>
      <c r="D1057" s="236" t="s">
        <v>169</v>
      </c>
      <c r="E1057" s="237" t="s">
        <v>1369</v>
      </c>
      <c r="F1057" s="238" t="s">
        <v>1370</v>
      </c>
      <c r="G1057" s="239" t="s">
        <v>296</v>
      </c>
      <c r="H1057" s="240">
        <v>2070.81</v>
      </c>
      <c r="I1057" s="241"/>
      <c r="J1057" s="242">
        <f>ROUND(I1057*H1057,2)</f>
        <v>0</v>
      </c>
      <c r="K1057" s="238" t="s">
        <v>173</v>
      </c>
      <c r="L1057" s="73"/>
      <c r="M1057" s="243" t="s">
        <v>24</v>
      </c>
      <c r="N1057" s="244" t="s">
        <v>47</v>
      </c>
      <c r="O1057" s="48"/>
      <c r="P1057" s="245">
        <f>O1057*H1057</f>
        <v>0</v>
      </c>
      <c r="Q1057" s="245">
        <v>0</v>
      </c>
      <c r="R1057" s="245">
        <f>Q1057*H1057</f>
        <v>0</v>
      </c>
      <c r="S1057" s="245">
        <v>0</v>
      </c>
      <c r="T1057" s="246">
        <f>S1057*H1057</f>
        <v>0</v>
      </c>
      <c r="AR1057" s="25" t="s">
        <v>174</v>
      </c>
      <c r="AT1057" s="25" t="s">
        <v>169</v>
      </c>
      <c r="AU1057" s="25" t="s">
        <v>87</v>
      </c>
      <c r="AY1057" s="25" t="s">
        <v>167</v>
      </c>
      <c r="BE1057" s="247">
        <f>IF(N1057="základní",J1057,0)</f>
        <v>0</v>
      </c>
      <c r="BF1057" s="247">
        <f>IF(N1057="snížená",J1057,0)</f>
        <v>0</v>
      </c>
      <c r="BG1057" s="247">
        <f>IF(N1057="zákl. přenesená",J1057,0)</f>
        <v>0</v>
      </c>
      <c r="BH1057" s="247">
        <f>IF(N1057="sníž. přenesená",J1057,0)</f>
        <v>0</v>
      </c>
      <c r="BI1057" s="247">
        <f>IF(N1057="nulová",J1057,0)</f>
        <v>0</v>
      </c>
      <c r="BJ1057" s="25" t="s">
        <v>87</v>
      </c>
      <c r="BK1057" s="247">
        <f>ROUND(I1057*H1057,2)</f>
        <v>0</v>
      </c>
      <c r="BL1057" s="25" t="s">
        <v>174</v>
      </c>
      <c r="BM1057" s="25" t="s">
        <v>1371</v>
      </c>
    </row>
    <row r="1058" spans="2:47" s="1" customFormat="1" ht="13.5">
      <c r="B1058" s="47"/>
      <c r="C1058" s="75"/>
      <c r="D1058" s="248" t="s">
        <v>176</v>
      </c>
      <c r="E1058" s="75"/>
      <c r="F1058" s="249" t="s">
        <v>1372</v>
      </c>
      <c r="G1058" s="75"/>
      <c r="H1058" s="75"/>
      <c r="I1058" s="204"/>
      <c r="J1058" s="75"/>
      <c r="K1058" s="75"/>
      <c r="L1058" s="73"/>
      <c r="M1058" s="250"/>
      <c r="N1058" s="48"/>
      <c r="O1058" s="48"/>
      <c r="P1058" s="48"/>
      <c r="Q1058" s="48"/>
      <c r="R1058" s="48"/>
      <c r="S1058" s="48"/>
      <c r="T1058" s="96"/>
      <c r="AT1058" s="25" t="s">
        <v>176</v>
      </c>
      <c r="AU1058" s="25" t="s">
        <v>87</v>
      </c>
    </row>
    <row r="1059" spans="2:47" s="1" customFormat="1" ht="13.5">
      <c r="B1059" s="47"/>
      <c r="C1059" s="75"/>
      <c r="D1059" s="248" t="s">
        <v>178</v>
      </c>
      <c r="E1059" s="75"/>
      <c r="F1059" s="251" t="s">
        <v>1367</v>
      </c>
      <c r="G1059" s="75"/>
      <c r="H1059" s="75"/>
      <c r="I1059" s="204"/>
      <c r="J1059" s="75"/>
      <c r="K1059" s="75"/>
      <c r="L1059" s="73"/>
      <c r="M1059" s="250"/>
      <c r="N1059" s="48"/>
      <c r="O1059" s="48"/>
      <c r="P1059" s="48"/>
      <c r="Q1059" s="48"/>
      <c r="R1059" s="48"/>
      <c r="S1059" s="48"/>
      <c r="T1059" s="96"/>
      <c r="AT1059" s="25" t="s">
        <v>178</v>
      </c>
      <c r="AU1059" s="25" t="s">
        <v>87</v>
      </c>
    </row>
    <row r="1060" spans="2:51" s="12" customFormat="1" ht="13.5">
      <c r="B1060" s="252"/>
      <c r="C1060" s="253"/>
      <c r="D1060" s="248" t="s">
        <v>180</v>
      </c>
      <c r="E1060" s="254" t="s">
        <v>24</v>
      </c>
      <c r="F1060" s="255" t="s">
        <v>1373</v>
      </c>
      <c r="G1060" s="253"/>
      <c r="H1060" s="254" t="s">
        <v>24</v>
      </c>
      <c r="I1060" s="256"/>
      <c r="J1060" s="253"/>
      <c r="K1060" s="253"/>
      <c r="L1060" s="257"/>
      <c r="M1060" s="258"/>
      <c r="N1060" s="259"/>
      <c r="O1060" s="259"/>
      <c r="P1060" s="259"/>
      <c r="Q1060" s="259"/>
      <c r="R1060" s="259"/>
      <c r="S1060" s="259"/>
      <c r="T1060" s="260"/>
      <c r="AT1060" s="261" t="s">
        <v>180</v>
      </c>
      <c r="AU1060" s="261" t="s">
        <v>87</v>
      </c>
      <c r="AV1060" s="12" t="s">
        <v>25</v>
      </c>
      <c r="AW1060" s="12" t="s">
        <v>38</v>
      </c>
      <c r="AX1060" s="12" t="s">
        <v>75</v>
      </c>
      <c r="AY1060" s="261" t="s">
        <v>167</v>
      </c>
    </row>
    <row r="1061" spans="2:51" s="13" customFormat="1" ht="13.5">
      <c r="B1061" s="262"/>
      <c r="C1061" s="263"/>
      <c r="D1061" s="248" t="s">
        <v>180</v>
      </c>
      <c r="E1061" s="264" t="s">
        <v>24</v>
      </c>
      <c r="F1061" s="265" t="s">
        <v>1374</v>
      </c>
      <c r="G1061" s="263"/>
      <c r="H1061" s="266">
        <v>2070.81</v>
      </c>
      <c r="I1061" s="267"/>
      <c r="J1061" s="263"/>
      <c r="K1061" s="263"/>
      <c r="L1061" s="268"/>
      <c r="M1061" s="269"/>
      <c r="N1061" s="270"/>
      <c r="O1061" s="270"/>
      <c r="P1061" s="270"/>
      <c r="Q1061" s="270"/>
      <c r="R1061" s="270"/>
      <c r="S1061" s="270"/>
      <c r="T1061" s="271"/>
      <c r="AT1061" s="272" t="s">
        <v>180</v>
      </c>
      <c r="AU1061" s="272" t="s">
        <v>87</v>
      </c>
      <c r="AV1061" s="13" t="s">
        <v>87</v>
      </c>
      <c r="AW1061" s="13" t="s">
        <v>38</v>
      </c>
      <c r="AX1061" s="13" t="s">
        <v>25</v>
      </c>
      <c r="AY1061" s="272" t="s">
        <v>167</v>
      </c>
    </row>
    <row r="1062" spans="2:65" s="1" customFormat="1" ht="22.8" customHeight="1">
      <c r="B1062" s="47"/>
      <c r="C1062" s="236" t="s">
        <v>1375</v>
      </c>
      <c r="D1062" s="236" t="s">
        <v>169</v>
      </c>
      <c r="E1062" s="237" t="s">
        <v>1376</v>
      </c>
      <c r="F1062" s="238" t="s">
        <v>1377</v>
      </c>
      <c r="G1062" s="239" t="s">
        <v>296</v>
      </c>
      <c r="H1062" s="240">
        <v>144.278</v>
      </c>
      <c r="I1062" s="241"/>
      <c r="J1062" s="242">
        <f>ROUND(I1062*H1062,2)</f>
        <v>0</v>
      </c>
      <c r="K1062" s="238" t="s">
        <v>173</v>
      </c>
      <c r="L1062" s="73"/>
      <c r="M1062" s="243" t="s">
        <v>24</v>
      </c>
      <c r="N1062" s="244" t="s">
        <v>47</v>
      </c>
      <c r="O1062" s="48"/>
      <c r="P1062" s="245">
        <f>O1062*H1062</f>
        <v>0</v>
      </c>
      <c r="Q1062" s="245">
        <v>0</v>
      </c>
      <c r="R1062" s="245">
        <f>Q1062*H1062</f>
        <v>0</v>
      </c>
      <c r="S1062" s="245">
        <v>0</v>
      </c>
      <c r="T1062" s="246">
        <f>S1062*H1062</f>
        <v>0</v>
      </c>
      <c r="AR1062" s="25" t="s">
        <v>174</v>
      </c>
      <c r="AT1062" s="25" t="s">
        <v>169</v>
      </c>
      <c r="AU1062" s="25" t="s">
        <v>87</v>
      </c>
      <c r="AY1062" s="25" t="s">
        <v>167</v>
      </c>
      <c r="BE1062" s="247">
        <f>IF(N1062="základní",J1062,0)</f>
        <v>0</v>
      </c>
      <c r="BF1062" s="247">
        <f>IF(N1062="snížená",J1062,0)</f>
        <v>0</v>
      </c>
      <c r="BG1062" s="247">
        <f>IF(N1062="zákl. přenesená",J1062,0)</f>
        <v>0</v>
      </c>
      <c r="BH1062" s="247">
        <f>IF(N1062="sníž. přenesená",J1062,0)</f>
        <v>0</v>
      </c>
      <c r="BI1062" s="247">
        <f>IF(N1062="nulová",J1062,0)</f>
        <v>0</v>
      </c>
      <c r="BJ1062" s="25" t="s">
        <v>87</v>
      </c>
      <c r="BK1062" s="247">
        <f>ROUND(I1062*H1062,2)</f>
        <v>0</v>
      </c>
      <c r="BL1062" s="25" t="s">
        <v>174</v>
      </c>
      <c r="BM1062" s="25" t="s">
        <v>1378</v>
      </c>
    </row>
    <row r="1063" spans="2:47" s="1" customFormat="1" ht="13.5">
      <c r="B1063" s="47"/>
      <c r="C1063" s="75"/>
      <c r="D1063" s="248" t="s">
        <v>176</v>
      </c>
      <c r="E1063" s="75"/>
      <c r="F1063" s="249" t="s">
        <v>1379</v>
      </c>
      <c r="G1063" s="75"/>
      <c r="H1063" s="75"/>
      <c r="I1063" s="204"/>
      <c r="J1063" s="75"/>
      <c r="K1063" s="75"/>
      <c r="L1063" s="73"/>
      <c r="M1063" s="250"/>
      <c r="N1063" s="48"/>
      <c r="O1063" s="48"/>
      <c r="P1063" s="48"/>
      <c r="Q1063" s="48"/>
      <c r="R1063" s="48"/>
      <c r="S1063" s="48"/>
      <c r="T1063" s="96"/>
      <c r="AT1063" s="25" t="s">
        <v>176</v>
      </c>
      <c r="AU1063" s="25" t="s">
        <v>87</v>
      </c>
    </row>
    <row r="1064" spans="2:47" s="1" customFormat="1" ht="13.5">
      <c r="B1064" s="47"/>
      <c r="C1064" s="75"/>
      <c r="D1064" s="248" t="s">
        <v>178</v>
      </c>
      <c r="E1064" s="75"/>
      <c r="F1064" s="251" t="s">
        <v>1380</v>
      </c>
      <c r="G1064" s="75"/>
      <c r="H1064" s="75"/>
      <c r="I1064" s="204"/>
      <c r="J1064" s="75"/>
      <c r="K1064" s="75"/>
      <c r="L1064" s="73"/>
      <c r="M1064" s="250"/>
      <c r="N1064" s="48"/>
      <c r="O1064" s="48"/>
      <c r="P1064" s="48"/>
      <c r="Q1064" s="48"/>
      <c r="R1064" s="48"/>
      <c r="S1064" s="48"/>
      <c r="T1064" s="96"/>
      <c r="AT1064" s="25" t="s">
        <v>178</v>
      </c>
      <c r="AU1064" s="25" t="s">
        <v>87</v>
      </c>
    </row>
    <row r="1065" spans="2:65" s="1" customFormat="1" ht="22.8" customHeight="1">
      <c r="B1065" s="47"/>
      <c r="C1065" s="236" t="s">
        <v>1381</v>
      </c>
      <c r="D1065" s="236" t="s">
        <v>169</v>
      </c>
      <c r="E1065" s="237" t="s">
        <v>1382</v>
      </c>
      <c r="F1065" s="238" t="s">
        <v>1383</v>
      </c>
      <c r="G1065" s="239" t="s">
        <v>296</v>
      </c>
      <c r="H1065" s="240">
        <v>70.061</v>
      </c>
      <c r="I1065" s="241"/>
      <c r="J1065" s="242">
        <f>ROUND(I1065*H1065,2)</f>
        <v>0</v>
      </c>
      <c r="K1065" s="238" t="s">
        <v>24</v>
      </c>
      <c r="L1065" s="73"/>
      <c r="M1065" s="243" t="s">
        <v>24</v>
      </c>
      <c r="N1065" s="244" t="s">
        <v>47</v>
      </c>
      <c r="O1065" s="48"/>
      <c r="P1065" s="245">
        <f>O1065*H1065</f>
        <v>0</v>
      </c>
      <c r="Q1065" s="245">
        <v>0</v>
      </c>
      <c r="R1065" s="245">
        <f>Q1065*H1065</f>
        <v>0</v>
      </c>
      <c r="S1065" s="245">
        <v>0</v>
      </c>
      <c r="T1065" s="246">
        <f>S1065*H1065</f>
        <v>0</v>
      </c>
      <c r="AR1065" s="25" t="s">
        <v>174</v>
      </c>
      <c r="AT1065" s="25" t="s">
        <v>169</v>
      </c>
      <c r="AU1065" s="25" t="s">
        <v>87</v>
      </c>
      <c r="AY1065" s="25" t="s">
        <v>167</v>
      </c>
      <c r="BE1065" s="247">
        <f>IF(N1065="základní",J1065,0)</f>
        <v>0</v>
      </c>
      <c r="BF1065" s="247">
        <f>IF(N1065="snížená",J1065,0)</f>
        <v>0</v>
      </c>
      <c r="BG1065" s="247">
        <f>IF(N1065="zákl. přenesená",J1065,0)</f>
        <v>0</v>
      </c>
      <c r="BH1065" s="247">
        <f>IF(N1065="sníž. přenesená",J1065,0)</f>
        <v>0</v>
      </c>
      <c r="BI1065" s="247">
        <f>IF(N1065="nulová",J1065,0)</f>
        <v>0</v>
      </c>
      <c r="BJ1065" s="25" t="s">
        <v>87</v>
      </c>
      <c r="BK1065" s="247">
        <f>ROUND(I1065*H1065,2)</f>
        <v>0</v>
      </c>
      <c r="BL1065" s="25" t="s">
        <v>174</v>
      </c>
      <c r="BM1065" s="25" t="s">
        <v>1384</v>
      </c>
    </row>
    <row r="1066" spans="2:47" s="1" customFormat="1" ht="13.5">
      <c r="B1066" s="47"/>
      <c r="C1066" s="75"/>
      <c r="D1066" s="248" t="s">
        <v>176</v>
      </c>
      <c r="E1066" s="75"/>
      <c r="F1066" s="249" t="s">
        <v>1385</v>
      </c>
      <c r="G1066" s="75"/>
      <c r="H1066" s="75"/>
      <c r="I1066" s="204"/>
      <c r="J1066" s="75"/>
      <c r="K1066" s="75"/>
      <c r="L1066" s="73"/>
      <c r="M1066" s="250"/>
      <c r="N1066" s="48"/>
      <c r="O1066" s="48"/>
      <c r="P1066" s="48"/>
      <c r="Q1066" s="48"/>
      <c r="R1066" s="48"/>
      <c r="S1066" s="48"/>
      <c r="T1066" s="96"/>
      <c r="AT1066" s="25" t="s">
        <v>176</v>
      </c>
      <c r="AU1066" s="25" t="s">
        <v>87</v>
      </c>
    </row>
    <row r="1067" spans="2:47" s="1" customFormat="1" ht="13.5">
      <c r="B1067" s="47"/>
      <c r="C1067" s="75"/>
      <c r="D1067" s="248" t="s">
        <v>178</v>
      </c>
      <c r="E1067" s="75"/>
      <c r="F1067" s="251" t="s">
        <v>1380</v>
      </c>
      <c r="G1067" s="75"/>
      <c r="H1067" s="75"/>
      <c r="I1067" s="204"/>
      <c r="J1067" s="75"/>
      <c r="K1067" s="75"/>
      <c r="L1067" s="73"/>
      <c r="M1067" s="250"/>
      <c r="N1067" s="48"/>
      <c r="O1067" s="48"/>
      <c r="P1067" s="48"/>
      <c r="Q1067" s="48"/>
      <c r="R1067" s="48"/>
      <c r="S1067" s="48"/>
      <c r="T1067" s="96"/>
      <c r="AT1067" s="25" t="s">
        <v>178</v>
      </c>
      <c r="AU1067" s="25" t="s">
        <v>87</v>
      </c>
    </row>
    <row r="1068" spans="2:65" s="1" customFormat="1" ht="22.8" customHeight="1">
      <c r="B1068" s="47"/>
      <c r="C1068" s="236" t="s">
        <v>1386</v>
      </c>
      <c r="D1068" s="236" t="s">
        <v>169</v>
      </c>
      <c r="E1068" s="237" t="s">
        <v>1387</v>
      </c>
      <c r="F1068" s="238" t="s">
        <v>1388</v>
      </c>
      <c r="G1068" s="239" t="s">
        <v>296</v>
      </c>
      <c r="H1068" s="240">
        <v>15.67</v>
      </c>
      <c r="I1068" s="241"/>
      <c r="J1068" s="242">
        <f>ROUND(I1068*H1068,2)</f>
        <v>0</v>
      </c>
      <c r="K1068" s="238" t="s">
        <v>173</v>
      </c>
      <c r="L1068" s="73"/>
      <c r="M1068" s="243" t="s">
        <v>24</v>
      </c>
      <c r="N1068" s="244" t="s">
        <v>47</v>
      </c>
      <c r="O1068" s="48"/>
      <c r="P1068" s="245">
        <f>O1068*H1068</f>
        <v>0</v>
      </c>
      <c r="Q1068" s="245">
        <v>0</v>
      </c>
      <c r="R1068" s="245">
        <f>Q1068*H1068</f>
        <v>0</v>
      </c>
      <c r="S1068" s="245">
        <v>0</v>
      </c>
      <c r="T1068" s="246">
        <f>S1068*H1068</f>
        <v>0</v>
      </c>
      <c r="AR1068" s="25" t="s">
        <v>174</v>
      </c>
      <c r="AT1068" s="25" t="s">
        <v>169</v>
      </c>
      <c r="AU1068" s="25" t="s">
        <v>87</v>
      </c>
      <c r="AY1068" s="25" t="s">
        <v>167</v>
      </c>
      <c r="BE1068" s="247">
        <f>IF(N1068="základní",J1068,0)</f>
        <v>0</v>
      </c>
      <c r="BF1068" s="247">
        <f>IF(N1068="snížená",J1068,0)</f>
        <v>0</v>
      </c>
      <c r="BG1068" s="247">
        <f>IF(N1068="zákl. přenesená",J1068,0)</f>
        <v>0</v>
      </c>
      <c r="BH1068" s="247">
        <f>IF(N1068="sníž. přenesená",J1068,0)</f>
        <v>0</v>
      </c>
      <c r="BI1068" s="247">
        <f>IF(N1068="nulová",J1068,0)</f>
        <v>0</v>
      </c>
      <c r="BJ1068" s="25" t="s">
        <v>87</v>
      </c>
      <c r="BK1068" s="247">
        <f>ROUND(I1068*H1068,2)</f>
        <v>0</v>
      </c>
      <c r="BL1068" s="25" t="s">
        <v>174</v>
      </c>
      <c r="BM1068" s="25" t="s">
        <v>1389</v>
      </c>
    </row>
    <row r="1069" spans="2:47" s="1" customFormat="1" ht="13.5">
      <c r="B1069" s="47"/>
      <c r="C1069" s="75"/>
      <c r="D1069" s="248" t="s">
        <v>176</v>
      </c>
      <c r="E1069" s="75"/>
      <c r="F1069" s="249" t="s">
        <v>1390</v>
      </c>
      <c r="G1069" s="75"/>
      <c r="H1069" s="75"/>
      <c r="I1069" s="204"/>
      <c r="J1069" s="75"/>
      <c r="K1069" s="75"/>
      <c r="L1069" s="73"/>
      <c r="M1069" s="250"/>
      <c r="N1069" s="48"/>
      <c r="O1069" s="48"/>
      <c r="P1069" s="48"/>
      <c r="Q1069" s="48"/>
      <c r="R1069" s="48"/>
      <c r="S1069" s="48"/>
      <c r="T1069" s="96"/>
      <c r="AT1069" s="25" t="s">
        <v>176</v>
      </c>
      <c r="AU1069" s="25" t="s">
        <v>87</v>
      </c>
    </row>
    <row r="1070" spans="2:47" s="1" customFormat="1" ht="13.5">
      <c r="B1070" s="47"/>
      <c r="C1070" s="75"/>
      <c r="D1070" s="248" t="s">
        <v>178</v>
      </c>
      <c r="E1070" s="75"/>
      <c r="F1070" s="251" t="s">
        <v>1380</v>
      </c>
      <c r="G1070" s="75"/>
      <c r="H1070" s="75"/>
      <c r="I1070" s="204"/>
      <c r="J1070" s="75"/>
      <c r="K1070" s="75"/>
      <c r="L1070" s="73"/>
      <c r="M1070" s="250"/>
      <c r="N1070" s="48"/>
      <c r="O1070" s="48"/>
      <c r="P1070" s="48"/>
      <c r="Q1070" s="48"/>
      <c r="R1070" s="48"/>
      <c r="S1070" s="48"/>
      <c r="T1070" s="96"/>
      <c r="AT1070" s="25" t="s">
        <v>178</v>
      </c>
      <c r="AU1070" s="25" t="s">
        <v>87</v>
      </c>
    </row>
    <row r="1071" spans="2:63" s="11" customFormat="1" ht="29.85" customHeight="1">
      <c r="B1071" s="220"/>
      <c r="C1071" s="221"/>
      <c r="D1071" s="222" t="s">
        <v>74</v>
      </c>
      <c r="E1071" s="234" t="s">
        <v>1391</v>
      </c>
      <c r="F1071" s="234" t="s">
        <v>1392</v>
      </c>
      <c r="G1071" s="221"/>
      <c r="H1071" s="221"/>
      <c r="I1071" s="224"/>
      <c r="J1071" s="235">
        <f>BK1071</f>
        <v>0</v>
      </c>
      <c r="K1071" s="221"/>
      <c r="L1071" s="226"/>
      <c r="M1071" s="227"/>
      <c r="N1071" s="228"/>
      <c r="O1071" s="228"/>
      <c r="P1071" s="229">
        <f>SUM(P1072:P1074)</f>
        <v>0</v>
      </c>
      <c r="Q1071" s="228"/>
      <c r="R1071" s="229">
        <f>SUM(R1072:R1074)</f>
        <v>0</v>
      </c>
      <c r="S1071" s="228"/>
      <c r="T1071" s="230">
        <f>SUM(T1072:T1074)</f>
        <v>0</v>
      </c>
      <c r="AR1071" s="231" t="s">
        <v>25</v>
      </c>
      <c r="AT1071" s="232" t="s">
        <v>74</v>
      </c>
      <c r="AU1071" s="232" t="s">
        <v>25</v>
      </c>
      <c r="AY1071" s="231" t="s">
        <v>167</v>
      </c>
      <c r="BK1071" s="233">
        <f>SUM(BK1072:BK1074)</f>
        <v>0</v>
      </c>
    </row>
    <row r="1072" spans="2:65" s="1" customFormat="1" ht="14.4" customHeight="1">
      <c r="B1072" s="47"/>
      <c r="C1072" s="236" t="s">
        <v>1393</v>
      </c>
      <c r="D1072" s="236" t="s">
        <v>169</v>
      </c>
      <c r="E1072" s="237" t="s">
        <v>1394</v>
      </c>
      <c r="F1072" s="238" t="s">
        <v>1395</v>
      </c>
      <c r="G1072" s="239" t="s">
        <v>296</v>
      </c>
      <c r="H1072" s="240">
        <v>202.483</v>
      </c>
      <c r="I1072" s="241"/>
      <c r="J1072" s="242">
        <f>ROUND(I1072*H1072,2)</f>
        <v>0</v>
      </c>
      <c r="K1072" s="238" t="s">
        <v>173</v>
      </c>
      <c r="L1072" s="73"/>
      <c r="M1072" s="243" t="s">
        <v>24</v>
      </c>
      <c r="N1072" s="244" t="s">
        <v>47</v>
      </c>
      <c r="O1072" s="48"/>
      <c r="P1072" s="245">
        <f>O1072*H1072</f>
        <v>0</v>
      </c>
      <c r="Q1072" s="245">
        <v>0</v>
      </c>
      <c r="R1072" s="245">
        <f>Q1072*H1072</f>
        <v>0</v>
      </c>
      <c r="S1072" s="245">
        <v>0</v>
      </c>
      <c r="T1072" s="246">
        <f>S1072*H1072</f>
        <v>0</v>
      </c>
      <c r="AR1072" s="25" t="s">
        <v>174</v>
      </c>
      <c r="AT1072" s="25" t="s">
        <v>169</v>
      </c>
      <c r="AU1072" s="25" t="s">
        <v>87</v>
      </c>
      <c r="AY1072" s="25" t="s">
        <v>167</v>
      </c>
      <c r="BE1072" s="247">
        <f>IF(N1072="základní",J1072,0)</f>
        <v>0</v>
      </c>
      <c r="BF1072" s="247">
        <f>IF(N1072="snížená",J1072,0)</f>
        <v>0</v>
      </c>
      <c r="BG1072" s="247">
        <f>IF(N1072="zákl. přenesená",J1072,0)</f>
        <v>0</v>
      </c>
      <c r="BH1072" s="247">
        <f>IF(N1072="sníž. přenesená",J1072,0)</f>
        <v>0</v>
      </c>
      <c r="BI1072" s="247">
        <f>IF(N1072="nulová",J1072,0)</f>
        <v>0</v>
      </c>
      <c r="BJ1072" s="25" t="s">
        <v>87</v>
      </c>
      <c r="BK1072" s="247">
        <f>ROUND(I1072*H1072,2)</f>
        <v>0</v>
      </c>
      <c r="BL1072" s="25" t="s">
        <v>174</v>
      </c>
      <c r="BM1072" s="25" t="s">
        <v>1396</v>
      </c>
    </row>
    <row r="1073" spans="2:47" s="1" customFormat="1" ht="13.5">
      <c r="B1073" s="47"/>
      <c r="C1073" s="75"/>
      <c r="D1073" s="248" t="s">
        <v>176</v>
      </c>
      <c r="E1073" s="75"/>
      <c r="F1073" s="249" t="s">
        <v>1397</v>
      </c>
      <c r="G1073" s="75"/>
      <c r="H1073" s="75"/>
      <c r="I1073" s="204"/>
      <c r="J1073" s="75"/>
      <c r="K1073" s="75"/>
      <c r="L1073" s="73"/>
      <c r="M1073" s="250"/>
      <c r="N1073" s="48"/>
      <c r="O1073" s="48"/>
      <c r="P1073" s="48"/>
      <c r="Q1073" s="48"/>
      <c r="R1073" s="48"/>
      <c r="S1073" s="48"/>
      <c r="T1073" s="96"/>
      <c r="AT1073" s="25" t="s">
        <v>176</v>
      </c>
      <c r="AU1073" s="25" t="s">
        <v>87</v>
      </c>
    </row>
    <row r="1074" spans="2:47" s="1" customFormat="1" ht="13.5">
      <c r="B1074" s="47"/>
      <c r="C1074" s="75"/>
      <c r="D1074" s="248" t="s">
        <v>178</v>
      </c>
      <c r="E1074" s="75"/>
      <c r="F1074" s="251" t="s">
        <v>1398</v>
      </c>
      <c r="G1074" s="75"/>
      <c r="H1074" s="75"/>
      <c r="I1074" s="204"/>
      <c r="J1074" s="75"/>
      <c r="K1074" s="75"/>
      <c r="L1074" s="73"/>
      <c r="M1074" s="250"/>
      <c r="N1074" s="48"/>
      <c r="O1074" s="48"/>
      <c r="P1074" s="48"/>
      <c r="Q1074" s="48"/>
      <c r="R1074" s="48"/>
      <c r="S1074" s="48"/>
      <c r="T1074" s="96"/>
      <c r="AT1074" s="25" t="s">
        <v>178</v>
      </c>
      <c r="AU1074" s="25" t="s">
        <v>87</v>
      </c>
    </row>
    <row r="1075" spans="2:63" s="11" customFormat="1" ht="37.4" customHeight="1">
      <c r="B1075" s="220"/>
      <c r="C1075" s="221"/>
      <c r="D1075" s="222" t="s">
        <v>74</v>
      </c>
      <c r="E1075" s="223" t="s">
        <v>1399</v>
      </c>
      <c r="F1075" s="223" t="s">
        <v>1400</v>
      </c>
      <c r="G1075" s="221"/>
      <c r="H1075" s="221"/>
      <c r="I1075" s="224"/>
      <c r="J1075" s="225">
        <f>BK1075</f>
        <v>0</v>
      </c>
      <c r="K1075" s="221"/>
      <c r="L1075" s="226"/>
      <c r="M1075" s="227"/>
      <c r="N1075" s="228"/>
      <c r="O1075" s="228"/>
      <c r="P1075" s="229">
        <f>P1076+P1137+P1241+P1321+P1372+P1536+P1556+P1705+P1790+P1826+P1856+P1903+P1935+P1963</f>
        <v>0</v>
      </c>
      <c r="Q1075" s="228"/>
      <c r="R1075" s="229">
        <f>R1076+R1137+R1241+R1321+R1372+R1536+R1556+R1705+R1790+R1826+R1856+R1903+R1935+R1963</f>
        <v>25.164670640000008</v>
      </c>
      <c r="S1075" s="228"/>
      <c r="T1075" s="230">
        <f>T1076+T1137+T1241+T1321+T1372+T1536+T1556+T1705+T1790+T1826+T1856+T1903+T1935+T1963</f>
        <v>2.7425800000000002</v>
      </c>
      <c r="AR1075" s="231" t="s">
        <v>87</v>
      </c>
      <c r="AT1075" s="232" t="s">
        <v>74</v>
      </c>
      <c r="AU1075" s="232" t="s">
        <v>75</v>
      </c>
      <c r="AY1075" s="231" t="s">
        <v>167</v>
      </c>
      <c r="BK1075" s="233">
        <f>BK1076+BK1137+BK1241+BK1321+BK1372+BK1536+BK1556+BK1705+BK1790+BK1826+BK1856+BK1903+BK1935+BK1963</f>
        <v>0</v>
      </c>
    </row>
    <row r="1076" spans="2:63" s="11" customFormat="1" ht="19.9" customHeight="1">
      <c r="B1076" s="220"/>
      <c r="C1076" s="221"/>
      <c r="D1076" s="222" t="s">
        <v>74</v>
      </c>
      <c r="E1076" s="234" t="s">
        <v>1401</v>
      </c>
      <c r="F1076" s="234" t="s">
        <v>1402</v>
      </c>
      <c r="G1076" s="221"/>
      <c r="H1076" s="221"/>
      <c r="I1076" s="224"/>
      <c r="J1076" s="235">
        <f>BK1076</f>
        <v>0</v>
      </c>
      <c r="K1076" s="221"/>
      <c r="L1076" s="226"/>
      <c r="M1076" s="227"/>
      <c r="N1076" s="228"/>
      <c r="O1076" s="228"/>
      <c r="P1076" s="229">
        <f>SUM(P1077:P1136)</f>
        <v>0</v>
      </c>
      <c r="Q1076" s="228"/>
      <c r="R1076" s="229">
        <f>SUM(R1077:R1136)</f>
        <v>0</v>
      </c>
      <c r="S1076" s="228"/>
      <c r="T1076" s="230">
        <f>SUM(T1077:T1136)</f>
        <v>2.7425800000000002</v>
      </c>
      <c r="AR1076" s="231" t="s">
        <v>87</v>
      </c>
      <c r="AT1076" s="232" t="s">
        <v>74</v>
      </c>
      <c r="AU1076" s="232" t="s">
        <v>25</v>
      </c>
      <c r="AY1076" s="231" t="s">
        <v>167</v>
      </c>
      <c r="BK1076" s="233">
        <f>SUM(BK1077:BK1136)</f>
        <v>0</v>
      </c>
    </row>
    <row r="1077" spans="2:65" s="1" customFormat="1" ht="22.8" customHeight="1">
      <c r="B1077" s="47"/>
      <c r="C1077" s="236" t="s">
        <v>1403</v>
      </c>
      <c r="D1077" s="236" t="s">
        <v>169</v>
      </c>
      <c r="E1077" s="237" t="s">
        <v>1404</v>
      </c>
      <c r="F1077" s="238" t="s">
        <v>1405</v>
      </c>
      <c r="G1077" s="239" t="s">
        <v>226</v>
      </c>
      <c r="H1077" s="240">
        <v>32</v>
      </c>
      <c r="I1077" s="241"/>
      <c r="J1077" s="242">
        <f>ROUND(I1077*H1077,2)</f>
        <v>0</v>
      </c>
      <c r="K1077" s="238" t="s">
        <v>173</v>
      </c>
      <c r="L1077" s="73"/>
      <c r="M1077" s="243" t="s">
        <v>24</v>
      </c>
      <c r="N1077" s="244" t="s">
        <v>47</v>
      </c>
      <c r="O1077" s="48"/>
      <c r="P1077" s="245">
        <f>O1077*H1077</f>
        <v>0</v>
      </c>
      <c r="Q1077" s="245">
        <v>0</v>
      </c>
      <c r="R1077" s="245">
        <f>Q1077*H1077</f>
        <v>0</v>
      </c>
      <c r="S1077" s="245">
        <v>0.00142</v>
      </c>
      <c r="T1077" s="246">
        <f>S1077*H1077</f>
        <v>0.04544</v>
      </c>
      <c r="AR1077" s="25" t="s">
        <v>174</v>
      </c>
      <c r="AT1077" s="25" t="s">
        <v>169</v>
      </c>
      <c r="AU1077" s="25" t="s">
        <v>87</v>
      </c>
      <c r="AY1077" s="25" t="s">
        <v>167</v>
      </c>
      <c r="BE1077" s="247">
        <f>IF(N1077="základní",J1077,0)</f>
        <v>0</v>
      </c>
      <c r="BF1077" s="247">
        <f>IF(N1077="snížená",J1077,0)</f>
        <v>0</v>
      </c>
      <c r="BG1077" s="247">
        <f>IF(N1077="zákl. přenesená",J1077,0)</f>
        <v>0</v>
      </c>
      <c r="BH1077" s="247">
        <f>IF(N1077="sníž. přenesená",J1077,0)</f>
        <v>0</v>
      </c>
      <c r="BI1077" s="247">
        <f>IF(N1077="nulová",J1077,0)</f>
        <v>0</v>
      </c>
      <c r="BJ1077" s="25" t="s">
        <v>87</v>
      </c>
      <c r="BK1077" s="247">
        <f>ROUND(I1077*H1077,2)</f>
        <v>0</v>
      </c>
      <c r="BL1077" s="25" t="s">
        <v>174</v>
      </c>
      <c r="BM1077" s="25" t="s">
        <v>1406</v>
      </c>
    </row>
    <row r="1078" spans="2:47" s="1" customFormat="1" ht="13.5">
      <c r="B1078" s="47"/>
      <c r="C1078" s="75"/>
      <c r="D1078" s="248" t="s">
        <v>176</v>
      </c>
      <c r="E1078" s="75"/>
      <c r="F1078" s="249" t="s">
        <v>1407</v>
      </c>
      <c r="G1078" s="75"/>
      <c r="H1078" s="75"/>
      <c r="I1078" s="204"/>
      <c r="J1078" s="75"/>
      <c r="K1078" s="75"/>
      <c r="L1078" s="73"/>
      <c r="M1078" s="250"/>
      <c r="N1078" s="48"/>
      <c r="O1078" s="48"/>
      <c r="P1078" s="48"/>
      <c r="Q1078" s="48"/>
      <c r="R1078" s="48"/>
      <c r="S1078" s="48"/>
      <c r="T1078" s="96"/>
      <c r="AT1078" s="25" t="s">
        <v>176</v>
      </c>
      <c r="AU1078" s="25" t="s">
        <v>87</v>
      </c>
    </row>
    <row r="1079" spans="2:47" s="1" customFormat="1" ht="13.5">
      <c r="B1079" s="47"/>
      <c r="C1079" s="75"/>
      <c r="D1079" s="248" t="s">
        <v>178</v>
      </c>
      <c r="E1079" s="75"/>
      <c r="F1079" s="251" t="s">
        <v>1408</v>
      </c>
      <c r="G1079" s="75"/>
      <c r="H1079" s="75"/>
      <c r="I1079" s="204"/>
      <c r="J1079" s="75"/>
      <c r="K1079" s="75"/>
      <c r="L1079" s="73"/>
      <c r="M1079" s="250"/>
      <c r="N1079" s="48"/>
      <c r="O1079" s="48"/>
      <c r="P1079" s="48"/>
      <c r="Q1079" s="48"/>
      <c r="R1079" s="48"/>
      <c r="S1079" s="48"/>
      <c r="T1079" s="96"/>
      <c r="AT1079" s="25" t="s">
        <v>178</v>
      </c>
      <c r="AU1079" s="25" t="s">
        <v>87</v>
      </c>
    </row>
    <row r="1080" spans="2:51" s="12" customFormat="1" ht="13.5">
      <c r="B1080" s="252"/>
      <c r="C1080" s="253"/>
      <c r="D1080" s="248" t="s">
        <v>180</v>
      </c>
      <c r="E1080" s="254" t="s">
        <v>24</v>
      </c>
      <c r="F1080" s="255" t="s">
        <v>1409</v>
      </c>
      <c r="G1080" s="253"/>
      <c r="H1080" s="254" t="s">
        <v>24</v>
      </c>
      <c r="I1080" s="256"/>
      <c r="J1080" s="253"/>
      <c r="K1080" s="253"/>
      <c r="L1080" s="257"/>
      <c r="M1080" s="258"/>
      <c r="N1080" s="259"/>
      <c r="O1080" s="259"/>
      <c r="P1080" s="259"/>
      <c r="Q1080" s="259"/>
      <c r="R1080" s="259"/>
      <c r="S1080" s="259"/>
      <c r="T1080" s="260"/>
      <c r="AT1080" s="261" t="s">
        <v>180</v>
      </c>
      <c r="AU1080" s="261" t="s">
        <v>87</v>
      </c>
      <c r="AV1080" s="12" t="s">
        <v>25</v>
      </c>
      <c r="AW1080" s="12" t="s">
        <v>38</v>
      </c>
      <c r="AX1080" s="12" t="s">
        <v>75</v>
      </c>
      <c r="AY1080" s="261" t="s">
        <v>167</v>
      </c>
    </row>
    <row r="1081" spans="2:51" s="13" customFormat="1" ht="13.5">
      <c r="B1081" s="262"/>
      <c r="C1081" s="263"/>
      <c r="D1081" s="248" t="s">
        <v>180</v>
      </c>
      <c r="E1081" s="264" t="s">
        <v>24</v>
      </c>
      <c r="F1081" s="265" t="s">
        <v>1410</v>
      </c>
      <c r="G1081" s="263"/>
      <c r="H1081" s="266">
        <v>32</v>
      </c>
      <c r="I1081" s="267"/>
      <c r="J1081" s="263"/>
      <c r="K1081" s="263"/>
      <c r="L1081" s="268"/>
      <c r="M1081" s="269"/>
      <c r="N1081" s="270"/>
      <c r="O1081" s="270"/>
      <c r="P1081" s="270"/>
      <c r="Q1081" s="270"/>
      <c r="R1081" s="270"/>
      <c r="S1081" s="270"/>
      <c r="T1081" s="271"/>
      <c r="AT1081" s="272" t="s">
        <v>180</v>
      </c>
      <c r="AU1081" s="272" t="s">
        <v>87</v>
      </c>
      <c r="AV1081" s="13" t="s">
        <v>87</v>
      </c>
      <c r="AW1081" s="13" t="s">
        <v>38</v>
      </c>
      <c r="AX1081" s="13" t="s">
        <v>25</v>
      </c>
      <c r="AY1081" s="272" t="s">
        <v>167</v>
      </c>
    </row>
    <row r="1082" spans="2:65" s="1" customFormat="1" ht="22.8" customHeight="1">
      <c r="B1082" s="47"/>
      <c r="C1082" s="236" t="s">
        <v>1411</v>
      </c>
      <c r="D1082" s="236" t="s">
        <v>169</v>
      </c>
      <c r="E1082" s="237" t="s">
        <v>1412</v>
      </c>
      <c r="F1082" s="238" t="s">
        <v>1413</v>
      </c>
      <c r="G1082" s="239" t="s">
        <v>226</v>
      </c>
      <c r="H1082" s="240">
        <v>11</v>
      </c>
      <c r="I1082" s="241"/>
      <c r="J1082" s="242">
        <f>ROUND(I1082*H1082,2)</f>
        <v>0</v>
      </c>
      <c r="K1082" s="238" t="s">
        <v>173</v>
      </c>
      <c r="L1082" s="73"/>
      <c r="M1082" s="243" t="s">
        <v>24</v>
      </c>
      <c r="N1082" s="244" t="s">
        <v>47</v>
      </c>
      <c r="O1082" s="48"/>
      <c r="P1082" s="245">
        <f>O1082*H1082</f>
        <v>0</v>
      </c>
      <c r="Q1082" s="245">
        <v>0</v>
      </c>
      <c r="R1082" s="245">
        <f>Q1082*H1082</f>
        <v>0</v>
      </c>
      <c r="S1082" s="245">
        <v>0.0014</v>
      </c>
      <c r="T1082" s="246">
        <f>S1082*H1082</f>
        <v>0.0154</v>
      </c>
      <c r="AR1082" s="25" t="s">
        <v>174</v>
      </c>
      <c r="AT1082" s="25" t="s">
        <v>169</v>
      </c>
      <c r="AU1082" s="25" t="s">
        <v>87</v>
      </c>
      <c r="AY1082" s="25" t="s">
        <v>167</v>
      </c>
      <c r="BE1082" s="247">
        <f>IF(N1082="základní",J1082,0)</f>
        <v>0</v>
      </c>
      <c r="BF1082" s="247">
        <f>IF(N1082="snížená",J1082,0)</f>
        <v>0</v>
      </c>
      <c r="BG1082" s="247">
        <f>IF(N1082="zákl. přenesená",J1082,0)</f>
        <v>0</v>
      </c>
      <c r="BH1082" s="247">
        <f>IF(N1082="sníž. přenesená",J1082,0)</f>
        <v>0</v>
      </c>
      <c r="BI1082" s="247">
        <f>IF(N1082="nulová",J1082,0)</f>
        <v>0</v>
      </c>
      <c r="BJ1082" s="25" t="s">
        <v>87</v>
      </c>
      <c r="BK1082" s="247">
        <f>ROUND(I1082*H1082,2)</f>
        <v>0</v>
      </c>
      <c r="BL1082" s="25" t="s">
        <v>174</v>
      </c>
      <c r="BM1082" s="25" t="s">
        <v>1414</v>
      </c>
    </row>
    <row r="1083" spans="2:47" s="1" customFormat="1" ht="13.5">
      <c r="B1083" s="47"/>
      <c r="C1083" s="75"/>
      <c r="D1083" s="248" t="s">
        <v>176</v>
      </c>
      <c r="E1083" s="75"/>
      <c r="F1083" s="249" t="s">
        <v>1415</v>
      </c>
      <c r="G1083" s="75"/>
      <c r="H1083" s="75"/>
      <c r="I1083" s="204"/>
      <c r="J1083" s="75"/>
      <c r="K1083" s="75"/>
      <c r="L1083" s="73"/>
      <c r="M1083" s="250"/>
      <c r="N1083" s="48"/>
      <c r="O1083" s="48"/>
      <c r="P1083" s="48"/>
      <c r="Q1083" s="48"/>
      <c r="R1083" s="48"/>
      <c r="S1083" s="48"/>
      <c r="T1083" s="96"/>
      <c r="AT1083" s="25" t="s">
        <v>176</v>
      </c>
      <c r="AU1083" s="25" t="s">
        <v>87</v>
      </c>
    </row>
    <row r="1084" spans="2:47" s="1" customFormat="1" ht="13.5">
      <c r="B1084" s="47"/>
      <c r="C1084" s="75"/>
      <c r="D1084" s="248" t="s">
        <v>178</v>
      </c>
      <c r="E1084" s="75"/>
      <c r="F1084" s="251" t="s">
        <v>1408</v>
      </c>
      <c r="G1084" s="75"/>
      <c r="H1084" s="75"/>
      <c r="I1084" s="204"/>
      <c r="J1084" s="75"/>
      <c r="K1084" s="75"/>
      <c r="L1084" s="73"/>
      <c r="M1084" s="250"/>
      <c r="N1084" s="48"/>
      <c r="O1084" s="48"/>
      <c r="P1084" s="48"/>
      <c r="Q1084" s="48"/>
      <c r="R1084" s="48"/>
      <c r="S1084" s="48"/>
      <c r="T1084" s="96"/>
      <c r="AT1084" s="25" t="s">
        <v>178</v>
      </c>
      <c r="AU1084" s="25" t="s">
        <v>87</v>
      </c>
    </row>
    <row r="1085" spans="2:51" s="12" customFormat="1" ht="13.5">
      <c r="B1085" s="252"/>
      <c r="C1085" s="253"/>
      <c r="D1085" s="248" t="s">
        <v>180</v>
      </c>
      <c r="E1085" s="254" t="s">
        <v>24</v>
      </c>
      <c r="F1085" s="255" t="s">
        <v>1416</v>
      </c>
      <c r="G1085" s="253"/>
      <c r="H1085" s="254" t="s">
        <v>24</v>
      </c>
      <c r="I1085" s="256"/>
      <c r="J1085" s="253"/>
      <c r="K1085" s="253"/>
      <c r="L1085" s="257"/>
      <c r="M1085" s="258"/>
      <c r="N1085" s="259"/>
      <c r="O1085" s="259"/>
      <c r="P1085" s="259"/>
      <c r="Q1085" s="259"/>
      <c r="R1085" s="259"/>
      <c r="S1085" s="259"/>
      <c r="T1085" s="260"/>
      <c r="AT1085" s="261" t="s">
        <v>180</v>
      </c>
      <c r="AU1085" s="261" t="s">
        <v>87</v>
      </c>
      <c r="AV1085" s="12" t="s">
        <v>25</v>
      </c>
      <c r="AW1085" s="12" t="s">
        <v>38</v>
      </c>
      <c r="AX1085" s="12" t="s">
        <v>75</v>
      </c>
      <c r="AY1085" s="261" t="s">
        <v>167</v>
      </c>
    </row>
    <row r="1086" spans="2:51" s="13" customFormat="1" ht="13.5">
      <c r="B1086" s="262"/>
      <c r="C1086" s="263"/>
      <c r="D1086" s="248" t="s">
        <v>180</v>
      </c>
      <c r="E1086" s="264" t="s">
        <v>24</v>
      </c>
      <c r="F1086" s="265" t="s">
        <v>1417</v>
      </c>
      <c r="G1086" s="263"/>
      <c r="H1086" s="266">
        <v>11</v>
      </c>
      <c r="I1086" s="267"/>
      <c r="J1086" s="263"/>
      <c r="K1086" s="263"/>
      <c r="L1086" s="268"/>
      <c r="M1086" s="269"/>
      <c r="N1086" s="270"/>
      <c r="O1086" s="270"/>
      <c r="P1086" s="270"/>
      <c r="Q1086" s="270"/>
      <c r="R1086" s="270"/>
      <c r="S1086" s="270"/>
      <c r="T1086" s="271"/>
      <c r="AT1086" s="272" t="s">
        <v>180</v>
      </c>
      <c r="AU1086" s="272" t="s">
        <v>87</v>
      </c>
      <c r="AV1086" s="13" t="s">
        <v>87</v>
      </c>
      <c r="AW1086" s="13" t="s">
        <v>38</v>
      </c>
      <c r="AX1086" s="13" t="s">
        <v>25</v>
      </c>
      <c r="AY1086" s="272" t="s">
        <v>167</v>
      </c>
    </row>
    <row r="1087" spans="2:65" s="1" customFormat="1" ht="22.8" customHeight="1">
      <c r="B1087" s="47"/>
      <c r="C1087" s="236" t="s">
        <v>1418</v>
      </c>
      <c r="D1087" s="236" t="s">
        <v>169</v>
      </c>
      <c r="E1087" s="237" t="s">
        <v>1419</v>
      </c>
      <c r="F1087" s="238" t="s">
        <v>1420</v>
      </c>
      <c r="G1087" s="239" t="s">
        <v>226</v>
      </c>
      <c r="H1087" s="240">
        <v>26</v>
      </c>
      <c r="I1087" s="241"/>
      <c r="J1087" s="242">
        <f>ROUND(I1087*H1087,2)</f>
        <v>0</v>
      </c>
      <c r="K1087" s="238" t="s">
        <v>173</v>
      </c>
      <c r="L1087" s="73"/>
      <c r="M1087" s="243" t="s">
        <v>24</v>
      </c>
      <c r="N1087" s="244" t="s">
        <v>47</v>
      </c>
      <c r="O1087" s="48"/>
      <c r="P1087" s="245">
        <f>O1087*H1087</f>
        <v>0</v>
      </c>
      <c r="Q1087" s="245">
        <v>0</v>
      </c>
      <c r="R1087" s="245">
        <f>Q1087*H1087</f>
        <v>0</v>
      </c>
      <c r="S1087" s="245">
        <v>0.00177</v>
      </c>
      <c r="T1087" s="246">
        <f>S1087*H1087</f>
        <v>0.046020000000000005</v>
      </c>
      <c r="AR1087" s="25" t="s">
        <v>174</v>
      </c>
      <c r="AT1087" s="25" t="s">
        <v>169</v>
      </c>
      <c r="AU1087" s="25" t="s">
        <v>87</v>
      </c>
      <c r="AY1087" s="25" t="s">
        <v>167</v>
      </c>
      <c r="BE1087" s="247">
        <f>IF(N1087="základní",J1087,0)</f>
        <v>0</v>
      </c>
      <c r="BF1087" s="247">
        <f>IF(N1087="snížená",J1087,0)</f>
        <v>0</v>
      </c>
      <c r="BG1087" s="247">
        <f>IF(N1087="zákl. přenesená",J1087,0)</f>
        <v>0</v>
      </c>
      <c r="BH1087" s="247">
        <f>IF(N1087="sníž. přenesená",J1087,0)</f>
        <v>0</v>
      </c>
      <c r="BI1087" s="247">
        <f>IF(N1087="nulová",J1087,0)</f>
        <v>0</v>
      </c>
      <c r="BJ1087" s="25" t="s">
        <v>87</v>
      </c>
      <c r="BK1087" s="247">
        <f>ROUND(I1087*H1087,2)</f>
        <v>0</v>
      </c>
      <c r="BL1087" s="25" t="s">
        <v>174</v>
      </c>
      <c r="BM1087" s="25" t="s">
        <v>1421</v>
      </c>
    </row>
    <row r="1088" spans="2:47" s="1" customFormat="1" ht="13.5">
      <c r="B1088" s="47"/>
      <c r="C1088" s="75"/>
      <c r="D1088" s="248" t="s">
        <v>176</v>
      </c>
      <c r="E1088" s="75"/>
      <c r="F1088" s="249" t="s">
        <v>1422</v>
      </c>
      <c r="G1088" s="75"/>
      <c r="H1088" s="75"/>
      <c r="I1088" s="204"/>
      <c r="J1088" s="75"/>
      <c r="K1088" s="75"/>
      <c r="L1088" s="73"/>
      <c r="M1088" s="250"/>
      <c r="N1088" s="48"/>
      <c r="O1088" s="48"/>
      <c r="P1088" s="48"/>
      <c r="Q1088" s="48"/>
      <c r="R1088" s="48"/>
      <c r="S1088" s="48"/>
      <c r="T1088" s="96"/>
      <c r="AT1088" s="25" t="s">
        <v>176</v>
      </c>
      <c r="AU1088" s="25" t="s">
        <v>87</v>
      </c>
    </row>
    <row r="1089" spans="2:47" s="1" customFormat="1" ht="13.5">
      <c r="B1089" s="47"/>
      <c r="C1089" s="75"/>
      <c r="D1089" s="248" t="s">
        <v>178</v>
      </c>
      <c r="E1089" s="75"/>
      <c r="F1089" s="251" t="s">
        <v>1408</v>
      </c>
      <c r="G1089" s="75"/>
      <c r="H1089" s="75"/>
      <c r="I1089" s="204"/>
      <c r="J1089" s="75"/>
      <c r="K1089" s="75"/>
      <c r="L1089" s="73"/>
      <c r="M1089" s="250"/>
      <c r="N1089" s="48"/>
      <c r="O1089" s="48"/>
      <c r="P1089" s="48"/>
      <c r="Q1089" s="48"/>
      <c r="R1089" s="48"/>
      <c r="S1089" s="48"/>
      <c r="T1089" s="96"/>
      <c r="AT1089" s="25" t="s">
        <v>178</v>
      </c>
      <c r="AU1089" s="25" t="s">
        <v>87</v>
      </c>
    </row>
    <row r="1090" spans="2:51" s="12" customFormat="1" ht="13.5">
      <c r="B1090" s="252"/>
      <c r="C1090" s="253"/>
      <c r="D1090" s="248" t="s">
        <v>180</v>
      </c>
      <c r="E1090" s="254" t="s">
        <v>24</v>
      </c>
      <c r="F1090" s="255" t="s">
        <v>1409</v>
      </c>
      <c r="G1090" s="253"/>
      <c r="H1090" s="254" t="s">
        <v>24</v>
      </c>
      <c r="I1090" s="256"/>
      <c r="J1090" s="253"/>
      <c r="K1090" s="253"/>
      <c r="L1090" s="257"/>
      <c r="M1090" s="258"/>
      <c r="N1090" s="259"/>
      <c r="O1090" s="259"/>
      <c r="P1090" s="259"/>
      <c r="Q1090" s="259"/>
      <c r="R1090" s="259"/>
      <c r="S1090" s="259"/>
      <c r="T1090" s="260"/>
      <c r="AT1090" s="261" t="s">
        <v>180</v>
      </c>
      <c r="AU1090" s="261" t="s">
        <v>87</v>
      </c>
      <c r="AV1090" s="12" t="s">
        <v>25</v>
      </c>
      <c r="AW1090" s="12" t="s">
        <v>38</v>
      </c>
      <c r="AX1090" s="12" t="s">
        <v>75</v>
      </c>
      <c r="AY1090" s="261" t="s">
        <v>167</v>
      </c>
    </row>
    <row r="1091" spans="2:51" s="13" customFormat="1" ht="13.5">
      <c r="B1091" s="262"/>
      <c r="C1091" s="263"/>
      <c r="D1091" s="248" t="s">
        <v>180</v>
      </c>
      <c r="E1091" s="264" t="s">
        <v>24</v>
      </c>
      <c r="F1091" s="265" t="s">
        <v>1423</v>
      </c>
      <c r="G1091" s="263"/>
      <c r="H1091" s="266">
        <v>23.625</v>
      </c>
      <c r="I1091" s="267"/>
      <c r="J1091" s="263"/>
      <c r="K1091" s="263"/>
      <c r="L1091" s="268"/>
      <c r="M1091" s="269"/>
      <c r="N1091" s="270"/>
      <c r="O1091" s="270"/>
      <c r="P1091" s="270"/>
      <c r="Q1091" s="270"/>
      <c r="R1091" s="270"/>
      <c r="S1091" s="270"/>
      <c r="T1091" s="271"/>
      <c r="AT1091" s="272" t="s">
        <v>180</v>
      </c>
      <c r="AU1091" s="272" t="s">
        <v>87</v>
      </c>
      <c r="AV1091" s="13" t="s">
        <v>87</v>
      </c>
      <c r="AW1091" s="13" t="s">
        <v>38</v>
      </c>
      <c r="AX1091" s="13" t="s">
        <v>75</v>
      </c>
      <c r="AY1091" s="272" t="s">
        <v>167</v>
      </c>
    </row>
    <row r="1092" spans="2:51" s="13" customFormat="1" ht="13.5">
      <c r="B1092" s="262"/>
      <c r="C1092" s="263"/>
      <c r="D1092" s="248" t="s">
        <v>180</v>
      </c>
      <c r="E1092" s="264" t="s">
        <v>24</v>
      </c>
      <c r="F1092" s="265" t="s">
        <v>1424</v>
      </c>
      <c r="G1092" s="263"/>
      <c r="H1092" s="266">
        <v>2.375</v>
      </c>
      <c r="I1092" s="267"/>
      <c r="J1092" s="263"/>
      <c r="K1092" s="263"/>
      <c r="L1092" s="268"/>
      <c r="M1092" s="269"/>
      <c r="N1092" s="270"/>
      <c r="O1092" s="270"/>
      <c r="P1092" s="270"/>
      <c r="Q1092" s="270"/>
      <c r="R1092" s="270"/>
      <c r="S1092" s="270"/>
      <c r="T1092" s="271"/>
      <c r="AT1092" s="272" t="s">
        <v>180</v>
      </c>
      <c r="AU1092" s="272" t="s">
        <v>87</v>
      </c>
      <c r="AV1092" s="13" t="s">
        <v>87</v>
      </c>
      <c r="AW1092" s="13" t="s">
        <v>38</v>
      </c>
      <c r="AX1092" s="13" t="s">
        <v>75</v>
      </c>
      <c r="AY1092" s="272" t="s">
        <v>167</v>
      </c>
    </row>
    <row r="1093" spans="2:51" s="14" customFormat="1" ht="13.5">
      <c r="B1093" s="273"/>
      <c r="C1093" s="274"/>
      <c r="D1093" s="248" t="s">
        <v>180</v>
      </c>
      <c r="E1093" s="275" t="s">
        <v>24</v>
      </c>
      <c r="F1093" s="276" t="s">
        <v>201</v>
      </c>
      <c r="G1093" s="274"/>
      <c r="H1093" s="277">
        <v>26</v>
      </c>
      <c r="I1093" s="278"/>
      <c r="J1093" s="274"/>
      <c r="K1093" s="274"/>
      <c r="L1093" s="279"/>
      <c r="M1093" s="280"/>
      <c r="N1093" s="281"/>
      <c r="O1093" s="281"/>
      <c r="P1093" s="281"/>
      <c r="Q1093" s="281"/>
      <c r="R1093" s="281"/>
      <c r="S1093" s="281"/>
      <c r="T1093" s="282"/>
      <c r="AT1093" s="283" t="s">
        <v>180</v>
      </c>
      <c r="AU1093" s="283" t="s">
        <v>87</v>
      </c>
      <c r="AV1093" s="14" t="s">
        <v>174</v>
      </c>
      <c r="AW1093" s="14" t="s">
        <v>38</v>
      </c>
      <c r="AX1093" s="14" t="s">
        <v>25</v>
      </c>
      <c r="AY1093" s="283" t="s">
        <v>167</v>
      </c>
    </row>
    <row r="1094" spans="2:65" s="1" customFormat="1" ht="22.8" customHeight="1">
      <c r="B1094" s="47"/>
      <c r="C1094" s="236" t="s">
        <v>1425</v>
      </c>
      <c r="D1094" s="236" t="s">
        <v>169</v>
      </c>
      <c r="E1094" s="237" t="s">
        <v>1426</v>
      </c>
      <c r="F1094" s="238" t="s">
        <v>1427</v>
      </c>
      <c r="G1094" s="239" t="s">
        <v>226</v>
      </c>
      <c r="H1094" s="240">
        <v>6</v>
      </c>
      <c r="I1094" s="241"/>
      <c r="J1094" s="242">
        <f>ROUND(I1094*H1094,2)</f>
        <v>0</v>
      </c>
      <c r="K1094" s="238" t="s">
        <v>173</v>
      </c>
      <c r="L1094" s="73"/>
      <c r="M1094" s="243" t="s">
        <v>24</v>
      </c>
      <c r="N1094" s="244" t="s">
        <v>47</v>
      </c>
      <c r="O1094" s="48"/>
      <c r="P1094" s="245">
        <f>O1094*H1094</f>
        <v>0</v>
      </c>
      <c r="Q1094" s="245">
        <v>0</v>
      </c>
      <c r="R1094" s="245">
        <f>Q1094*H1094</f>
        <v>0</v>
      </c>
      <c r="S1094" s="245">
        <v>0.00175</v>
      </c>
      <c r="T1094" s="246">
        <f>S1094*H1094</f>
        <v>0.0105</v>
      </c>
      <c r="AR1094" s="25" t="s">
        <v>174</v>
      </c>
      <c r="AT1094" s="25" t="s">
        <v>169</v>
      </c>
      <c r="AU1094" s="25" t="s">
        <v>87</v>
      </c>
      <c r="AY1094" s="25" t="s">
        <v>167</v>
      </c>
      <c r="BE1094" s="247">
        <f>IF(N1094="základní",J1094,0)</f>
        <v>0</v>
      </c>
      <c r="BF1094" s="247">
        <f>IF(N1094="snížená",J1094,0)</f>
        <v>0</v>
      </c>
      <c r="BG1094" s="247">
        <f>IF(N1094="zákl. přenesená",J1094,0)</f>
        <v>0</v>
      </c>
      <c r="BH1094" s="247">
        <f>IF(N1094="sníž. přenesená",J1094,0)</f>
        <v>0</v>
      </c>
      <c r="BI1094" s="247">
        <f>IF(N1094="nulová",J1094,0)</f>
        <v>0</v>
      </c>
      <c r="BJ1094" s="25" t="s">
        <v>87</v>
      </c>
      <c r="BK1094" s="247">
        <f>ROUND(I1094*H1094,2)</f>
        <v>0</v>
      </c>
      <c r="BL1094" s="25" t="s">
        <v>174</v>
      </c>
      <c r="BM1094" s="25" t="s">
        <v>1428</v>
      </c>
    </row>
    <row r="1095" spans="2:47" s="1" customFormat="1" ht="13.5">
      <c r="B1095" s="47"/>
      <c r="C1095" s="75"/>
      <c r="D1095" s="248" t="s">
        <v>176</v>
      </c>
      <c r="E1095" s="75"/>
      <c r="F1095" s="249" t="s">
        <v>1429</v>
      </c>
      <c r="G1095" s="75"/>
      <c r="H1095" s="75"/>
      <c r="I1095" s="204"/>
      <c r="J1095" s="75"/>
      <c r="K1095" s="75"/>
      <c r="L1095" s="73"/>
      <c r="M1095" s="250"/>
      <c r="N1095" s="48"/>
      <c r="O1095" s="48"/>
      <c r="P1095" s="48"/>
      <c r="Q1095" s="48"/>
      <c r="R1095" s="48"/>
      <c r="S1095" s="48"/>
      <c r="T1095" s="96"/>
      <c r="AT1095" s="25" t="s">
        <v>176</v>
      </c>
      <c r="AU1095" s="25" t="s">
        <v>87</v>
      </c>
    </row>
    <row r="1096" spans="2:47" s="1" customFormat="1" ht="13.5">
      <c r="B1096" s="47"/>
      <c r="C1096" s="75"/>
      <c r="D1096" s="248" t="s">
        <v>178</v>
      </c>
      <c r="E1096" s="75"/>
      <c r="F1096" s="251" t="s">
        <v>1408</v>
      </c>
      <c r="G1096" s="75"/>
      <c r="H1096" s="75"/>
      <c r="I1096" s="204"/>
      <c r="J1096" s="75"/>
      <c r="K1096" s="75"/>
      <c r="L1096" s="73"/>
      <c r="M1096" s="250"/>
      <c r="N1096" s="48"/>
      <c r="O1096" s="48"/>
      <c r="P1096" s="48"/>
      <c r="Q1096" s="48"/>
      <c r="R1096" s="48"/>
      <c r="S1096" s="48"/>
      <c r="T1096" s="96"/>
      <c r="AT1096" s="25" t="s">
        <v>178</v>
      </c>
      <c r="AU1096" s="25" t="s">
        <v>87</v>
      </c>
    </row>
    <row r="1097" spans="2:51" s="12" customFormat="1" ht="13.5">
      <c r="B1097" s="252"/>
      <c r="C1097" s="253"/>
      <c r="D1097" s="248" t="s">
        <v>180</v>
      </c>
      <c r="E1097" s="254" t="s">
        <v>24</v>
      </c>
      <c r="F1097" s="255" t="s">
        <v>1416</v>
      </c>
      <c r="G1097" s="253"/>
      <c r="H1097" s="254" t="s">
        <v>24</v>
      </c>
      <c r="I1097" s="256"/>
      <c r="J1097" s="253"/>
      <c r="K1097" s="253"/>
      <c r="L1097" s="257"/>
      <c r="M1097" s="258"/>
      <c r="N1097" s="259"/>
      <c r="O1097" s="259"/>
      <c r="P1097" s="259"/>
      <c r="Q1097" s="259"/>
      <c r="R1097" s="259"/>
      <c r="S1097" s="259"/>
      <c r="T1097" s="260"/>
      <c r="AT1097" s="261" t="s">
        <v>180</v>
      </c>
      <c r="AU1097" s="261" t="s">
        <v>87</v>
      </c>
      <c r="AV1097" s="12" t="s">
        <v>25</v>
      </c>
      <c r="AW1097" s="12" t="s">
        <v>38</v>
      </c>
      <c r="AX1097" s="12" t="s">
        <v>75</v>
      </c>
      <c r="AY1097" s="261" t="s">
        <v>167</v>
      </c>
    </row>
    <row r="1098" spans="2:51" s="13" customFormat="1" ht="13.5">
      <c r="B1098" s="262"/>
      <c r="C1098" s="263"/>
      <c r="D1098" s="248" t="s">
        <v>180</v>
      </c>
      <c r="E1098" s="264" t="s">
        <v>24</v>
      </c>
      <c r="F1098" s="265" t="s">
        <v>1430</v>
      </c>
      <c r="G1098" s="263"/>
      <c r="H1098" s="266">
        <v>6</v>
      </c>
      <c r="I1098" s="267"/>
      <c r="J1098" s="263"/>
      <c r="K1098" s="263"/>
      <c r="L1098" s="268"/>
      <c r="M1098" s="269"/>
      <c r="N1098" s="270"/>
      <c r="O1098" s="270"/>
      <c r="P1098" s="270"/>
      <c r="Q1098" s="270"/>
      <c r="R1098" s="270"/>
      <c r="S1098" s="270"/>
      <c r="T1098" s="271"/>
      <c r="AT1098" s="272" t="s">
        <v>180</v>
      </c>
      <c r="AU1098" s="272" t="s">
        <v>87</v>
      </c>
      <c r="AV1098" s="13" t="s">
        <v>87</v>
      </c>
      <c r="AW1098" s="13" t="s">
        <v>38</v>
      </c>
      <c r="AX1098" s="13" t="s">
        <v>25</v>
      </c>
      <c r="AY1098" s="272" t="s">
        <v>167</v>
      </c>
    </row>
    <row r="1099" spans="2:65" s="1" customFormat="1" ht="22.8" customHeight="1">
      <c r="B1099" s="47"/>
      <c r="C1099" s="236" t="s">
        <v>1431</v>
      </c>
      <c r="D1099" s="236" t="s">
        <v>169</v>
      </c>
      <c r="E1099" s="237" t="s">
        <v>1432</v>
      </c>
      <c r="F1099" s="238" t="s">
        <v>1433</v>
      </c>
      <c r="G1099" s="239" t="s">
        <v>226</v>
      </c>
      <c r="H1099" s="240">
        <v>33</v>
      </c>
      <c r="I1099" s="241"/>
      <c r="J1099" s="242">
        <f>ROUND(I1099*H1099,2)</f>
        <v>0</v>
      </c>
      <c r="K1099" s="238" t="s">
        <v>173</v>
      </c>
      <c r="L1099" s="73"/>
      <c r="M1099" s="243" t="s">
        <v>24</v>
      </c>
      <c r="N1099" s="244" t="s">
        <v>47</v>
      </c>
      <c r="O1099" s="48"/>
      <c r="P1099" s="245">
        <f>O1099*H1099</f>
        <v>0</v>
      </c>
      <c r="Q1099" s="245">
        <v>0</v>
      </c>
      <c r="R1099" s="245">
        <f>Q1099*H1099</f>
        <v>0</v>
      </c>
      <c r="S1099" s="245">
        <v>0.04</v>
      </c>
      <c r="T1099" s="246">
        <f>S1099*H1099</f>
        <v>1.32</v>
      </c>
      <c r="AR1099" s="25" t="s">
        <v>174</v>
      </c>
      <c r="AT1099" s="25" t="s">
        <v>169</v>
      </c>
      <c r="AU1099" s="25" t="s">
        <v>87</v>
      </c>
      <c r="AY1099" s="25" t="s">
        <v>167</v>
      </c>
      <c r="BE1099" s="247">
        <f>IF(N1099="základní",J1099,0)</f>
        <v>0</v>
      </c>
      <c r="BF1099" s="247">
        <f>IF(N1099="snížená",J1099,0)</f>
        <v>0</v>
      </c>
      <c r="BG1099" s="247">
        <f>IF(N1099="zákl. přenesená",J1099,0)</f>
        <v>0</v>
      </c>
      <c r="BH1099" s="247">
        <f>IF(N1099="sníž. přenesená",J1099,0)</f>
        <v>0</v>
      </c>
      <c r="BI1099" s="247">
        <f>IF(N1099="nulová",J1099,0)</f>
        <v>0</v>
      </c>
      <c r="BJ1099" s="25" t="s">
        <v>87</v>
      </c>
      <c r="BK1099" s="247">
        <f>ROUND(I1099*H1099,2)</f>
        <v>0</v>
      </c>
      <c r="BL1099" s="25" t="s">
        <v>174</v>
      </c>
      <c r="BM1099" s="25" t="s">
        <v>1434</v>
      </c>
    </row>
    <row r="1100" spans="2:47" s="1" customFormat="1" ht="13.5">
      <c r="B1100" s="47"/>
      <c r="C1100" s="75"/>
      <c r="D1100" s="248" t="s">
        <v>176</v>
      </c>
      <c r="E1100" s="75"/>
      <c r="F1100" s="249" t="s">
        <v>1435</v>
      </c>
      <c r="G1100" s="75"/>
      <c r="H1100" s="75"/>
      <c r="I1100" s="204"/>
      <c r="J1100" s="75"/>
      <c r="K1100" s="75"/>
      <c r="L1100" s="73"/>
      <c r="M1100" s="250"/>
      <c r="N1100" s="48"/>
      <c r="O1100" s="48"/>
      <c r="P1100" s="48"/>
      <c r="Q1100" s="48"/>
      <c r="R1100" s="48"/>
      <c r="S1100" s="48"/>
      <c r="T1100" s="96"/>
      <c r="AT1100" s="25" t="s">
        <v>176</v>
      </c>
      <c r="AU1100" s="25" t="s">
        <v>87</v>
      </c>
    </row>
    <row r="1101" spans="2:51" s="12" customFormat="1" ht="13.5">
      <c r="B1101" s="252"/>
      <c r="C1101" s="253"/>
      <c r="D1101" s="248" t="s">
        <v>180</v>
      </c>
      <c r="E1101" s="254" t="s">
        <v>24</v>
      </c>
      <c r="F1101" s="255" t="s">
        <v>1436</v>
      </c>
      <c r="G1101" s="253"/>
      <c r="H1101" s="254" t="s">
        <v>24</v>
      </c>
      <c r="I1101" s="256"/>
      <c r="J1101" s="253"/>
      <c r="K1101" s="253"/>
      <c r="L1101" s="257"/>
      <c r="M1101" s="258"/>
      <c r="N1101" s="259"/>
      <c r="O1101" s="259"/>
      <c r="P1101" s="259"/>
      <c r="Q1101" s="259"/>
      <c r="R1101" s="259"/>
      <c r="S1101" s="259"/>
      <c r="T1101" s="260"/>
      <c r="AT1101" s="261" t="s">
        <v>180</v>
      </c>
      <c r="AU1101" s="261" t="s">
        <v>87</v>
      </c>
      <c r="AV1101" s="12" t="s">
        <v>25</v>
      </c>
      <c r="AW1101" s="12" t="s">
        <v>38</v>
      </c>
      <c r="AX1101" s="12" t="s">
        <v>75</v>
      </c>
      <c r="AY1101" s="261" t="s">
        <v>167</v>
      </c>
    </row>
    <row r="1102" spans="2:51" s="13" customFormat="1" ht="13.5">
      <c r="B1102" s="262"/>
      <c r="C1102" s="263"/>
      <c r="D1102" s="248" t="s">
        <v>180</v>
      </c>
      <c r="E1102" s="264" t="s">
        <v>24</v>
      </c>
      <c r="F1102" s="265" t="s">
        <v>1437</v>
      </c>
      <c r="G1102" s="263"/>
      <c r="H1102" s="266">
        <v>33</v>
      </c>
      <c r="I1102" s="267"/>
      <c r="J1102" s="263"/>
      <c r="K1102" s="263"/>
      <c r="L1102" s="268"/>
      <c r="M1102" s="269"/>
      <c r="N1102" s="270"/>
      <c r="O1102" s="270"/>
      <c r="P1102" s="270"/>
      <c r="Q1102" s="270"/>
      <c r="R1102" s="270"/>
      <c r="S1102" s="270"/>
      <c r="T1102" s="271"/>
      <c r="AT1102" s="272" t="s">
        <v>180</v>
      </c>
      <c r="AU1102" s="272" t="s">
        <v>87</v>
      </c>
      <c r="AV1102" s="13" t="s">
        <v>87</v>
      </c>
      <c r="AW1102" s="13" t="s">
        <v>38</v>
      </c>
      <c r="AX1102" s="13" t="s">
        <v>25</v>
      </c>
      <c r="AY1102" s="272" t="s">
        <v>167</v>
      </c>
    </row>
    <row r="1103" spans="2:65" s="1" customFormat="1" ht="14.4" customHeight="1">
      <c r="B1103" s="47"/>
      <c r="C1103" s="236" t="s">
        <v>1438</v>
      </c>
      <c r="D1103" s="236" t="s">
        <v>169</v>
      </c>
      <c r="E1103" s="237" t="s">
        <v>1439</v>
      </c>
      <c r="F1103" s="238" t="s">
        <v>1440</v>
      </c>
      <c r="G1103" s="239" t="s">
        <v>270</v>
      </c>
      <c r="H1103" s="240">
        <v>18</v>
      </c>
      <c r="I1103" s="241"/>
      <c r="J1103" s="242">
        <f>ROUND(I1103*H1103,2)</f>
        <v>0</v>
      </c>
      <c r="K1103" s="238" t="s">
        <v>173</v>
      </c>
      <c r="L1103" s="73"/>
      <c r="M1103" s="243" t="s">
        <v>24</v>
      </c>
      <c r="N1103" s="244" t="s">
        <v>47</v>
      </c>
      <c r="O1103" s="48"/>
      <c r="P1103" s="245">
        <f>O1103*H1103</f>
        <v>0</v>
      </c>
      <c r="Q1103" s="245">
        <v>0</v>
      </c>
      <c r="R1103" s="245">
        <f>Q1103*H1103</f>
        <v>0</v>
      </c>
      <c r="S1103" s="245">
        <v>0.00167</v>
      </c>
      <c r="T1103" s="246">
        <f>S1103*H1103</f>
        <v>0.03006</v>
      </c>
      <c r="AR1103" s="25" t="s">
        <v>174</v>
      </c>
      <c r="AT1103" s="25" t="s">
        <v>169</v>
      </c>
      <c r="AU1103" s="25" t="s">
        <v>87</v>
      </c>
      <c r="AY1103" s="25" t="s">
        <v>167</v>
      </c>
      <c r="BE1103" s="247">
        <f>IF(N1103="základní",J1103,0)</f>
        <v>0</v>
      </c>
      <c r="BF1103" s="247">
        <f>IF(N1103="snížená",J1103,0)</f>
        <v>0</v>
      </c>
      <c r="BG1103" s="247">
        <f>IF(N1103="zákl. přenesená",J1103,0)</f>
        <v>0</v>
      </c>
      <c r="BH1103" s="247">
        <f>IF(N1103="sníž. přenesená",J1103,0)</f>
        <v>0</v>
      </c>
      <c r="BI1103" s="247">
        <f>IF(N1103="nulová",J1103,0)</f>
        <v>0</v>
      </c>
      <c r="BJ1103" s="25" t="s">
        <v>87</v>
      </c>
      <c r="BK1103" s="247">
        <f>ROUND(I1103*H1103,2)</f>
        <v>0</v>
      </c>
      <c r="BL1103" s="25" t="s">
        <v>174</v>
      </c>
      <c r="BM1103" s="25" t="s">
        <v>1441</v>
      </c>
    </row>
    <row r="1104" spans="2:47" s="1" customFormat="1" ht="13.5">
      <c r="B1104" s="47"/>
      <c r="C1104" s="75"/>
      <c r="D1104" s="248" t="s">
        <v>176</v>
      </c>
      <c r="E1104" s="75"/>
      <c r="F1104" s="249" t="s">
        <v>1442</v>
      </c>
      <c r="G1104" s="75"/>
      <c r="H1104" s="75"/>
      <c r="I1104" s="204"/>
      <c r="J1104" s="75"/>
      <c r="K1104" s="75"/>
      <c r="L1104" s="73"/>
      <c r="M1104" s="250"/>
      <c r="N1104" s="48"/>
      <c r="O1104" s="48"/>
      <c r="P1104" s="48"/>
      <c r="Q1104" s="48"/>
      <c r="R1104" s="48"/>
      <c r="S1104" s="48"/>
      <c r="T1104" s="96"/>
      <c r="AT1104" s="25" t="s">
        <v>176</v>
      </c>
      <c r="AU1104" s="25" t="s">
        <v>87</v>
      </c>
    </row>
    <row r="1105" spans="2:51" s="13" customFormat="1" ht="13.5">
      <c r="B1105" s="262"/>
      <c r="C1105" s="263"/>
      <c r="D1105" s="248" t="s">
        <v>180</v>
      </c>
      <c r="E1105" s="264" t="s">
        <v>24</v>
      </c>
      <c r="F1105" s="265" t="s">
        <v>1443</v>
      </c>
      <c r="G1105" s="263"/>
      <c r="H1105" s="266">
        <v>18</v>
      </c>
      <c r="I1105" s="267"/>
      <c r="J1105" s="263"/>
      <c r="K1105" s="263"/>
      <c r="L1105" s="268"/>
      <c r="M1105" s="269"/>
      <c r="N1105" s="270"/>
      <c r="O1105" s="270"/>
      <c r="P1105" s="270"/>
      <c r="Q1105" s="270"/>
      <c r="R1105" s="270"/>
      <c r="S1105" s="270"/>
      <c r="T1105" s="271"/>
      <c r="AT1105" s="272" t="s">
        <v>180</v>
      </c>
      <c r="AU1105" s="272" t="s">
        <v>87</v>
      </c>
      <c r="AV1105" s="13" t="s">
        <v>87</v>
      </c>
      <c r="AW1105" s="13" t="s">
        <v>38</v>
      </c>
      <c r="AX1105" s="13" t="s">
        <v>25</v>
      </c>
      <c r="AY1105" s="272" t="s">
        <v>167</v>
      </c>
    </row>
    <row r="1106" spans="2:65" s="1" customFormat="1" ht="22.8" customHeight="1">
      <c r="B1106" s="47"/>
      <c r="C1106" s="236" t="s">
        <v>1444</v>
      </c>
      <c r="D1106" s="236" t="s">
        <v>169</v>
      </c>
      <c r="E1106" s="237" t="s">
        <v>1445</v>
      </c>
      <c r="F1106" s="238" t="s">
        <v>1446</v>
      </c>
      <c r="G1106" s="239" t="s">
        <v>931</v>
      </c>
      <c r="H1106" s="240">
        <v>10</v>
      </c>
      <c r="I1106" s="241"/>
      <c r="J1106" s="242">
        <f>ROUND(I1106*H1106,2)</f>
        <v>0</v>
      </c>
      <c r="K1106" s="238" t="s">
        <v>173</v>
      </c>
      <c r="L1106" s="73"/>
      <c r="M1106" s="243" t="s">
        <v>24</v>
      </c>
      <c r="N1106" s="244" t="s">
        <v>47</v>
      </c>
      <c r="O1106" s="48"/>
      <c r="P1106" s="245">
        <f>O1106*H1106</f>
        <v>0</v>
      </c>
      <c r="Q1106" s="245">
        <v>0</v>
      </c>
      <c r="R1106" s="245">
        <f>Q1106*H1106</f>
        <v>0</v>
      </c>
      <c r="S1106" s="245">
        <v>0.024</v>
      </c>
      <c r="T1106" s="246">
        <f>S1106*H1106</f>
        <v>0.24</v>
      </c>
      <c r="AR1106" s="25" t="s">
        <v>174</v>
      </c>
      <c r="AT1106" s="25" t="s">
        <v>169</v>
      </c>
      <c r="AU1106" s="25" t="s">
        <v>87</v>
      </c>
      <c r="AY1106" s="25" t="s">
        <v>167</v>
      </c>
      <c r="BE1106" s="247">
        <f>IF(N1106="základní",J1106,0)</f>
        <v>0</v>
      </c>
      <c r="BF1106" s="247">
        <f>IF(N1106="snížená",J1106,0)</f>
        <v>0</v>
      </c>
      <c r="BG1106" s="247">
        <f>IF(N1106="zákl. přenesená",J1106,0)</f>
        <v>0</v>
      </c>
      <c r="BH1106" s="247">
        <f>IF(N1106="sníž. přenesená",J1106,0)</f>
        <v>0</v>
      </c>
      <c r="BI1106" s="247">
        <f>IF(N1106="nulová",J1106,0)</f>
        <v>0</v>
      </c>
      <c r="BJ1106" s="25" t="s">
        <v>87</v>
      </c>
      <c r="BK1106" s="247">
        <f>ROUND(I1106*H1106,2)</f>
        <v>0</v>
      </c>
      <c r="BL1106" s="25" t="s">
        <v>174</v>
      </c>
      <c r="BM1106" s="25" t="s">
        <v>1447</v>
      </c>
    </row>
    <row r="1107" spans="2:47" s="1" customFormat="1" ht="13.5">
      <c r="B1107" s="47"/>
      <c r="C1107" s="75"/>
      <c r="D1107" s="248" t="s">
        <v>176</v>
      </c>
      <c r="E1107" s="75"/>
      <c r="F1107" s="249" t="s">
        <v>1448</v>
      </c>
      <c r="G1107" s="75"/>
      <c r="H1107" s="75"/>
      <c r="I1107" s="204"/>
      <c r="J1107" s="75"/>
      <c r="K1107" s="75"/>
      <c r="L1107" s="73"/>
      <c r="M1107" s="250"/>
      <c r="N1107" s="48"/>
      <c r="O1107" s="48"/>
      <c r="P1107" s="48"/>
      <c r="Q1107" s="48"/>
      <c r="R1107" s="48"/>
      <c r="S1107" s="48"/>
      <c r="T1107" s="96"/>
      <c r="AT1107" s="25" t="s">
        <v>176</v>
      </c>
      <c r="AU1107" s="25" t="s">
        <v>87</v>
      </c>
    </row>
    <row r="1108" spans="2:47" s="1" customFormat="1" ht="13.5">
      <c r="B1108" s="47"/>
      <c r="C1108" s="75"/>
      <c r="D1108" s="248" t="s">
        <v>178</v>
      </c>
      <c r="E1108" s="75"/>
      <c r="F1108" s="251" t="s">
        <v>1449</v>
      </c>
      <c r="G1108" s="75"/>
      <c r="H1108" s="75"/>
      <c r="I1108" s="204"/>
      <c r="J1108" s="75"/>
      <c r="K1108" s="75"/>
      <c r="L1108" s="73"/>
      <c r="M1108" s="250"/>
      <c r="N1108" s="48"/>
      <c r="O1108" s="48"/>
      <c r="P1108" s="48"/>
      <c r="Q1108" s="48"/>
      <c r="R1108" s="48"/>
      <c r="S1108" s="48"/>
      <c r="T1108" s="96"/>
      <c r="AT1108" s="25" t="s">
        <v>178</v>
      </c>
      <c r="AU1108" s="25" t="s">
        <v>87</v>
      </c>
    </row>
    <row r="1109" spans="2:51" s="12" customFormat="1" ht="13.5">
      <c r="B1109" s="252"/>
      <c r="C1109" s="253"/>
      <c r="D1109" s="248" t="s">
        <v>180</v>
      </c>
      <c r="E1109" s="254" t="s">
        <v>24</v>
      </c>
      <c r="F1109" s="255" t="s">
        <v>462</v>
      </c>
      <c r="G1109" s="253"/>
      <c r="H1109" s="254" t="s">
        <v>24</v>
      </c>
      <c r="I1109" s="256"/>
      <c r="J1109" s="253"/>
      <c r="K1109" s="253"/>
      <c r="L1109" s="257"/>
      <c r="M1109" s="258"/>
      <c r="N1109" s="259"/>
      <c r="O1109" s="259"/>
      <c r="P1109" s="259"/>
      <c r="Q1109" s="259"/>
      <c r="R1109" s="259"/>
      <c r="S1109" s="259"/>
      <c r="T1109" s="260"/>
      <c r="AT1109" s="261" t="s">
        <v>180</v>
      </c>
      <c r="AU1109" s="261" t="s">
        <v>87</v>
      </c>
      <c r="AV1109" s="12" t="s">
        <v>25</v>
      </c>
      <c r="AW1109" s="12" t="s">
        <v>38</v>
      </c>
      <c r="AX1109" s="12" t="s">
        <v>75</v>
      </c>
      <c r="AY1109" s="261" t="s">
        <v>167</v>
      </c>
    </row>
    <row r="1110" spans="2:51" s="12" customFormat="1" ht="13.5">
      <c r="B1110" s="252"/>
      <c r="C1110" s="253"/>
      <c r="D1110" s="248" t="s">
        <v>180</v>
      </c>
      <c r="E1110" s="254" t="s">
        <v>24</v>
      </c>
      <c r="F1110" s="255" t="s">
        <v>1450</v>
      </c>
      <c r="G1110" s="253"/>
      <c r="H1110" s="254" t="s">
        <v>24</v>
      </c>
      <c r="I1110" s="256"/>
      <c r="J1110" s="253"/>
      <c r="K1110" s="253"/>
      <c r="L1110" s="257"/>
      <c r="M1110" s="258"/>
      <c r="N1110" s="259"/>
      <c r="O1110" s="259"/>
      <c r="P1110" s="259"/>
      <c r="Q1110" s="259"/>
      <c r="R1110" s="259"/>
      <c r="S1110" s="259"/>
      <c r="T1110" s="260"/>
      <c r="AT1110" s="261" t="s">
        <v>180</v>
      </c>
      <c r="AU1110" s="261" t="s">
        <v>87</v>
      </c>
      <c r="AV1110" s="12" t="s">
        <v>25</v>
      </c>
      <c r="AW1110" s="12" t="s">
        <v>38</v>
      </c>
      <c r="AX1110" s="12" t="s">
        <v>75</v>
      </c>
      <c r="AY1110" s="261" t="s">
        <v>167</v>
      </c>
    </row>
    <row r="1111" spans="2:51" s="12" customFormat="1" ht="13.5">
      <c r="B1111" s="252"/>
      <c r="C1111" s="253"/>
      <c r="D1111" s="248" t="s">
        <v>180</v>
      </c>
      <c r="E1111" s="254" t="s">
        <v>24</v>
      </c>
      <c r="F1111" s="255" t="s">
        <v>1451</v>
      </c>
      <c r="G1111" s="253"/>
      <c r="H1111" s="254" t="s">
        <v>24</v>
      </c>
      <c r="I1111" s="256"/>
      <c r="J1111" s="253"/>
      <c r="K1111" s="253"/>
      <c r="L1111" s="257"/>
      <c r="M1111" s="258"/>
      <c r="N1111" s="259"/>
      <c r="O1111" s="259"/>
      <c r="P1111" s="259"/>
      <c r="Q1111" s="259"/>
      <c r="R1111" s="259"/>
      <c r="S1111" s="259"/>
      <c r="T1111" s="260"/>
      <c r="AT1111" s="261" t="s">
        <v>180</v>
      </c>
      <c r="AU1111" s="261" t="s">
        <v>87</v>
      </c>
      <c r="AV1111" s="12" t="s">
        <v>25</v>
      </c>
      <c r="AW1111" s="12" t="s">
        <v>38</v>
      </c>
      <c r="AX1111" s="12" t="s">
        <v>75</v>
      </c>
      <c r="AY1111" s="261" t="s">
        <v>167</v>
      </c>
    </row>
    <row r="1112" spans="2:51" s="13" customFormat="1" ht="13.5">
      <c r="B1112" s="262"/>
      <c r="C1112" s="263"/>
      <c r="D1112" s="248" t="s">
        <v>180</v>
      </c>
      <c r="E1112" s="264" t="s">
        <v>24</v>
      </c>
      <c r="F1112" s="265" t="s">
        <v>174</v>
      </c>
      <c r="G1112" s="263"/>
      <c r="H1112" s="266">
        <v>4</v>
      </c>
      <c r="I1112" s="267"/>
      <c r="J1112" s="263"/>
      <c r="K1112" s="263"/>
      <c r="L1112" s="268"/>
      <c r="M1112" s="269"/>
      <c r="N1112" s="270"/>
      <c r="O1112" s="270"/>
      <c r="P1112" s="270"/>
      <c r="Q1112" s="270"/>
      <c r="R1112" s="270"/>
      <c r="S1112" s="270"/>
      <c r="T1112" s="271"/>
      <c r="AT1112" s="272" t="s">
        <v>180</v>
      </c>
      <c r="AU1112" s="272" t="s">
        <v>87</v>
      </c>
      <c r="AV1112" s="13" t="s">
        <v>87</v>
      </c>
      <c r="AW1112" s="13" t="s">
        <v>38</v>
      </c>
      <c r="AX1112" s="13" t="s">
        <v>75</v>
      </c>
      <c r="AY1112" s="272" t="s">
        <v>167</v>
      </c>
    </row>
    <row r="1113" spans="2:51" s="12" customFormat="1" ht="13.5">
      <c r="B1113" s="252"/>
      <c r="C1113" s="253"/>
      <c r="D1113" s="248" t="s">
        <v>180</v>
      </c>
      <c r="E1113" s="254" t="s">
        <v>24</v>
      </c>
      <c r="F1113" s="255" t="s">
        <v>1452</v>
      </c>
      <c r="G1113" s="253"/>
      <c r="H1113" s="254" t="s">
        <v>24</v>
      </c>
      <c r="I1113" s="256"/>
      <c r="J1113" s="253"/>
      <c r="K1113" s="253"/>
      <c r="L1113" s="257"/>
      <c r="M1113" s="258"/>
      <c r="N1113" s="259"/>
      <c r="O1113" s="259"/>
      <c r="P1113" s="259"/>
      <c r="Q1113" s="259"/>
      <c r="R1113" s="259"/>
      <c r="S1113" s="259"/>
      <c r="T1113" s="260"/>
      <c r="AT1113" s="261" t="s">
        <v>180</v>
      </c>
      <c r="AU1113" s="261" t="s">
        <v>87</v>
      </c>
      <c r="AV1113" s="12" t="s">
        <v>25</v>
      </c>
      <c r="AW1113" s="12" t="s">
        <v>38</v>
      </c>
      <c r="AX1113" s="12" t="s">
        <v>75</v>
      </c>
      <c r="AY1113" s="261" t="s">
        <v>167</v>
      </c>
    </row>
    <row r="1114" spans="2:51" s="13" customFormat="1" ht="13.5">
      <c r="B1114" s="262"/>
      <c r="C1114" s="263"/>
      <c r="D1114" s="248" t="s">
        <v>180</v>
      </c>
      <c r="E1114" s="264" t="s">
        <v>24</v>
      </c>
      <c r="F1114" s="265" t="s">
        <v>208</v>
      </c>
      <c r="G1114" s="263"/>
      <c r="H1114" s="266">
        <v>5</v>
      </c>
      <c r="I1114" s="267"/>
      <c r="J1114" s="263"/>
      <c r="K1114" s="263"/>
      <c r="L1114" s="268"/>
      <c r="M1114" s="269"/>
      <c r="N1114" s="270"/>
      <c r="O1114" s="270"/>
      <c r="P1114" s="270"/>
      <c r="Q1114" s="270"/>
      <c r="R1114" s="270"/>
      <c r="S1114" s="270"/>
      <c r="T1114" s="271"/>
      <c r="AT1114" s="272" t="s">
        <v>180</v>
      </c>
      <c r="AU1114" s="272" t="s">
        <v>87</v>
      </c>
      <c r="AV1114" s="13" t="s">
        <v>87</v>
      </c>
      <c r="AW1114" s="13" t="s">
        <v>38</v>
      </c>
      <c r="AX1114" s="13" t="s">
        <v>75</v>
      </c>
      <c r="AY1114" s="272" t="s">
        <v>167</v>
      </c>
    </row>
    <row r="1115" spans="2:51" s="12" customFormat="1" ht="13.5">
      <c r="B1115" s="252"/>
      <c r="C1115" s="253"/>
      <c r="D1115" s="248" t="s">
        <v>180</v>
      </c>
      <c r="E1115" s="254" t="s">
        <v>24</v>
      </c>
      <c r="F1115" s="255" t="s">
        <v>1453</v>
      </c>
      <c r="G1115" s="253"/>
      <c r="H1115" s="254" t="s">
        <v>24</v>
      </c>
      <c r="I1115" s="256"/>
      <c r="J1115" s="253"/>
      <c r="K1115" s="253"/>
      <c r="L1115" s="257"/>
      <c r="M1115" s="258"/>
      <c r="N1115" s="259"/>
      <c r="O1115" s="259"/>
      <c r="P1115" s="259"/>
      <c r="Q1115" s="259"/>
      <c r="R1115" s="259"/>
      <c r="S1115" s="259"/>
      <c r="T1115" s="260"/>
      <c r="AT1115" s="261" t="s">
        <v>180</v>
      </c>
      <c r="AU1115" s="261" t="s">
        <v>87</v>
      </c>
      <c r="AV1115" s="12" t="s">
        <v>25</v>
      </c>
      <c r="AW1115" s="12" t="s">
        <v>38</v>
      </c>
      <c r="AX1115" s="12" t="s">
        <v>75</v>
      </c>
      <c r="AY1115" s="261" t="s">
        <v>167</v>
      </c>
    </row>
    <row r="1116" spans="2:51" s="13" customFormat="1" ht="13.5">
      <c r="B1116" s="262"/>
      <c r="C1116" s="263"/>
      <c r="D1116" s="248" t="s">
        <v>180</v>
      </c>
      <c r="E1116" s="264" t="s">
        <v>24</v>
      </c>
      <c r="F1116" s="265" t="s">
        <v>25</v>
      </c>
      <c r="G1116" s="263"/>
      <c r="H1116" s="266">
        <v>1</v>
      </c>
      <c r="I1116" s="267"/>
      <c r="J1116" s="263"/>
      <c r="K1116" s="263"/>
      <c r="L1116" s="268"/>
      <c r="M1116" s="269"/>
      <c r="N1116" s="270"/>
      <c r="O1116" s="270"/>
      <c r="P1116" s="270"/>
      <c r="Q1116" s="270"/>
      <c r="R1116" s="270"/>
      <c r="S1116" s="270"/>
      <c r="T1116" s="271"/>
      <c r="AT1116" s="272" t="s">
        <v>180</v>
      </c>
      <c r="AU1116" s="272" t="s">
        <v>87</v>
      </c>
      <c r="AV1116" s="13" t="s">
        <v>87</v>
      </c>
      <c r="AW1116" s="13" t="s">
        <v>38</v>
      </c>
      <c r="AX1116" s="13" t="s">
        <v>75</v>
      </c>
      <c r="AY1116" s="272" t="s">
        <v>167</v>
      </c>
    </row>
    <row r="1117" spans="2:51" s="14" customFormat="1" ht="13.5">
      <c r="B1117" s="273"/>
      <c r="C1117" s="274"/>
      <c r="D1117" s="248" t="s">
        <v>180</v>
      </c>
      <c r="E1117" s="275" t="s">
        <v>24</v>
      </c>
      <c r="F1117" s="276" t="s">
        <v>201</v>
      </c>
      <c r="G1117" s="274"/>
      <c r="H1117" s="277">
        <v>10</v>
      </c>
      <c r="I1117" s="278"/>
      <c r="J1117" s="274"/>
      <c r="K1117" s="274"/>
      <c r="L1117" s="279"/>
      <c r="M1117" s="280"/>
      <c r="N1117" s="281"/>
      <c r="O1117" s="281"/>
      <c r="P1117" s="281"/>
      <c r="Q1117" s="281"/>
      <c r="R1117" s="281"/>
      <c r="S1117" s="281"/>
      <c r="T1117" s="282"/>
      <c r="AT1117" s="283" t="s">
        <v>180</v>
      </c>
      <c r="AU1117" s="283" t="s">
        <v>87</v>
      </c>
      <c r="AV1117" s="14" t="s">
        <v>174</v>
      </c>
      <c r="AW1117" s="14" t="s">
        <v>38</v>
      </c>
      <c r="AX1117" s="14" t="s">
        <v>25</v>
      </c>
      <c r="AY1117" s="283" t="s">
        <v>167</v>
      </c>
    </row>
    <row r="1118" spans="2:65" s="1" customFormat="1" ht="22.8" customHeight="1">
      <c r="B1118" s="47"/>
      <c r="C1118" s="236" t="s">
        <v>1454</v>
      </c>
      <c r="D1118" s="236" t="s">
        <v>169</v>
      </c>
      <c r="E1118" s="237" t="s">
        <v>1455</v>
      </c>
      <c r="F1118" s="238" t="s">
        <v>1456</v>
      </c>
      <c r="G1118" s="239" t="s">
        <v>931</v>
      </c>
      <c r="H1118" s="240">
        <v>13</v>
      </c>
      <c r="I1118" s="241"/>
      <c r="J1118" s="242">
        <f>ROUND(I1118*H1118,2)</f>
        <v>0</v>
      </c>
      <c r="K1118" s="238" t="s">
        <v>173</v>
      </c>
      <c r="L1118" s="73"/>
      <c r="M1118" s="243" t="s">
        <v>24</v>
      </c>
      <c r="N1118" s="244" t="s">
        <v>47</v>
      </c>
      <c r="O1118" s="48"/>
      <c r="P1118" s="245">
        <f>O1118*H1118</f>
        <v>0</v>
      </c>
      <c r="Q1118" s="245">
        <v>0</v>
      </c>
      <c r="R1118" s="245">
        <f>Q1118*H1118</f>
        <v>0</v>
      </c>
      <c r="S1118" s="245">
        <v>0.005</v>
      </c>
      <c r="T1118" s="246">
        <f>S1118*H1118</f>
        <v>0.065</v>
      </c>
      <c r="AR1118" s="25" t="s">
        <v>174</v>
      </c>
      <c r="AT1118" s="25" t="s">
        <v>169</v>
      </c>
      <c r="AU1118" s="25" t="s">
        <v>87</v>
      </c>
      <c r="AY1118" s="25" t="s">
        <v>167</v>
      </c>
      <c r="BE1118" s="247">
        <f>IF(N1118="základní",J1118,0)</f>
        <v>0</v>
      </c>
      <c r="BF1118" s="247">
        <f>IF(N1118="snížená",J1118,0)</f>
        <v>0</v>
      </c>
      <c r="BG1118" s="247">
        <f>IF(N1118="zákl. přenesená",J1118,0)</f>
        <v>0</v>
      </c>
      <c r="BH1118" s="247">
        <f>IF(N1118="sníž. přenesená",J1118,0)</f>
        <v>0</v>
      </c>
      <c r="BI1118" s="247">
        <f>IF(N1118="nulová",J1118,0)</f>
        <v>0</v>
      </c>
      <c r="BJ1118" s="25" t="s">
        <v>87</v>
      </c>
      <c r="BK1118" s="247">
        <f>ROUND(I1118*H1118,2)</f>
        <v>0</v>
      </c>
      <c r="BL1118" s="25" t="s">
        <v>174</v>
      </c>
      <c r="BM1118" s="25" t="s">
        <v>1457</v>
      </c>
    </row>
    <row r="1119" spans="2:47" s="1" customFormat="1" ht="13.5">
      <c r="B1119" s="47"/>
      <c r="C1119" s="75"/>
      <c r="D1119" s="248" t="s">
        <v>176</v>
      </c>
      <c r="E1119" s="75"/>
      <c r="F1119" s="249" t="s">
        <v>1458</v>
      </c>
      <c r="G1119" s="75"/>
      <c r="H1119" s="75"/>
      <c r="I1119" s="204"/>
      <c r="J1119" s="75"/>
      <c r="K1119" s="75"/>
      <c r="L1119" s="73"/>
      <c r="M1119" s="250"/>
      <c r="N1119" s="48"/>
      <c r="O1119" s="48"/>
      <c r="P1119" s="48"/>
      <c r="Q1119" s="48"/>
      <c r="R1119" s="48"/>
      <c r="S1119" s="48"/>
      <c r="T1119" s="96"/>
      <c r="AT1119" s="25" t="s">
        <v>176</v>
      </c>
      <c r="AU1119" s="25" t="s">
        <v>87</v>
      </c>
    </row>
    <row r="1120" spans="2:65" s="1" customFormat="1" ht="22.8" customHeight="1">
      <c r="B1120" s="47"/>
      <c r="C1120" s="236" t="s">
        <v>1459</v>
      </c>
      <c r="D1120" s="236" t="s">
        <v>169</v>
      </c>
      <c r="E1120" s="237" t="s">
        <v>1460</v>
      </c>
      <c r="F1120" s="238" t="s">
        <v>1461</v>
      </c>
      <c r="G1120" s="239" t="s">
        <v>370</v>
      </c>
      <c r="H1120" s="240">
        <v>268</v>
      </c>
      <c r="I1120" s="241"/>
      <c r="J1120" s="242">
        <f>ROUND(I1120*H1120,2)</f>
        <v>0</v>
      </c>
      <c r="K1120" s="238" t="s">
        <v>173</v>
      </c>
      <c r="L1120" s="73"/>
      <c r="M1120" s="243" t="s">
        <v>24</v>
      </c>
      <c r="N1120" s="244" t="s">
        <v>47</v>
      </c>
      <c r="O1120" s="48"/>
      <c r="P1120" s="245">
        <f>O1120*H1120</f>
        <v>0</v>
      </c>
      <c r="Q1120" s="245">
        <v>0</v>
      </c>
      <c r="R1120" s="245">
        <f>Q1120*H1120</f>
        <v>0</v>
      </c>
      <c r="S1120" s="245">
        <v>0.001</v>
      </c>
      <c r="T1120" s="246">
        <f>S1120*H1120</f>
        <v>0.268</v>
      </c>
      <c r="AR1120" s="25" t="s">
        <v>174</v>
      </c>
      <c r="AT1120" s="25" t="s">
        <v>169</v>
      </c>
      <c r="AU1120" s="25" t="s">
        <v>87</v>
      </c>
      <c r="AY1120" s="25" t="s">
        <v>167</v>
      </c>
      <c r="BE1120" s="247">
        <f>IF(N1120="základní",J1120,0)</f>
        <v>0</v>
      </c>
      <c r="BF1120" s="247">
        <f>IF(N1120="snížená",J1120,0)</f>
        <v>0</v>
      </c>
      <c r="BG1120" s="247">
        <f>IF(N1120="zákl. přenesená",J1120,0)</f>
        <v>0</v>
      </c>
      <c r="BH1120" s="247">
        <f>IF(N1120="sníž. přenesená",J1120,0)</f>
        <v>0</v>
      </c>
      <c r="BI1120" s="247">
        <f>IF(N1120="nulová",J1120,0)</f>
        <v>0</v>
      </c>
      <c r="BJ1120" s="25" t="s">
        <v>87</v>
      </c>
      <c r="BK1120" s="247">
        <f>ROUND(I1120*H1120,2)</f>
        <v>0</v>
      </c>
      <c r="BL1120" s="25" t="s">
        <v>174</v>
      </c>
      <c r="BM1120" s="25" t="s">
        <v>1462</v>
      </c>
    </row>
    <row r="1121" spans="2:47" s="1" customFormat="1" ht="13.5">
      <c r="B1121" s="47"/>
      <c r="C1121" s="75"/>
      <c r="D1121" s="248" t="s">
        <v>176</v>
      </c>
      <c r="E1121" s="75"/>
      <c r="F1121" s="249" t="s">
        <v>1463</v>
      </c>
      <c r="G1121" s="75"/>
      <c r="H1121" s="75"/>
      <c r="I1121" s="204"/>
      <c r="J1121" s="75"/>
      <c r="K1121" s="75"/>
      <c r="L1121" s="73"/>
      <c r="M1121" s="250"/>
      <c r="N1121" s="48"/>
      <c r="O1121" s="48"/>
      <c r="P1121" s="48"/>
      <c r="Q1121" s="48"/>
      <c r="R1121" s="48"/>
      <c r="S1121" s="48"/>
      <c r="T1121" s="96"/>
      <c r="AT1121" s="25" t="s">
        <v>176</v>
      </c>
      <c r="AU1121" s="25" t="s">
        <v>87</v>
      </c>
    </row>
    <row r="1122" spans="2:47" s="1" customFormat="1" ht="13.5">
      <c r="B1122" s="47"/>
      <c r="C1122" s="75"/>
      <c r="D1122" s="248" t="s">
        <v>178</v>
      </c>
      <c r="E1122" s="75"/>
      <c r="F1122" s="251" t="s">
        <v>1464</v>
      </c>
      <c r="G1122" s="75"/>
      <c r="H1122" s="75"/>
      <c r="I1122" s="204"/>
      <c r="J1122" s="75"/>
      <c r="K1122" s="75"/>
      <c r="L1122" s="73"/>
      <c r="M1122" s="250"/>
      <c r="N1122" s="48"/>
      <c r="O1122" s="48"/>
      <c r="P1122" s="48"/>
      <c r="Q1122" s="48"/>
      <c r="R1122" s="48"/>
      <c r="S1122" s="48"/>
      <c r="T1122" s="96"/>
      <c r="AT1122" s="25" t="s">
        <v>178</v>
      </c>
      <c r="AU1122" s="25" t="s">
        <v>87</v>
      </c>
    </row>
    <row r="1123" spans="2:51" s="12" customFormat="1" ht="13.5">
      <c r="B1123" s="252"/>
      <c r="C1123" s="253"/>
      <c r="D1123" s="248" t="s">
        <v>180</v>
      </c>
      <c r="E1123" s="254" t="s">
        <v>24</v>
      </c>
      <c r="F1123" s="255" t="s">
        <v>1465</v>
      </c>
      <c r="G1123" s="253"/>
      <c r="H1123" s="254" t="s">
        <v>24</v>
      </c>
      <c r="I1123" s="256"/>
      <c r="J1123" s="253"/>
      <c r="K1123" s="253"/>
      <c r="L1123" s="257"/>
      <c r="M1123" s="258"/>
      <c r="N1123" s="259"/>
      <c r="O1123" s="259"/>
      <c r="P1123" s="259"/>
      <c r="Q1123" s="259"/>
      <c r="R1123" s="259"/>
      <c r="S1123" s="259"/>
      <c r="T1123" s="260"/>
      <c r="AT1123" s="261" t="s">
        <v>180</v>
      </c>
      <c r="AU1123" s="261" t="s">
        <v>87</v>
      </c>
      <c r="AV1123" s="12" t="s">
        <v>25</v>
      </c>
      <c r="AW1123" s="12" t="s">
        <v>38</v>
      </c>
      <c r="AX1123" s="12" t="s">
        <v>75</v>
      </c>
      <c r="AY1123" s="261" t="s">
        <v>167</v>
      </c>
    </row>
    <row r="1124" spans="2:51" s="12" customFormat="1" ht="13.5">
      <c r="B1124" s="252"/>
      <c r="C1124" s="253"/>
      <c r="D1124" s="248" t="s">
        <v>180</v>
      </c>
      <c r="E1124" s="254" t="s">
        <v>24</v>
      </c>
      <c r="F1124" s="255" t="s">
        <v>1466</v>
      </c>
      <c r="G1124" s="253"/>
      <c r="H1124" s="254" t="s">
        <v>24</v>
      </c>
      <c r="I1124" s="256"/>
      <c r="J1124" s="253"/>
      <c r="K1124" s="253"/>
      <c r="L1124" s="257"/>
      <c r="M1124" s="258"/>
      <c r="N1124" s="259"/>
      <c r="O1124" s="259"/>
      <c r="P1124" s="259"/>
      <c r="Q1124" s="259"/>
      <c r="R1124" s="259"/>
      <c r="S1124" s="259"/>
      <c r="T1124" s="260"/>
      <c r="AT1124" s="261" t="s">
        <v>180</v>
      </c>
      <c r="AU1124" s="261" t="s">
        <v>87</v>
      </c>
      <c r="AV1124" s="12" t="s">
        <v>25</v>
      </c>
      <c r="AW1124" s="12" t="s">
        <v>38</v>
      </c>
      <c r="AX1124" s="12" t="s">
        <v>75</v>
      </c>
      <c r="AY1124" s="261" t="s">
        <v>167</v>
      </c>
    </row>
    <row r="1125" spans="2:51" s="13" customFormat="1" ht="13.5">
      <c r="B1125" s="262"/>
      <c r="C1125" s="263"/>
      <c r="D1125" s="248" t="s">
        <v>180</v>
      </c>
      <c r="E1125" s="264" t="s">
        <v>24</v>
      </c>
      <c r="F1125" s="265" t="s">
        <v>1467</v>
      </c>
      <c r="G1125" s="263"/>
      <c r="H1125" s="266">
        <v>268</v>
      </c>
      <c r="I1125" s="267"/>
      <c r="J1125" s="263"/>
      <c r="K1125" s="263"/>
      <c r="L1125" s="268"/>
      <c r="M1125" s="269"/>
      <c r="N1125" s="270"/>
      <c r="O1125" s="270"/>
      <c r="P1125" s="270"/>
      <c r="Q1125" s="270"/>
      <c r="R1125" s="270"/>
      <c r="S1125" s="270"/>
      <c r="T1125" s="271"/>
      <c r="AT1125" s="272" t="s">
        <v>180</v>
      </c>
      <c r="AU1125" s="272" t="s">
        <v>87</v>
      </c>
      <c r="AV1125" s="13" t="s">
        <v>87</v>
      </c>
      <c r="AW1125" s="13" t="s">
        <v>38</v>
      </c>
      <c r="AX1125" s="13" t="s">
        <v>25</v>
      </c>
      <c r="AY1125" s="272" t="s">
        <v>167</v>
      </c>
    </row>
    <row r="1126" spans="2:65" s="1" customFormat="1" ht="14.4" customHeight="1">
      <c r="B1126" s="47"/>
      <c r="C1126" s="236" t="s">
        <v>1468</v>
      </c>
      <c r="D1126" s="236" t="s">
        <v>169</v>
      </c>
      <c r="E1126" s="237" t="s">
        <v>1469</v>
      </c>
      <c r="F1126" s="238" t="s">
        <v>1470</v>
      </c>
      <c r="G1126" s="239" t="s">
        <v>931</v>
      </c>
      <c r="H1126" s="240">
        <v>4</v>
      </c>
      <c r="I1126" s="241"/>
      <c r="J1126" s="242">
        <f>ROUND(I1126*H1126,2)</f>
        <v>0</v>
      </c>
      <c r="K1126" s="238" t="s">
        <v>24</v>
      </c>
      <c r="L1126" s="73"/>
      <c r="M1126" s="243" t="s">
        <v>24</v>
      </c>
      <c r="N1126" s="244" t="s">
        <v>47</v>
      </c>
      <c r="O1126" s="48"/>
      <c r="P1126" s="245">
        <f>O1126*H1126</f>
        <v>0</v>
      </c>
      <c r="Q1126" s="245">
        <v>0</v>
      </c>
      <c r="R1126" s="245">
        <f>Q1126*H1126</f>
        <v>0</v>
      </c>
      <c r="S1126" s="245">
        <v>0.008</v>
      </c>
      <c r="T1126" s="246">
        <f>S1126*H1126</f>
        <v>0.032</v>
      </c>
      <c r="AR1126" s="25" t="s">
        <v>174</v>
      </c>
      <c r="AT1126" s="25" t="s">
        <v>169</v>
      </c>
      <c r="AU1126" s="25" t="s">
        <v>87</v>
      </c>
      <c r="AY1126" s="25" t="s">
        <v>167</v>
      </c>
      <c r="BE1126" s="247">
        <f>IF(N1126="základní",J1126,0)</f>
        <v>0</v>
      </c>
      <c r="BF1126" s="247">
        <f>IF(N1126="snížená",J1126,0)</f>
        <v>0</v>
      </c>
      <c r="BG1126" s="247">
        <f>IF(N1126="zákl. přenesená",J1126,0)</f>
        <v>0</v>
      </c>
      <c r="BH1126" s="247">
        <f>IF(N1126="sníž. přenesená",J1126,0)</f>
        <v>0</v>
      </c>
      <c r="BI1126" s="247">
        <f>IF(N1126="nulová",J1126,0)</f>
        <v>0</v>
      </c>
      <c r="BJ1126" s="25" t="s">
        <v>87</v>
      </c>
      <c r="BK1126" s="247">
        <f>ROUND(I1126*H1126,2)</f>
        <v>0</v>
      </c>
      <c r="BL1126" s="25" t="s">
        <v>174</v>
      </c>
      <c r="BM1126" s="25" t="s">
        <v>1471</v>
      </c>
    </row>
    <row r="1127" spans="2:47" s="1" customFormat="1" ht="13.5">
      <c r="B1127" s="47"/>
      <c r="C1127" s="75"/>
      <c r="D1127" s="248" t="s">
        <v>176</v>
      </c>
      <c r="E1127" s="75"/>
      <c r="F1127" s="249" t="s">
        <v>1470</v>
      </c>
      <c r="G1127" s="75"/>
      <c r="H1127" s="75"/>
      <c r="I1127" s="204"/>
      <c r="J1127" s="75"/>
      <c r="K1127" s="75"/>
      <c r="L1127" s="73"/>
      <c r="M1127" s="250"/>
      <c r="N1127" s="48"/>
      <c r="O1127" s="48"/>
      <c r="P1127" s="48"/>
      <c r="Q1127" s="48"/>
      <c r="R1127" s="48"/>
      <c r="S1127" s="48"/>
      <c r="T1127" s="96"/>
      <c r="AT1127" s="25" t="s">
        <v>176</v>
      </c>
      <c r="AU1127" s="25" t="s">
        <v>87</v>
      </c>
    </row>
    <row r="1128" spans="2:65" s="1" customFormat="1" ht="14.4" customHeight="1">
      <c r="B1128" s="47"/>
      <c r="C1128" s="236" t="s">
        <v>1472</v>
      </c>
      <c r="D1128" s="236" t="s">
        <v>169</v>
      </c>
      <c r="E1128" s="237" t="s">
        <v>1473</v>
      </c>
      <c r="F1128" s="238" t="s">
        <v>1474</v>
      </c>
      <c r="G1128" s="239" t="s">
        <v>226</v>
      </c>
      <c r="H1128" s="240">
        <v>1.6</v>
      </c>
      <c r="I1128" s="241"/>
      <c r="J1128" s="242">
        <f>ROUND(I1128*H1128,2)</f>
        <v>0</v>
      </c>
      <c r="K1128" s="238" t="s">
        <v>24</v>
      </c>
      <c r="L1128" s="73"/>
      <c r="M1128" s="243" t="s">
        <v>24</v>
      </c>
      <c r="N1128" s="244" t="s">
        <v>47</v>
      </c>
      <c r="O1128" s="48"/>
      <c r="P1128" s="245">
        <f>O1128*H1128</f>
        <v>0</v>
      </c>
      <c r="Q1128" s="245">
        <v>0</v>
      </c>
      <c r="R1128" s="245">
        <f>Q1128*H1128</f>
        <v>0</v>
      </c>
      <c r="S1128" s="245">
        <v>0.003</v>
      </c>
      <c r="T1128" s="246">
        <f>S1128*H1128</f>
        <v>0.0048000000000000004</v>
      </c>
      <c r="AR1128" s="25" t="s">
        <v>174</v>
      </c>
      <c r="AT1128" s="25" t="s">
        <v>169</v>
      </c>
      <c r="AU1128" s="25" t="s">
        <v>87</v>
      </c>
      <c r="AY1128" s="25" t="s">
        <v>167</v>
      </c>
      <c r="BE1128" s="247">
        <f>IF(N1128="základní",J1128,0)</f>
        <v>0</v>
      </c>
      <c r="BF1128" s="247">
        <f>IF(N1128="snížená",J1128,0)</f>
        <v>0</v>
      </c>
      <c r="BG1128" s="247">
        <f>IF(N1128="zákl. přenesená",J1128,0)</f>
        <v>0</v>
      </c>
      <c r="BH1128" s="247">
        <f>IF(N1128="sníž. přenesená",J1128,0)</f>
        <v>0</v>
      </c>
      <c r="BI1128" s="247">
        <f>IF(N1128="nulová",J1128,0)</f>
        <v>0</v>
      </c>
      <c r="BJ1128" s="25" t="s">
        <v>87</v>
      </c>
      <c r="BK1128" s="247">
        <f>ROUND(I1128*H1128,2)</f>
        <v>0</v>
      </c>
      <c r="BL1128" s="25" t="s">
        <v>174</v>
      </c>
      <c r="BM1128" s="25" t="s">
        <v>1475</v>
      </c>
    </row>
    <row r="1129" spans="2:47" s="1" customFormat="1" ht="13.5">
      <c r="B1129" s="47"/>
      <c r="C1129" s="75"/>
      <c r="D1129" s="248" t="s">
        <v>176</v>
      </c>
      <c r="E1129" s="75"/>
      <c r="F1129" s="249" t="s">
        <v>1474</v>
      </c>
      <c r="G1129" s="75"/>
      <c r="H1129" s="75"/>
      <c r="I1129" s="204"/>
      <c r="J1129" s="75"/>
      <c r="K1129" s="75"/>
      <c r="L1129" s="73"/>
      <c r="M1129" s="250"/>
      <c r="N1129" s="48"/>
      <c r="O1129" s="48"/>
      <c r="P1129" s="48"/>
      <c r="Q1129" s="48"/>
      <c r="R1129" s="48"/>
      <c r="S1129" s="48"/>
      <c r="T1129" s="96"/>
      <c r="AT1129" s="25" t="s">
        <v>176</v>
      </c>
      <c r="AU1129" s="25" t="s">
        <v>87</v>
      </c>
    </row>
    <row r="1130" spans="2:51" s="12" customFormat="1" ht="13.5">
      <c r="B1130" s="252"/>
      <c r="C1130" s="253"/>
      <c r="D1130" s="248" t="s">
        <v>180</v>
      </c>
      <c r="E1130" s="254" t="s">
        <v>24</v>
      </c>
      <c r="F1130" s="255" t="s">
        <v>1476</v>
      </c>
      <c r="G1130" s="253"/>
      <c r="H1130" s="254" t="s">
        <v>24</v>
      </c>
      <c r="I1130" s="256"/>
      <c r="J1130" s="253"/>
      <c r="K1130" s="253"/>
      <c r="L1130" s="257"/>
      <c r="M1130" s="258"/>
      <c r="N1130" s="259"/>
      <c r="O1130" s="259"/>
      <c r="P1130" s="259"/>
      <c r="Q1130" s="259"/>
      <c r="R1130" s="259"/>
      <c r="S1130" s="259"/>
      <c r="T1130" s="260"/>
      <c r="AT1130" s="261" t="s">
        <v>180</v>
      </c>
      <c r="AU1130" s="261" t="s">
        <v>87</v>
      </c>
      <c r="AV1130" s="12" t="s">
        <v>25</v>
      </c>
      <c r="AW1130" s="12" t="s">
        <v>38</v>
      </c>
      <c r="AX1130" s="12" t="s">
        <v>75</v>
      </c>
      <c r="AY1130" s="261" t="s">
        <v>167</v>
      </c>
    </row>
    <row r="1131" spans="2:51" s="13" customFormat="1" ht="13.5">
      <c r="B1131" s="262"/>
      <c r="C1131" s="263"/>
      <c r="D1131" s="248" t="s">
        <v>180</v>
      </c>
      <c r="E1131" s="264" t="s">
        <v>24</v>
      </c>
      <c r="F1131" s="265" t="s">
        <v>1477</v>
      </c>
      <c r="G1131" s="263"/>
      <c r="H1131" s="266">
        <v>1.6</v>
      </c>
      <c r="I1131" s="267"/>
      <c r="J1131" s="263"/>
      <c r="K1131" s="263"/>
      <c r="L1131" s="268"/>
      <c r="M1131" s="269"/>
      <c r="N1131" s="270"/>
      <c r="O1131" s="270"/>
      <c r="P1131" s="270"/>
      <c r="Q1131" s="270"/>
      <c r="R1131" s="270"/>
      <c r="S1131" s="270"/>
      <c r="T1131" s="271"/>
      <c r="AT1131" s="272" t="s">
        <v>180</v>
      </c>
      <c r="AU1131" s="272" t="s">
        <v>87</v>
      </c>
      <c r="AV1131" s="13" t="s">
        <v>87</v>
      </c>
      <c r="AW1131" s="13" t="s">
        <v>38</v>
      </c>
      <c r="AX1131" s="13" t="s">
        <v>25</v>
      </c>
      <c r="AY1131" s="272" t="s">
        <v>167</v>
      </c>
    </row>
    <row r="1132" spans="2:65" s="1" customFormat="1" ht="22.8" customHeight="1">
      <c r="B1132" s="47"/>
      <c r="C1132" s="236" t="s">
        <v>1478</v>
      </c>
      <c r="D1132" s="236" t="s">
        <v>169</v>
      </c>
      <c r="E1132" s="237" t="s">
        <v>1479</v>
      </c>
      <c r="F1132" s="238" t="s">
        <v>1480</v>
      </c>
      <c r="G1132" s="239" t="s">
        <v>226</v>
      </c>
      <c r="H1132" s="240">
        <v>8</v>
      </c>
      <c r="I1132" s="241"/>
      <c r="J1132" s="242">
        <f>ROUND(I1132*H1132,2)</f>
        <v>0</v>
      </c>
      <c r="K1132" s="238" t="s">
        <v>173</v>
      </c>
      <c r="L1132" s="73"/>
      <c r="M1132" s="243" t="s">
        <v>24</v>
      </c>
      <c r="N1132" s="244" t="s">
        <v>47</v>
      </c>
      <c r="O1132" s="48"/>
      <c r="P1132" s="245">
        <f>O1132*H1132</f>
        <v>0</v>
      </c>
      <c r="Q1132" s="245">
        <v>0</v>
      </c>
      <c r="R1132" s="245">
        <f>Q1132*H1132</f>
        <v>0</v>
      </c>
      <c r="S1132" s="245">
        <v>0.08317</v>
      </c>
      <c r="T1132" s="246">
        <f>S1132*H1132</f>
        <v>0.66536</v>
      </c>
      <c r="AR1132" s="25" t="s">
        <v>174</v>
      </c>
      <c r="AT1132" s="25" t="s">
        <v>169</v>
      </c>
      <c r="AU1132" s="25" t="s">
        <v>87</v>
      </c>
      <c r="AY1132" s="25" t="s">
        <v>167</v>
      </c>
      <c r="BE1132" s="247">
        <f>IF(N1132="základní",J1132,0)</f>
        <v>0</v>
      </c>
      <c r="BF1132" s="247">
        <f>IF(N1132="snížená",J1132,0)</f>
        <v>0</v>
      </c>
      <c r="BG1132" s="247">
        <f>IF(N1132="zákl. přenesená",J1132,0)</f>
        <v>0</v>
      </c>
      <c r="BH1132" s="247">
        <f>IF(N1132="sníž. přenesená",J1132,0)</f>
        <v>0</v>
      </c>
      <c r="BI1132" s="247">
        <f>IF(N1132="nulová",J1132,0)</f>
        <v>0</v>
      </c>
      <c r="BJ1132" s="25" t="s">
        <v>87</v>
      </c>
      <c r="BK1132" s="247">
        <f>ROUND(I1132*H1132,2)</f>
        <v>0</v>
      </c>
      <c r="BL1132" s="25" t="s">
        <v>174</v>
      </c>
      <c r="BM1132" s="25" t="s">
        <v>1481</v>
      </c>
    </row>
    <row r="1133" spans="2:47" s="1" customFormat="1" ht="13.5">
      <c r="B1133" s="47"/>
      <c r="C1133" s="75"/>
      <c r="D1133" s="248" t="s">
        <v>176</v>
      </c>
      <c r="E1133" s="75"/>
      <c r="F1133" s="249" t="s">
        <v>1480</v>
      </c>
      <c r="G1133" s="75"/>
      <c r="H1133" s="75"/>
      <c r="I1133" s="204"/>
      <c r="J1133" s="75"/>
      <c r="K1133" s="75"/>
      <c r="L1133" s="73"/>
      <c r="M1133" s="250"/>
      <c r="N1133" s="48"/>
      <c r="O1133" s="48"/>
      <c r="P1133" s="48"/>
      <c r="Q1133" s="48"/>
      <c r="R1133" s="48"/>
      <c r="S1133" s="48"/>
      <c r="T1133" s="96"/>
      <c r="AT1133" s="25" t="s">
        <v>176</v>
      </c>
      <c r="AU1133" s="25" t="s">
        <v>87</v>
      </c>
    </row>
    <row r="1134" spans="2:51" s="12" customFormat="1" ht="13.5">
      <c r="B1134" s="252"/>
      <c r="C1134" s="253"/>
      <c r="D1134" s="248" t="s">
        <v>180</v>
      </c>
      <c r="E1134" s="254" t="s">
        <v>24</v>
      </c>
      <c r="F1134" s="255" t="s">
        <v>1482</v>
      </c>
      <c r="G1134" s="253"/>
      <c r="H1134" s="254" t="s">
        <v>24</v>
      </c>
      <c r="I1134" s="256"/>
      <c r="J1134" s="253"/>
      <c r="K1134" s="253"/>
      <c r="L1134" s="257"/>
      <c r="M1134" s="258"/>
      <c r="N1134" s="259"/>
      <c r="O1134" s="259"/>
      <c r="P1134" s="259"/>
      <c r="Q1134" s="259"/>
      <c r="R1134" s="259"/>
      <c r="S1134" s="259"/>
      <c r="T1134" s="260"/>
      <c r="AT1134" s="261" t="s">
        <v>180</v>
      </c>
      <c r="AU1134" s="261" t="s">
        <v>87</v>
      </c>
      <c r="AV1134" s="12" t="s">
        <v>25</v>
      </c>
      <c r="AW1134" s="12" t="s">
        <v>38</v>
      </c>
      <c r="AX1134" s="12" t="s">
        <v>75</v>
      </c>
      <c r="AY1134" s="261" t="s">
        <v>167</v>
      </c>
    </row>
    <row r="1135" spans="2:51" s="12" customFormat="1" ht="13.5">
      <c r="B1135" s="252"/>
      <c r="C1135" s="253"/>
      <c r="D1135" s="248" t="s">
        <v>180</v>
      </c>
      <c r="E1135" s="254" t="s">
        <v>24</v>
      </c>
      <c r="F1135" s="255" t="s">
        <v>597</v>
      </c>
      <c r="G1135" s="253"/>
      <c r="H1135" s="254" t="s">
        <v>24</v>
      </c>
      <c r="I1135" s="256"/>
      <c r="J1135" s="253"/>
      <c r="K1135" s="253"/>
      <c r="L1135" s="257"/>
      <c r="M1135" s="258"/>
      <c r="N1135" s="259"/>
      <c r="O1135" s="259"/>
      <c r="P1135" s="259"/>
      <c r="Q1135" s="259"/>
      <c r="R1135" s="259"/>
      <c r="S1135" s="259"/>
      <c r="T1135" s="260"/>
      <c r="AT1135" s="261" t="s">
        <v>180</v>
      </c>
      <c r="AU1135" s="261" t="s">
        <v>87</v>
      </c>
      <c r="AV1135" s="12" t="s">
        <v>25</v>
      </c>
      <c r="AW1135" s="12" t="s">
        <v>38</v>
      </c>
      <c r="AX1135" s="12" t="s">
        <v>75</v>
      </c>
      <c r="AY1135" s="261" t="s">
        <v>167</v>
      </c>
    </row>
    <row r="1136" spans="2:51" s="13" customFormat="1" ht="13.5">
      <c r="B1136" s="262"/>
      <c r="C1136" s="263"/>
      <c r="D1136" s="248" t="s">
        <v>180</v>
      </c>
      <c r="E1136" s="264" t="s">
        <v>24</v>
      </c>
      <c r="F1136" s="265" t="s">
        <v>1483</v>
      </c>
      <c r="G1136" s="263"/>
      <c r="H1136" s="266">
        <v>8</v>
      </c>
      <c r="I1136" s="267"/>
      <c r="J1136" s="263"/>
      <c r="K1136" s="263"/>
      <c r="L1136" s="268"/>
      <c r="M1136" s="269"/>
      <c r="N1136" s="270"/>
      <c r="O1136" s="270"/>
      <c r="P1136" s="270"/>
      <c r="Q1136" s="270"/>
      <c r="R1136" s="270"/>
      <c r="S1136" s="270"/>
      <c r="T1136" s="271"/>
      <c r="AT1136" s="272" t="s">
        <v>180</v>
      </c>
      <c r="AU1136" s="272" t="s">
        <v>87</v>
      </c>
      <c r="AV1136" s="13" t="s">
        <v>87</v>
      </c>
      <c r="AW1136" s="13" t="s">
        <v>38</v>
      </c>
      <c r="AX1136" s="13" t="s">
        <v>25</v>
      </c>
      <c r="AY1136" s="272" t="s">
        <v>167</v>
      </c>
    </row>
    <row r="1137" spans="2:63" s="11" customFormat="1" ht="29.85" customHeight="1">
      <c r="B1137" s="220"/>
      <c r="C1137" s="221"/>
      <c r="D1137" s="222" t="s">
        <v>74</v>
      </c>
      <c r="E1137" s="234" t="s">
        <v>1484</v>
      </c>
      <c r="F1137" s="234" t="s">
        <v>1485</v>
      </c>
      <c r="G1137" s="221"/>
      <c r="H1137" s="221"/>
      <c r="I1137" s="224"/>
      <c r="J1137" s="235">
        <f>BK1137</f>
        <v>0</v>
      </c>
      <c r="K1137" s="221"/>
      <c r="L1137" s="226"/>
      <c r="M1137" s="227"/>
      <c r="N1137" s="228"/>
      <c r="O1137" s="228"/>
      <c r="P1137" s="229">
        <f>SUM(P1138:P1240)</f>
        <v>0</v>
      </c>
      <c r="Q1137" s="228"/>
      <c r="R1137" s="229">
        <f>SUM(R1138:R1240)</f>
        <v>3.680245</v>
      </c>
      <c r="S1137" s="228"/>
      <c r="T1137" s="230">
        <f>SUM(T1138:T1240)</f>
        <v>0</v>
      </c>
      <c r="AR1137" s="231" t="s">
        <v>87</v>
      </c>
      <c r="AT1137" s="232" t="s">
        <v>74</v>
      </c>
      <c r="AU1137" s="232" t="s">
        <v>25</v>
      </c>
      <c r="AY1137" s="231" t="s">
        <v>167</v>
      </c>
      <c r="BK1137" s="233">
        <f>SUM(BK1138:BK1240)</f>
        <v>0</v>
      </c>
    </row>
    <row r="1138" spans="2:65" s="1" customFormat="1" ht="22.8" customHeight="1">
      <c r="B1138" s="47"/>
      <c r="C1138" s="236" t="s">
        <v>1486</v>
      </c>
      <c r="D1138" s="236" t="s">
        <v>169</v>
      </c>
      <c r="E1138" s="237" t="s">
        <v>1487</v>
      </c>
      <c r="F1138" s="238" t="s">
        <v>1488</v>
      </c>
      <c r="G1138" s="239" t="s">
        <v>226</v>
      </c>
      <c r="H1138" s="240">
        <v>25</v>
      </c>
      <c r="I1138" s="241"/>
      <c r="J1138" s="242">
        <f>ROUND(I1138*H1138,2)</f>
        <v>0</v>
      </c>
      <c r="K1138" s="238" t="s">
        <v>173</v>
      </c>
      <c r="L1138" s="73"/>
      <c r="M1138" s="243" t="s">
        <v>24</v>
      </c>
      <c r="N1138" s="244" t="s">
        <v>47</v>
      </c>
      <c r="O1138" s="48"/>
      <c r="P1138" s="245">
        <f>O1138*H1138</f>
        <v>0</v>
      </c>
      <c r="Q1138" s="245">
        <v>0</v>
      </c>
      <c r="R1138" s="245">
        <f>Q1138*H1138</f>
        <v>0</v>
      </c>
      <c r="S1138" s="245">
        <v>0</v>
      </c>
      <c r="T1138" s="246">
        <f>S1138*H1138</f>
        <v>0</v>
      </c>
      <c r="AR1138" s="25" t="s">
        <v>174</v>
      </c>
      <c r="AT1138" s="25" t="s">
        <v>169</v>
      </c>
      <c r="AU1138" s="25" t="s">
        <v>87</v>
      </c>
      <c r="AY1138" s="25" t="s">
        <v>167</v>
      </c>
      <c r="BE1138" s="247">
        <f>IF(N1138="základní",J1138,0)</f>
        <v>0</v>
      </c>
      <c r="BF1138" s="247">
        <f>IF(N1138="snížená",J1138,0)</f>
        <v>0</v>
      </c>
      <c r="BG1138" s="247">
        <f>IF(N1138="zákl. přenesená",J1138,0)</f>
        <v>0</v>
      </c>
      <c r="BH1138" s="247">
        <f>IF(N1138="sníž. přenesená",J1138,0)</f>
        <v>0</v>
      </c>
      <c r="BI1138" s="247">
        <f>IF(N1138="nulová",J1138,0)</f>
        <v>0</v>
      </c>
      <c r="BJ1138" s="25" t="s">
        <v>87</v>
      </c>
      <c r="BK1138" s="247">
        <f>ROUND(I1138*H1138,2)</f>
        <v>0</v>
      </c>
      <c r="BL1138" s="25" t="s">
        <v>174</v>
      </c>
      <c r="BM1138" s="25" t="s">
        <v>1489</v>
      </c>
    </row>
    <row r="1139" spans="2:47" s="1" customFormat="1" ht="13.5">
      <c r="B1139" s="47"/>
      <c r="C1139" s="75"/>
      <c r="D1139" s="248" t="s">
        <v>176</v>
      </c>
      <c r="E1139" s="75"/>
      <c r="F1139" s="249" t="s">
        <v>1490</v>
      </c>
      <c r="G1139" s="75"/>
      <c r="H1139" s="75"/>
      <c r="I1139" s="204"/>
      <c r="J1139" s="75"/>
      <c r="K1139" s="75"/>
      <c r="L1139" s="73"/>
      <c r="M1139" s="250"/>
      <c r="N1139" s="48"/>
      <c r="O1139" s="48"/>
      <c r="P1139" s="48"/>
      <c r="Q1139" s="48"/>
      <c r="R1139" s="48"/>
      <c r="S1139" s="48"/>
      <c r="T1139" s="96"/>
      <c r="AT1139" s="25" t="s">
        <v>176</v>
      </c>
      <c r="AU1139" s="25" t="s">
        <v>87</v>
      </c>
    </row>
    <row r="1140" spans="2:47" s="1" customFormat="1" ht="13.5">
      <c r="B1140" s="47"/>
      <c r="C1140" s="75"/>
      <c r="D1140" s="248" t="s">
        <v>178</v>
      </c>
      <c r="E1140" s="75"/>
      <c r="F1140" s="251" t="s">
        <v>1491</v>
      </c>
      <c r="G1140" s="75"/>
      <c r="H1140" s="75"/>
      <c r="I1140" s="204"/>
      <c r="J1140" s="75"/>
      <c r="K1140" s="75"/>
      <c r="L1140" s="73"/>
      <c r="M1140" s="250"/>
      <c r="N1140" s="48"/>
      <c r="O1140" s="48"/>
      <c r="P1140" s="48"/>
      <c r="Q1140" s="48"/>
      <c r="R1140" s="48"/>
      <c r="S1140" s="48"/>
      <c r="T1140" s="96"/>
      <c r="AT1140" s="25" t="s">
        <v>178</v>
      </c>
      <c r="AU1140" s="25" t="s">
        <v>87</v>
      </c>
    </row>
    <row r="1141" spans="2:51" s="12" customFormat="1" ht="13.5">
      <c r="B1141" s="252"/>
      <c r="C1141" s="253"/>
      <c r="D1141" s="248" t="s">
        <v>180</v>
      </c>
      <c r="E1141" s="254" t="s">
        <v>24</v>
      </c>
      <c r="F1141" s="255" t="s">
        <v>1492</v>
      </c>
      <c r="G1141" s="253"/>
      <c r="H1141" s="254" t="s">
        <v>24</v>
      </c>
      <c r="I1141" s="256"/>
      <c r="J1141" s="253"/>
      <c r="K1141" s="253"/>
      <c r="L1141" s="257"/>
      <c r="M1141" s="258"/>
      <c r="N1141" s="259"/>
      <c r="O1141" s="259"/>
      <c r="P1141" s="259"/>
      <c r="Q1141" s="259"/>
      <c r="R1141" s="259"/>
      <c r="S1141" s="259"/>
      <c r="T1141" s="260"/>
      <c r="AT1141" s="261" t="s">
        <v>180</v>
      </c>
      <c r="AU1141" s="261" t="s">
        <v>87</v>
      </c>
      <c r="AV1141" s="12" t="s">
        <v>25</v>
      </c>
      <c r="AW1141" s="12" t="s">
        <v>38</v>
      </c>
      <c r="AX1141" s="12" t="s">
        <v>75</v>
      </c>
      <c r="AY1141" s="261" t="s">
        <v>167</v>
      </c>
    </row>
    <row r="1142" spans="2:51" s="13" customFormat="1" ht="13.5">
      <c r="B1142" s="262"/>
      <c r="C1142" s="263"/>
      <c r="D1142" s="248" t="s">
        <v>180</v>
      </c>
      <c r="E1142" s="264" t="s">
        <v>24</v>
      </c>
      <c r="F1142" s="265" t="s">
        <v>1493</v>
      </c>
      <c r="G1142" s="263"/>
      <c r="H1142" s="266">
        <v>13</v>
      </c>
      <c r="I1142" s="267"/>
      <c r="J1142" s="263"/>
      <c r="K1142" s="263"/>
      <c r="L1142" s="268"/>
      <c r="M1142" s="269"/>
      <c r="N1142" s="270"/>
      <c r="O1142" s="270"/>
      <c r="P1142" s="270"/>
      <c r="Q1142" s="270"/>
      <c r="R1142" s="270"/>
      <c r="S1142" s="270"/>
      <c r="T1142" s="271"/>
      <c r="AT1142" s="272" t="s">
        <v>180</v>
      </c>
      <c r="AU1142" s="272" t="s">
        <v>87</v>
      </c>
      <c r="AV1142" s="13" t="s">
        <v>87</v>
      </c>
      <c r="AW1142" s="13" t="s">
        <v>38</v>
      </c>
      <c r="AX1142" s="13" t="s">
        <v>75</v>
      </c>
      <c r="AY1142" s="272" t="s">
        <v>167</v>
      </c>
    </row>
    <row r="1143" spans="2:51" s="12" customFormat="1" ht="13.5">
      <c r="B1143" s="252"/>
      <c r="C1143" s="253"/>
      <c r="D1143" s="248" t="s">
        <v>180</v>
      </c>
      <c r="E1143" s="254" t="s">
        <v>24</v>
      </c>
      <c r="F1143" s="255" t="s">
        <v>1494</v>
      </c>
      <c r="G1143" s="253"/>
      <c r="H1143" s="254" t="s">
        <v>24</v>
      </c>
      <c r="I1143" s="256"/>
      <c r="J1143" s="253"/>
      <c r="K1143" s="253"/>
      <c r="L1143" s="257"/>
      <c r="M1143" s="258"/>
      <c r="N1143" s="259"/>
      <c r="O1143" s="259"/>
      <c r="P1143" s="259"/>
      <c r="Q1143" s="259"/>
      <c r="R1143" s="259"/>
      <c r="S1143" s="259"/>
      <c r="T1143" s="260"/>
      <c r="AT1143" s="261" t="s">
        <v>180</v>
      </c>
      <c r="AU1143" s="261" t="s">
        <v>87</v>
      </c>
      <c r="AV1143" s="12" t="s">
        <v>25</v>
      </c>
      <c r="AW1143" s="12" t="s">
        <v>38</v>
      </c>
      <c r="AX1143" s="12" t="s">
        <v>75</v>
      </c>
      <c r="AY1143" s="261" t="s">
        <v>167</v>
      </c>
    </row>
    <row r="1144" spans="2:51" s="12" customFormat="1" ht="13.5">
      <c r="B1144" s="252"/>
      <c r="C1144" s="253"/>
      <c r="D1144" s="248" t="s">
        <v>180</v>
      </c>
      <c r="E1144" s="254" t="s">
        <v>24</v>
      </c>
      <c r="F1144" s="255" t="s">
        <v>1495</v>
      </c>
      <c r="G1144" s="253"/>
      <c r="H1144" s="254" t="s">
        <v>24</v>
      </c>
      <c r="I1144" s="256"/>
      <c r="J1144" s="253"/>
      <c r="K1144" s="253"/>
      <c r="L1144" s="257"/>
      <c r="M1144" s="258"/>
      <c r="N1144" s="259"/>
      <c r="O1144" s="259"/>
      <c r="P1144" s="259"/>
      <c r="Q1144" s="259"/>
      <c r="R1144" s="259"/>
      <c r="S1144" s="259"/>
      <c r="T1144" s="260"/>
      <c r="AT1144" s="261" t="s">
        <v>180</v>
      </c>
      <c r="AU1144" s="261" t="s">
        <v>87</v>
      </c>
      <c r="AV1144" s="12" t="s">
        <v>25</v>
      </c>
      <c r="AW1144" s="12" t="s">
        <v>38</v>
      </c>
      <c r="AX1144" s="12" t="s">
        <v>75</v>
      </c>
      <c r="AY1144" s="261" t="s">
        <v>167</v>
      </c>
    </row>
    <row r="1145" spans="2:51" s="13" customFormat="1" ht="13.5">
      <c r="B1145" s="262"/>
      <c r="C1145" s="263"/>
      <c r="D1145" s="248" t="s">
        <v>180</v>
      </c>
      <c r="E1145" s="264" t="s">
        <v>24</v>
      </c>
      <c r="F1145" s="265" t="s">
        <v>578</v>
      </c>
      <c r="G1145" s="263"/>
      <c r="H1145" s="266">
        <v>12</v>
      </c>
      <c r="I1145" s="267"/>
      <c r="J1145" s="263"/>
      <c r="K1145" s="263"/>
      <c r="L1145" s="268"/>
      <c r="M1145" s="269"/>
      <c r="N1145" s="270"/>
      <c r="O1145" s="270"/>
      <c r="P1145" s="270"/>
      <c r="Q1145" s="270"/>
      <c r="R1145" s="270"/>
      <c r="S1145" s="270"/>
      <c r="T1145" s="271"/>
      <c r="AT1145" s="272" t="s">
        <v>180</v>
      </c>
      <c r="AU1145" s="272" t="s">
        <v>87</v>
      </c>
      <c r="AV1145" s="13" t="s">
        <v>87</v>
      </c>
      <c r="AW1145" s="13" t="s">
        <v>38</v>
      </c>
      <c r="AX1145" s="13" t="s">
        <v>75</v>
      </c>
      <c r="AY1145" s="272" t="s">
        <v>167</v>
      </c>
    </row>
    <row r="1146" spans="2:51" s="14" customFormat="1" ht="13.5">
      <c r="B1146" s="273"/>
      <c r="C1146" s="274"/>
      <c r="D1146" s="248" t="s">
        <v>180</v>
      </c>
      <c r="E1146" s="275" t="s">
        <v>24</v>
      </c>
      <c r="F1146" s="276" t="s">
        <v>201</v>
      </c>
      <c r="G1146" s="274"/>
      <c r="H1146" s="277">
        <v>25</v>
      </c>
      <c r="I1146" s="278"/>
      <c r="J1146" s="274"/>
      <c r="K1146" s="274"/>
      <c r="L1146" s="279"/>
      <c r="M1146" s="280"/>
      <c r="N1146" s="281"/>
      <c r="O1146" s="281"/>
      <c r="P1146" s="281"/>
      <c r="Q1146" s="281"/>
      <c r="R1146" s="281"/>
      <c r="S1146" s="281"/>
      <c r="T1146" s="282"/>
      <c r="AT1146" s="283" t="s">
        <v>180</v>
      </c>
      <c r="AU1146" s="283" t="s">
        <v>87</v>
      </c>
      <c r="AV1146" s="14" t="s">
        <v>174</v>
      </c>
      <c r="AW1146" s="14" t="s">
        <v>38</v>
      </c>
      <c r="AX1146" s="14" t="s">
        <v>25</v>
      </c>
      <c r="AY1146" s="283" t="s">
        <v>167</v>
      </c>
    </row>
    <row r="1147" spans="2:65" s="1" customFormat="1" ht="22.8" customHeight="1">
      <c r="B1147" s="47"/>
      <c r="C1147" s="236" t="s">
        <v>1496</v>
      </c>
      <c r="D1147" s="236" t="s">
        <v>169</v>
      </c>
      <c r="E1147" s="237" t="s">
        <v>1497</v>
      </c>
      <c r="F1147" s="238" t="s">
        <v>1498</v>
      </c>
      <c r="G1147" s="239" t="s">
        <v>226</v>
      </c>
      <c r="H1147" s="240">
        <v>582</v>
      </c>
      <c r="I1147" s="241"/>
      <c r="J1147" s="242">
        <f>ROUND(I1147*H1147,2)</f>
        <v>0</v>
      </c>
      <c r="K1147" s="238" t="s">
        <v>173</v>
      </c>
      <c r="L1147" s="73"/>
      <c r="M1147" s="243" t="s">
        <v>24</v>
      </c>
      <c r="N1147" s="244" t="s">
        <v>47</v>
      </c>
      <c r="O1147" s="48"/>
      <c r="P1147" s="245">
        <f>O1147*H1147</f>
        <v>0</v>
      </c>
      <c r="Q1147" s="245">
        <v>0</v>
      </c>
      <c r="R1147" s="245">
        <f>Q1147*H1147</f>
        <v>0</v>
      </c>
      <c r="S1147" s="245">
        <v>0</v>
      </c>
      <c r="T1147" s="246">
        <f>S1147*H1147</f>
        <v>0</v>
      </c>
      <c r="AR1147" s="25" t="s">
        <v>174</v>
      </c>
      <c r="AT1147" s="25" t="s">
        <v>169</v>
      </c>
      <c r="AU1147" s="25" t="s">
        <v>87</v>
      </c>
      <c r="AY1147" s="25" t="s">
        <v>167</v>
      </c>
      <c r="BE1147" s="247">
        <f>IF(N1147="základní",J1147,0)</f>
        <v>0</v>
      </c>
      <c r="BF1147" s="247">
        <f>IF(N1147="snížená",J1147,0)</f>
        <v>0</v>
      </c>
      <c r="BG1147" s="247">
        <f>IF(N1147="zákl. přenesená",J1147,0)</f>
        <v>0</v>
      </c>
      <c r="BH1147" s="247">
        <f>IF(N1147="sníž. přenesená",J1147,0)</f>
        <v>0</v>
      </c>
      <c r="BI1147" s="247">
        <f>IF(N1147="nulová",J1147,0)</f>
        <v>0</v>
      </c>
      <c r="BJ1147" s="25" t="s">
        <v>87</v>
      </c>
      <c r="BK1147" s="247">
        <f>ROUND(I1147*H1147,2)</f>
        <v>0</v>
      </c>
      <c r="BL1147" s="25" t="s">
        <v>174</v>
      </c>
      <c r="BM1147" s="25" t="s">
        <v>1499</v>
      </c>
    </row>
    <row r="1148" spans="2:47" s="1" customFormat="1" ht="13.5">
      <c r="B1148" s="47"/>
      <c r="C1148" s="75"/>
      <c r="D1148" s="248" t="s">
        <v>176</v>
      </c>
      <c r="E1148" s="75"/>
      <c r="F1148" s="249" t="s">
        <v>1500</v>
      </c>
      <c r="G1148" s="75"/>
      <c r="H1148" s="75"/>
      <c r="I1148" s="204"/>
      <c r="J1148" s="75"/>
      <c r="K1148" s="75"/>
      <c r="L1148" s="73"/>
      <c r="M1148" s="250"/>
      <c r="N1148" s="48"/>
      <c r="O1148" s="48"/>
      <c r="P1148" s="48"/>
      <c r="Q1148" s="48"/>
      <c r="R1148" s="48"/>
      <c r="S1148" s="48"/>
      <c r="T1148" s="96"/>
      <c r="AT1148" s="25" t="s">
        <v>176</v>
      </c>
      <c r="AU1148" s="25" t="s">
        <v>87</v>
      </c>
    </row>
    <row r="1149" spans="2:47" s="1" customFormat="1" ht="13.5">
      <c r="B1149" s="47"/>
      <c r="C1149" s="75"/>
      <c r="D1149" s="248" t="s">
        <v>178</v>
      </c>
      <c r="E1149" s="75"/>
      <c r="F1149" s="251" t="s">
        <v>1491</v>
      </c>
      <c r="G1149" s="75"/>
      <c r="H1149" s="75"/>
      <c r="I1149" s="204"/>
      <c r="J1149" s="75"/>
      <c r="K1149" s="75"/>
      <c r="L1149" s="73"/>
      <c r="M1149" s="250"/>
      <c r="N1149" s="48"/>
      <c r="O1149" s="48"/>
      <c r="P1149" s="48"/>
      <c r="Q1149" s="48"/>
      <c r="R1149" s="48"/>
      <c r="S1149" s="48"/>
      <c r="T1149" s="96"/>
      <c r="AT1149" s="25" t="s">
        <v>178</v>
      </c>
      <c r="AU1149" s="25" t="s">
        <v>87</v>
      </c>
    </row>
    <row r="1150" spans="2:51" s="12" customFormat="1" ht="13.5">
      <c r="B1150" s="252"/>
      <c r="C1150" s="253"/>
      <c r="D1150" s="248" t="s">
        <v>180</v>
      </c>
      <c r="E1150" s="254" t="s">
        <v>24</v>
      </c>
      <c r="F1150" s="255" t="s">
        <v>916</v>
      </c>
      <c r="G1150" s="253"/>
      <c r="H1150" s="254" t="s">
        <v>24</v>
      </c>
      <c r="I1150" s="256"/>
      <c r="J1150" s="253"/>
      <c r="K1150" s="253"/>
      <c r="L1150" s="257"/>
      <c r="M1150" s="258"/>
      <c r="N1150" s="259"/>
      <c r="O1150" s="259"/>
      <c r="P1150" s="259"/>
      <c r="Q1150" s="259"/>
      <c r="R1150" s="259"/>
      <c r="S1150" s="259"/>
      <c r="T1150" s="260"/>
      <c r="AT1150" s="261" t="s">
        <v>180</v>
      </c>
      <c r="AU1150" s="261" t="s">
        <v>87</v>
      </c>
      <c r="AV1150" s="12" t="s">
        <v>25</v>
      </c>
      <c r="AW1150" s="12" t="s">
        <v>38</v>
      </c>
      <c r="AX1150" s="12" t="s">
        <v>75</v>
      </c>
      <c r="AY1150" s="261" t="s">
        <v>167</v>
      </c>
    </row>
    <row r="1151" spans="2:51" s="13" customFormat="1" ht="13.5">
      <c r="B1151" s="262"/>
      <c r="C1151" s="263"/>
      <c r="D1151" s="248" t="s">
        <v>180</v>
      </c>
      <c r="E1151" s="264" t="s">
        <v>24</v>
      </c>
      <c r="F1151" s="265" t="s">
        <v>1501</v>
      </c>
      <c r="G1151" s="263"/>
      <c r="H1151" s="266">
        <v>152.215</v>
      </c>
      <c r="I1151" s="267"/>
      <c r="J1151" s="263"/>
      <c r="K1151" s="263"/>
      <c r="L1151" s="268"/>
      <c r="M1151" s="269"/>
      <c r="N1151" s="270"/>
      <c r="O1151" s="270"/>
      <c r="P1151" s="270"/>
      <c r="Q1151" s="270"/>
      <c r="R1151" s="270"/>
      <c r="S1151" s="270"/>
      <c r="T1151" s="271"/>
      <c r="AT1151" s="272" t="s">
        <v>180</v>
      </c>
      <c r="AU1151" s="272" t="s">
        <v>87</v>
      </c>
      <c r="AV1151" s="13" t="s">
        <v>87</v>
      </c>
      <c r="AW1151" s="13" t="s">
        <v>38</v>
      </c>
      <c r="AX1151" s="13" t="s">
        <v>75</v>
      </c>
      <c r="AY1151" s="272" t="s">
        <v>167</v>
      </c>
    </row>
    <row r="1152" spans="2:51" s="13" customFormat="1" ht="13.5">
      <c r="B1152" s="262"/>
      <c r="C1152" s="263"/>
      <c r="D1152" s="248" t="s">
        <v>180</v>
      </c>
      <c r="E1152" s="264" t="s">
        <v>24</v>
      </c>
      <c r="F1152" s="265" t="s">
        <v>1502</v>
      </c>
      <c r="G1152" s="263"/>
      <c r="H1152" s="266">
        <v>9.825</v>
      </c>
      <c r="I1152" s="267"/>
      <c r="J1152" s="263"/>
      <c r="K1152" s="263"/>
      <c r="L1152" s="268"/>
      <c r="M1152" s="269"/>
      <c r="N1152" s="270"/>
      <c r="O1152" s="270"/>
      <c r="P1152" s="270"/>
      <c r="Q1152" s="270"/>
      <c r="R1152" s="270"/>
      <c r="S1152" s="270"/>
      <c r="T1152" s="271"/>
      <c r="AT1152" s="272" t="s">
        <v>180</v>
      </c>
      <c r="AU1152" s="272" t="s">
        <v>87</v>
      </c>
      <c r="AV1152" s="13" t="s">
        <v>87</v>
      </c>
      <c r="AW1152" s="13" t="s">
        <v>38</v>
      </c>
      <c r="AX1152" s="13" t="s">
        <v>75</v>
      </c>
      <c r="AY1152" s="272" t="s">
        <v>167</v>
      </c>
    </row>
    <row r="1153" spans="2:51" s="13" customFormat="1" ht="13.5">
      <c r="B1153" s="262"/>
      <c r="C1153" s="263"/>
      <c r="D1153" s="248" t="s">
        <v>180</v>
      </c>
      <c r="E1153" s="264" t="s">
        <v>24</v>
      </c>
      <c r="F1153" s="265" t="s">
        <v>1503</v>
      </c>
      <c r="G1153" s="263"/>
      <c r="H1153" s="266">
        <v>5.085</v>
      </c>
      <c r="I1153" s="267"/>
      <c r="J1153" s="263"/>
      <c r="K1153" s="263"/>
      <c r="L1153" s="268"/>
      <c r="M1153" s="269"/>
      <c r="N1153" s="270"/>
      <c r="O1153" s="270"/>
      <c r="P1153" s="270"/>
      <c r="Q1153" s="270"/>
      <c r="R1153" s="270"/>
      <c r="S1153" s="270"/>
      <c r="T1153" s="271"/>
      <c r="AT1153" s="272" t="s">
        <v>180</v>
      </c>
      <c r="AU1153" s="272" t="s">
        <v>87</v>
      </c>
      <c r="AV1153" s="13" t="s">
        <v>87</v>
      </c>
      <c r="AW1153" s="13" t="s">
        <v>38</v>
      </c>
      <c r="AX1153" s="13" t="s">
        <v>75</v>
      </c>
      <c r="AY1153" s="272" t="s">
        <v>167</v>
      </c>
    </row>
    <row r="1154" spans="2:51" s="13" customFormat="1" ht="13.5">
      <c r="B1154" s="262"/>
      <c r="C1154" s="263"/>
      <c r="D1154" s="248" t="s">
        <v>180</v>
      </c>
      <c r="E1154" s="264" t="s">
        <v>24</v>
      </c>
      <c r="F1154" s="265" t="s">
        <v>1504</v>
      </c>
      <c r="G1154" s="263"/>
      <c r="H1154" s="266">
        <v>6.25</v>
      </c>
      <c r="I1154" s="267"/>
      <c r="J1154" s="263"/>
      <c r="K1154" s="263"/>
      <c r="L1154" s="268"/>
      <c r="M1154" s="269"/>
      <c r="N1154" s="270"/>
      <c r="O1154" s="270"/>
      <c r="P1154" s="270"/>
      <c r="Q1154" s="270"/>
      <c r="R1154" s="270"/>
      <c r="S1154" s="270"/>
      <c r="T1154" s="271"/>
      <c r="AT1154" s="272" t="s">
        <v>180</v>
      </c>
      <c r="AU1154" s="272" t="s">
        <v>87</v>
      </c>
      <c r="AV1154" s="13" t="s">
        <v>87</v>
      </c>
      <c r="AW1154" s="13" t="s">
        <v>38</v>
      </c>
      <c r="AX1154" s="13" t="s">
        <v>75</v>
      </c>
      <c r="AY1154" s="272" t="s">
        <v>167</v>
      </c>
    </row>
    <row r="1155" spans="2:51" s="13" customFormat="1" ht="13.5">
      <c r="B1155" s="262"/>
      <c r="C1155" s="263"/>
      <c r="D1155" s="248" t="s">
        <v>180</v>
      </c>
      <c r="E1155" s="264" t="s">
        <v>24</v>
      </c>
      <c r="F1155" s="265" t="s">
        <v>1505</v>
      </c>
      <c r="G1155" s="263"/>
      <c r="H1155" s="266">
        <v>2.625</v>
      </c>
      <c r="I1155" s="267"/>
      <c r="J1155" s="263"/>
      <c r="K1155" s="263"/>
      <c r="L1155" s="268"/>
      <c r="M1155" s="269"/>
      <c r="N1155" s="270"/>
      <c r="O1155" s="270"/>
      <c r="P1155" s="270"/>
      <c r="Q1155" s="270"/>
      <c r="R1155" s="270"/>
      <c r="S1155" s="270"/>
      <c r="T1155" s="271"/>
      <c r="AT1155" s="272" t="s">
        <v>180</v>
      </c>
      <c r="AU1155" s="272" t="s">
        <v>87</v>
      </c>
      <c r="AV1155" s="13" t="s">
        <v>87</v>
      </c>
      <c r="AW1155" s="13" t="s">
        <v>38</v>
      </c>
      <c r="AX1155" s="13" t="s">
        <v>75</v>
      </c>
      <c r="AY1155" s="272" t="s">
        <v>167</v>
      </c>
    </row>
    <row r="1156" spans="2:51" s="15" customFormat="1" ht="13.5">
      <c r="B1156" s="295"/>
      <c r="C1156" s="296"/>
      <c r="D1156" s="248" t="s">
        <v>180</v>
      </c>
      <c r="E1156" s="297" t="s">
        <v>24</v>
      </c>
      <c r="F1156" s="298" t="s">
        <v>708</v>
      </c>
      <c r="G1156" s="296"/>
      <c r="H1156" s="299">
        <v>176</v>
      </c>
      <c r="I1156" s="300"/>
      <c r="J1156" s="296"/>
      <c r="K1156" s="296"/>
      <c r="L1156" s="301"/>
      <c r="M1156" s="302"/>
      <c r="N1156" s="303"/>
      <c r="O1156" s="303"/>
      <c r="P1156" s="303"/>
      <c r="Q1156" s="303"/>
      <c r="R1156" s="303"/>
      <c r="S1156" s="303"/>
      <c r="T1156" s="304"/>
      <c r="AT1156" s="305" t="s">
        <v>180</v>
      </c>
      <c r="AU1156" s="305" t="s">
        <v>87</v>
      </c>
      <c r="AV1156" s="15" t="s">
        <v>190</v>
      </c>
      <c r="AW1156" s="15" t="s">
        <v>38</v>
      </c>
      <c r="AX1156" s="15" t="s">
        <v>75</v>
      </c>
      <c r="AY1156" s="305" t="s">
        <v>167</v>
      </c>
    </row>
    <row r="1157" spans="2:51" s="12" customFormat="1" ht="13.5">
      <c r="B1157" s="252"/>
      <c r="C1157" s="253"/>
      <c r="D1157" s="248" t="s">
        <v>180</v>
      </c>
      <c r="E1157" s="254" t="s">
        <v>24</v>
      </c>
      <c r="F1157" s="255" t="s">
        <v>1506</v>
      </c>
      <c r="G1157" s="253"/>
      <c r="H1157" s="254" t="s">
        <v>24</v>
      </c>
      <c r="I1157" s="256"/>
      <c r="J1157" s="253"/>
      <c r="K1157" s="253"/>
      <c r="L1157" s="257"/>
      <c r="M1157" s="258"/>
      <c r="N1157" s="259"/>
      <c r="O1157" s="259"/>
      <c r="P1157" s="259"/>
      <c r="Q1157" s="259"/>
      <c r="R1157" s="259"/>
      <c r="S1157" s="259"/>
      <c r="T1157" s="260"/>
      <c r="AT1157" s="261" t="s">
        <v>180</v>
      </c>
      <c r="AU1157" s="261" t="s">
        <v>87</v>
      </c>
      <c r="AV1157" s="12" t="s">
        <v>25</v>
      </c>
      <c r="AW1157" s="12" t="s">
        <v>38</v>
      </c>
      <c r="AX1157" s="12" t="s">
        <v>75</v>
      </c>
      <c r="AY1157" s="261" t="s">
        <v>167</v>
      </c>
    </row>
    <row r="1158" spans="2:51" s="13" customFormat="1" ht="13.5">
      <c r="B1158" s="262"/>
      <c r="C1158" s="263"/>
      <c r="D1158" s="248" t="s">
        <v>180</v>
      </c>
      <c r="E1158" s="264" t="s">
        <v>24</v>
      </c>
      <c r="F1158" s="265" t="s">
        <v>1507</v>
      </c>
      <c r="G1158" s="263"/>
      <c r="H1158" s="266">
        <v>13.284</v>
      </c>
      <c r="I1158" s="267"/>
      <c r="J1158" s="263"/>
      <c r="K1158" s="263"/>
      <c r="L1158" s="268"/>
      <c r="M1158" s="269"/>
      <c r="N1158" s="270"/>
      <c r="O1158" s="270"/>
      <c r="P1158" s="270"/>
      <c r="Q1158" s="270"/>
      <c r="R1158" s="270"/>
      <c r="S1158" s="270"/>
      <c r="T1158" s="271"/>
      <c r="AT1158" s="272" t="s">
        <v>180</v>
      </c>
      <c r="AU1158" s="272" t="s">
        <v>87</v>
      </c>
      <c r="AV1158" s="13" t="s">
        <v>87</v>
      </c>
      <c r="AW1158" s="13" t="s">
        <v>38</v>
      </c>
      <c r="AX1158" s="13" t="s">
        <v>75</v>
      </c>
      <c r="AY1158" s="272" t="s">
        <v>167</v>
      </c>
    </row>
    <row r="1159" spans="2:51" s="13" customFormat="1" ht="13.5">
      <c r="B1159" s="262"/>
      <c r="C1159" s="263"/>
      <c r="D1159" s="248" t="s">
        <v>180</v>
      </c>
      <c r="E1159" s="264" t="s">
        <v>24</v>
      </c>
      <c r="F1159" s="265" t="s">
        <v>1508</v>
      </c>
      <c r="G1159" s="263"/>
      <c r="H1159" s="266">
        <v>8.091</v>
      </c>
      <c r="I1159" s="267"/>
      <c r="J1159" s="263"/>
      <c r="K1159" s="263"/>
      <c r="L1159" s="268"/>
      <c r="M1159" s="269"/>
      <c r="N1159" s="270"/>
      <c r="O1159" s="270"/>
      <c r="P1159" s="270"/>
      <c r="Q1159" s="270"/>
      <c r="R1159" s="270"/>
      <c r="S1159" s="270"/>
      <c r="T1159" s="271"/>
      <c r="AT1159" s="272" t="s">
        <v>180</v>
      </c>
      <c r="AU1159" s="272" t="s">
        <v>87</v>
      </c>
      <c r="AV1159" s="13" t="s">
        <v>87</v>
      </c>
      <c r="AW1159" s="13" t="s">
        <v>38</v>
      </c>
      <c r="AX1159" s="13" t="s">
        <v>75</v>
      </c>
      <c r="AY1159" s="272" t="s">
        <v>167</v>
      </c>
    </row>
    <row r="1160" spans="2:51" s="13" customFormat="1" ht="13.5">
      <c r="B1160" s="262"/>
      <c r="C1160" s="263"/>
      <c r="D1160" s="248" t="s">
        <v>180</v>
      </c>
      <c r="E1160" s="264" t="s">
        <v>24</v>
      </c>
      <c r="F1160" s="265" t="s">
        <v>1509</v>
      </c>
      <c r="G1160" s="263"/>
      <c r="H1160" s="266">
        <v>0.625</v>
      </c>
      <c r="I1160" s="267"/>
      <c r="J1160" s="263"/>
      <c r="K1160" s="263"/>
      <c r="L1160" s="268"/>
      <c r="M1160" s="269"/>
      <c r="N1160" s="270"/>
      <c r="O1160" s="270"/>
      <c r="P1160" s="270"/>
      <c r="Q1160" s="270"/>
      <c r="R1160" s="270"/>
      <c r="S1160" s="270"/>
      <c r="T1160" s="271"/>
      <c r="AT1160" s="272" t="s">
        <v>180</v>
      </c>
      <c r="AU1160" s="272" t="s">
        <v>87</v>
      </c>
      <c r="AV1160" s="13" t="s">
        <v>87</v>
      </c>
      <c r="AW1160" s="13" t="s">
        <v>38</v>
      </c>
      <c r="AX1160" s="13" t="s">
        <v>75</v>
      </c>
      <c r="AY1160" s="272" t="s">
        <v>167</v>
      </c>
    </row>
    <row r="1161" spans="2:51" s="15" customFormat="1" ht="13.5">
      <c r="B1161" s="295"/>
      <c r="C1161" s="296"/>
      <c r="D1161" s="248" t="s">
        <v>180</v>
      </c>
      <c r="E1161" s="297" t="s">
        <v>24</v>
      </c>
      <c r="F1161" s="298" t="s">
        <v>647</v>
      </c>
      <c r="G1161" s="296"/>
      <c r="H1161" s="299">
        <v>22</v>
      </c>
      <c r="I1161" s="300"/>
      <c r="J1161" s="296"/>
      <c r="K1161" s="296"/>
      <c r="L1161" s="301"/>
      <c r="M1161" s="302"/>
      <c r="N1161" s="303"/>
      <c r="O1161" s="303"/>
      <c r="P1161" s="303"/>
      <c r="Q1161" s="303"/>
      <c r="R1161" s="303"/>
      <c r="S1161" s="303"/>
      <c r="T1161" s="304"/>
      <c r="AT1161" s="305" t="s">
        <v>180</v>
      </c>
      <c r="AU1161" s="305" t="s">
        <v>87</v>
      </c>
      <c r="AV1161" s="15" t="s">
        <v>190</v>
      </c>
      <c r="AW1161" s="15" t="s">
        <v>38</v>
      </c>
      <c r="AX1161" s="15" t="s">
        <v>75</v>
      </c>
      <c r="AY1161" s="305" t="s">
        <v>167</v>
      </c>
    </row>
    <row r="1162" spans="2:51" s="12" customFormat="1" ht="13.5">
      <c r="B1162" s="252"/>
      <c r="C1162" s="253"/>
      <c r="D1162" s="248" t="s">
        <v>180</v>
      </c>
      <c r="E1162" s="254" t="s">
        <v>24</v>
      </c>
      <c r="F1162" s="255" t="s">
        <v>1510</v>
      </c>
      <c r="G1162" s="253"/>
      <c r="H1162" s="254" t="s">
        <v>24</v>
      </c>
      <c r="I1162" s="256"/>
      <c r="J1162" s="253"/>
      <c r="K1162" s="253"/>
      <c r="L1162" s="257"/>
      <c r="M1162" s="258"/>
      <c r="N1162" s="259"/>
      <c r="O1162" s="259"/>
      <c r="P1162" s="259"/>
      <c r="Q1162" s="259"/>
      <c r="R1162" s="259"/>
      <c r="S1162" s="259"/>
      <c r="T1162" s="260"/>
      <c r="AT1162" s="261" t="s">
        <v>180</v>
      </c>
      <c r="AU1162" s="261" t="s">
        <v>87</v>
      </c>
      <c r="AV1162" s="12" t="s">
        <v>25</v>
      </c>
      <c r="AW1162" s="12" t="s">
        <v>38</v>
      </c>
      <c r="AX1162" s="12" t="s">
        <v>75</v>
      </c>
      <c r="AY1162" s="261" t="s">
        <v>167</v>
      </c>
    </row>
    <row r="1163" spans="2:51" s="13" customFormat="1" ht="13.5">
      <c r="B1163" s="262"/>
      <c r="C1163" s="263"/>
      <c r="D1163" s="248" t="s">
        <v>180</v>
      </c>
      <c r="E1163" s="264" t="s">
        <v>24</v>
      </c>
      <c r="F1163" s="265" t="s">
        <v>1511</v>
      </c>
      <c r="G1163" s="263"/>
      <c r="H1163" s="266">
        <v>3</v>
      </c>
      <c r="I1163" s="267"/>
      <c r="J1163" s="263"/>
      <c r="K1163" s="263"/>
      <c r="L1163" s="268"/>
      <c r="M1163" s="269"/>
      <c r="N1163" s="270"/>
      <c r="O1163" s="270"/>
      <c r="P1163" s="270"/>
      <c r="Q1163" s="270"/>
      <c r="R1163" s="270"/>
      <c r="S1163" s="270"/>
      <c r="T1163" s="271"/>
      <c r="AT1163" s="272" t="s">
        <v>180</v>
      </c>
      <c r="AU1163" s="272" t="s">
        <v>87</v>
      </c>
      <c r="AV1163" s="13" t="s">
        <v>87</v>
      </c>
      <c r="AW1163" s="13" t="s">
        <v>38</v>
      </c>
      <c r="AX1163" s="13" t="s">
        <v>75</v>
      </c>
      <c r="AY1163" s="272" t="s">
        <v>167</v>
      </c>
    </row>
    <row r="1164" spans="2:51" s="15" customFormat="1" ht="13.5">
      <c r="B1164" s="295"/>
      <c r="C1164" s="296"/>
      <c r="D1164" s="248" t="s">
        <v>180</v>
      </c>
      <c r="E1164" s="297" t="s">
        <v>24</v>
      </c>
      <c r="F1164" s="298" t="s">
        <v>1512</v>
      </c>
      <c r="G1164" s="296"/>
      <c r="H1164" s="299">
        <v>3</v>
      </c>
      <c r="I1164" s="300"/>
      <c r="J1164" s="296"/>
      <c r="K1164" s="296"/>
      <c r="L1164" s="301"/>
      <c r="M1164" s="302"/>
      <c r="N1164" s="303"/>
      <c r="O1164" s="303"/>
      <c r="P1164" s="303"/>
      <c r="Q1164" s="303"/>
      <c r="R1164" s="303"/>
      <c r="S1164" s="303"/>
      <c r="T1164" s="304"/>
      <c r="AT1164" s="305" t="s">
        <v>180</v>
      </c>
      <c r="AU1164" s="305" t="s">
        <v>87</v>
      </c>
      <c r="AV1164" s="15" t="s">
        <v>190</v>
      </c>
      <c r="AW1164" s="15" t="s">
        <v>38</v>
      </c>
      <c r="AX1164" s="15" t="s">
        <v>75</v>
      </c>
      <c r="AY1164" s="305" t="s">
        <v>167</v>
      </c>
    </row>
    <row r="1165" spans="2:51" s="12" customFormat="1" ht="13.5">
      <c r="B1165" s="252"/>
      <c r="C1165" s="253"/>
      <c r="D1165" s="248" t="s">
        <v>180</v>
      </c>
      <c r="E1165" s="254" t="s">
        <v>24</v>
      </c>
      <c r="F1165" s="255" t="s">
        <v>1513</v>
      </c>
      <c r="G1165" s="253"/>
      <c r="H1165" s="254" t="s">
        <v>24</v>
      </c>
      <c r="I1165" s="256"/>
      <c r="J1165" s="253"/>
      <c r="K1165" s="253"/>
      <c r="L1165" s="257"/>
      <c r="M1165" s="258"/>
      <c r="N1165" s="259"/>
      <c r="O1165" s="259"/>
      <c r="P1165" s="259"/>
      <c r="Q1165" s="259"/>
      <c r="R1165" s="259"/>
      <c r="S1165" s="259"/>
      <c r="T1165" s="260"/>
      <c r="AT1165" s="261" t="s">
        <v>180</v>
      </c>
      <c r="AU1165" s="261" t="s">
        <v>87</v>
      </c>
      <c r="AV1165" s="12" t="s">
        <v>25</v>
      </c>
      <c r="AW1165" s="12" t="s">
        <v>38</v>
      </c>
      <c r="AX1165" s="12" t="s">
        <v>75</v>
      </c>
      <c r="AY1165" s="261" t="s">
        <v>167</v>
      </c>
    </row>
    <row r="1166" spans="2:51" s="13" customFormat="1" ht="13.5">
      <c r="B1166" s="262"/>
      <c r="C1166" s="263"/>
      <c r="D1166" s="248" t="s">
        <v>180</v>
      </c>
      <c r="E1166" s="264" t="s">
        <v>24</v>
      </c>
      <c r="F1166" s="265" t="s">
        <v>1087</v>
      </c>
      <c r="G1166" s="263"/>
      <c r="H1166" s="266">
        <v>381</v>
      </c>
      <c r="I1166" s="267"/>
      <c r="J1166" s="263"/>
      <c r="K1166" s="263"/>
      <c r="L1166" s="268"/>
      <c r="M1166" s="269"/>
      <c r="N1166" s="270"/>
      <c r="O1166" s="270"/>
      <c r="P1166" s="270"/>
      <c r="Q1166" s="270"/>
      <c r="R1166" s="270"/>
      <c r="S1166" s="270"/>
      <c r="T1166" s="271"/>
      <c r="AT1166" s="272" t="s">
        <v>180</v>
      </c>
      <c r="AU1166" s="272" t="s">
        <v>87</v>
      </c>
      <c r="AV1166" s="13" t="s">
        <v>87</v>
      </c>
      <c r="AW1166" s="13" t="s">
        <v>38</v>
      </c>
      <c r="AX1166" s="13" t="s">
        <v>75</v>
      </c>
      <c r="AY1166" s="272" t="s">
        <v>167</v>
      </c>
    </row>
    <row r="1167" spans="2:51" s="15" customFormat="1" ht="13.5">
      <c r="B1167" s="295"/>
      <c r="C1167" s="296"/>
      <c r="D1167" s="248" t="s">
        <v>180</v>
      </c>
      <c r="E1167" s="297" t="s">
        <v>24</v>
      </c>
      <c r="F1167" s="298" t="s">
        <v>1514</v>
      </c>
      <c r="G1167" s="296"/>
      <c r="H1167" s="299">
        <v>381</v>
      </c>
      <c r="I1167" s="300"/>
      <c r="J1167" s="296"/>
      <c r="K1167" s="296"/>
      <c r="L1167" s="301"/>
      <c r="M1167" s="302"/>
      <c r="N1167" s="303"/>
      <c r="O1167" s="303"/>
      <c r="P1167" s="303"/>
      <c r="Q1167" s="303"/>
      <c r="R1167" s="303"/>
      <c r="S1167" s="303"/>
      <c r="T1167" s="304"/>
      <c r="AT1167" s="305" t="s">
        <v>180</v>
      </c>
      <c r="AU1167" s="305" t="s">
        <v>87</v>
      </c>
      <c r="AV1167" s="15" t="s">
        <v>190</v>
      </c>
      <c r="AW1167" s="15" t="s">
        <v>38</v>
      </c>
      <c r="AX1167" s="15" t="s">
        <v>75</v>
      </c>
      <c r="AY1167" s="305" t="s">
        <v>167</v>
      </c>
    </row>
    <row r="1168" spans="2:51" s="14" customFormat="1" ht="13.5">
      <c r="B1168" s="273"/>
      <c r="C1168" s="274"/>
      <c r="D1168" s="248" t="s">
        <v>180</v>
      </c>
      <c r="E1168" s="275" t="s">
        <v>24</v>
      </c>
      <c r="F1168" s="276" t="s">
        <v>201</v>
      </c>
      <c r="G1168" s="274"/>
      <c r="H1168" s="277">
        <v>582</v>
      </c>
      <c r="I1168" s="278"/>
      <c r="J1168" s="274"/>
      <c r="K1168" s="274"/>
      <c r="L1168" s="279"/>
      <c r="M1168" s="280"/>
      <c r="N1168" s="281"/>
      <c r="O1168" s="281"/>
      <c r="P1168" s="281"/>
      <c r="Q1168" s="281"/>
      <c r="R1168" s="281"/>
      <c r="S1168" s="281"/>
      <c r="T1168" s="282"/>
      <c r="AT1168" s="283" t="s">
        <v>180</v>
      </c>
      <c r="AU1168" s="283" t="s">
        <v>87</v>
      </c>
      <c r="AV1168" s="14" t="s">
        <v>174</v>
      </c>
      <c r="AW1168" s="14" t="s">
        <v>38</v>
      </c>
      <c r="AX1168" s="14" t="s">
        <v>25</v>
      </c>
      <c r="AY1168" s="283" t="s">
        <v>167</v>
      </c>
    </row>
    <row r="1169" spans="2:65" s="1" customFormat="1" ht="14.4" customHeight="1">
      <c r="B1169" s="47"/>
      <c r="C1169" s="285" t="s">
        <v>1515</v>
      </c>
      <c r="D1169" s="285" t="s">
        <v>293</v>
      </c>
      <c r="E1169" s="286" t="s">
        <v>1516</v>
      </c>
      <c r="F1169" s="287" t="s">
        <v>1517</v>
      </c>
      <c r="G1169" s="288" t="s">
        <v>296</v>
      </c>
      <c r="H1169" s="289">
        <v>0.184</v>
      </c>
      <c r="I1169" s="290"/>
      <c r="J1169" s="291">
        <f>ROUND(I1169*H1169,2)</f>
        <v>0</v>
      </c>
      <c r="K1169" s="287" t="s">
        <v>173</v>
      </c>
      <c r="L1169" s="292"/>
      <c r="M1169" s="293" t="s">
        <v>24</v>
      </c>
      <c r="N1169" s="294" t="s">
        <v>47</v>
      </c>
      <c r="O1169" s="48"/>
      <c r="P1169" s="245">
        <f>O1169*H1169</f>
        <v>0</v>
      </c>
      <c r="Q1169" s="245">
        <v>1</v>
      </c>
      <c r="R1169" s="245">
        <f>Q1169*H1169</f>
        <v>0.184</v>
      </c>
      <c r="S1169" s="245">
        <v>0</v>
      </c>
      <c r="T1169" s="246">
        <f>S1169*H1169</f>
        <v>0</v>
      </c>
      <c r="AR1169" s="25" t="s">
        <v>235</v>
      </c>
      <c r="AT1169" s="25" t="s">
        <v>293</v>
      </c>
      <c r="AU1169" s="25" t="s">
        <v>87</v>
      </c>
      <c r="AY1169" s="25" t="s">
        <v>167</v>
      </c>
      <c r="BE1169" s="247">
        <f>IF(N1169="základní",J1169,0)</f>
        <v>0</v>
      </c>
      <c r="BF1169" s="247">
        <f>IF(N1169="snížená",J1169,0)</f>
        <v>0</v>
      </c>
      <c r="BG1169" s="247">
        <f>IF(N1169="zákl. přenesená",J1169,0)</f>
        <v>0</v>
      </c>
      <c r="BH1169" s="247">
        <f>IF(N1169="sníž. přenesená",J1169,0)</f>
        <v>0</v>
      </c>
      <c r="BI1169" s="247">
        <f>IF(N1169="nulová",J1169,0)</f>
        <v>0</v>
      </c>
      <c r="BJ1169" s="25" t="s">
        <v>87</v>
      </c>
      <c r="BK1169" s="247">
        <f>ROUND(I1169*H1169,2)</f>
        <v>0</v>
      </c>
      <c r="BL1169" s="25" t="s">
        <v>174</v>
      </c>
      <c r="BM1169" s="25" t="s">
        <v>1518</v>
      </c>
    </row>
    <row r="1170" spans="2:47" s="1" customFormat="1" ht="13.5">
      <c r="B1170" s="47"/>
      <c r="C1170" s="75"/>
      <c r="D1170" s="248" t="s">
        <v>176</v>
      </c>
      <c r="E1170" s="75"/>
      <c r="F1170" s="249" t="s">
        <v>1519</v>
      </c>
      <c r="G1170" s="75"/>
      <c r="H1170" s="75"/>
      <c r="I1170" s="204"/>
      <c r="J1170" s="75"/>
      <c r="K1170" s="75"/>
      <c r="L1170" s="73"/>
      <c r="M1170" s="250"/>
      <c r="N1170" s="48"/>
      <c r="O1170" s="48"/>
      <c r="P1170" s="48"/>
      <c r="Q1170" s="48"/>
      <c r="R1170" s="48"/>
      <c r="S1170" s="48"/>
      <c r="T1170" s="96"/>
      <c r="AT1170" s="25" t="s">
        <v>176</v>
      </c>
      <c r="AU1170" s="25" t="s">
        <v>87</v>
      </c>
    </row>
    <row r="1171" spans="2:51" s="12" customFormat="1" ht="13.5">
      <c r="B1171" s="252"/>
      <c r="C1171" s="253"/>
      <c r="D1171" s="248" t="s">
        <v>180</v>
      </c>
      <c r="E1171" s="254" t="s">
        <v>24</v>
      </c>
      <c r="F1171" s="255" t="s">
        <v>374</v>
      </c>
      <c r="G1171" s="253"/>
      <c r="H1171" s="254" t="s">
        <v>24</v>
      </c>
      <c r="I1171" s="256"/>
      <c r="J1171" s="253"/>
      <c r="K1171" s="253"/>
      <c r="L1171" s="257"/>
      <c r="M1171" s="258"/>
      <c r="N1171" s="259"/>
      <c r="O1171" s="259"/>
      <c r="P1171" s="259"/>
      <c r="Q1171" s="259"/>
      <c r="R1171" s="259"/>
      <c r="S1171" s="259"/>
      <c r="T1171" s="260"/>
      <c r="AT1171" s="261" t="s">
        <v>180</v>
      </c>
      <c r="AU1171" s="261" t="s">
        <v>87</v>
      </c>
      <c r="AV1171" s="12" t="s">
        <v>25</v>
      </c>
      <c r="AW1171" s="12" t="s">
        <v>38</v>
      </c>
      <c r="AX1171" s="12" t="s">
        <v>75</v>
      </c>
      <c r="AY1171" s="261" t="s">
        <v>167</v>
      </c>
    </row>
    <row r="1172" spans="2:51" s="12" customFormat="1" ht="13.5">
      <c r="B1172" s="252"/>
      <c r="C1172" s="253"/>
      <c r="D1172" s="248" t="s">
        <v>180</v>
      </c>
      <c r="E1172" s="254" t="s">
        <v>24</v>
      </c>
      <c r="F1172" s="255" t="s">
        <v>1520</v>
      </c>
      <c r="G1172" s="253"/>
      <c r="H1172" s="254" t="s">
        <v>24</v>
      </c>
      <c r="I1172" s="256"/>
      <c r="J1172" s="253"/>
      <c r="K1172" s="253"/>
      <c r="L1172" s="257"/>
      <c r="M1172" s="258"/>
      <c r="N1172" s="259"/>
      <c r="O1172" s="259"/>
      <c r="P1172" s="259"/>
      <c r="Q1172" s="259"/>
      <c r="R1172" s="259"/>
      <c r="S1172" s="259"/>
      <c r="T1172" s="260"/>
      <c r="AT1172" s="261" t="s">
        <v>180</v>
      </c>
      <c r="AU1172" s="261" t="s">
        <v>87</v>
      </c>
      <c r="AV1172" s="12" t="s">
        <v>25</v>
      </c>
      <c r="AW1172" s="12" t="s">
        <v>38</v>
      </c>
      <c r="AX1172" s="12" t="s">
        <v>75</v>
      </c>
      <c r="AY1172" s="261" t="s">
        <v>167</v>
      </c>
    </row>
    <row r="1173" spans="2:51" s="13" customFormat="1" ht="13.5">
      <c r="B1173" s="262"/>
      <c r="C1173" s="263"/>
      <c r="D1173" s="248" t="s">
        <v>180</v>
      </c>
      <c r="E1173" s="264" t="s">
        <v>24</v>
      </c>
      <c r="F1173" s="265" t="s">
        <v>1521</v>
      </c>
      <c r="G1173" s="263"/>
      <c r="H1173" s="266">
        <v>0.175</v>
      </c>
      <c r="I1173" s="267"/>
      <c r="J1173" s="263"/>
      <c r="K1173" s="263"/>
      <c r="L1173" s="268"/>
      <c r="M1173" s="269"/>
      <c r="N1173" s="270"/>
      <c r="O1173" s="270"/>
      <c r="P1173" s="270"/>
      <c r="Q1173" s="270"/>
      <c r="R1173" s="270"/>
      <c r="S1173" s="270"/>
      <c r="T1173" s="271"/>
      <c r="AT1173" s="272" t="s">
        <v>180</v>
      </c>
      <c r="AU1173" s="272" t="s">
        <v>87</v>
      </c>
      <c r="AV1173" s="13" t="s">
        <v>87</v>
      </c>
      <c r="AW1173" s="13" t="s">
        <v>38</v>
      </c>
      <c r="AX1173" s="13" t="s">
        <v>75</v>
      </c>
      <c r="AY1173" s="272" t="s">
        <v>167</v>
      </c>
    </row>
    <row r="1174" spans="2:51" s="12" customFormat="1" ht="13.5">
      <c r="B1174" s="252"/>
      <c r="C1174" s="253"/>
      <c r="D1174" s="248" t="s">
        <v>180</v>
      </c>
      <c r="E1174" s="254" t="s">
        <v>24</v>
      </c>
      <c r="F1174" s="255" t="s">
        <v>1522</v>
      </c>
      <c r="G1174" s="253"/>
      <c r="H1174" s="254" t="s">
        <v>24</v>
      </c>
      <c r="I1174" s="256"/>
      <c r="J1174" s="253"/>
      <c r="K1174" s="253"/>
      <c r="L1174" s="257"/>
      <c r="M1174" s="258"/>
      <c r="N1174" s="259"/>
      <c r="O1174" s="259"/>
      <c r="P1174" s="259"/>
      <c r="Q1174" s="259"/>
      <c r="R1174" s="259"/>
      <c r="S1174" s="259"/>
      <c r="T1174" s="260"/>
      <c r="AT1174" s="261" t="s">
        <v>180</v>
      </c>
      <c r="AU1174" s="261" t="s">
        <v>87</v>
      </c>
      <c r="AV1174" s="12" t="s">
        <v>25</v>
      </c>
      <c r="AW1174" s="12" t="s">
        <v>38</v>
      </c>
      <c r="AX1174" s="12" t="s">
        <v>75</v>
      </c>
      <c r="AY1174" s="261" t="s">
        <v>167</v>
      </c>
    </row>
    <row r="1175" spans="2:51" s="13" customFormat="1" ht="13.5">
      <c r="B1175" s="262"/>
      <c r="C1175" s="263"/>
      <c r="D1175" s="248" t="s">
        <v>180</v>
      </c>
      <c r="E1175" s="264" t="s">
        <v>24</v>
      </c>
      <c r="F1175" s="265" t="s">
        <v>1523</v>
      </c>
      <c r="G1175" s="263"/>
      <c r="H1175" s="266">
        <v>0.009</v>
      </c>
      <c r="I1175" s="267"/>
      <c r="J1175" s="263"/>
      <c r="K1175" s="263"/>
      <c r="L1175" s="268"/>
      <c r="M1175" s="269"/>
      <c r="N1175" s="270"/>
      <c r="O1175" s="270"/>
      <c r="P1175" s="270"/>
      <c r="Q1175" s="270"/>
      <c r="R1175" s="270"/>
      <c r="S1175" s="270"/>
      <c r="T1175" s="271"/>
      <c r="AT1175" s="272" t="s">
        <v>180</v>
      </c>
      <c r="AU1175" s="272" t="s">
        <v>87</v>
      </c>
      <c r="AV1175" s="13" t="s">
        <v>87</v>
      </c>
      <c r="AW1175" s="13" t="s">
        <v>38</v>
      </c>
      <c r="AX1175" s="13" t="s">
        <v>75</v>
      </c>
      <c r="AY1175" s="272" t="s">
        <v>167</v>
      </c>
    </row>
    <row r="1176" spans="2:51" s="14" customFormat="1" ht="13.5">
      <c r="B1176" s="273"/>
      <c r="C1176" s="274"/>
      <c r="D1176" s="248" t="s">
        <v>180</v>
      </c>
      <c r="E1176" s="275" t="s">
        <v>24</v>
      </c>
      <c r="F1176" s="276" t="s">
        <v>201</v>
      </c>
      <c r="G1176" s="274"/>
      <c r="H1176" s="277">
        <v>0.184</v>
      </c>
      <c r="I1176" s="278"/>
      <c r="J1176" s="274"/>
      <c r="K1176" s="274"/>
      <c r="L1176" s="279"/>
      <c r="M1176" s="280"/>
      <c r="N1176" s="281"/>
      <c r="O1176" s="281"/>
      <c r="P1176" s="281"/>
      <c r="Q1176" s="281"/>
      <c r="R1176" s="281"/>
      <c r="S1176" s="281"/>
      <c r="T1176" s="282"/>
      <c r="AT1176" s="283" t="s">
        <v>180</v>
      </c>
      <c r="AU1176" s="283" t="s">
        <v>87</v>
      </c>
      <c r="AV1176" s="14" t="s">
        <v>174</v>
      </c>
      <c r="AW1176" s="14" t="s">
        <v>38</v>
      </c>
      <c r="AX1176" s="14" t="s">
        <v>25</v>
      </c>
      <c r="AY1176" s="283" t="s">
        <v>167</v>
      </c>
    </row>
    <row r="1177" spans="2:65" s="1" customFormat="1" ht="22.8" customHeight="1">
      <c r="B1177" s="47"/>
      <c r="C1177" s="236" t="s">
        <v>1524</v>
      </c>
      <c r="D1177" s="236" t="s">
        <v>169</v>
      </c>
      <c r="E1177" s="237" t="s">
        <v>1525</v>
      </c>
      <c r="F1177" s="238" t="s">
        <v>1526</v>
      </c>
      <c r="G1177" s="239" t="s">
        <v>226</v>
      </c>
      <c r="H1177" s="240">
        <v>25</v>
      </c>
      <c r="I1177" s="241"/>
      <c r="J1177" s="242">
        <f>ROUND(I1177*H1177,2)</f>
        <v>0</v>
      </c>
      <c r="K1177" s="238" t="s">
        <v>173</v>
      </c>
      <c r="L1177" s="73"/>
      <c r="M1177" s="243" t="s">
        <v>24</v>
      </c>
      <c r="N1177" s="244" t="s">
        <v>47</v>
      </c>
      <c r="O1177" s="48"/>
      <c r="P1177" s="245">
        <f>O1177*H1177</f>
        <v>0</v>
      </c>
      <c r="Q1177" s="245">
        <v>0.0004</v>
      </c>
      <c r="R1177" s="245">
        <f>Q1177*H1177</f>
        <v>0.01</v>
      </c>
      <c r="S1177" s="245">
        <v>0</v>
      </c>
      <c r="T1177" s="246">
        <f>S1177*H1177</f>
        <v>0</v>
      </c>
      <c r="AR1177" s="25" t="s">
        <v>174</v>
      </c>
      <c r="AT1177" s="25" t="s">
        <v>169</v>
      </c>
      <c r="AU1177" s="25" t="s">
        <v>87</v>
      </c>
      <c r="AY1177" s="25" t="s">
        <v>167</v>
      </c>
      <c r="BE1177" s="247">
        <f>IF(N1177="základní",J1177,0)</f>
        <v>0</v>
      </c>
      <c r="BF1177" s="247">
        <f>IF(N1177="snížená",J1177,0)</f>
        <v>0</v>
      </c>
      <c r="BG1177" s="247">
        <f>IF(N1177="zákl. přenesená",J1177,0)</f>
        <v>0</v>
      </c>
      <c r="BH1177" s="247">
        <f>IF(N1177="sníž. přenesená",J1177,0)</f>
        <v>0</v>
      </c>
      <c r="BI1177" s="247">
        <f>IF(N1177="nulová",J1177,0)</f>
        <v>0</v>
      </c>
      <c r="BJ1177" s="25" t="s">
        <v>87</v>
      </c>
      <c r="BK1177" s="247">
        <f>ROUND(I1177*H1177,2)</f>
        <v>0</v>
      </c>
      <c r="BL1177" s="25" t="s">
        <v>174</v>
      </c>
      <c r="BM1177" s="25" t="s">
        <v>1527</v>
      </c>
    </row>
    <row r="1178" spans="2:47" s="1" customFormat="1" ht="13.5">
      <c r="B1178" s="47"/>
      <c r="C1178" s="75"/>
      <c r="D1178" s="248" t="s">
        <v>176</v>
      </c>
      <c r="E1178" s="75"/>
      <c r="F1178" s="249" t="s">
        <v>1528</v>
      </c>
      <c r="G1178" s="75"/>
      <c r="H1178" s="75"/>
      <c r="I1178" s="204"/>
      <c r="J1178" s="75"/>
      <c r="K1178" s="75"/>
      <c r="L1178" s="73"/>
      <c r="M1178" s="250"/>
      <c r="N1178" s="48"/>
      <c r="O1178" s="48"/>
      <c r="P1178" s="48"/>
      <c r="Q1178" s="48"/>
      <c r="R1178" s="48"/>
      <c r="S1178" s="48"/>
      <c r="T1178" s="96"/>
      <c r="AT1178" s="25" t="s">
        <v>176</v>
      </c>
      <c r="AU1178" s="25" t="s">
        <v>87</v>
      </c>
    </row>
    <row r="1179" spans="2:47" s="1" customFormat="1" ht="13.5">
      <c r="B1179" s="47"/>
      <c r="C1179" s="75"/>
      <c r="D1179" s="248" t="s">
        <v>178</v>
      </c>
      <c r="E1179" s="75"/>
      <c r="F1179" s="251" t="s">
        <v>1529</v>
      </c>
      <c r="G1179" s="75"/>
      <c r="H1179" s="75"/>
      <c r="I1179" s="204"/>
      <c r="J1179" s="75"/>
      <c r="K1179" s="75"/>
      <c r="L1179" s="73"/>
      <c r="M1179" s="250"/>
      <c r="N1179" s="48"/>
      <c r="O1179" s="48"/>
      <c r="P1179" s="48"/>
      <c r="Q1179" s="48"/>
      <c r="R1179" s="48"/>
      <c r="S1179" s="48"/>
      <c r="T1179" s="96"/>
      <c r="AT1179" s="25" t="s">
        <v>178</v>
      </c>
      <c r="AU1179" s="25" t="s">
        <v>87</v>
      </c>
    </row>
    <row r="1180" spans="2:51" s="12" customFormat="1" ht="13.5">
      <c r="B1180" s="252"/>
      <c r="C1180" s="253"/>
      <c r="D1180" s="248" t="s">
        <v>180</v>
      </c>
      <c r="E1180" s="254" t="s">
        <v>24</v>
      </c>
      <c r="F1180" s="255" t="s">
        <v>1492</v>
      </c>
      <c r="G1180" s="253"/>
      <c r="H1180" s="254" t="s">
        <v>24</v>
      </c>
      <c r="I1180" s="256"/>
      <c r="J1180" s="253"/>
      <c r="K1180" s="253"/>
      <c r="L1180" s="257"/>
      <c r="M1180" s="258"/>
      <c r="N1180" s="259"/>
      <c r="O1180" s="259"/>
      <c r="P1180" s="259"/>
      <c r="Q1180" s="259"/>
      <c r="R1180" s="259"/>
      <c r="S1180" s="259"/>
      <c r="T1180" s="260"/>
      <c r="AT1180" s="261" t="s">
        <v>180</v>
      </c>
      <c r="AU1180" s="261" t="s">
        <v>87</v>
      </c>
      <c r="AV1180" s="12" t="s">
        <v>25</v>
      </c>
      <c r="AW1180" s="12" t="s">
        <v>38</v>
      </c>
      <c r="AX1180" s="12" t="s">
        <v>75</v>
      </c>
      <c r="AY1180" s="261" t="s">
        <v>167</v>
      </c>
    </row>
    <row r="1181" spans="2:51" s="13" customFormat="1" ht="13.5">
      <c r="B1181" s="262"/>
      <c r="C1181" s="263"/>
      <c r="D1181" s="248" t="s">
        <v>180</v>
      </c>
      <c r="E1181" s="264" t="s">
        <v>24</v>
      </c>
      <c r="F1181" s="265" t="s">
        <v>1493</v>
      </c>
      <c r="G1181" s="263"/>
      <c r="H1181" s="266">
        <v>13</v>
      </c>
      <c r="I1181" s="267"/>
      <c r="J1181" s="263"/>
      <c r="K1181" s="263"/>
      <c r="L1181" s="268"/>
      <c r="M1181" s="269"/>
      <c r="N1181" s="270"/>
      <c r="O1181" s="270"/>
      <c r="P1181" s="270"/>
      <c r="Q1181" s="270"/>
      <c r="R1181" s="270"/>
      <c r="S1181" s="270"/>
      <c r="T1181" s="271"/>
      <c r="AT1181" s="272" t="s">
        <v>180</v>
      </c>
      <c r="AU1181" s="272" t="s">
        <v>87</v>
      </c>
      <c r="AV1181" s="13" t="s">
        <v>87</v>
      </c>
      <c r="AW1181" s="13" t="s">
        <v>38</v>
      </c>
      <c r="AX1181" s="13" t="s">
        <v>75</v>
      </c>
      <c r="AY1181" s="272" t="s">
        <v>167</v>
      </c>
    </row>
    <row r="1182" spans="2:51" s="12" customFormat="1" ht="13.5">
      <c r="B1182" s="252"/>
      <c r="C1182" s="253"/>
      <c r="D1182" s="248" t="s">
        <v>180</v>
      </c>
      <c r="E1182" s="254" t="s">
        <v>24</v>
      </c>
      <c r="F1182" s="255" t="s">
        <v>1494</v>
      </c>
      <c r="G1182" s="253"/>
      <c r="H1182" s="254" t="s">
        <v>24</v>
      </c>
      <c r="I1182" s="256"/>
      <c r="J1182" s="253"/>
      <c r="K1182" s="253"/>
      <c r="L1182" s="257"/>
      <c r="M1182" s="258"/>
      <c r="N1182" s="259"/>
      <c r="O1182" s="259"/>
      <c r="P1182" s="259"/>
      <c r="Q1182" s="259"/>
      <c r="R1182" s="259"/>
      <c r="S1182" s="259"/>
      <c r="T1182" s="260"/>
      <c r="AT1182" s="261" t="s">
        <v>180</v>
      </c>
      <c r="AU1182" s="261" t="s">
        <v>87</v>
      </c>
      <c r="AV1182" s="12" t="s">
        <v>25</v>
      </c>
      <c r="AW1182" s="12" t="s">
        <v>38</v>
      </c>
      <c r="AX1182" s="12" t="s">
        <v>75</v>
      </c>
      <c r="AY1182" s="261" t="s">
        <v>167</v>
      </c>
    </row>
    <row r="1183" spans="2:51" s="12" customFormat="1" ht="13.5">
      <c r="B1183" s="252"/>
      <c r="C1183" s="253"/>
      <c r="D1183" s="248" t="s">
        <v>180</v>
      </c>
      <c r="E1183" s="254" t="s">
        <v>24</v>
      </c>
      <c r="F1183" s="255" t="s">
        <v>1495</v>
      </c>
      <c r="G1183" s="253"/>
      <c r="H1183" s="254" t="s">
        <v>24</v>
      </c>
      <c r="I1183" s="256"/>
      <c r="J1183" s="253"/>
      <c r="K1183" s="253"/>
      <c r="L1183" s="257"/>
      <c r="M1183" s="258"/>
      <c r="N1183" s="259"/>
      <c r="O1183" s="259"/>
      <c r="P1183" s="259"/>
      <c r="Q1183" s="259"/>
      <c r="R1183" s="259"/>
      <c r="S1183" s="259"/>
      <c r="T1183" s="260"/>
      <c r="AT1183" s="261" t="s">
        <v>180</v>
      </c>
      <c r="AU1183" s="261" t="s">
        <v>87</v>
      </c>
      <c r="AV1183" s="12" t="s">
        <v>25</v>
      </c>
      <c r="AW1183" s="12" t="s">
        <v>38</v>
      </c>
      <c r="AX1183" s="12" t="s">
        <v>75</v>
      </c>
      <c r="AY1183" s="261" t="s">
        <v>167</v>
      </c>
    </row>
    <row r="1184" spans="2:51" s="13" customFormat="1" ht="13.5">
      <c r="B1184" s="262"/>
      <c r="C1184" s="263"/>
      <c r="D1184" s="248" t="s">
        <v>180</v>
      </c>
      <c r="E1184" s="264" t="s">
        <v>24</v>
      </c>
      <c r="F1184" s="265" t="s">
        <v>578</v>
      </c>
      <c r="G1184" s="263"/>
      <c r="H1184" s="266">
        <v>12</v>
      </c>
      <c r="I1184" s="267"/>
      <c r="J1184" s="263"/>
      <c r="K1184" s="263"/>
      <c r="L1184" s="268"/>
      <c r="M1184" s="269"/>
      <c r="N1184" s="270"/>
      <c r="O1184" s="270"/>
      <c r="P1184" s="270"/>
      <c r="Q1184" s="270"/>
      <c r="R1184" s="270"/>
      <c r="S1184" s="270"/>
      <c r="T1184" s="271"/>
      <c r="AT1184" s="272" t="s">
        <v>180</v>
      </c>
      <c r="AU1184" s="272" t="s">
        <v>87</v>
      </c>
      <c r="AV1184" s="13" t="s">
        <v>87</v>
      </c>
      <c r="AW1184" s="13" t="s">
        <v>38</v>
      </c>
      <c r="AX1184" s="13" t="s">
        <v>75</v>
      </c>
      <c r="AY1184" s="272" t="s">
        <v>167</v>
      </c>
    </row>
    <row r="1185" spans="2:51" s="14" customFormat="1" ht="13.5">
      <c r="B1185" s="273"/>
      <c r="C1185" s="274"/>
      <c r="D1185" s="248" t="s">
        <v>180</v>
      </c>
      <c r="E1185" s="275" t="s">
        <v>24</v>
      </c>
      <c r="F1185" s="276" t="s">
        <v>201</v>
      </c>
      <c r="G1185" s="274"/>
      <c r="H1185" s="277">
        <v>25</v>
      </c>
      <c r="I1185" s="278"/>
      <c r="J1185" s="274"/>
      <c r="K1185" s="274"/>
      <c r="L1185" s="279"/>
      <c r="M1185" s="280"/>
      <c r="N1185" s="281"/>
      <c r="O1185" s="281"/>
      <c r="P1185" s="281"/>
      <c r="Q1185" s="281"/>
      <c r="R1185" s="281"/>
      <c r="S1185" s="281"/>
      <c r="T1185" s="282"/>
      <c r="AT1185" s="283" t="s">
        <v>180</v>
      </c>
      <c r="AU1185" s="283" t="s">
        <v>87</v>
      </c>
      <c r="AV1185" s="14" t="s">
        <v>174</v>
      </c>
      <c r="AW1185" s="14" t="s">
        <v>38</v>
      </c>
      <c r="AX1185" s="14" t="s">
        <v>25</v>
      </c>
      <c r="AY1185" s="283" t="s">
        <v>167</v>
      </c>
    </row>
    <row r="1186" spans="2:65" s="1" customFormat="1" ht="22.8" customHeight="1">
      <c r="B1186" s="47"/>
      <c r="C1186" s="236" t="s">
        <v>1530</v>
      </c>
      <c r="D1186" s="236" t="s">
        <v>169</v>
      </c>
      <c r="E1186" s="237" t="s">
        <v>1531</v>
      </c>
      <c r="F1186" s="238" t="s">
        <v>1532</v>
      </c>
      <c r="G1186" s="239" t="s">
        <v>226</v>
      </c>
      <c r="H1186" s="240">
        <v>582</v>
      </c>
      <c r="I1186" s="241"/>
      <c r="J1186" s="242">
        <f>ROUND(I1186*H1186,2)</f>
        <v>0</v>
      </c>
      <c r="K1186" s="238" t="s">
        <v>173</v>
      </c>
      <c r="L1186" s="73"/>
      <c r="M1186" s="243" t="s">
        <v>24</v>
      </c>
      <c r="N1186" s="244" t="s">
        <v>47</v>
      </c>
      <c r="O1186" s="48"/>
      <c r="P1186" s="245">
        <f>O1186*H1186</f>
        <v>0</v>
      </c>
      <c r="Q1186" s="245">
        <v>0.0004</v>
      </c>
      <c r="R1186" s="245">
        <f>Q1186*H1186</f>
        <v>0.2328</v>
      </c>
      <c r="S1186" s="245">
        <v>0</v>
      </c>
      <c r="T1186" s="246">
        <f>S1186*H1186</f>
        <v>0</v>
      </c>
      <c r="AR1186" s="25" t="s">
        <v>174</v>
      </c>
      <c r="AT1186" s="25" t="s">
        <v>169</v>
      </c>
      <c r="AU1186" s="25" t="s">
        <v>87</v>
      </c>
      <c r="AY1186" s="25" t="s">
        <v>167</v>
      </c>
      <c r="BE1186" s="247">
        <f>IF(N1186="základní",J1186,0)</f>
        <v>0</v>
      </c>
      <c r="BF1186" s="247">
        <f>IF(N1186="snížená",J1186,0)</f>
        <v>0</v>
      </c>
      <c r="BG1186" s="247">
        <f>IF(N1186="zákl. přenesená",J1186,0)</f>
        <v>0</v>
      </c>
      <c r="BH1186" s="247">
        <f>IF(N1186="sníž. přenesená",J1186,0)</f>
        <v>0</v>
      </c>
      <c r="BI1186" s="247">
        <f>IF(N1186="nulová",J1186,0)</f>
        <v>0</v>
      </c>
      <c r="BJ1186" s="25" t="s">
        <v>87</v>
      </c>
      <c r="BK1186" s="247">
        <f>ROUND(I1186*H1186,2)</f>
        <v>0</v>
      </c>
      <c r="BL1186" s="25" t="s">
        <v>174</v>
      </c>
      <c r="BM1186" s="25" t="s">
        <v>1533</v>
      </c>
    </row>
    <row r="1187" spans="2:47" s="1" customFormat="1" ht="13.5">
      <c r="B1187" s="47"/>
      <c r="C1187" s="75"/>
      <c r="D1187" s="248" t="s">
        <v>176</v>
      </c>
      <c r="E1187" s="75"/>
      <c r="F1187" s="249" t="s">
        <v>1534</v>
      </c>
      <c r="G1187" s="75"/>
      <c r="H1187" s="75"/>
      <c r="I1187" s="204"/>
      <c r="J1187" s="75"/>
      <c r="K1187" s="75"/>
      <c r="L1187" s="73"/>
      <c r="M1187" s="250"/>
      <c r="N1187" s="48"/>
      <c r="O1187" s="48"/>
      <c r="P1187" s="48"/>
      <c r="Q1187" s="48"/>
      <c r="R1187" s="48"/>
      <c r="S1187" s="48"/>
      <c r="T1187" s="96"/>
      <c r="AT1187" s="25" t="s">
        <v>176</v>
      </c>
      <c r="AU1187" s="25" t="s">
        <v>87</v>
      </c>
    </row>
    <row r="1188" spans="2:47" s="1" customFormat="1" ht="13.5">
      <c r="B1188" s="47"/>
      <c r="C1188" s="75"/>
      <c r="D1188" s="248" t="s">
        <v>178</v>
      </c>
      <c r="E1188" s="75"/>
      <c r="F1188" s="251" t="s">
        <v>1529</v>
      </c>
      <c r="G1188" s="75"/>
      <c r="H1188" s="75"/>
      <c r="I1188" s="204"/>
      <c r="J1188" s="75"/>
      <c r="K1188" s="75"/>
      <c r="L1188" s="73"/>
      <c r="M1188" s="250"/>
      <c r="N1188" s="48"/>
      <c r="O1188" s="48"/>
      <c r="P1188" s="48"/>
      <c r="Q1188" s="48"/>
      <c r="R1188" s="48"/>
      <c r="S1188" s="48"/>
      <c r="T1188" s="96"/>
      <c r="AT1188" s="25" t="s">
        <v>178</v>
      </c>
      <c r="AU1188" s="25" t="s">
        <v>87</v>
      </c>
    </row>
    <row r="1189" spans="2:51" s="12" customFormat="1" ht="13.5">
      <c r="B1189" s="252"/>
      <c r="C1189" s="253"/>
      <c r="D1189" s="248" t="s">
        <v>180</v>
      </c>
      <c r="E1189" s="254" t="s">
        <v>24</v>
      </c>
      <c r="F1189" s="255" t="s">
        <v>916</v>
      </c>
      <c r="G1189" s="253"/>
      <c r="H1189" s="254" t="s">
        <v>24</v>
      </c>
      <c r="I1189" s="256"/>
      <c r="J1189" s="253"/>
      <c r="K1189" s="253"/>
      <c r="L1189" s="257"/>
      <c r="M1189" s="258"/>
      <c r="N1189" s="259"/>
      <c r="O1189" s="259"/>
      <c r="P1189" s="259"/>
      <c r="Q1189" s="259"/>
      <c r="R1189" s="259"/>
      <c r="S1189" s="259"/>
      <c r="T1189" s="260"/>
      <c r="AT1189" s="261" t="s">
        <v>180</v>
      </c>
      <c r="AU1189" s="261" t="s">
        <v>87</v>
      </c>
      <c r="AV1189" s="12" t="s">
        <v>25</v>
      </c>
      <c r="AW1189" s="12" t="s">
        <v>38</v>
      </c>
      <c r="AX1189" s="12" t="s">
        <v>75</v>
      </c>
      <c r="AY1189" s="261" t="s">
        <v>167</v>
      </c>
    </row>
    <row r="1190" spans="2:51" s="12" customFormat="1" ht="13.5">
      <c r="B1190" s="252"/>
      <c r="C1190" s="253"/>
      <c r="D1190" s="248" t="s">
        <v>180</v>
      </c>
      <c r="E1190" s="254" t="s">
        <v>24</v>
      </c>
      <c r="F1190" s="255" t="s">
        <v>1535</v>
      </c>
      <c r="G1190" s="253"/>
      <c r="H1190" s="254" t="s">
        <v>24</v>
      </c>
      <c r="I1190" s="256"/>
      <c r="J1190" s="253"/>
      <c r="K1190" s="253"/>
      <c r="L1190" s="257"/>
      <c r="M1190" s="258"/>
      <c r="N1190" s="259"/>
      <c r="O1190" s="259"/>
      <c r="P1190" s="259"/>
      <c r="Q1190" s="259"/>
      <c r="R1190" s="259"/>
      <c r="S1190" s="259"/>
      <c r="T1190" s="260"/>
      <c r="AT1190" s="261" t="s">
        <v>180</v>
      </c>
      <c r="AU1190" s="261" t="s">
        <v>87</v>
      </c>
      <c r="AV1190" s="12" t="s">
        <v>25</v>
      </c>
      <c r="AW1190" s="12" t="s">
        <v>38</v>
      </c>
      <c r="AX1190" s="12" t="s">
        <v>75</v>
      </c>
      <c r="AY1190" s="261" t="s">
        <v>167</v>
      </c>
    </row>
    <row r="1191" spans="2:51" s="13" customFormat="1" ht="13.5">
      <c r="B1191" s="262"/>
      <c r="C1191" s="263"/>
      <c r="D1191" s="248" t="s">
        <v>180</v>
      </c>
      <c r="E1191" s="264" t="s">
        <v>24</v>
      </c>
      <c r="F1191" s="265" t="s">
        <v>1536</v>
      </c>
      <c r="G1191" s="263"/>
      <c r="H1191" s="266">
        <v>198</v>
      </c>
      <c r="I1191" s="267"/>
      <c r="J1191" s="263"/>
      <c r="K1191" s="263"/>
      <c r="L1191" s="268"/>
      <c r="M1191" s="269"/>
      <c r="N1191" s="270"/>
      <c r="O1191" s="270"/>
      <c r="P1191" s="270"/>
      <c r="Q1191" s="270"/>
      <c r="R1191" s="270"/>
      <c r="S1191" s="270"/>
      <c r="T1191" s="271"/>
      <c r="AT1191" s="272" t="s">
        <v>180</v>
      </c>
      <c r="AU1191" s="272" t="s">
        <v>87</v>
      </c>
      <c r="AV1191" s="13" t="s">
        <v>87</v>
      </c>
      <c r="AW1191" s="13" t="s">
        <v>38</v>
      </c>
      <c r="AX1191" s="13" t="s">
        <v>75</v>
      </c>
      <c r="AY1191" s="272" t="s">
        <v>167</v>
      </c>
    </row>
    <row r="1192" spans="2:51" s="12" customFormat="1" ht="13.5">
      <c r="B1192" s="252"/>
      <c r="C1192" s="253"/>
      <c r="D1192" s="248" t="s">
        <v>180</v>
      </c>
      <c r="E1192" s="254" t="s">
        <v>24</v>
      </c>
      <c r="F1192" s="255" t="s">
        <v>1510</v>
      </c>
      <c r="G1192" s="253"/>
      <c r="H1192" s="254" t="s">
        <v>24</v>
      </c>
      <c r="I1192" s="256"/>
      <c r="J1192" s="253"/>
      <c r="K1192" s="253"/>
      <c r="L1192" s="257"/>
      <c r="M1192" s="258"/>
      <c r="N1192" s="259"/>
      <c r="O1192" s="259"/>
      <c r="P1192" s="259"/>
      <c r="Q1192" s="259"/>
      <c r="R1192" s="259"/>
      <c r="S1192" s="259"/>
      <c r="T1192" s="260"/>
      <c r="AT1192" s="261" t="s">
        <v>180</v>
      </c>
      <c r="AU1192" s="261" t="s">
        <v>87</v>
      </c>
      <c r="AV1192" s="12" t="s">
        <v>25</v>
      </c>
      <c r="AW1192" s="12" t="s">
        <v>38</v>
      </c>
      <c r="AX1192" s="12" t="s">
        <v>75</v>
      </c>
      <c r="AY1192" s="261" t="s">
        <v>167</v>
      </c>
    </row>
    <row r="1193" spans="2:51" s="12" customFormat="1" ht="13.5">
      <c r="B1193" s="252"/>
      <c r="C1193" s="253"/>
      <c r="D1193" s="248" t="s">
        <v>180</v>
      </c>
      <c r="E1193" s="254" t="s">
        <v>24</v>
      </c>
      <c r="F1193" s="255" t="s">
        <v>1537</v>
      </c>
      <c r="G1193" s="253"/>
      <c r="H1193" s="254" t="s">
        <v>24</v>
      </c>
      <c r="I1193" s="256"/>
      <c r="J1193" s="253"/>
      <c r="K1193" s="253"/>
      <c r="L1193" s="257"/>
      <c r="M1193" s="258"/>
      <c r="N1193" s="259"/>
      <c r="O1193" s="259"/>
      <c r="P1193" s="259"/>
      <c r="Q1193" s="259"/>
      <c r="R1193" s="259"/>
      <c r="S1193" s="259"/>
      <c r="T1193" s="260"/>
      <c r="AT1193" s="261" t="s">
        <v>180</v>
      </c>
      <c r="AU1193" s="261" t="s">
        <v>87</v>
      </c>
      <c r="AV1193" s="12" t="s">
        <v>25</v>
      </c>
      <c r="AW1193" s="12" t="s">
        <v>38</v>
      </c>
      <c r="AX1193" s="12" t="s">
        <v>75</v>
      </c>
      <c r="AY1193" s="261" t="s">
        <v>167</v>
      </c>
    </row>
    <row r="1194" spans="2:51" s="13" customFormat="1" ht="13.5">
      <c r="B1194" s="262"/>
      <c r="C1194" s="263"/>
      <c r="D1194" s="248" t="s">
        <v>180</v>
      </c>
      <c r="E1194" s="264" t="s">
        <v>24</v>
      </c>
      <c r="F1194" s="265" t="s">
        <v>1538</v>
      </c>
      <c r="G1194" s="263"/>
      <c r="H1194" s="266">
        <v>3</v>
      </c>
      <c r="I1194" s="267"/>
      <c r="J1194" s="263"/>
      <c r="K1194" s="263"/>
      <c r="L1194" s="268"/>
      <c r="M1194" s="269"/>
      <c r="N1194" s="270"/>
      <c r="O1194" s="270"/>
      <c r="P1194" s="270"/>
      <c r="Q1194" s="270"/>
      <c r="R1194" s="270"/>
      <c r="S1194" s="270"/>
      <c r="T1194" s="271"/>
      <c r="AT1194" s="272" t="s">
        <v>180</v>
      </c>
      <c r="AU1194" s="272" t="s">
        <v>87</v>
      </c>
      <c r="AV1194" s="13" t="s">
        <v>87</v>
      </c>
      <c r="AW1194" s="13" t="s">
        <v>38</v>
      </c>
      <c r="AX1194" s="13" t="s">
        <v>75</v>
      </c>
      <c r="AY1194" s="272" t="s">
        <v>167</v>
      </c>
    </row>
    <row r="1195" spans="2:51" s="15" customFormat="1" ht="13.5">
      <c r="B1195" s="295"/>
      <c r="C1195" s="296"/>
      <c r="D1195" s="248" t="s">
        <v>180</v>
      </c>
      <c r="E1195" s="297" t="s">
        <v>24</v>
      </c>
      <c r="F1195" s="298" t="s">
        <v>708</v>
      </c>
      <c r="G1195" s="296"/>
      <c r="H1195" s="299">
        <v>201</v>
      </c>
      <c r="I1195" s="300"/>
      <c r="J1195" s="296"/>
      <c r="K1195" s="296"/>
      <c r="L1195" s="301"/>
      <c r="M1195" s="302"/>
      <c r="N1195" s="303"/>
      <c r="O1195" s="303"/>
      <c r="P1195" s="303"/>
      <c r="Q1195" s="303"/>
      <c r="R1195" s="303"/>
      <c r="S1195" s="303"/>
      <c r="T1195" s="304"/>
      <c r="AT1195" s="305" t="s">
        <v>180</v>
      </c>
      <c r="AU1195" s="305" t="s">
        <v>87</v>
      </c>
      <c r="AV1195" s="15" t="s">
        <v>190</v>
      </c>
      <c r="AW1195" s="15" t="s">
        <v>38</v>
      </c>
      <c r="AX1195" s="15" t="s">
        <v>75</v>
      </c>
      <c r="AY1195" s="305" t="s">
        <v>167</v>
      </c>
    </row>
    <row r="1196" spans="2:51" s="12" customFormat="1" ht="13.5">
      <c r="B1196" s="252"/>
      <c r="C1196" s="253"/>
      <c r="D1196" s="248" t="s">
        <v>180</v>
      </c>
      <c r="E1196" s="254" t="s">
        <v>24</v>
      </c>
      <c r="F1196" s="255" t="s">
        <v>1513</v>
      </c>
      <c r="G1196" s="253"/>
      <c r="H1196" s="254" t="s">
        <v>24</v>
      </c>
      <c r="I1196" s="256"/>
      <c r="J1196" s="253"/>
      <c r="K1196" s="253"/>
      <c r="L1196" s="257"/>
      <c r="M1196" s="258"/>
      <c r="N1196" s="259"/>
      <c r="O1196" s="259"/>
      <c r="P1196" s="259"/>
      <c r="Q1196" s="259"/>
      <c r="R1196" s="259"/>
      <c r="S1196" s="259"/>
      <c r="T1196" s="260"/>
      <c r="AT1196" s="261" t="s">
        <v>180</v>
      </c>
      <c r="AU1196" s="261" t="s">
        <v>87</v>
      </c>
      <c r="AV1196" s="12" t="s">
        <v>25</v>
      </c>
      <c r="AW1196" s="12" t="s">
        <v>38</v>
      </c>
      <c r="AX1196" s="12" t="s">
        <v>75</v>
      </c>
      <c r="AY1196" s="261" t="s">
        <v>167</v>
      </c>
    </row>
    <row r="1197" spans="2:51" s="12" customFormat="1" ht="13.5">
      <c r="B1197" s="252"/>
      <c r="C1197" s="253"/>
      <c r="D1197" s="248" t="s">
        <v>180</v>
      </c>
      <c r="E1197" s="254" t="s">
        <v>24</v>
      </c>
      <c r="F1197" s="255" t="s">
        <v>1539</v>
      </c>
      <c r="G1197" s="253"/>
      <c r="H1197" s="254" t="s">
        <v>24</v>
      </c>
      <c r="I1197" s="256"/>
      <c r="J1197" s="253"/>
      <c r="K1197" s="253"/>
      <c r="L1197" s="257"/>
      <c r="M1197" s="258"/>
      <c r="N1197" s="259"/>
      <c r="O1197" s="259"/>
      <c r="P1197" s="259"/>
      <c r="Q1197" s="259"/>
      <c r="R1197" s="259"/>
      <c r="S1197" s="259"/>
      <c r="T1197" s="260"/>
      <c r="AT1197" s="261" t="s">
        <v>180</v>
      </c>
      <c r="AU1197" s="261" t="s">
        <v>87</v>
      </c>
      <c r="AV1197" s="12" t="s">
        <v>25</v>
      </c>
      <c r="AW1197" s="12" t="s">
        <v>38</v>
      </c>
      <c r="AX1197" s="12" t="s">
        <v>75</v>
      </c>
      <c r="AY1197" s="261" t="s">
        <v>167</v>
      </c>
    </row>
    <row r="1198" spans="2:51" s="13" customFormat="1" ht="13.5">
      <c r="B1198" s="262"/>
      <c r="C1198" s="263"/>
      <c r="D1198" s="248" t="s">
        <v>180</v>
      </c>
      <c r="E1198" s="264" t="s">
        <v>24</v>
      </c>
      <c r="F1198" s="265" t="s">
        <v>1087</v>
      </c>
      <c r="G1198" s="263"/>
      <c r="H1198" s="266">
        <v>381</v>
      </c>
      <c r="I1198" s="267"/>
      <c r="J1198" s="263"/>
      <c r="K1198" s="263"/>
      <c r="L1198" s="268"/>
      <c r="M1198" s="269"/>
      <c r="N1198" s="270"/>
      <c r="O1198" s="270"/>
      <c r="P1198" s="270"/>
      <c r="Q1198" s="270"/>
      <c r="R1198" s="270"/>
      <c r="S1198" s="270"/>
      <c r="T1198" s="271"/>
      <c r="AT1198" s="272" t="s">
        <v>180</v>
      </c>
      <c r="AU1198" s="272" t="s">
        <v>87</v>
      </c>
      <c r="AV1198" s="13" t="s">
        <v>87</v>
      </c>
      <c r="AW1198" s="13" t="s">
        <v>38</v>
      </c>
      <c r="AX1198" s="13" t="s">
        <v>75</v>
      </c>
      <c r="AY1198" s="272" t="s">
        <v>167</v>
      </c>
    </row>
    <row r="1199" spans="2:51" s="15" customFormat="1" ht="13.5">
      <c r="B1199" s="295"/>
      <c r="C1199" s="296"/>
      <c r="D1199" s="248" t="s">
        <v>180</v>
      </c>
      <c r="E1199" s="297" t="s">
        <v>24</v>
      </c>
      <c r="F1199" s="298" t="s">
        <v>647</v>
      </c>
      <c r="G1199" s="296"/>
      <c r="H1199" s="299">
        <v>381</v>
      </c>
      <c r="I1199" s="300"/>
      <c r="J1199" s="296"/>
      <c r="K1199" s="296"/>
      <c r="L1199" s="301"/>
      <c r="M1199" s="302"/>
      <c r="N1199" s="303"/>
      <c r="O1199" s="303"/>
      <c r="P1199" s="303"/>
      <c r="Q1199" s="303"/>
      <c r="R1199" s="303"/>
      <c r="S1199" s="303"/>
      <c r="T1199" s="304"/>
      <c r="AT1199" s="305" t="s">
        <v>180</v>
      </c>
      <c r="AU1199" s="305" t="s">
        <v>87</v>
      </c>
      <c r="AV1199" s="15" t="s">
        <v>190</v>
      </c>
      <c r="AW1199" s="15" t="s">
        <v>38</v>
      </c>
      <c r="AX1199" s="15" t="s">
        <v>75</v>
      </c>
      <c r="AY1199" s="305" t="s">
        <v>167</v>
      </c>
    </row>
    <row r="1200" spans="2:51" s="14" customFormat="1" ht="13.5">
      <c r="B1200" s="273"/>
      <c r="C1200" s="274"/>
      <c r="D1200" s="248" t="s">
        <v>180</v>
      </c>
      <c r="E1200" s="275" t="s">
        <v>24</v>
      </c>
      <c r="F1200" s="276" t="s">
        <v>201</v>
      </c>
      <c r="G1200" s="274"/>
      <c r="H1200" s="277">
        <v>582</v>
      </c>
      <c r="I1200" s="278"/>
      <c r="J1200" s="274"/>
      <c r="K1200" s="274"/>
      <c r="L1200" s="279"/>
      <c r="M1200" s="280"/>
      <c r="N1200" s="281"/>
      <c r="O1200" s="281"/>
      <c r="P1200" s="281"/>
      <c r="Q1200" s="281"/>
      <c r="R1200" s="281"/>
      <c r="S1200" s="281"/>
      <c r="T1200" s="282"/>
      <c r="AT1200" s="283" t="s">
        <v>180</v>
      </c>
      <c r="AU1200" s="283" t="s">
        <v>87</v>
      </c>
      <c r="AV1200" s="14" t="s">
        <v>174</v>
      </c>
      <c r="AW1200" s="14" t="s">
        <v>38</v>
      </c>
      <c r="AX1200" s="14" t="s">
        <v>25</v>
      </c>
      <c r="AY1200" s="283" t="s">
        <v>167</v>
      </c>
    </row>
    <row r="1201" spans="2:65" s="1" customFormat="1" ht="14.4" customHeight="1">
      <c r="B1201" s="47"/>
      <c r="C1201" s="285" t="s">
        <v>1540</v>
      </c>
      <c r="D1201" s="285" t="s">
        <v>293</v>
      </c>
      <c r="E1201" s="286" t="s">
        <v>1541</v>
      </c>
      <c r="F1201" s="287" t="s">
        <v>1542</v>
      </c>
      <c r="G1201" s="288" t="s">
        <v>226</v>
      </c>
      <c r="H1201" s="289">
        <v>261.9</v>
      </c>
      <c r="I1201" s="290"/>
      <c r="J1201" s="291">
        <f>ROUND(I1201*H1201,2)</f>
        <v>0</v>
      </c>
      <c r="K1201" s="287" t="s">
        <v>173</v>
      </c>
      <c r="L1201" s="292"/>
      <c r="M1201" s="293" t="s">
        <v>24</v>
      </c>
      <c r="N1201" s="294" t="s">
        <v>47</v>
      </c>
      <c r="O1201" s="48"/>
      <c r="P1201" s="245">
        <f>O1201*H1201</f>
        <v>0</v>
      </c>
      <c r="Q1201" s="245">
        <v>0.0039</v>
      </c>
      <c r="R1201" s="245">
        <f>Q1201*H1201</f>
        <v>1.02141</v>
      </c>
      <c r="S1201" s="245">
        <v>0</v>
      </c>
      <c r="T1201" s="246">
        <f>S1201*H1201</f>
        <v>0</v>
      </c>
      <c r="AR1201" s="25" t="s">
        <v>235</v>
      </c>
      <c r="AT1201" s="25" t="s">
        <v>293</v>
      </c>
      <c r="AU1201" s="25" t="s">
        <v>87</v>
      </c>
      <c r="AY1201" s="25" t="s">
        <v>167</v>
      </c>
      <c r="BE1201" s="247">
        <f>IF(N1201="základní",J1201,0)</f>
        <v>0</v>
      </c>
      <c r="BF1201" s="247">
        <f>IF(N1201="snížená",J1201,0)</f>
        <v>0</v>
      </c>
      <c r="BG1201" s="247">
        <f>IF(N1201="zákl. přenesená",J1201,0)</f>
        <v>0</v>
      </c>
      <c r="BH1201" s="247">
        <f>IF(N1201="sníž. přenesená",J1201,0)</f>
        <v>0</v>
      </c>
      <c r="BI1201" s="247">
        <f>IF(N1201="nulová",J1201,0)</f>
        <v>0</v>
      </c>
      <c r="BJ1201" s="25" t="s">
        <v>87</v>
      </c>
      <c r="BK1201" s="247">
        <f>ROUND(I1201*H1201,2)</f>
        <v>0</v>
      </c>
      <c r="BL1201" s="25" t="s">
        <v>174</v>
      </c>
      <c r="BM1201" s="25" t="s">
        <v>1543</v>
      </c>
    </row>
    <row r="1202" spans="2:47" s="1" customFormat="1" ht="13.5">
      <c r="B1202" s="47"/>
      <c r="C1202" s="75"/>
      <c r="D1202" s="248" t="s">
        <v>176</v>
      </c>
      <c r="E1202" s="75"/>
      <c r="F1202" s="249" t="s">
        <v>1542</v>
      </c>
      <c r="G1202" s="75"/>
      <c r="H1202" s="75"/>
      <c r="I1202" s="204"/>
      <c r="J1202" s="75"/>
      <c r="K1202" s="75"/>
      <c r="L1202" s="73"/>
      <c r="M1202" s="250"/>
      <c r="N1202" s="48"/>
      <c r="O1202" s="48"/>
      <c r="P1202" s="48"/>
      <c r="Q1202" s="48"/>
      <c r="R1202" s="48"/>
      <c r="S1202" s="48"/>
      <c r="T1202" s="96"/>
      <c r="AT1202" s="25" t="s">
        <v>176</v>
      </c>
      <c r="AU1202" s="25" t="s">
        <v>87</v>
      </c>
    </row>
    <row r="1203" spans="2:51" s="12" customFormat="1" ht="13.5">
      <c r="B1203" s="252"/>
      <c r="C1203" s="253"/>
      <c r="D1203" s="248" t="s">
        <v>180</v>
      </c>
      <c r="E1203" s="254" t="s">
        <v>24</v>
      </c>
      <c r="F1203" s="255" t="s">
        <v>1544</v>
      </c>
      <c r="G1203" s="253"/>
      <c r="H1203" s="254" t="s">
        <v>24</v>
      </c>
      <c r="I1203" s="256"/>
      <c r="J1203" s="253"/>
      <c r="K1203" s="253"/>
      <c r="L1203" s="257"/>
      <c r="M1203" s="258"/>
      <c r="N1203" s="259"/>
      <c r="O1203" s="259"/>
      <c r="P1203" s="259"/>
      <c r="Q1203" s="259"/>
      <c r="R1203" s="259"/>
      <c r="S1203" s="259"/>
      <c r="T1203" s="260"/>
      <c r="AT1203" s="261" t="s">
        <v>180</v>
      </c>
      <c r="AU1203" s="261" t="s">
        <v>87</v>
      </c>
      <c r="AV1203" s="12" t="s">
        <v>25</v>
      </c>
      <c r="AW1203" s="12" t="s">
        <v>38</v>
      </c>
      <c r="AX1203" s="12" t="s">
        <v>75</v>
      </c>
      <c r="AY1203" s="261" t="s">
        <v>167</v>
      </c>
    </row>
    <row r="1204" spans="2:51" s="13" customFormat="1" ht="13.5">
      <c r="B1204" s="262"/>
      <c r="C1204" s="263"/>
      <c r="D1204" s="248" t="s">
        <v>180</v>
      </c>
      <c r="E1204" s="264" t="s">
        <v>24</v>
      </c>
      <c r="F1204" s="265" t="s">
        <v>1545</v>
      </c>
      <c r="G1204" s="263"/>
      <c r="H1204" s="266">
        <v>231.45</v>
      </c>
      <c r="I1204" s="267"/>
      <c r="J1204" s="263"/>
      <c r="K1204" s="263"/>
      <c r="L1204" s="268"/>
      <c r="M1204" s="269"/>
      <c r="N1204" s="270"/>
      <c r="O1204" s="270"/>
      <c r="P1204" s="270"/>
      <c r="Q1204" s="270"/>
      <c r="R1204" s="270"/>
      <c r="S1204" s="270"/>
      <c r="T1204" s="271"/>
      <c r="AT1204" s="272" t="s">
        <v>180</v>
      </c>
      <c r="AU1204" s="272" t="s">
        <v>87</v>
      </c>
      <c r="AV1204" s="13" t="s">
        <v>87</v>
      </c>
      <c r="AW1204" s="13" t="s">
        <v>38</v>
      </c>
      <c r="AX1204" s="13" t="s">
        <v>75</v>
      </c>
      <c r="AY1204" s="272" t="s">
        <v>167</v>
      </c>
    </row>
    <row r="1205" spans="2:51" s="12" customFormat="1" ht="13.5">
      <c r="B1205" s="252"/>
      <c r="C1205" s="253"/>
      <c r="D1205" s="248" t="s">
        <v>180</v>
      </c>
      <c r="E1205" s="254" t="s">
        <v>24</v>
      </c>
      <c r="F1205" s="255" t="s">
        <v>1546</v>
      </c>
      <c r="G1205" s="253"/>
      <c r="H1205" s="254" t="s">
        <v>24</v>
      </c>
      <c r="I1205" s="256"/>
      <c r="J1205" s="253"/>
      <c r="K1205" s="253"/>
      <c r="L1205" s="257"/>
      <c r="M1205" s="258"/>
      <c r="N1205" s="259"/>
      <c r="O1205" s="259"/>
      <c r="P1205" s="259"/>
      <c r="Q1205" s="259"/>
      <c r="R1205" s="259"/>
      <c r="S1205" s="259"/>
      <c r="T1205" s="260"/>
      <c r="AT1205" s="261" t="s">
        <v>180</v>
      </c>
      <c r="AU1205" s="261" t="s">
        <v>87</v>
      </c>
      <c r="AV1205" s="12" t="s">
        <v>25</v>
      </c>
      <c r="AW1205" s="12" t="s">
        <v>38</v>
      </c>
      <c r="AX1205" s="12" t="s">
        <v>75</v>
      </c>
      <c r="AY1205" s="261" t="s">
        <v>167</v>
      </c>
    </row>
    <row r="1206" spans="2:51" s="13" customFormat="1" ht="13.5">
      <c r="B1206" s="262"/>
      <c r="C1206" s="263"/>
      <c r="D1206" s="248" t="s">
        <v>180</v>
      </c>
      <c r="E1206" s="264" t="s">
        <v>24</v>
      </c>
      <c r="F1206" s="265" t="s">
        <v>1547</v>
      </c>
      <c r="G1206" s="263"/>
      <c r="H1206" s="266">
        <v>30.45</v>
      </c>
      <c r="I1206" s="267"/>
      <c r="J1206" s="263"/>
      <c r="K1206" s="263"/>
      <c r="L1206" s="268"/>
      <c r="M1206" s="269"/>
      <c r="N1206" s="270"/>
      <c r="O1206" s="270"/>
      <c r="P1206" s="270"/>
      <c r="Q1206" s="270"/>
      <c r="R1206" s="270"/>
      <c r="S1206" s="270"/>
      <c r="T1206" s="271"/>
      <c r="AT1206" s="272" t="s">
        <v>180</v>
      </c>
      <c r="AU1206" s="272" t="s">
        <v>87</v>
      </c>
      <c r="AV1206" s="13" t="s">
        <v>87</v>
      </c>
      <c r="AW1206" s="13" t="s">
        <v>38</v>
      </c>
      <c r="AX1206" s="13" t="s">
        <v>75</v>
      </c>
      <c r="AY1206" s="272" t="s">
        <v>167</v>
      </c>
    </row>
    <row r="1207" spans="2:51" s="14" customFormat="1" ht="13.5">
      <c r="B1207" s="273"/>
      <c r="C1207" s="274"/>
      <c r="D1207" s="248" t="s">
        <v>180</v>
      </c>
      <c r="E1207" s="275" t="s">
        <v>24</v>
      </c>
      <c r="F1207" s="276" t="s">
        <v>201</v>
      </c>
      <c r="G1207" s="274"/>
      <c r="H1207" s="277">
        <v>261.9</v>
      </c>
      <c r="I1207" s="278"/>
      <c r="J1207" s="274"/>
      <c r="K1207" s="274"/>
      <c r="L1207" s="279"/>
      <c r="M1207" s="280"/>
      <c r="N1207" s="281"/>
      <c r="O1207" s="281"/>
      <c r="P1207" s="281"/>
      <c r="Q1207" s="281"/>
      <c r="R1207" s="281"/>
      <c r="S1207" s="281"/>
      <c r="T1207" s="282"/>
      <c r="AT1207" s="283" t="s">
        <v>180</v>
      </c>
      <c r="AU1207" s="283" t="s">
        <v>87</v>
      </c>
      <c r="AV1207" s="14" t="s">
        <v>174</v>
      </c>
      <c r="AW1207" s="14" t="s">
        <v>38</v>
      </c>
      <c r="AX1207" s="14" t="s">
        <v>25</v>
      </c>
      <c r="AY1207" s="283" t="s">
        <v>167</v>
      </c>
    </row>
    <row r="1208" spans="2:65" s="1" customFormat="1" ht="14.4" customHeight="1">
      <c r="B1208" s="47"/>
      <c r="C1208" s="285" t="s">
        <v>1548</v>
      </c>
      <c r="D1208" s="285" t="s">
        <v>293</v>
      </c>
      <c r="E1208" s="286" t="s">
        <v>1549</v>
      </c>
      <c r="F1208" s="287" t="s">
        <v>1550</v>
      </c>
      <c r="G1208" s="288" t="s">
        <v>226</v>
      </c>
      <c r="H1208" s="289">
        <v>438.95</v>
      </c>
      <c r="I1208" s="290"/>
      <c r="J1208" s="291">
        <f>ROUND(I1208*H1208,2)</f>
        <v>0</v>
      </c>
      <c r="K1208" s="287" t="s">
        <v>173</v>
      </c>
      <c r="L1208" s="292"/>
      <c r="M1208" s="293" t="s">
        <v>24</v>
      </c>
      <c r="N1208" s="294" t="s">
        <v>47</v>
      </c>
      <c r="O1208" s="48"/>
      <c r="P1208" s="245">
        <f>O1208*H1208</f>
        <v>0</v>
      </c>
      <c r="Q1208" s="245">
        <v>0.0041</v>
      </c>
      <c r="R1208" s="245">
        <f>Q1208*H1208</f>
        <v>1.799695</v>
      </c>
      <c r="S1208" s="245">
        <v>0</v>
      </c>
      <c r="T1208" s="246">
        <f>S1208*H1208</f>
        <v>0</v>
      </c>
      <c r="AR1208" s="25" t="s">
        <v>235</v>
      </c>
      <c r="AT1208" s="25" t="s">
        <v>293</v>
      </c>
      <c r="AU1208" s="25" t="s">
        <v>87</v>
      </c>
      <c r="AY1208" s="25" t="s">
        <v>167</v>
      </c>
      <c r="BE1208" s="247">
        <f>IF(N1208="základní",J1208,0)</f>
        <v>0</v>
      </c>
      <c r="BF1208" s="247">
        <f>IF(N1208="snížená",J1208,0)</f>
        <v>0</v>
      </c>
      <c r="BG1208" s="247">
        <f>IF(N1208="zákl. přenesená",J1208,0)</f>
        <v>0</v>
      </c>
      <c r="BH1208" s="247">
        <f>IF(N1208="sníž. přenesená",J1208,0)</f>
        <v>0</v>
      </c>
      <c r="BI1208" s="247">
        <f>IF(N1208="nulová",J1208,0)</f>
        <v>0</v>
      </c>
      <c r="BJ1208" s="25" t="s">
        <v>87</v>
      </c>
      <c r="BK1208" s="247">
        <f>ROUND(I1208*H1208,2)</f>
        <v>0</v>
      </c>
      <c r="BL1208" s="25" t="s">
        <v>174</v>
      </c>
      <c r="BM1208" s="25" t="s">
        <v>1551</v>
      </c>
    </row>
    <row r="1209" spans="2:47" s="1" customFormat="1" ht="13.5">
      <c r="B1209" s="47"/>
      <c r="C1209" s="75"/>
      <c r="D1209" s="248" t="s">
        <v>176</v>
      </c>
      <c r="E1209" s="75"/>
      <c r="F1209" s="249" t="s">
        <v>1550</v>
      </c>
      <c r="G1209" s="75"/>
      <c r="H1209" s="75"/>
      <c r="I1209" s="204"/>
      <c r="J1209" s="75"/>
      <c r="K1209" s="75"/>
      <c r="L1209" s="73"/>
      <c r="M1209" s="250"/>
      <c r="N1209" s="48"/>
      <c r="O1209" s="48"/>
      <c r="P1209" s="48"/>
      <c r="Q1209" s="48"/>
      <c r="R1209" s="48"/>
      <c r="S1209" s="48"/>
      <c r="T1209" s="96"/>
      <c r="AT1209" s="25" t="s">
        <v>176</v>
      </c>
      <c r="AU1209" s="25" t="s">
        <v>87</v>
      </c>
    </row>
    <row r="1210" spans="2:51" s="12" customFormat="1" ht="13.5">
      <c r="B1210" s="252"/>
      <c r="C1210" s="253"/>
      <c r="D1210" s="248" t="s">
        <v>180</v>
      </c>
      <c r="E1210" s="254" t="s">
        <v>24</v>
      </c>
      <c r="F1210" s="255" t="s">
        <v>1552</v>
      </c>
      <c r="G1210" s="253"/>
      <c r="H1210" s="254" t="s">
        <v>24</v>
      </c>
      <c r="I1210" s="256"/>
      <c r="J1210" s="253"/>
      <c r="K1210" s="253"/>
      <c r="L1210" s="257"/>
      <c r="M1210" s="258"/>
      <c r="N1210" s="259"/>
      <c r="O1210" s="259"/>
      <c r="P1210" s="259"/>
      <c r="Q1210" s="259"/>
      <c r="R1210" s="259"/>
      <c r="S1210" s="259"/>
      <c r="T1210" s="260"/>
      <c r="AT1210" s="261" t="s">
        <v>180</v>
      </c>
      <c r="AU1210" s="261" t="s">
        <v>87</v>
      </c>
      <c r="AV1210" s="12" t="s">
        <v>25</v>
      </c>
      <c r="AW1210" s="12" t="s">
        <v>38</v>
      </c>
      <c r="AX1210" s="12" t="s">
        <v>75</v>
      </c>
      <c r="AY1210" s="261" t="s">
        <v>167</v>
      </c>
    </row>
    <row r="1211" spans="2:51" s="13" customFormat="1" ht="13.5">
      <c r="B1211" s="262"/>
      <c r="C1211" s="263"/>
      <c r="D1211" s="248" t="s">
        <v>180</v>
      </c>
      <c r="E1211" s="264" t="s">
        <v>24</v>
      </c>
      <c r="F1211" s="265" t="s">
        <v>1553</v>
      </c>
      <c r="G1211" s="263"/>
      <c r="H1211" s="266">
        <v>438.95</v>
      </c>
      <c r="I1211" s="267"/>
      <c r="J1211" s="263"/>
      <c r="K1211" s="263"/>
      <c r="L1211" s="268"/>
      <c r="M1211" s="269"/>
      <c r="N1211" s="270"/>
      <c r="O1211" s="270"/>
      <c r="P1211" s="270"/>
      <c r="Q1211" s="270"/>
      <c r="R1211" s="270"/>
      <c r="S1211" s="270"/>
      <c r="T1211" s="271"/>
      <c r="AT1211" s="272" t="s">
        <v>180</v>
      </c>
      <c r="AU1211" s="272" t="s">
        <v>87</v>
      </c>
      <c r="AV1211" s="13" t="s">
        <v>87</v>
      </c>
      <c r="AW1211" s="13" t="s">
        <v>38</v>
      </c>
      <c r="AX1211" s="13" t="s">
        <v>25</v>
      </c>
      <c r="AY1211" s="272" t="s">
        <v>167</v>
      </c>
    </row>
    <row r="1212" spans="2:65" s="1" customFormat="1" ht="22.8" customHeight="1">
      <c r="B1212" s="47"/>
      <c r="C1212" s="236" t="s">
        <v>1554</v>
      </c>
      <c r="D1212" s="236" t="s">
        <v>169</v>
      </c>
      <c r="E1212" s="237" t="s">
        <v>1555</v>
      </c>
      <c r="F1212" s="238" t="s">
        <v>1556</v>
      </c>
      <c r="G1212" s="239" t="s">
        <v>226</v>
      </c>
      <c r="H1212" s="240">
        <v>25</v>
      </c>
      <c r="I1212" s="241"/>
      <c r="J1212" s="242">
        <f>ROUND(I1212*H1212,2)</f>
        <v>0</v>
      </c>
      <c r="K1212" s="238" t="s">
        <v>173</v>
      </c>
      <c r="L1212" s="73"/>
      <c r="M1212" s="243" t="s">
        <v>24</v>
      </c>
      <c r="N1212" s="244" t="s">
        <v>47</v>
      </c>
      <c r="O1212" s="48"/>
      <c r="P1212" s="245">
        <f>O1212*H1212</f>
        <v>0</v>
      </c>
      <c r="Q1212" s="245">
        <v>0</v>
      </c>
      <c r="R1212" s="245">
        <f>Q1212*H1212</f>
        <v>0</v>
      </c>
      <c r="S1212" s="245">
        <v>0</v>
      </c>
      <c r="T1212" s="246">
        <f>S1212*H1212</f>
        <v>0</v>
      </c>
      <c r="AR1212" s="25" t="s">
        <v>174</v>
      </c>
      <c r="AT1212" s="25" t="s">
        <v>169</v>
      </c>
      <c r="AU1212" s="25" t="s">
        <v>87</v>
      </c>
      <c r="AY1212" s="25" t="s">
        <v>167</v>
      </c>
      <c r="BE1212" s="247">
        <f>IF(N1212="základní",J1212,0)</f>
        <v>0</v>
      </c>
      <c r="BF1212" s="247">
        <f>IF(N1212="snížená",J1212,0)</f>
        <v>0</v>
      </c>
      <c r="BG1212" s="247">
        <f>IF(N1212="zákl. přenesená",J1212,0)</f>
        <v>0</v>
      </c>
      <c r="BH1212" s="247">
        <f>IF(N1212="sníž. přenesená",J1212,0)</f>
        <v>0</v>
      </c>
      <c r="BI1212" s="247">
        <f>IF(N1212="nulová",J1212,0)</f>
        <v>0</v>
      </c>
      <c r="BJ1212" s="25" t="s">
        <v>87</v>
      </c>
      <c r="BK1212" s="247">
        <f>ROUND(I1212*H1212,2)</f>
        <v>0</v>
      </c>
      <c r="BL1212" s="25" t="s">
        <v>174</v>
      </c>
      <c r="BM1212" s="25" t="s">
        <v>1557</v>
      </c>
    </row>
    <row r="1213" spans="2:47" s="1" customFormat="1" ht="13.5">
      <c r="B1213" s="47"/>
      <c r="C1213" s="75"/>
      <c r="D1213" s="248" t="s">
        <v>176</v>
      </c>
      <c r="E1213" s="75"/>
      <c r="F1213" s="249" t="s">
        <v>1558</v>
      </c>
      <c r="G1213" s="75"/>
      <c r="H1213" s="75"/>
      <c r="I1213" s="204"/>
      <c r="J1213" s="75"/>
      <c r="K1213" s="75"/>
      <c r="L1213" s="73"/>
      <c r="M1213" s="250"/>
      <c r="N1213" s="48"/>
      <c r="O1213" s="48"/>
      <c r="P1213" s="48"/>
      <c r="Q1213" s="48"/>
      <c r="R1213" s="48"/>
      <c r="S1213" s="48"/>
      <c r="T1213" s="96"/>
      <c r="AT1213" s="25" t="s">
        <v>176</v>
      </c>
      <c r="AU1213" s="25" t="s">
        <v>87</v>
      </c>
    </row>
    <row r="1214" spans="2:47" s="1" customFormat="1" ht="13.5">
      <c r="B1214" s="47"/>
      <c r="C1214" s="75"/>
      <c r="D1214" s="248" t="s">
        <v>178</v>
      </c>
      <c r="E1214" s="75"/>
      <c r="F1214" s="251" t="s">
        <v>1559</v>
      </c>
      <c r="G1214" s="75"/>
      <c r="H1214" s="75"/>
      <c r="I1214" s="204"/>
      <c r="J1214" s="75"/>
      <c r="K1214" s="75"/>
      <c r="L1214" s="73"/>
      <c r="M1214" s="250"/>
      <c r="N1214" s="48"/>
      <c r="O1214" s="48"/>
      <c r="P1214" s="48"/>
      <c r="Q1214" s="48"/>
      <c r="R1214" s="48"/>
      <c r="S1214" s="48"/>
      <c r="T1214" s="96"/>
      <c r="AT1214" s="25" t="s">
        <v>178</v>
      </c>
      <c r="AU1214" s="25" t="s">
        <v>87</v>
      </c>
    </row>
    <row r="1215" spans="2:51" s="12" customFormat="1" ht="13.5">
      <c r="B1215" s="252"/>
      <c r="C1215" s="253"/>
      <c r="D1215" s="248" t="s">
        <v>180</v>
      </c>
      <c r="E1215" s="254" t="s">
        <v>24</v>
      </c>
      <c r="F1215" s="255" t="s">
        <v>1560</v>
      </c>
      <c r="G1215" s="253"/>
      <c r="H1215" s="254" t="s">
        <v>24</v>
      </c>
      <c r="I1215" s="256"/>
      <c r="J1215" s="253"/>
      <c r="K1215" s="253"/>
      <c r="L1215" s="257"/>
      <c r="M1215" s="258"/>
      <c r="N1215" s="259"/>
      <c r="O1215" s="259"/>
      <c r="P1215" s="259"/>
      <c r="Q1215" s="259"/>
      <c r="R1215" s="259"/>
      <c r="S1215" s="259"/>
      <c r="T1215" s="260"/>
      <c r="AT1215" s="261" t="s">
        <v>180</v>
      </c>
      <c r="AU1215" s="261" t="s">
        <v>87</v>
      </c>
      <c r="AV1215" s="12" t="s">
        <v>25</v>
      </c>
      <c r="AW1215" s="12" t="s">
        <v>38</v>
      </c>
      <c r="AX1215" s="12" t="s">
        <v>75</v>
      </c>
      <c r="AY1215" s="261" t="s">
        <v>167</v>
      </c>
    </row>
    <row r="1216" spans="2:51" s="13" customFormat="1" ht="13.5">
      <c r="B1216" s="262"/>
      <c r="C1216" s="263"/>
      <c r="D1216" s="248" t="s">
        <v>180</v>
      </c>
      <c r="E1216" s="264" t="s">
        <v>24</v>
      </c>
      <c r="F1216" s="265" t="s">
        <v>1561</v>
      </c>
      <c r="G1216" s="263"/>
      <c r="H1216" s="266">
        <v>25</v>
      </c>
      <c r="I1216" s="267"/>
      <c r="J1216" s="263"/>
      <c r="K1216" s="263"/>
      <c r="L1216" s="268"/>
      <c r="M1216" s="269"/>
      <c r="N1216" s="270"/>
      <c r="O1216" s="270"/>
      <c r="P1216" s="270"/>
      <c r="Q1216" s="270"/>
      <c r="R1216" s="270"/>
      <c r="S1216" s="270"/>
      <c r="T1216" s="271"/>
      <c r="AT1216" s="272" t="s">
        <v>180</v>
      </c>
      <c r="AU1216" s="272" t="s">
        <v>87</v>
      </c>
      <c r="AV1216" s="13" t="s">
        <v>87</v>
      </c>
      <c r="AW1216" s="13" t="s">
        <v>38</v>
      </c>
      <c r="AX1216" s="13" t="s">
        <v>25</v>
      </c>
      <c r="AY1216" s="272" t="s">
        <v>167</v>
      </c>
    </row>
    <row r="1217" spans="2:65" s="1" customFormat="1" ht="14.4" customHeight="1">
      <c r="B1217" s="47"/>
      <c r="C1217" s="285" t="s">
        <v>1562</v>
      </c>
      <c r="D1217" s="285" t="s">
        <v>293</v>
      </c>
      <c r="E1217" s="286" t="s">
        <v>1563</v>
      </c>
      <c r="F1217" s="287" t="s">
        <v>1564</v>
      </c>
      <c r="G1217" s="288" t="s">
        <v>226</v>
      </c>
      <c r="H1217" s="289">
        <v>30</v>
      </c>
      <c r="I1217" s="290"/>
      <c r="J1217" s="291">
        <f>ROUND(I1217*H1217,2)</f>
        <v>0</v>
      </c>
      <c r="K1217" s="287" t="s">
        <v>173</v>
      </c>
      <c r="L1217" s="292"/>
      <c r="M1217" s="293" t="s">
        <v>24</v>
      </c>
      <c r="N1217" s="294" t="s">
        <v>47</v>
      </c>
      <c r="O1217" s="48"/>
      <c r="P1217" s="245">
        <f>O1217*H1217</f>
        <v>0</v>
      </c>
      <c r="Q1217" s="245">
        <v>0.00031</v>
      </c>
      <c r="R1217" s="245">
        <f>Q1217*H1217</f>
        <v>0.0093</v>
      </c>
      <c r="S1217" s="245">
        <v>0</v>
      </c>
      <c r="T1217" s="246">
        <f>S1217*H1217</f>
        <v>0</v>
      </c>
      <c r="AR1217" s="25" t="s">
        <v>235</v>
      </c>
      <c r="AT1217" s="25" t="s">
        <v>293</v>
      </c>
      <c r="AU1217" s="25" t="s">
        <v>87</v>
      </c>
      <c r="AY1217" s="25" t="s">
        <v>167</v>
      </c>
      <c r="BE1217" s="247">
        <f>IF(N1217="základní",J1217,0)</f>
        <v>0</v>
      </c>
      <c r="BF1217" s="247">
        <f>IF(N1217="snížená",J1217,0)</f>
        <v>0</v>
      </c>
      <c r="BG1217" s="247">
        <f>IF(N1217="zákl. přenesená",J1217,0)</f>
        <v>0</v>
      </c>
      <c r="BH1217" s="247">
        <f>IF(N1217="sníž. přenesená",J1217,0)</f>
        <v>0</v>
      </c>
      <c r="BI1217" s="247">
        <f>IF(N1217="nulová",J1217,0)</f>
        <v>0</v>
      </c>
      <c r="BJ1217" s="25" t="s">
        <v>87</v>
      </c>
      <c r="BK1217" s="247">
        <f>ROUND(I1217*H1217,2)</f>
        <v>0</v>
      </c>
      <c r="BL1217" s="25" t="s">
        <v>174</v>
      </c>
      <c r="BM1217" s="25" t="s">
        <v>1565</v>
      </c>
    </row>
    <row r="1218" spans="2:47" s="1" customFormat="1" ht="13.5">
      <c r="B1218" s="47"/>
      <c r="C1218" s="75"/>
      <c r="D1218" s="248" t="s">
        <v>176</v>
      </c>
      <c r="E1218" s="75"/>
      <c r="F1218" s="249" t="s">
        <v>1566</v>
      </c>
      <c r="G1218" s="75"/>
      <c r="H1218" s="75"/>
      <c r="I1218" s="204"/>
      <c r="J1218" s="75"/>
      <c r="K1218" s="75"/>
      <c r="L1218" s="73"/>
      <c r="M1218" s="250"/>
      <c r="N1218" s="48"/>
      <c r="O1218" s="48"/>
      <c r="P1218" s="48"/>
      <c r="Q1218" s="48"/>
      <c r="R1218" s="48"/>
      <c r="S1218" s="48"/>
      <c r="T1218" s="96"/>
      <c r="AT1218" s="25" t="s">
        <v>176</v>
      </c>
      <c r="AU1218" s="25" t="s">
        <v>87</v>
      </c>
    </row>
    <row r="1219" spans="2:51" s="12" customFormat="1" ht="13.5">
      <c r="B1219" s="252"/>
      <c r="C1219" s="253"/>
      <c r="D1219" s="248" t="s">
        <v>180</v>
      </c>
      <c r="E1219" s="254" t="s">
        <v>24</v>
      </c>
      <c r="F1219" s="255" t="s">
        <v>1567</v>
      </c>
      <c r="G1219" s="253"/>
      <c r="H1219" s="254" t="s">
        <v>24</v>
      </c>
      <c r="I1219" s="256"/>
      <c r="J1219" s="253"/>
      <c r="K1219" s="253"/>
      <c r="L1219" s="257"/>
      <c r="M1219" s="258"/>
      <c r="N1219" s="259"/>
      <c r="O1219" s="259"/>
      <c r="P1219" s="259"/>
      <c r="Q1219" s="259"/>
      <c r="R1219" s="259"/>
      <c r="S1219" s="259"/>
      <c r="T1219" s="260"/>
      <c r="AT1219" s="261" t="s">
        <v>180</v>
      </c>
      <c r="AU1219" s="261" t="s">
        <v>87</v>
      </c>
      <c r="AV1219" s="12" t="s">
        <v>25</v>
      </c>
      <c r="AW1219" s="12" t="s">
        <v>38</v>
      </c>
      <c r="AX1219" s="12" t="s">
        <v>75</v>
      </c>
      <c r="AY1219" s="261" t="s">
        <v>167</v>
      </c>
    </row>
    <row r="1220" spans="2:51" s="12" customFormat="1" ht="13.5">
      <c r="B1220" s="252"/>
      <c r="C1220" s="253"/>
      <c r="D1220" s="248" t="s">
        <v>180</v>
      </c>
      <c r="E1220" s="254" t="s">
        <v>24</v>
      </c>
      <c r="F1220" s="255" t="s">
        <v>1568</v>
      </c>
      <c r="G1220" s="253"/>
      <c r="H1220" s="254" t="s">
        <v>24</v>
      </c>
      <c r="I1220" s="256"/>
      <c r="J1220" s="253"/>
      <c r="K1220" s="253"/>
      <c r="L1220" s="257"/>
      <c r="M1220" s="258"/>
      <c r="N1220" s="259"/>
      <c r="O1220" s="259"/>
      <c r="P1220" s="259"/>
      <c r="Q1220" s="259"/>
      <c r="R1220" s="259"/>
      <c r="S1220" s="259"/>
      <c r="T1220" s="260"/>
      <c r="AT1220" s="261" t="s">
        <v>180</v>
      </c>
      <c r="AU1220" s="261" t="s">
        <v>87</v>
      </c>
      <c r="AV1220" s="12" t="s">
        <v>25</v>
      </c>
      <c r="AW1220" s="12" t="s">
        <v>38</v>
      </c>
      <c r="AX1220" s="12" t="s">
        <v>75</v>
      </c>
      <c r="AY1220" s="261" t="s">
        <v>167</v>
      </c>
    </row>
    <row r="1221" spans="2:51" s="13" customFormat="1" ht="13.5">
      <c r="B1221" s="262"/>
      <c r="C1221" s="263"/>
      <c r="D1221" s="248" t="s">
        <v>180</v>
      </c>
      <c r="E1221" s="264" t="s">
        <v>24</v>
      </c>
      <c r="F1221" s="265" t="s">
        <v>1569</v>
      </c>
      <c r="G1221" s="263"/>
      <c r="H1221" s="266">
        <v>30</v>
      </c>
      <c r="I1221" s="267"/>
      <c r="J1221" s="263"/>
      <c r="K1221" s="263"/>
      <c r="L1221" s="268"/>
      <c r="M1221" s="269"/>
      <c r="N1221" s="270"/>
      <c r="O1221" s="270"/>
      <c r="P1221" s="270"/>
      <c r="Q1221" s="270"/>
      <c r="R1221" s="270"/>
      <c r="S1221" s="270"/>
      <c r="T1221" s="271"/>
      <c r="AT1221" s="272" t="s">
        <v>180</v>
      </c>
      <c r="AU1221" s="272" t="s">
        <v>87</v>
      </c>
      <c r="AV1221" s="13" t="s">
        <v>87</v>
      </c>
      <c r="AW1221" s="13" t="s">
        <v>38</v>
      </c>
      <c r="AX1221" s="13" t="s">
        <v>25</v>
      </c>
      <c r="AY1221" s="272" t="s">
        <v>167</v>
      </c>
    </row>
    <row r="1222" spans="2:65" s="1" customFormat="1" ht="22.8" customHeight="1">
      <c r="B1222" s="47"/>
      <c r="C1222" s="236" t="s">
        <v>1570</v>
      </c>
      <c r="D1222" s="236" t="s">
        <v>169</v>
      </c>
      <c r="E1222" s="237" t="s">
        <v>1571</v>
      </c>
      <c r="F1222" s="238" t="s">
        <v>1572</v>
      </c>
      <c r="G1222" s="239" t="s">
        <v>226</v>
      </c>
      <c r="H1222" s="240">
        <v>17</v>
      </c>
      <c r="I1222" s="241"/>
      <c r="J1222" s="242">
        <f>ROUND(I1222*H1222,2)</f>
        <v>0</v>
      </c>
      <c r="K1222" s="238" t="s">
        <v>173</v>
      </c>
      <c r="L1222" s="73"/>
      <c r="M1222" s="243" t="s">
        <v>24</v>
      </c>
      <c r="N1222" s="244" t="s">
        <v>47</v>
      </c>
      <c r="O1222" s="48"/>
      <c r="P1222" s="245">
        <f>O1222*H1222</f>
        <v>0</v>
      </c>
      <c r="Q1222" s="245">
        <v>0.004</v>
      </c>
      <c r="R1222" s="245">
        <f>Q1222*H1222</f>
        <v>0.068</v>
      </c>
      <c r="S1222" s="245">
        <v>0</v>
      </c>
      <c r="T1222" s="246">
        <f>S1222*H1222</f>
        <v>0</v>
      </c>
      <c r="AR1222" s="25" t="s">
        <v>174</v>
      </c>
      <c r="AT1222" s="25" t="s">
        <v>169</v>
      </c>
      <c r="AU1222" s="25" t="s">
        <v>87</v>
      </c>
      <c r="AY1222" s="25" t="s">
        <v>167</v>
      </c>
      <c r="BE1222" s="247">
        <f>IF(N1222="základní",J1222,0)</f>
        <v>0</v>
      </c>
      <c r="BF1222" s="247">
        <f>IF(N1222="snížená",J1222,0)</f>
        <v>0</v>
      </c>
      <c r="BG1222" s="247">
        <f>IF(N1222="zákl. přenesená",J1222,0)</f>
        <v>0</v>
      </c>
      <c r="BH1222" s="247">
        <f>IF(N1222="sníž. přenesená",J1222,0)</f>
        <v>0</v>
      </c>
      <c r="BI1222" s="247">
        <f>IF(N1222="nulová",J1222,0)</f>
        <v>0</v>
      </c>
      <c r="BJ1222" s="25" t="s">
        <v>87</v>
      </c>
      <c r="BK1222" s="247">
        <f>ROUND(I1222*H1222,2)</f>
        <v>0</v>
      </c>
      <c r="BL1222" s="25" t="s">
        <v>174</v>
      </c>
      <c r="BM1222" s="25" t="s">
        <v>1573</v>
      </c>
    </row>
    <row r="1223" spans="2:47" s="1" customFormat="1" ht="13.5">
      <c r="B1223" s="47"/>
      <c r="C1223" s="75"/>
      <c r="D1223" s="248" t="s">
        <v>176</v>
      </c>
      <c r="E1223" s="75"/>
      <c r="F1223" s="249" t="s">
        <v>1574</v>
      </c>
      <c r="G1223" s="75"/>
      <c r="H1223" s="75"/>
      <c r="I1223" s="204"/>
      <c r="J1223" s="75"/>
      <c r="K1223" s="75"/>
      <c r="L1223" s="73"/>
      <c r="M1223" s="250"/>
      <c r="N1223" s="48"/>
      <c r="O1223" s="48"/>
      <c r="P1223" s="48"/>
      <c r="Q1223" s="48"/>
      <c r="R1223" s="48"/>
      <c r="S1223" s="48"/>
      <c r="T1223" s="96"/>
      <c r="AT1223" s="25" t="s">
        <v>176</v>
      </c>
      <c r="AU1223" s="25" t="s">
        <v>87</v>
      </c>
    </row>
    <row r="1224" spans="2:51" s="12" customFormat="1" ht="13.5">
      <c r="B1224" s="252"/>
      <c r="C1224" s="253"/>
      <c r="D1224" s="248" t="s">
        <v>180</v>
      </c>
      <c r="E1224" s="254" t="s">
        <v>24</v>
      </c>
      <c r="F1224" s="255" t="s">
        <v>1575</v>
      </c>
      <c r="G1224" s="253"/>
      <c r="H1224" s="254" t="s">
        <v>24</v>
      </c>
      <c r="I1224" s="256"/>
      <c r="J1224" s="253"/>
      <c r="K1224" s="253"/>
      <c r="L1224" s="257"/>
      <c r="M1224" s="258"/>
      <c r="N1224" s="259"/>
      <c r="O1224" s="259"/>
      <c r="P1224" s="259"/>
      <c r="Q1224" s="259"/>
      <c r="R1224" s="259"/>
      <c r="S1224" s="259"/>
      <c r="T1224" s="260"/>
      <c r="AT1224" s="261" t="s">
        <v>180</v>
      </c>
      <c r="AU1224" s="261" t="s">
        <v>87</v>
      </c>
      <c r="AV1224" s="12" t="s">
        <v>25</v>
      </c>
      <c r="AW1224" s="12" t="s">
        <v>38</v>
      </c>
      <c r="AX1224" s="12" t="s">
        <v>75</v>
      </c>
      <c r="AY1224" s="261" t="s">
        <v>167</v>
      </c>
    </row>
    <row r="1225" spans="2:51" s="12" customFormat="1" ht="13.5">
      <c r="B1225" s="252"/>
      <c r="C1225" s="253"/>
      <c r="D1225" s="248" t="s">
        <v>180</v>
      </c>
      <c r="E1225" s="254" t="s">
        <v>24</v>
      </c>
      <c r="F1225" s="255" t="s">
        <v>1576</v>
      </c>
      <c r="G1225" s="253"/>
      <c r="H1225" s="254" t="s">
        <v>24</v>
      </c>
      <c r="I1225" s="256"/>
      <c r="J1225" s="253"/>
      <c r="K1225" s="253"/>
      <c r="L1225" s="257"/>
      <c r="M1225" s="258"/>
      <c r="N1225" s="259"/>
      <c r="O1225" s="259"/>
      <c r="P1225" s="259"/>
      <c r="Q1225" s="259"/>
      <c r="R1225" s="259"/>
      <c r="S1225" s="259"/>
      <c r="T1225" s="260"/>
      <c r="AT1225" s="261" t="s">
        <v>180</v>
      </c>
      <c r="AU1225" s="261" t="s">
        <v>87</v>
      </c>
      <c r="AV1225" s="12" t="s">
        <v>25</v>
      </c>
      <c r="AW1225" s="12" t="s">
        <v>38</v>
      </c>
      <c r="AX1225" s="12" t="s">
        <v>75</v>
      </c>
      <c r="AY1225" s="261" t="s">
        <v>167</v>
      </c>
    </row>
    <row r="1226" spans="2:51" s="13" customFormat="1" ht="13.5">
      <c r="B1226" s="262"/>
      <c r="C1226" s="263"/>
      <c r="D1226" s="248" t="s">
        <v>180</v>
      </c>
      <c r="E1226" s="264" t="s">
        <v>24</v>
      </c>
      <c r="F1226" s="265" t="s">
        <v>1577</v>
      </c>
      <c r="G1226" s="263"/>
      <c r="H1226" s="266">
        <v>17</v>
      </c>
      <c r="I1226" s="267"/>
      <c r="J1226" s="263"/>
      <c r="K1226" s="263"/>
      <c r="L1226" s="268"/>
      <c r="M1226" s="269"/>
      <c r="N1226" s="270"/>
      <c r="O1226" s="270"/>
      <c r="P1226" s="270"/>
      <c r="Q1226" s="270"/>
      <c r="R1226" s="270"/>
      <c r="S1226" s="270"/>
      <c r="T1226" s="271"/>
      <c r="AT1226" s="272" t="s">
        <v>180</v>
      </c>
      <c r="AU1226" s="272" t="s">
        <v>87</v>
      </c>
      <c r="AV1226" s="13" t="s">
        <v>87</v>
      </c>
      <c r="AW1226" s="13" t="s">
        <v>38</v>
      </c>
      <c r="AX1226" s="13" t="s">
        <v>25</v>
      </c>
      <c r="AY1226" s="272" t="s">
        <v>167</v>
      </c>
    </row>
    <row r="1227" spans="2:65" s="1" customFormat="1" ht="22.8" customHeight="1">
      <c r="B1227" s="47"/>
      <c r="C1227" s="236" t="s">
        <v>1578</v>
      </c>
      <c r="D1227" s="236" t="s">
        <v>169</v>
      </c>
      <c r="E1227" s="237" t="s">
        <v>1579</v>
      </c>
      <c r="F1227" s="238" t="s">
        <v>1580</v>
      </c>
      <c r="G1227" s="239" t="s">
        <v>226</v>
      </c>
      <c r="H1227" s="240">
        <v>75</v>
      </c>
      <c r="I1227" s="241"/>
      <c r="J1227" s="242">
        <f>ROUND(I1227*H1227,2)</f>
        <v>0</v>
      </c>
      <c r="K1227" s="238" t="s">
        <v>173</v>
      </c>
      <c r="L1227" s="73"/>
      <c r="M1227" s="243" t="s">
        <v>24</v>
      </c>
      <c r="N1227" s="244" t="s">
        <v>47</v>
      </c>
      <c r="O1227" s="48"/>
      <c r="P1227" s="245">
        <f>O1227*H1227</f>
        <v>0</v>
      </c>
      <c r="Q1227" s="245">
        <v>0.004</v>
      </c>
      <c r="R1227" s="245">
        <f>Q1227*H1227</f>
        <v>0.3</v>
      </c>
      <c r="S1227" s="245">
        <v>0</v>
      </c>
      <c r="T1227" s="246">
        <f>S1227*H1227</f>
        <v>0</v>
      </c>
      <c r="AR1227" s="25" t="s">
        <v>174</v>
      </c>
      <c r="AT1227" s="25" t="s">
        <v>169</v>
      </c>
      <c r="AU1227" s="25" t="s">
        <v>87</v>
      </c>
      <c r="AY1227" s="25" t="s">
        <v>167</v>
      </c>
      <c r="BE1227" s="247">
        <f>IF(N1227="základní",J1227,0)</f>
        <v>0</v>
      </c>
      <c r="BF1227" s="247">
        <f>IF(N1227="snížená",J1227,0)</f>
        <v>0</v>
      </c>
      <c r="BG1227" s="247">
        <f>IF(N1227="zákl. přenesená",J1227,0)</f>
        <v>0</v>
      </c>
      <c r="BH1227" s="247">
        <f>IF(N1227="sníž. přenesená",J1227,0)</f>
        <v>0</v>
      </c>
      <c r="BI1227" s="247">
        <f>IF(N1227="nulová",J1227,0)</f>
        <v>0</v>
      </c>
      <c r="BJ1227" s="25" t="s">
        <v>87</v>
      </c>
      <c r="BK1227" s="247">
        <f>ROUND(I1227*H1227,2)</f>
        <v>0</v>
      </c>
      <c r="BL1227" s="25" t="s">
        <v>174</v>
      </c>
      <c r="BM1227" s="25" t="s">
        <v>1581</v>
      </c>
    </row>
    <row r="1228" spans="2:47" s="1" customFormat="1" ht="13.5">
      <c r="B1228" s="47"/>
      <c r="C1228" s="75"/>
      <c r="D1228" s="248" t="s">
        <v>176</v>
      </c>
      <c r="E1228" s="75"/>
      <c r="F1228" s="249" t="s">
        <v>1582</v>
      </c>
      <c r="G1228" s="75"/>
      <c r="H1228" s="75"/>
      <c r="I1228" s="204"/>
      <c r="J1228" s="75"/>
      <c r="K1228" s="75"/>
      <c r="L1228" s="73"/>
      <c r="M1228" s="250"/>
      <c r="N1228" s="48"/>
      <c r="O1228" s="48"/>
      <c r="P1228" s="48"/>
      <c r="Q1228" s="48"/>
      <c r="R1228" s="48"/>
      <c r="S1228" s="48"/>
      <c r="T1228" s="96"/>
      <c r="AT1228" s="25" t="s">
        <v>176</v>
      </c>
      <c r="AU1228" s="25" t="s">
        <v>87</v>
      </c>
    </row>
    <row r="1229" spans="2:51" s="12" customFormat="1" ht="13.5">
      <c r="B1229" s="252"/>
      <c r="C1229" s="253"/>
      <c r="D1229" s="248" t="s">
        <v>180</v>
      </c>
      <c r="E1229" s="254" t="s">
        <v>24</v>
      </c>
      <c r="F1229" s="255" t="s">
        <v>1575</v>
      </c>
      <c r="G1229" s="253"/>
      <c r="H1229" s="254" t="s">
        <v>24</v>
      </c>
      <c r="I1229" s="256"/>
      <c r="J1229" s="253"/>
      <c r="K1229" s="253"/>
      <c r="L1229" s="257"/>
      <c r="M1229" s="258"/>
      <c r="N1229" s="259"/>
      <c r="O1229" s="259"/>
      <c r="P1229" s="259"/>
      <c r="Q1229" s="259"/>
      <c r="R1229" s="259"/>
      <c r="S1229" s="259"/>
      <c r="T1229" s="260"/>
      <c r="AT1229" s="261" t="s">
        <v>180</v>
      </c>
      <c r="AU1229" s="261" t="s">
        <v>87</v>
      </c>
      <c r="AV1229" s="12" t="s">
        <v>25</v>
      </c>
      <c r="AW1229" s="12" t="s">
        <v>38</v>
      </c>
      <c r="AX1229" s="12" t="s">
        <v>75</v>
      </c>
      <c r="AY1229" s="261" t="s">
        <v>167</v>
      </c>
    </row>
    <row r="1230" spans="2:51" s="12" customFormat="1" ht="13.5">
      <c r="B1230" s="252"/>
      <c r="C1230" s="253"/>
      <c r="D1230" s="248" t="s">
        <v>180</v>
      </c>
      <c r="E1230" s="254" t="s">
        <v>24</v>
      </c>
      <c r="F1230" s="255" t="s">
        <v>1576</v>
      </c>
      <c r="G1230" s="253"/>
      <c r="H1230" s="254" t="s">
        <v>24</v>
      </c>
      <c r="I1230" s="256"/>
      <c r="J1230" s="253"/>
      <c r="K1230" s="253"/>
      <c r="L1230" s="257"/>
      <c r="M1230" s="258"/>
      <c r="N1230" s="259"/>
      <c r="O1230" s="259"/>
      <c r="P1230" s="259"/>
      <c r="Q1230" s="259"/>
      <c r="R1230" s="259"/>
      <c r="S1230" s="259"/>
      <c r="T1230" s="260"/>
      <c r="AT1230" s="261" t="s">
        <v>180</v>
      </c>
      <c r="AU1230" s="261" t="s">
        <v>87</v>
      </c>
      <c r="AV1230" s="12" t="s">
        <v>25</v>
      </c>
      <c r="AW1230" s="12" t="s">
        <v>38</v>
      </c>
      <c r="AX1230" s="12" t="s">
        <v>75</v>
      </c>
      <c r="AY1230" s="261" t="s">
        <v>167</v>
      </c>
    </row>
    <row r="1231" spans="2:51" s="13" customFormat="1" ht="13.5">
      <c r="B1231" s="262"/>
      <c r="C1231" s="263"/>
      <c r="D1231" s="248" t="s">
        <v>180</v>
      </c>
      <c r="E1231" s="264" t="s">
        <v>24</v>
      </c>
      <c r="F1231" s="265" t="s">
        <v>1583</v>
      </c>
      <c r="G1231" s="263"/>
      <c r="H1231" s="266">
        <v>75</v>
      </c>
      <c r="I1231" s="267"/>
      <c r="J1231" s="263"/>
      <c r="K1231" s="263"/>
      <c r="L1231" s="268"/>
      <c r="M1231" s="269"/>
      <c r="N1231" s="270"/>
      <c r="O1231" s="270"/>
      <c r="P1231" s="270"/>
      <c r="Q1231" s="270"/>
      <c r="R1231" s="270"/>
      <c r="S1231" s="270"/>
      <c r="T1231" s="271"/>
      <c r="AT1231" s="272" t="s">
        <v>180</v>
      </c>
      <c r="AU1231" s="272" t="s">
        <v>87</v>
      </c>
      <c r="AV1231" s="13" t="s">
        <v>87</v>
      </c>
      <c r="AW1231" s="13" t="s">
        <v>38</v>
      </c>
      <c r="AX1231" s="13" t="s">
        <v>25</v>
      </c>
      <c r="AY1231" s="272" t="s">
        <v>167</v>
      </c>
    </row>
    <row r="1232" spans="2:65" s="1" customFormat="1" ht="22.8" customHeight="1">
      <c r="B1232" s="47"/>
      <c r="C1232" s="236" t="s">
        <v>1584</v>
      </c>
      <c r="D1232" s="236" t="s">
        <v>169</v>
      </c>
      <c r="E1232" s="237" t="s">
        <v>1585</v>
      </c>
      <c r="F1232" s="238" t="s">
        <v>1586</v>
      </c>
      <c r="G1232" s="239" t="s">
        <v>226</v>
      </c>
      <c r="H1232" s="240">
        <v>86</v>
      </c>
      <c r="I1232" s="241"/>
      <c r="J1232" s="242">
        <f>ROUND(I1232*H1232,2)</f>
        <v>0</v>
      </c>
      <c r="K1232" s="238" t="s">
        <v>173</v>
      </c>
      <c r="L1232" s="73"/>
      <c r="M1232" s="243" t="s">
        <v>24</v>
      </c>
      <c r="N1232" s="244" t="s">
        <v>47</v>
      </c>
      <c r="O1232" s="48"/>
      <c r="P1232" s="245">
        <f>O1232*H1232</f>
        <v>0</v>
      </c>
      <c r="Q1232" s="245">
        <v>0.00064</v>
      </c>
      <c r="R1232" s="245">
        <f>Q1232*H1232</f>
        <v>0.055040000000000006</v>
      </c>
      <c r="S1232" s="245">
        <v>0</v>
      </c>
      <c r="T1232" s="246">
        <f>S1232*H1232</f>
        <v>0</v>
      </c>
      <c r="AR1232" s="25" t="s">
        <v>174</v>
      </c>
      <c r="AT1232" s="25" t="s">
        <v>169</v>
      </c>
      <c r="AU1232" s="25" t="s">
        <v>87</v>
      </c>
      <c r="AY1232" s="25" t="s">
        <v>167</v>
      </c>
      <c r="BE1232" s="247">
        <f>IF(N1232="základní",J1232,0)</f>
        <v>0</v>
      </c>
      <c r="BF1232" s="247">
        <f>IF(N1232="snížená",J1232,0)</f>
        <v>0</v>
      </c>
      <c r="BG1232" s="247">
        <f>IF(N1232="zákl. přenesená",J1232,0)</f>
        <v>0</v>
      </c>
      <c r="BH1232" s="247">
        <f>IF(N1232="sníž. přenesená",J1232,0)</f>
        <v>0</v>
      </c>
      <c r="BI1232" s="247">
        <f>IF(N1232="nulová",J1232,0)</f>
        <v>0</v>
      </c>
      <c r="BJ1232" s="25" t="s">
        <v>87</v>
      </c>
      <c r="BK1232" s="247">
        <f>ROUND(I1232*H1232,2)</f>
        <v>0</v>
      </c>
      <c r="BL1232" s="25" t="s">
        <v>174</v>
      </c>
      <c r="BM1232" s="25" t="s">
        <v>1587</v>
      </c>
    </row>
    <row r="1233" spans="2:47" s="1" customFormat="1" ht="13.5">
      <c r="B1233" s="47"/>
      <c r="C1233" s="75"/>
      <c r="D1233" s="248" t="s">
        <v>176</v>
      </c>
      <c r="E1233" s="75"/>
      <c r="F1233" s="249" t="s">
        <v>1588</v>
      </c>
      <c r="G1233" s="75"/>
      <c r="H1233" s="75"/>
      <c r="I1233" s="204"/>
      <c r="J1233" s="75"/>
      <c r="K1233" s="75"/>
      <c r="L1233" s="73"/>
      <c r="M1233" s="250"/>
      <c r="N1233" s="48"/>
      <c r="O1233" s="48"/>
      <c r="P1233" s="48"/>
      <c r="Q1233" s="48"/>
      <c r="R1233" s="48"/>
      <c r="S1233" s="48"/>
      <c r="T1233" s="96"/>
      <c r="AT1233" s="25" t="s">
        <v>176</v>
      </c>
      <c r="AU1233" s="25" t="s">
        <v>87</v>
      </c>
    </row>
    <row r="1234" spans="2:47" s="1" customFormat="1" ht="13.5">
      <c r="B1234" s="47"/>
      <c r="C1234" s="75"/>
      <c r="D1234" s="248" t="s">
        <v>178</v>
      </c>
      <c r="E1234" s="75"/>
      <c r="F1234" s="251" t="s">
        <v>1589</v>
      </c>
      <c r="G1234" s="75"/>
      <c r="H1234" s="75"/>
      <c r="I1234" s="204"/>
      <c r="J1234" s="75"/>
      <c r="K1234" s="75"/>
      <c r="L1234" s="73"/>
      <c r="M1234" s="250"/>
      <c r="N1234" s="48"/>
      <c r="O1234" s="48"/>
      <c r="P1234" s="48"/>
      <c r="Q1234" s="48"/>
      <c r="R1234" s="48"/>
      <c r="S1234" s="48"/>
      <c r="T1234" s="96"/>
      <c r="AT1234" s="25" t="s">
        <v>178</v>
      </c>
      <c r="AU1234" s="25" t="s">
        <v>87</v>
      </c>
    </row>
    <row r="1235" spans="2:51" s="12" customFormat="1" ht="13.5">
      <c r="B1235" s="252"/>
      <c r="C1235" s="253"/>
      <c r="D1235" s="248" t="s">
        <v>180</v>
      </c>
      <c r="E1235" s="254" t="s">
        <v>24</v>
      </c>
      <c r="F1235" s="255" t="s">
        <v>1590</v>
      </c>
      <c r="G1235" s="253"/>
      <c r="H1235" s="254" t="s">
        <v>24</v>
      </c>
      <c r="I1235" s="256"/>
      <c r="J1235" s="253"/>
      <c r="K1235" s="253"/>
      <c r="L1235" s="257"/>
      <c r="M1235" s="258"/>
      <c r="N1235" s="259"/>
      <c r="O1235" s="259"/>
      <c r="P1235" s="259"/>
      <c r="Q1235" s="259"/>
      <c r="R1235" s="259"/>
      <c r="S1235" s="259"/>
      <c r="T1235" s="260"/>
      <c r="AT1235" s="261" t="s">
        <v>180</v>
      </c>
      <c r="AU1235" s="261" t="s">
        <v>87</v>
      </c>
      <c r="AV1235" s="12" t="s">
        <v>25</v>
      </c>
      <c r="AW1235" s="12" t="s">
        <v>38</v>
      </c>
      <c r="AX1235" s="12" t="s">
        <v>75</v>
      </c>
      <c r="AY1235" s="261" t="s">
        <v>167</v>
      </c>
    </row>
    <row r="1236" spans="2:51" s="12" customFormat="1" ht="13.5">
      <c r="B1236" s="252"/>
      <c r="C1236" s="253"/>
      <c r="D1236" s="248" t="s">
        <v>180</v>
      </c>
      <c r="E1236" s="254" t="s">
        <v>24</v>
      </c>
      <c r="F1236" s="255" t="s">
        <v>1591</v>
      </c>
      <c r="G1236" s="253"/>
      <c r="H1236" s="254" t="s">
        <v>24</v>
      </c>
      <c r="I1236" s="256"/>
      <c r="J1236" s="253"/>
      <c r="K1236" s="253"/>
      <c r="L1236" s="257"/>
      <c r="M1236" s="258"/>
      <c r="N1236" s="259"/>
      <c r="O1236" s="259"/>
      <c r="P1236" s="259"/>
      <c r="Q1236" s="259"/>
      <c r="R1236" s="259"/>
      <c r="S1236" s="259"/>
      <c r="T1236" s="260"/>
      <c r="AT1236" s="261" t="s">
        <v>180</v>
      </c>
      <c r="AU1236" s="261" t="s">
        <v>87</v>
      </c>
      <c r="AV1236" s="12" t="s">
        <v>25</v>
      </c>
      <c r="AW1236" s="12" t="s">
        <v>38</v>
      </c>
      <c r="AX1236" s="12" t="s">
        <v>75</v>
      </c>
      <c r="AY1236" s="261" t="s">
        <v>167</v>
      </c>
    </row>
    <row r="1237" spans="2:51" s="13" customFormat="1" ht="13.5">
      <c r="B1237" s="262"/>
      <c r="C1237" s="263"/>
      <c r="D1237" s="248" t="s">
        <v>180</v>
      </c>
      <c r="E1237" s="264" t="s">
        <v>24</v>
      </c>
      <c r="F1237" s="265" t="s">
        <v>773</v>
      </c>
      <c r="G1237" s="263"/>
      <c r="H1237" s="266">
        <v>86</v>
      </c>
      <c r="I1237" s="267"/>
      <c r="J1237" s="263"/>
      <c r="K1237" s="263"/>
      <c r="L1237" s="268"/>
      <c r="M1237" s="269"/>
      <c r="N1237" s="270"/>
      <c r="O1237" s="270"/>
      <c r="P1237" s="270"/>
      <c r="Q1237" s="270"/>
      <c r="R1237" s="270"/>
      <c r="S1237" s="270"/>
      <c r="T1237" s="271"/>
      <c r="AT1237" s="272" t="s">
        <v>180</v>
      </c>
      <c r="AU1237" s="272" t="s">
        <v>87</v>
      </c>
      <c r="AV1237" s="13" t="s">
        <v>87</v>
      </c>
      <c r="AW1237" s="13" t="s">
        <v>38</v>
      </c>
      <c r="AX1237" s="13" t="s">
        <v>25</v>
      </c>
      <c r="AY1237" s="272" t="s">
        <v>167</v>
      </c>
    </row>
    <row r="1238" spans="2:65" s="1" customFormat="1" ht="22.8" customHeight="1">
      <c r="B1238" s="47"/>
      <c r="C1238" s="236" t="s">
        <v>1592</v>
      </c>
      <c r="D1238" s="236" t="s">
        <v>169</v>
      </c>
      <c r="E1238" s="237" t="s">
        <v>1593</v>
      </c>
      <c r="F1238" s="238" t="s">
        <v>1594</v>
      </c>
      <c r="G1238" s="239" t="s">
        <v>296</v>
      </c>
      <c r="H1238" s="240">
        <v>3.68</v>
      </c>
      <c r="I1238" s="241"/>
      <c r="J1238" s="242">
        <f>ROUND(I1238*H1238,2)</f>
        <v>0</v>
      </c>
      <c r="K1238" s="238" t="s">
        <v>173</v>
      </c>
      <c r="L1238" s="73"/>
      <c r="M1238" s="243" t="s">
        <v>24</v>
      </c>
      <c r="N1238" s="244" t="s">
        <v>47</v>
      </c>
      <c r="O1238" s="48"/>
      <c r="P1238" s="245">
        <f>O1238*H1238</f>
        <v>0</v>
      </c>
      <c r="Q1238" s="245">
        <v>0</v>
      </c>
      <c r="R1238" s="245">
        <f>Q1238*H1238</f>
        <v>0</v>
      </c>
      <c r="S1238" s="245">
        <v>0</v>
      </c>
      <c r="T1238" s="246">
        <f>S1238*H1238</f>
        <v>0</v>
      </c>
      <c r="AR1238" s="25" t="s">
        <v>174</v>
      </c>
      <c r="AT1238" s="25" t="s">
        <v>169</v>
      </c>
      <c r="AU1238" s="25" t="s">
        <v>87</v>
      </c>
      <c r="AY1238" s="25" t="s">
        <v>167</v>
      </c>
      <c r="BE1238" s="247">
        <f>IF(N1238="základní",J1238,0)</f>
        <v>0</v>
      </c>
      <c r="BF1238" s="247">
        <f>IF(N1238="snížená",J1238,0)</f>
        <v>0</v>
      </c>
      <c r="BG1238" s="247">
        <f>IF(N1238="zákl. přenesená",J1238,0)</f>
        <v>0</v>
      </c>
      <c r="BH1238" s="247">
        <f>IF(N1238="sníž. přenesená",J1238,0)</f>
        <v>0</v>
      </c>
      <c r="BI1238" s="247">
        <f>IF(N1238="nulová",J1238,0)</f>
        <v>0</v>
      </c>
      <c r="BJ1238" s="25" t="s">
        <v>87</v>
      </c>
      <c r="BK1238" s="247">
        <f>ROUND(I1238*H1238,2)</f>
        <v>0</v>
      </c>
      <c r="BL1238" s="25" t="s">
        <v>174</v>
      </c>
      <c r="BM1238" s="25" t="s">
        <v>1595</v>
      </c>
    </row>
    <row r="1239" spans="2:47" s="1" customFormat="1" ht="13.5">
      <c r="B1239" s="47"/>
      <c r="C1239" s="75"/>
      <c r="D1239" s="248" t="s">
        <v>176</v>
      </c>
      <c r="E1239" s="75"/>
      <c r="F1239" s="249" t="s">
        <v>1596</v>
      </c>
      <c r="G1239" s="75"/>
      <c r="H1239" s="75"/>
      <c r="I1239" s="204"/>
      <c r="J1239" s="75"/>
      <c r="K1239" s="75"/>
      <c r="L1239" s="73"/>
      <c r="M1239" s="250"/>
      <c r="N1239" s="48"/>
      <c r="O1239" s="48"/>
      <c r="P1239" s="48"/>
      <c r="Q1239" s="48"/>
      <c r="R1239" s="48"/>
      <c r="S1239" s="48"/>
      <c r="T1239" s="96"/>
      <c r="AT1239" s="25" t="s">
        <v>176</v>
      </c>
      <c r="AU1239" s="25" t="s">
        <v>87</v>
      </c>
    </row>
    <row r="1240" spans="2:47" s="1" customFormat="1" ht="13.5">
      <c r="B1240" s="47"/>
      <c r="C1240" s="75"/>
      <c r="D1240" s="248" t="s">
        <v>178</v>
      </c>
      <c r="E1240" s="75"/>
      <c r="F1240" s="251" t="s">
        <v>1597</v>
      </c>
      <c r="G1240" s="75"/>
      <c r="H1240" s="75"/>
      <c r="I1240" s="204"/>
      <c r="J1240" s="75"/>
      <c r="K1240" s="75"/>
      <c r="L1240" s="73"/>
      <c r="M1240" s="250"/>
      <c r="N1240" s="48"/>
      <c r="O1240" s="48"/>
      <c r="P1240" s="48"/>
      <c r="Q1240" s="48"/>
      <c r="R1240" s="48"/>
      <c r="S1240" s="48"/>
      <c r="T1240" s="96"/>
      <c r="AT1240" s="25" t="s">
        <v>178</v>
      </c>
      <c r="AU1240" s="25" t="s">
        <v>87</v>
      </c>
    </row>
    <row r="1241" spans="2:63" s="11" customFormat="1" ht="29.85" customHeight="1">
      <c r="B1241" s="220"/>
      <c r="C1241" s="221"/>
      <c r="D1241" s="222" t="s">
        <v>74</v>
      </c>
      <c r="E1241" s="234" t="s">
        <v>1598</v>
      </c>
      <c r="F1241" s="234" t="s">
        <v>1599</v>
      </c>
      <c r="G1241" s="221"/>
      <c r="H1241" s="221"/>
      <c r="I1241" s="224"/>
      <c r="J1241" s="235">
        <f>BK1241</f>
        <v>0</v>
      </c>
      <c r="K1241" s="221"/>
      <c r="L1241" s="226"/>
      <c r="M1241" s="227"/>
      <c r="N1241" s="228"/>
      <c r="O1241" s="228"/>
      <c r="P1241" s="229">
        <f>SUM(P1242:P1320)</f>
        <v>0</v>
      </c>
      <c r="Q1241" s="228"/>
      <c r="R1241" s="229">
        <f>SUM(R1242:R1320)</f>
        <v>6.04626</v>
      </c>
      <c r="S1241" s="228"/>
      <c r="T1241" s="230">
        <f>SUM(T1242:T1320)</f>
        <v>0</v>
      </c>
      <c r="AR1241" s="231" t="s">
        <v>87</v>
      </c>
      <c r="AT1241" s="232" t="s">
        <v>74</v>
      </c>
      <c r="AU1241" s="232" t="s">
        <v>25</v>
      </c>
      <c r="AY1241" s="231" t="s">
        <v>167</v>
      </c>
      <c r="BK1241" s="233">
        <f>SUM(BK1242:BK1320)</f>
        <v>0</v>
      </c>
    </row>
    <row r="1242" spans="2:65" s="1" customFormat="1" ht="22.8" customHeight="1">
      <c r="B1242" s="47"/>
      <c r="C1242" s="236" t="s">
        <v>1600</v>
      </c>
      <c r="D1242" s="236" t="s">
        <v>169</v>
      </c>
      <c r="E1242" s="237" t="s">
        <v>1601</v>
      </c>
      <c r="F1242" s="238" t="s">
        <v>1602</v>
      </c>
      <c r="G1242" s="239" t="s">
        <v>226</v>
      </c>
      <c r="H1242" s="240">
        <v>938</v>
      </c>
      <c r="I1242" s="241"/>
      <c r="J1242" s="242">
        <f>ROUND(I1242*H1242,2)</f>
        <v>0</v>
      </c>
      <c r="K1242" s="238" t="s">
        <v>173</v>
      </c>
      <c r="L1242" s="73"/>
      <c r="M1242" s="243" t="s">
        <v>24</v>
      </c>
      <c r="N1242" s="244" t="s">
        <v>47</v>
      </c>
      <c r="O1242" s="48"/>
      <c r="P1242" s="245">
        <f>O1242*H1242</f>
        <v>0</v>
      </c>
      <c r="Q1242" s="245">
        <v>0</v>
      </c>
      <c r="R1242" s="245">
        <f>Q1242*H1242</f>
        <v>0</v>
      </c>
      <c r="S1242" s="245">
        <v>0</v>
      </c>
      <c r="T1242" s="246">
        <f>S1242*H1242</f>
        <v>0</v>
      </c>
      <c r="AR1242" s="25" t="s">
        <v>301</v>
      </c>
      <c r="AT1242" s="25" t="s">
        <v>169</v>
      </c>
      <c r="AU1242" s="25" t="s">
        <v>87</v>
      </c>
      <c r="AY1242" s="25" t="s">
        <v>167</v>
      </c>
      <c r="BE1242" s="247">
        <f>IF(N1242="základní",J1242,0)</f>
        <v>0</v>
      </c>
      <c r="BF1242" s="247">
        <f>IF(N1242="snížená",J1242,0)</f>
        <v>0</v>
      </c>
      <c r="BG1242" s="247">
        <f>IF(N1242="zákl. přenesená",J1242,0)</f>
        <v>0</v>
      </c>
      <c r="BH1242" s="247">
        <f>IF(N1242="sníž. přenesená",J1242,0)</f>
        <v>0</v>
      </c>
      <c r="BI1242" s="247">
        <f>IF(N1242="nulová",J1242,0)</f>
        <v>0</v>
      </c>
      <c r="BJ1242" s="25" t="s">
        <v>87</v>
      </c>
      <c r="BK1242" s="247">
        <f>ROUND(I1242*H1242,2)</f>
        <v>0</v>
      </c>
      <c r="BL1242" s="25" t="s">
        <v>301</v>
      </c>
      <c r="BM1242" s="25" t="s">
        <v>1603</v>
      </c>
    </row>
    <row r="1243" spans="2:47" s="1" customFormat="1" ht="13.5">
      <c r="B1243" s="47"/>
      <c r="C1243" s="75"/>
      <c r="D1243" s="248" t="s">
        <v>176</v>
      </c>
      <c r="E1243" s="75"/>
      <c r="F1243" s="249" t="s">
        <v>1604</v>
      </c>
      <c r="G1243" s="75"/>
      <c r="H1243" s="75"/>
      <c r="I1243" s="204"/>
      <c r="J1243" s="75"/>
      <c r="K1243" s="75"/>
      <c r="L1243" s="73"/>
      <c r="M1243" s="250"/>
      <c r="N1243" s="48"/>
      <c r="O1243" s="48"/>
      <c r="P1243" s="48"/>
      <c r="Q1243" s="48"/>
      <c r="R1243" s="48"/>
      <c r="S1243" s="48"/>
      <c r="T1243" s="96"/>
      <c r="AT1243" s="25" t="s">
        <v>176</v>
      </c>
      <c r="AU1243" s="25" t="s">
        <v>87</v>
      </c>
    </row>
    <row r="1244" spans="2:47" s="1" customFormat="1" ht="13.5">
      <c r="B1244" s="47"/>
      <c r="C1244" s="75"/>
      <c r="D1244" s="248" t="s">
        <v>178</v>
      </c>
      <c r="E1244" s="75"/>
      <c r="F1244" s="251" t="s">
        <v>1605</v>
      </c>
      <c r="G1244" s="75"/>
      <c r="H1244" s="75"/>
      <c r="I1244" s="204"/>
      <c r="J1244" s="75"/>
      <c r="K1244" s="75"/>
      <c r="L1244" s="73"/>
      <c r="M1244" s="250"/>
      <c r="N1244" s="48"/>
      <c r="O1244" s="48"/>
      <c r="P1244" s="48"/>
      <c r="Q1244" s="48"/>
      <c r="R1244" s="48"/>
      <c r="S1244" s="48"/>
      <c r="T1244" s="96"/>
      <c r="AT1244" s="25" t="s">
        <v>178</v>
      </c>
      <c r="AU1244" s="25" t="s">
        <v>87</v>
      </c>
    </row>
    <row r="1245" spans="2:51" s="12" customFormat="1" ht="13.5">
      <c r="B1245" s="252"/>
      <c r="C1245" s="253"/>
      <c r="D1245" s="248" t="s">
        <v>180</v>
      </c>
      <c r="E1245" s="254" t="s">
        <v>24</v>
      </c>
      <c r="F1245" s="255" t="s">
        <v>1606</v>
      </c>
      <c r="G1245" s="253"/>
      <c r="H1245" s="254" t="s">
        <v>24</v>
      </c>
      <c r="I1245" s="256"/>
      <c r="J1245" s="253"/>
      <c r="K1245" s="253"/>
      <c r="L1245" s="257"/>
      <c r="M1245" s="258"/>
      <c r="N1245" s="259"/>
      <c r="O1245" s="259"/>
      <c r="P1245" s="259"/>
      <c r="Q1245" s="259"/>
      <c r="R1245" s="259"/>
      <c r="S1245" s="259"/>
      <c r="T1245" s="260"/>
      <c r="AT1245" s="261" t="s">
        <v>180</v>
      </c>
      <c r="AU1245" s="261" t="s">
        <v>87</v>
      </c>
      <c r="AV1245" s="12" t="s">
        <v>25</v>
      </c>
      <c r="AW1245" s="12" t="s">
        <v>38</v>
      </c>
      <c r="AX1245" s="12" t="s">
        <v>75</v>
      </c>
      <c r="AY1245" s="261" t="s">
        <v>167</v>
      </c>
    </row>
    <row r="1246" spans="2:51" s="13" customFormat="1" ht="13.5">
      <c r="B1246" s="262"/>
      <c r="C1246" s="263"/>
      <c r="D1246" s="248" t="s">
        <v>180</v>
      </c>
      <c r="E1246" s="264" t="s">
        <v>24</v>
      </c>
      <c r="F1246" s="265" t="s">
        <v>1501</v>
      </c>
      <c r="G1246" s="263"/>
      <c r="H1246" s="266">
        <v>152.215</v>
      </c>
      <c r="I1246" s="267"/>
      <c r="J1246" s="263"/>
      <c r="K1246" s="263"/>
      <c r="L1246" s="268"/>
      <c r="M1246" s="269"/>
      <c r="N1246" s="270"/>
      <c r="O1246" s="270"/>
      <c r="P1246" s="270"/>
      <c r="Q1246" s="270"/>
      <c r="R1246" s="270"/>
      <c r="S1246" s="270"/>
      <c r="T1246" s="271"/>
      <c r="AT1246" s="272" t="s">
        <v>180</v>
      </c>
      <c r="AU1246" s="272" t="s">
        <v>87</v>
      </c>
      <c r="AV1246" s="13" t="s">
        <v>87</v>
      </c>
      <c r="AW1246" s="13" t="s">
        <v>38</v>
      </c>
      <c r="AX1246" s="13" t="s">
        <v>75</v>
      </c>
      <c r="AY1246" s="272" t="s">
        <v>167</v>
      </c>
    </row>
    <row r="1247" spans="2:51" s="13" customFormat="1" ht="13.5">
      <c r="B1247" s="262"/>
      <c r="C1247" s="263"/>
      <c r="D1247" s="248" t="s">
        <v>180</v>
      </c>
      <c r="E1247" s="264" t="s">
        <v>24</v>
      </c>
      <c r="F1247" s="265" t="s">
        <v>1502</v>
      </c>
      <c r="G1247" s="263"/>
      <c r="H1247" s="266">
        <v>9.825</v>
      </c>
      <c r="I1247" s="267"/>
      <c r="J1247" s="263"/>
      <c r="K1247" s="263"/>
      <c r="L1247" s="268"/>
      <c r="M1247" s="269"/>
      <c r="N1247" s="270"/>
      <c r="O1247" s="270"/>
      <c r="P1247" s="270"/>
      <c r="Q1247" s="270"/>
      <c r="R1247" s="270"/>
      <c r="S1247" s="270"/>
      <c r="T1247" s="271"/>
      <c r="AT1247" s="272" t="s">
        <v>180</v>
      </c>
      <c r="AU1247" s="272" t="s">
        <v>87</v>
      </c>
      <c r="AV1247" s="13" t="s">
        <v>87</v>
      </c>
      <c r="AW1247" s="13" t="s">
        <v>38</v>
      </c>
      <c r="AX1247" s="13" t="s">
        <v>75</v>
      </c>
      <c r="AY1247" s="272" t="s">
        <v>167</v>
      </c>
    </row>
    <row r="1248" spans="2:51" s="13" customFormat="1" ht="13.5">
      <c r="B1248" s="262"/>
      <c r="C1248" s="263"/>
      <c r="D1248" s="248" t="s">
        <v>180</v>
      </c>
      <c r="E1248" s="264" t="s">
        <v>24</v>
      </c>
      <c r="F1248" s="265" t="s">
        <v>1503</v>
      </c>
      <c r="G1248" s="263"/>
      <c r="H1248" s="266">
        <v>5.085</v>
      </c>
      <c r="I1248" s="267"/>
      <c r="J1248" s="263"/>
      <c r="K1248" s="263"/>
      <c r="L1248" s="268"/>
      <c r="M1248" s="269"/>
      <c r="N1248" s="270"/>
      <c r="O1248" s="270"/>
      <c r="P1248" s="270"/>
      <c r="Q1248" s="270"/>
      <c r="R1248" s="270"/>
      <c r="S1248" s="270"/>
      <c r="T1248" s="271"/>
      <c r="AT1248" s="272" t="s">
        <v>180</v>
      </c>
      <c r="AU1248" s="272" t="s">
        <v>87</v>
      </c>
      <c r="AV1248" s="13" t="s">
        <v>87</v>
      </c>
      <c r="AW1248" s="13" t="s">
        <v>38</v>
      </c>
      <c r="AX1248" s="13" t="s">
        <v>75</v>
      </c>
      <c r="AY1248" s="272" t="s">
        <v>167</v>
      </c>
    </row>
    <row r="1249" spans="2:51" s="13" customFormat="1" ht="13.5">
      <c r="B1249" s="262"/>
      <c r="C1249" s="263"/>
      <c r="D1249" s="248" t="s">
        <v>180</v>
      </c>
      <c r="E1249" s="264" t="s">
        <v>24</v>
      </c>
      <c r="F1249" s="265" t="s">
        <v>1504</v>
      </c>
      <c r="G1249" s="263"/>
      <c r="H1249" s="266">
        <v>6.25</v>
      </c>
      <c r="I1249" s="267"/>
      <c r="J1249" s="263"/>
      <c r="K1249" s="263"/>
      <c r="L1249" s="268"/>
      <c r="M1249" s="269"/>
      <c r="N1249" s="270"/>
      <c r="O1249" s="270"/>
      <c r="P1249" s="270"/>
      <c r="Q1249" s="270"/>
      <c r="R1249" s="270"/>
      <c r="S1249" s="270"/>
      <c r="T1249" s="271"/>
      <c r="AT1249" s="272" t="s">
        <v>180</v>
      </c>
      <c r="AU1249" s="272" t="s">
        <v>87</v>
      </c>
      <c r="AV1249" s="13" t="s">
        <v>87</v>
      </c>
      <c r="AW1249" s="13" t="s">
        <v>38</v>
      </c>
      <c r="AX1249" s="13" t="s">
        <v>75</v>
      </c>
      <c r="AY1249" s="272" t="s">
        <v>167</v>
      </c>
    </row>
    <row r="1250" spans="2:51" s="13" customFormat="1" ht="13.5">
      <c r="B1250" s="262"/>
      <c r="C1250" s="263"/>
      <c r="D1250" s="248" t="s">
        <v>180</v>
      </c>
      <c r="E1250" s="264" t="s">
        <v>24</v>
      </c>
      <c r="F1250" s="265" t="s">
        <v>1607</v>
      </c>
      <c r="G1250" s="263"/>
      <c r="H1250" s="266">
        <v>2.625</v>
      </c>
      <c r="I1250" s="267"/>
      <c r="J1250" s="263"/>
      <c r="K1250" s="263"/>
      <c r="L1250" s="268"/>
      <c r="M1250" s="269"/>
      <c r="N1250" s="270"/>
      <c r="O1250" s="270"/>
      <c r="P1250" s="270"/>
      <c r="Q1250" s="270"/>
      <c r="R1250" s="270"/>
      <c r="S1250" s="270"/>
      <c r="T1250" s="271"/>
      <c r="AT1250" s="272" t="s">
        <v>180</v>
      </c>
      <c r="AU1250" s="272" t="s">
        <v>87</v>
      </c>
      <c r="AV1250" s="13" t="s">
        <v>87</v>
      </c>
      <c r="AW1250" s="13" t="s">
        <v>38</v>
      </c>
      <c r="AX1250" s="13" t="s">
        <v>75</v>
      </c>
      <c r="AY1250" s="272" t="s">
        <v>167</v>
      </c>
    </row>
    <row r="1251" spans="2:51" s="15" customFormat="1" ht="13.5">
      <c r="B1251" s="295"/>
      <c r="C1251" s="296"/>
      <c r="D1251" s="248" t="s">
        <v>180</v>
      </c>
      <c r="E1251" s="297" t="s">
        <v>24</v>
      </c>
      <c r="F1251" s="298" t="s">
        <v>708</v>
      </c>
      <c r="G1251" s="296"/>
      <c r="H1251" s="299">
        <v>176</v>
      </c>
      <c r="I1251" s="300"/>
      <c r="J1251" s="296"/>
      <c r="K1251" s="296"/>
      <c r="L1251" s="301"/>
      <c r="M1251" s="302"/>
      <c r="N1251" s="303"/>
      <c r="O1251" s="303"/>
      <c r="P1251" s="303"/>
      <c r="Q1251" s="303"/>
      <c r="R1251" s="303"/>
      <c r="S1251" s="303"/>
      <c r="T1251" s="304"/>
      <c r="AT1251" s="305" t="s">
        <v>180</v>
      </c>
      <c r="AU1251" s="305" t="s">
        <v>87</v>
      </c>
      <c r="AV1251" s="15" t="s">
        <v>190</v>
      </c>
      <c r="AW1251" s="15" t="s">
        <v>38</v>
      </c>
      <c r="AX1251" s="15" t="s">
        <v>75</v>
      </c>
      <c r="AY1251" s="305" t="s">
        <v>167</v>
      </c>
    </row>
    <row r="1252" spans="2:51" s="12" customFormat="1" ht="13.5">
      <c r="B1252" s="252"/>
      <c r="C1252" s="253"/>
      <c r="D1252" s="248" t="s">
        <v>180</v>
      </c>
      <c r="E1252" s="254" t="s">
        <v>24</v>
      </c>
      <c r="F1252" s="255" t="s">
        <v>1513</v>
      </c>
      <c r="G1252" s="253"/>
      <c r="H1252" s="254" t="s">
        <v>24</v>
      </c>
      <c r="I1252" s="256"/>
      <c r="J1252" s="253"/>
      <c r="K1252" s="253"/>
      <c r="L1252" s="257"/>
      <c r="M1252" s="258"/>
      <c r="N1252" s="259"/>
      <c r="O1252" s="259"/>
      <c r="P1252" s="259"/>
      <c r="Q1252" s="259"/>
      <c r="R1252" s="259"/>
      <c r="S1252" s="259"/>
      <c r="T1252" s="260"/>
      <c r="AT1252" s="261" t="s">
        <v>180</v>
      </c>
      <c r="AU1252" s="261" t="s">
        <v>87</v>
      </c>
      <c r="AV1252" s="12" t="s">
        <v>25</v>
      </c>
      <c r="AW1252" s="12" t="s">
        <v>38</v>
      </c>
      <c r="AX1252" s="12" t="s">
        <v>75</v>
      </c>
      <c r="AY1252" s="261" t="s">
        <v>167</v>
      </c>
    </row>
    <row r="1253" spans="2:51" s="12" customFormat="1" ht="13.5">
      <c r="B1253" s="252"/>
      <c r="C1253" s="253"/>
      <c r="D1253" s="248" t="s">
        <v>180</v>
      </c>
      <c r="E1253" s="254" t="s">
        <v>24</v>
      </c>
      <c r="F1253" s="255" t="s">
        <v>1608</v>
      </c>
      <c r="G1253" s="253"/>
      <c r="H1253" s="254" t="s">
        <v>24</v>
      </c>
      <c r="I1253" s="256"/>
      <c r="J1253" s="253"/>
      <c r="K1253" s="253"/>
      <c r="L1253" s="257"/>
      <c r="M1253" s="258"/>
      <c r="N1253" s="259"/>
      <c r="O1253" s="259"/>
      <c r="P1253" s="259"/>
      <c r="Q1253" s="259"/>
      <c r="R1253" s="259"/>
      <c r="S1253" s="259"/>
      <c r="T1253" s="260"/>
      <c r="AT1253" s="261" t="s">
        <v>180</v>
      </c>
      <c r="AU1253" s="261" t="s">
        <v>87</v>
      </c>
      <c r="AV1253" s="12" t="s">
        <v>25</v>
      </c>
      <c r="AW1253" s="12" t="s">
        <v>38</v>
      </c>
      <c r="AX1253" s="12" t="s">
        <v>75</v>
      </c>
      <c r="AY1253" s="261" t="s">
        <v>167</v>
      </c>
    </row>
    <row r="1254" spans="2:51" s="13" customFormat="1" ht="13.5">
      <c r="B1254" s="262"/>
      <c r="C1254" s="263"/>
      <c r="D1254" s="248" t="s">
        <v>180</v>
      </c>
      <c r="E1254" s="264" t="s">
        <v>24</v>
      </c>
      <c r="F1254" s="265" t="s">
        <v>1609</v>
      </c>
      <c r="G1254" s="263"/>
      <c r="H1254" s="266">
        <v>762</v>
      </c>
      <c r="I1254" s="267"/>
      <c r="J1254" s="263"/>
      <c r="K1254" s="263"/>
      <c r="L1254" s="268"/>
      <c r="M1254" s="269"/>
      <c r="N1254" s="270"/>
      <c r="O1254" s="270"/>
      <c r="P1254" s="270"/>
      <c r="Q1254" s="270"/>
      <c r="R1254" s="270"/>
      <c r="S1254" s="270"/>
      <c r="T1254" s="271"/>
      <c r="AT1254" s="272" t="s">
        <v>180</v>
      </c>
      <c r="AU1254" s="272" t="s">
        <v>87</v>
      </c>
      <c r="AV1254" s="13" t="s">
        <v>87</v>
      </c>
      <c r="AW1254" s="13" t="s">
        <v>38</v>
      </c>
      <c r="AX1254" s="13" t="s">
        <v>75</v>
      </c>
      <c r="AY1254" s="272" t="s">
        <v>167</v>
      </c>
    </row>
    <row r="1255" spans="2:51" s="15" customFormat="1" ht="13.5">
      <c r="B1255" s="295"/>
      <c r="C1255" s="296"/>
      <c r="D1255" s="248" t="s">
        <v>180</v>
      </c>
      <c r="E1255" s="297" t="s">
        <v>24</v>
      </c>
      <c r="F1255" s="298" t="s">
        <v>647</v>
      </c>
      <c r="G1255" s="296"/>
      <c r="H1255" s="299">
        <v>762</v>
      </c>
      <c r="I1255" s="300"/>
      <c r="J1255" s="296"/>
      <c r="K1255" s="296"/>
      <c r="L1255" s="301"/>
      <c r="M1255" s="302"/>
      <c r="N1255" s="303"/>
      <c r="O1255" s="303"/>
      <c r="P1255" s="303"/>
      <c r="Q1255" s="303"/>
      <c r="R1255" s="303"/>
      <c r="S1255" s="303"/>
      <c r="T1255" s="304"/>
      <c r="AT1255" s="305" t="s">
        <v>180</v>
      </c>
      <c r="AU1255" s="305" t="s">
        <v>87</v>
      </c>
      <c r="AV1255" s="15" t="s">
        <v>190</v>
      </c>
      <c r="AW1255" s="15" t="s">
        <v>38</v>
      </c>
      <c r="AX1255" s="15" t="s">
        <v>75</v>
      </c>
      <c r="AY1255" s="305" t="s">
        <v>167</v>
      </c>
    </row>
    <row r="1256" spans="2:51" s="14" customFormat="1" ht="13.5">
      <c r="B1256" s="273"/>
      <c r="C1256" s="274"/>
      <c r="D1256" s="248" t="s">
        <v>180</v>
      </c>
      <c r="E1256" s="275" t="s">
        <v>24</v>
      </c>
      <c r="F1256" s="276" t="s">
        <v>201</v>
      </c>
      <c r="G1256" s="274"/>
      <c r="H1256" s="277">
        <v>938</v>
      </c>
      <c r="I1256" s="278"/>
      <c r="J1256" s="274"/>
      <c r="K1256" s="274"/>
      <c r="L1256" s="279"/>
      <c r="M1256" s="280"/>
      <c r="N1256" s="281"/>
      <c r="O1256" s="281"/>
      <c r="P1256" s="281"/>
      <c r="Q1256" s="281"/>
      <c r="R1256" s="281"/>
      <c r="S1256" s="281"/>
      <c r="T1256" s="282"/>
      <c r="AT1256" s="283" t="s">
        <v>180</v>
      </c>
      <c r="AU1256" s="283" t="s">
        <v>87</v>
      </c>
      <c r="AV1256" s="14" t="s">
        <v>174</v>
      </c>
      <c r="AW1256" s="14" t="s">
        <v>38</v>
      </c>
      <c r="AX1256" s="14" t="s">
        <v>25</v>
      </c>
      <c r="AY1256" s="283" t="s">
        <v>167</v>
      </c>
    </row>
    <row r="1257" spans="2:65" s="1" customFormat="1" ht="14.4" customHeight="1">
      <c r="B1257" s="47"/>
      <c r="C1257" s="285" t="s">
        <v>1610</v>
      </c>
      <c r="D1257" s="285" t="s">
        <v>293</v>
      </c>
      <c r="E1257" s="286" t="s">
        <v>1611</v>
      </c>
      <c r="F1257" s="287" t="s">
        <v>1612</v>
      </c>
      <c r="G1257" s="288" t="s">
        <v>226</v>
      </c>
      <c r="H1257" s="289">
        <v>778</v>
      </c>
      <c r="I1257" s="290"/>
      <c r="J1257" s="291">
        <f>ROUND(I1257*H1257,2)</f>
        <v>0</v>
      </c>
      <c r="K1257" s="287" t="s">
        <v>24</v>
      </c>
      <c r="L1257" s="292"/>
      <c r="M1257" s="293" t="s">
        <v>24</v>
      </c>
      <c r="N1257" s="294" t="s">
        <v>47</v>
      </c>
      <c r="O1257" s="48"/>
      <c r="P1257" s="245">
        <f>O1257*H1257</f>
        <v>0</v>
      </c>
      <c r="Q1257" s="245">
        <v>0.00304</v>
      </c>
      <c r="R1257" s="245">
        <f>Q1257*H1257</f>
        <v>2.36512</v>
      </c>
      <c r="S1257" s="245">
        <v>0</v>
      </c>
      <c r="T1257" s="246">
        <f>S1257*H1257</f>
        <v>0</v>
      </c>
      <c r="AR1257" s="25" t="s">
        <v>419</v>
      </c>
      <c r="AT1257" s="25" t="s">
        <v>293</v>
      </c>
      <c r="AU1257" s="25" t="s">
        <v>87</v>
      </c>
      <c r="AY1257" s="25" t="s">
        <v>167</v>
      </c>
      <c r="BE1257" s="247">
        <f>IF(N1257="základní",J1257,0)</f>
        <v>0</v>
      </c>
      <c r="BF1257" s="247">
        <f>IF(N1257="snížená",J1257,0)</f>
        <v>0</v>
      </c>
      <c r="BG1257" s="247">
        <f>IF(N1257="zákl. přenesená",J1257,0)</f>
        <v>0</v>
      </c>
      <c r="BH1257" s="247">
        <f>IF(N1257="sníž. přenesená",J1257,0)</f>
        <v>0</v>
      </c>
      <c r="BI1257" s="247">
        <f>IF(N1257="nulová",J1257,0)</f>
        <v>0</v>
      </c>
      <c r="BJ1257" s="25" t="s">
        <v>87</v>
      </c>
      <c r="BK1257" s="247">
        <f>ROUND(I1257*H1257,2)</f>
        <v>0</v>
      </c>
      <c r="BL1257" s="25" t="s">
        <v>301</v>
      </c>
      <c r="BM1257" s="25" t="s">
        <v>1613</v>
      </c>
    </row>
    <row r="1258" spans="2:47" s="1" customFormat="1" ht="13.5">
      <c r="B1258" s="47"/>
      <c r="C1258" s="75"/>
      <c r="D1258" s="248" t="s">
        <v>176</v>
      </c>
      <c r="E1258" s="75"/>
      <c r="F1258" s="249" t="s">
        <v>1614</v>
      </c>
      <c r="G1258" s="75"/>
      <c r="H1258" s="75"/>
      <c r="I1258" s="204"/>
      <c r="J1258" s="75"/>
      <c r="K1258" s="75"/>
      <c r="L1258" s="73"/>
      <c r="M1258" s="250"/>
      <c r="N1258" s="48"/>
      <c r="O1258" s="48"/>
      <c r="P1258" s="48"/>
      <c r="Q1258" s="48"/>
      <c r="R1258" s="48"/>
      <c r="S1258" s="48"/>
      <c r="T1258" s="96"/>
      <c r="AT1258" s="25" t="s">
        <v>176</v>
      </c>
      <c r="AU1258" s="25" t="s">
        <v>87</v>
      </c>
    </row>
    <row r="1259" spans="2:51" s="12" customFormat="1" ht="13.5">
      <c r="B1259" s="252"/>
      <c r="C1259" s="253"/>
      <c r="D1259" s="248" t="s">
        <v>180</v>
      </c>
      <c r="E1259" s="254" t="s">
        <v>24</v>
      </c>
      <c r="F1259" s="255" t="s">
        <v>817</v>
      </c>
      <c r="G1259" s="253"/>
      <c r="H1259" s="254" t="s">
        <v>24</v>
      </c>
      <c r="I1259" s="256"/>
      <c r="J1259" s="253"/>
      <c r="K1259" s="253"/>
      <c r="L1259" s="257"/>
      <c r="M1259" s="258"/>
      <c r="N1259" s="259"/>
      <c r="O1259" s="259"/>
      <c r="P1259" s="259"/>
      <c r="Q1259" s="259"/>
      <c r="R1259" s="259"/>
      <c r="S1259" s="259"/>
      <c r="T1259" s="260"/>
      <c r="AT1259" s="261" t="s">
        <v>180</v>
      </c>
      <c r="AU1259" s="261" t="s">
        <v>87</v>
      </c>
      <c r="AV1259" s="12" t="s">
        <v>25</v>
      </c>
      <c r="AW1259" s="12" t="s">
        <v>38</v>
      </c>
      <c r="AX1259" s="12" t="s">
        <v>75</v>
      </c>
      <c r="AY1259" s="261" t="s">
        <v>167</v>
      </c>
    </row>
    <row r="1260" spans="2:51" s="12" customFormat="1" ht="13.5">
      <c r="B1260" s="252"/>
      <c r="C1260" s="253"/>
      <c r="D1260" s="248" t="s">
        <v>180</v>
      </c>
      <c r="E1260" s="254" t="s">
        <v>24</v>
      </c>
      <c r="F1260" s="255" t="s">
        <v>1615</v>
      </c>
      <c r="G1260" s="253"/>
      <c r="H1260" s="254" t="s">
        <v>24</v>
      </c>
      <c r="I1260" s="256"/>
      <c r="J1260" s="253"/>
      <c r="K1260" s="253"/>
      <c r="L1260" s="257"/>
      <c r="M1260" s="258"/>
      <c r="N1260" s="259"/>
      <c r="O1260" s="259"/>
      <c r="P1260" s="259"/>
      <c r="Q1260" s="259"/>
      <c r="R1260" s="259"/>
      <c r="S1260" s="259"/>
      <c r="T1260" s="260"/>
      <c r="AT1260" s="261" t="s">
        <v>180</v>
      </c>
      <c r="AU1260" s="261" t="s">
        <v>87</v>
      </c>
      <c r="AV1260" s="12" t="s">
        <v>25</v>
      </c>
      <c r="AW1260" s="12" t="s">
        <v>38</v>
      </c>
      <c r="AX1260" s="12" t="s">
        <v>75</v>
      </c>
      <c r="AY1260" s="261" t="s">
        <v>167</v>
      </c>
    </row>
    <row r="1261" spans="2:51" s="13" customFormat="1" ht="13.5">
      <c r="B1261" s="262"/>
      <c r="C1261" s="263"/>
      <c r="D1261" s="248" t="s">
        <v>180</v>
      </c>
      <c r="E1261" s="264" t="s">
        <v>24</v>
      </c>
      <c r="F1261" s="265" t="s">
        <v>1616</v>
      </c>
      <c r="G1261" s="263"/>
      <c r="H1261" s="266">
        <v>778</v>
      </c>
      <c r="I1261" s="267"/>
      <c r="J1261" s="263"/>
      <c r="K1261" s="263"/>
      <c r="L1261" s="268"/>
      <c r="M1261" s="269"/>
      <c r="N1261" s="270"/>
      <c r="O1261" s="270"/>
      <c r="P1261" s="270"/>
      <c r="Q1261" s="270"/>
      <c r="R1261" s="270"/>
      <c r="S1261" s="270"/>
      <c r="T1261" s="271"/>
      <c r="AT1261" s="272" t="s">
        <v>180</v>
      </c>
      <c r="AU1261" s="272" t="s">
        <v>87</v>
      </c>
      <c r="AV1261" s="13" t="s">
        <v>87</v>
      </c>
      <c r="AW1261" s="13" t="s">
        <v>38</v>
      </c>
      <c r="AX1261" s="13" t="s">
        <v>25</v>
      </c>
      <c r="AY1261" s="272" t="s">
        <v>167</v>
      </c>
    </row>
    <row r="1262" spans="2:65" s="1" customFormat="1" ht="22.8" customHeight="1">
      <c r="B1262" s="47"/>
      <c r="C1262" s="285" t="s">
        <v>1617</v>
      </c>
      <c r="D1262" s="285" t="s">
        <v>293</v>
      </c>
      <c r="E1262" s="286" t="s">
        <v>1618</v>
      </c>
      <c r="F1262" s="287" t="s">
        <v>1619</v>
      </c>
      <c r="G1262" s="288" t="s">
        <v>226</v>
      </c>
      <c r="H1262" s="289">
        <v>180</v>
      </c>
      <c r="I1262" s="290"/>
      <c r="J1262" s="291">
        <f>ROUND(I1262*H1262,2)</f>
        <v>0</v>
      </c>
      <c r="K1262" s="287" t="s">
        <v>173</v>
      </c>
      <c r="L1262" s="292"/>
      <c r="M1262" s="293" t="s">
        <v>24</v>
      </c>
      <c r="N1262" s="294" t="s">
        <v>47</v>
      </c>
      <c r="O1262" s="48"/>
      <c r="P1262" s="245">
        <f>O1262*H1262</f>
        <v>0</v>
      </c>
      <c r="Q1262" s="245">
        <v>0.0025</v>
      </c>
      <c r="R1262" s="245">
        <f>Q1262*H1262</f>
        <v>0.45</v>
      </c>
      <c r="S1262" s="245">
        <v>0</v>
      </c>
      <c r="T1262" s="246">
        <f>S1262*H1262</f>
        <v>0</v>
      </c>
      <c r="AR1262" s="25" t="s">
        <v>419</v>
      </c>
      <c r="AT1262" s="25" t="s">
        <v>293</v>
      </c>
      <c r="AU1262" s="25" t="s">
        <v>87</v>
      </c>
      <c r="AY1262" s="25" t="s">
        <v>167</v>
      </c>
      <c r="BE1262" s="247">
        <f>IF(N1262="základní",J1262,0)</f>
        <v>0</v>
      </c>
      <c r="BF1262" s="247">
        <f>IF(N1262="snížená",J1262,0)</f>
        <v>0</v>
      </c>
      <c r="BG1262" s="247">
        <f>IF(N1262="zákl. přenesená",J1262,0)</f>
        <v>0</v>
      </c>
      <c r="BH1262" s="247">
        <f>IF(N1262="sníž. přenesená",J1262,0)</f>
        <v>0</v>
      </c>
      <c r="BI1262" s="247">
        <f>IF(N1262="nulová",J1262,0)</f>
        <v>0</v>
      </c>
      <c r="BJ1262" s="25" t="s">
        <v>87</v>
      </c>
      <c r="BK1262" s="247">
        <f>ROUND(I1262*H1262,2)</f>
        <v>0</v>
      </c>
      <c r="BL1262" s="25" t="s">
        <v>301</v>
      </c>
      <c r="BM1262" s="25" t="s">
        <v>1620</v>
      </c>
    </row>
    <row r="1263" spans="2:47" s="1" customFormat="1" ht="13.5">
      <c r="B1263" s="47"/>
      <c r="C1263" s="75"/>
      <c r="D1263" s="248" t="s">
        <v>176</v>
      </c>
      <c r="E1263" s="75"/>
      <c r="F1263" s="249" t="s">
        <v>1621</v>
      </c>
      <c r="G1263" s="75"/>
      <c r="H1263" s="75"/>
      <c r="I1263" s="204"/>
      <c r="J1263" s="75"/>
      <c r="K1263" s="75"/>
      <c r="L1263" s="73"/>
      <c r="M1263" s="250"/>
      <c r="N1263" s="48"/>
      <c r="O1263" s="48"/>
      <c r="P1263" s="48"/>
      <c r="Q1263" s="48"/>
      <c r="R1263" s="48"/>
      <c r="S1263" s="48"/>
      <c r="T1263" s="96"/>
      <c r="AT1263" s="25" t="s">
        <v>176</v>
      </c>
      <c r="AU1263" s="25" t="s">
        <v>87</v>
      </c>
    </row>
    <row r="1264" spans="2:51" s="12" customFormat="1" ht="13.5">
      <c r="B1264" s="252"/>
      <c r="C1264" s="253"/>
      <c r="D1264" s="248" t="s">
        <v>180</v>
      </c>
      <c r="E1264" s="254" t="s">
        <v>24</v>
      </c>
      <c r="F1264" s="255" t="s">
        <v>1622</v>
      </c>
      <c r="G1264" s="253"/>
      <c r="H1264" s="254" t="s">
        <v>24</v>
      </c>
      <c r="I1264" s="256"/>
      <c r="J1264" s="253"/>
      <c r="K1264" s="253"/>
      <c r="L1264" s="257"/>
      <c r="M1264" s="258"/>
      <c r="N1264" s="259"/>
      <c r="O1264" s="259"/>
      <c r="P1264" s="259"/>
      <c r="Q1264" s="259"/>
      <c r="R1264" s="259"/>
      <c r="S1264" s="259"/>
      <c r="T1264" s="260"/>
      <c r="AT1264" s="261" t="s">
        <v>180</v>
      </c>
      <c r="AU1264" s="261" t="s">
        <v>87</v>
      </c>
      <c r="AV1264" s="12" t="s">
        <v>25</v>
      </c>
      <c r="AW1264" s="12" t="s">
        <v>38</v>
      </c>
      <c r="AX1264" s="12" t="s">
        <v>75</v>
      </c>
      <c r="AY1264" s="261" t="s">
        <v>167</v>
      </c>
    </row>
    <row r="1265" spans="2:51" s="12" customFormat="1" ht="13.5">
      <c r="B1265" s="252"/>
      <c r="C1265" s="253"/>
      <c r="D1265" s="248" t="s">
        <v>180</v>
      </c>
      <c r="E1265" s="254" t="s">
        <v>24</v>
      </c>
      <c r="F1265" s="255" t="s">
        <v>817</v>
      </c>
      <c r="G1265" s="253"/>
      <c r="H1265" s="254" t="s">
        <v>24</v>
      </c>
      <c r="I1265" s="256"/>
      <c r="J1265" s="253"/>
      <c r="K1265" s="253"/>
      <c r="L1265" s="257"/>
      <c r="M1265" s="258"/>
      <c r="N1265" s="259"/>
      <c r="O1265" s="259"/>
      <c r="P1265" s="259"/>
      <c r="Q1265" s="259"/>
      <c r="R1265" s="259"/>
      <c r="S1265" s="259"/>
      <c r="T1265" s="260"/>
      <c r="AT1265" s="261" t="s">
        <v>180</v>
      </c>
      <c r="AU1265" s="261" t="s">
        <v>87</v>
      </c>
      <c r="AV1265" s="12" t="s">
        <v>25</v>
      </c>
      <c r="AW1265" s="12" t="s">
        <v>38</v>
      </c>
      <c r="AX1265" s="12" t="s">
        <v>75</v>
      </c>
      <c r="AY1265" s="261" t="s">
        <v>167</v>
      </c>
    </row>
    <row r="1266" spans="2:51" s="12" customFormat="1" ht="13.5">
      <c r="B1266" s="252"/>
      <c r="C1266" s="253"/>
      <c r="D1266" s="248" t="s">
        <v>180</v>
      </c>
      <c r="E1266" s="254" t="s">
        <v>24</v>
      </c>
      <c r="F1266" s="255" t="s">
        <v>1623</v>
      </c>
      <c r="G1266" s="253"/>
      <c r="H1266" s="254" t="s">
        <v>24</v>
      </c>
      <c r="I1266" s="256"/>
      <c r="J1266" s="253"/>
      <c r="K1266" s="253"/>
      <c r="L1266" s="257"/>
      <c r="M1266" s="258"/>
      <c r="N1266" s="259"/>
      <c r="O1266" s="259"/>
      <c r="P1266" s="259"/>
      <c r="Q1266" s="259"/>
      <c r="R1266" s="259"/>
      <c r="S1266" s="259"/>
      <c r="T1266" s="260"/>
      <c r="AT1266" s="261" t="s">
        <v>180</v>
      </c>
      <c r="AU1266" s="261" t="s">
        <v>87</v>
      </c>
      <c r="AV1266" s="12" t="s">
        <v>25</v>
      </c>
      <c r="AW1266" s="12" t="s">
        <v>38</v>
      </c>
      <c r="AX1266" s="12" t="s">
        <v>75</v>
      </c>
      <c r="AY1266" s="261" t="s">
        <v>167</v>
      </c>
    </row>
    <row r="1267" spans="2:51" s="13" customFormat="1" ht="13.5">
      <c r="B1267" s="262"/>
      <c r="C1267" s="263"/>
      <c r="D1267" s="248" t="s">
        <v>180</v>
      </c>
      <c r="E1267" s="264" t="s">
        <v>24</v>
      </c>
      <c r="F1267" s="265" t="s">
        <v>1624</v>
      </c>
      <c r="G1267" s="263"/>
      <c r="H1267" s="266">
        <v>180</v>
      </c>
      <c r="I1267" s="267"/>
      <c r="J1267" s="263"/>
      <c r="K1267" s="263"/>
      <c r="L1267" s="268"/>
      <c r="M1267" s="269"/>
      <c r="N1267" s="270"/>
      <c r="O1267" s="270"/>
      <c r="P1267" s="270"/>
      <c r="Q1267" s="270"/>
      <c r="R1267" s="270"/>
      <c r="S1267" s="270"/>
      <c r="T1267" s="271"/>
      <c r="AT1267" s="272" t="s">
        <v>180</v>
      </c>
      <c r="AU1267" s="272" t="s">
        <v>87</v>
      </c>
      <c r="AV1267" s="13" t="s">
        <v>87</v>
      </c>
      <c r="AW1267" s="13" t="s">
        <v>38</v>
      </c>
      <c r="AX1267" s="13" t="s">
        <v>25</v>
      </c>
      <c r="AY1267" s="272" t="s">
        <v>167</v>
      </c>
    </row>
    <row r="1268" spans="2:65" s="1" customFormat="1" ht="22.8" customHeight="1">
      <c r="B1268" s="47"/>
      <c r="C1268" s="236" t="s">
        <v>1625</v>
      </c>
      <c r="D1268" s="236" t="s">
        <v>169</v>
      </c>
      <c r="E1268" s="237" t="s">
        <v>1626</v>
      </c>
      <c r="F1268" s="238" t="s">
        <v>1627</v>
      </c>
      <c r="G1268" s="239" t="s">
        <v>270</v>
      </c>
      <c r="H1268" s="240">
        <v>120</v>
      </c>
      <c r="I1268" s="241"/>
      <c r="J1268" s="242">
        <f>ROUND(I1268*H1268,2)</f>
        <v>0</v>
      </c>
      <c r="K1268" s="238" t="s">
        <v>173</v>
      </c>
      <c r="L1268" s="73"/>
      <c r="M1268" s="243" t="s">
        <v>24</v>
      </c>
      <c r="N1268" s="244" t="s">
        <v>47</v>
      </c>
      <c r="O1268" s="48"/>
      <c r="P1268" s="245">
        <f>O1268*H1268</f>
        <v>0</v>
      </c>
      <c r="Q1268" s="245">
        <v>0</v>
      </c>
      <c r="R1268" s="245">
        <f>Q1268*H1268</f>
        <v>0</v>
      </c>
      <c r="S1268" s="245">
        <v>0</v>
      </c>
      <c r="T1268" s="246">
        <f>S1268*H1268</f>
        <v>0</v>
      </c>
      <c r="AR1268" s="25" t="s">
        <v>301</v>
      </c>
      <c r="AT1268" s="25" t="s">
        <v>169</v>
      </c>
      <c r="AU1268" s="25" t="s">
        <v>87</v>
      </c>
      <c r="AY1268" s="25" t="s">
        <v>167</v>
      </c>
      <c r="BE1268" s="247">
        <f>IF(N1268="základní",J1268,0)</f>
        <v>0</v>
      </c>
      <c r="BF1268" s="247">
        <f>IF(N1268="snížená",J1268,0)</f>
        <v>0</v>
      </c>
      <c r="BG1268" s="247">
        <f>IF(N1268="zákl. přenesená",J1268,0)</f>
        <v>0</v>
      </c>
      <c r="BH1268" s="247">
        <f>IF(N1268="sníž. přenesená",J1268,0)</f>
        <v>0</v>
      </c>
      <c r="BI1268" s="247">
        <f>IF(N1268="nulová",J1268,0)</f>
        <v>0</v>
      </c>
      <c r="BJ1268" s="25" t="s">
        <v>87</v>
      </c>
      <c r="BK1268" s="247">
        <f>ROUND(I1268*H1268,2)</f>
        <v>0</v>
      </c>
      <c r="BL1268" s="25" t="s">
        <v>301</v>
      </c>
      <c r="BM1268" s="25" t="s">
        <v>1628</v>
      </c>
    </row>
    <row r="1269" spans="2:47" s="1" customFormat="1" ht="13.5">
      <c r="B1269" s="47"/>
      <c r="C1269" s="75"/>
      <c r="D1269" s="248" t="s">
        <v>176</v>
      </c>
      <c r="E1269" s="75"/>
      <c r="F1269" s="249" t="s">
        <v>1629</v>
      </c>
      <c r="G1269" s="75"/>
      <c r="H1269" s="75"/>
      <c r="I1269" s="204"/>
      <c r="J1269" s="75"/>
      <c r="K1269" s="75"/>
      <c r="L1269" s="73"/>
      <c r="M1269" s="250"/>
      <c r="N1269" s="48"/>
      <c r="O1269" s="48"/>
      <c r="P1269" s="48"/>
      <c r="Q1269" s="48"/>
      <c r="R1269" s="48"/>
      <c r="S1269" s="48"/>
      <c r="T1269" s="96"/>
      <c r="AT1269" s="25" t="s">
        <v>176</v>
      </c>
      <c r="AU1269" s="25" t="s">
        <v>87</v>
      </c>
    </row>
    <row r="1270" spans="2:47" s="1" customFormat="1" ht="13.5">
      <c r="B1270" s="47"/>
      <c r="C1270" s="75"/>
      <c r="D1270" s="248" t="s">
        <v>178</v>
      </c>
      <c r="E1270" s="75"/>
      <c r="F1270" s="251" t="s">
        <v>1605</v>
      </c>
      <c r="G1270" s="75"/>
      <c r="H1270" s="75"/>
      <c r="I1270" s="204"/>
      <c r="J1270" s="75"/>
      <c r="K1270" s="75"/>
      <c r="L1270" s="73"/>
      <c r="M1270" s="250"/>
      <c r="N1270" s="48"/>
      <c r="O1270" s="48"/>
      <c r="P1270" s="48"/>
      <c r="Q1270" s="48"/>
      <c r="R1270" s="48"/>
      <c r="S1270" s="48"/>
      <c r="T1270" s="96"/>
      <c r="AT1270" s="25" t="s">
        <v>178</v>
      </c>
      <c r="AU1270" s="25" t="s">
        <v>87</v>
      </c>
    </row>
    <row r="1271" spans="2:51" s="12" customFormat="1" ht="13.5">
      <c r="B1271" s="252"/>
      <c r="C1271" s="253"/>
      <c r="D1271" s="248" t="s">
        <v>180</v>
      </c>
      <c r="E1271" s="254" t="s">
        <v>24</v>
      </c>
      <c r="F1271" s="255" t="s">
        <v>916</v>
      </c>
      <c r="G1271" s="253"/>
      <c r="H1271" s="254" t="s">
        <v>24</v>
      </c>
      <c r="I1271" s="256"/>
      <c r="J1271" s="253"/>
      <c r="K1271" s="253"/>
      <c r="L1271" s="257"/>
      <c r="M1271" s="258"/>
      <c r="N1271" s="259"/>
      <c r="O1271" s="259"/>
      <c r="P1271" s="259"/>
      <c r="Q1271" s="259"/>
      <c r="R1271" s="259"/>
      <c r="S1271" s="259"/>
      <c r="T1271" s="260"/>
      <c r="AT1271" s="261" t="s">
        <v>180</v>
      </c>
      <c r="AU1271" s="261" t="s">
        <v>87</v>
      </c>
      <c r="AV1271" s="12" t="s">
        <v>25</v>
      </c>
      <c r="AW1271" s="12" t="s">
        <v>38</v>
      </c>
      <c r="AX1271" s="12" t="s">
        <v>75</v>
      </c>
      <c r="AY1271" s="261" t="s">
        <v>167</v>
      </c>
    </row>
    <row r="1272" spans="2:51" s="13" customFormat="1" ht="13.5">
      <c r="B1272" s="262"/>
      <c r="C1272" s="263"/>
      <c r="D1272" s="248" t="s">
        <v>180</v>
      </c>
      <c r="E1272" s="264" t="s">
        <v>24</v>
      </c>
      <c r="F1272" s="265" t="s">
        <v>1630</v>
      </c>
      <c r="G1272" s="263"/>
      <c r="H1272" s="266">
        <v>73.8</v>
      </c>
      <c r="I1272" s="267"/>
      <c r="J1272" s="263"/>
      <c r="K1272" s="263"/>
      <c r="L1272" s="268"/>
      <c r="M1272" s="269"/>
      <c r="N1272" s="270"/>
      <c r="O1272" s="270"/>
      <c r="P1272" s="270"/>
      <c r="Q1272" s="270"/>
      <c r="R1272" s="270"/>
      <c r="S1272" s="270"/>
      <c r="T1272" s="271"/>
      <c r="AT1272" s="272" t="s">
        <v>180</v>
      </c>
      <c r="AU1272" s="272" t="s">
        <v>87</v>
      </c>
      <c r="AV1272" s="13" t="s">
        <v>87</v>
      </c>
      <c r="AW1272" s="13" t="s">
        <v>38</v>
      </c>
      <c r="AX1272" s="13" t="s">
        <v>75</v>
      </c>
      <c r="AY1272" s="272" t="s">
        <v>167</v>
      </c>
    </row>
    <row r="1273" spans="2:51" s="13" customFormat="1" ht="13.5">
      <c r="B1273" s="262"/>
      <c r="C1273" s="263"/>
      <c r="D1273" s="248" t="s">
        <v>180</v>
      </c>
      <c r="E1273" s="264" t="s">
        <v>24</v>
      </c>
      <c r="F1273" s="265" t="s">
        <v>1631</v>
      </c>
      <c r="G1273" s="263"/>
      <c r="H1273" s="266">
        <v>44.95</v>
      </c>
      <c r="I1273" s="267"/>
      <c r="J1273" s="263"/>
      <c r="K1273" s="263"/>
      <c r="L1273" s="268"/>
      <c r="M1273" s="269"/>
      <c r="N1273" s="270"/>
      <c r="O1273" s="270"/>
      <c r="P1273" s="270"/>
      <c r="Q1273" s="270"/>
      <c r="R1273" s="270"/>
      <c r="S1273" s="270"/>
      <c r="T1273" s="271"/>
      <c r="AT1273" s="272" t="s">
        <v>180</v>
      </c>
      <c r="AU1273" s="272" t="s">
        <v>87</v>
      </c>
      <c r="AV1273" s="13" t="s">
        <v>87</v>
      </c>
      <c r="AW1273" s="13" t="s">
        <v>38</v>
      </c>
      <c r="AX1273" s="13" t="s">
        <v>75</v>
      </c>
      <c r="AY1273" s="272" t="s">
        <v>167</v>
      </c>
    </row>
    <row r="1274" spans="2:51" s="13" customFormat="1" ht="13.5">
      <c r="B1274" s="262"/>
      <c r="C1274" s="263"/>
      <c r="D1274" s="248" t="s">
        <v>180</v>
      </c>
      <c r="E1274" s="264" t="s">
        <v>24</v>
      </c>
      <c r="F1274" s="265" t="s">
        <v>1632</v>
      </c>
      <c r="G1274" s="263"/>
      <c r="H1274" s="266">
        <v>1.25</v>
      </c>
      <c r="I1274" s="267"/>
      <c r="J1274" s="263"/>
      <c r="K1274" s="263"/>
      <c r="L1274" s="268"/>
      <c r="M1274" s="269"/>
      <c r="N1274" s="270"/>
      <c r="O1274" s="270"/>
      <c r="P1274" s="270"/>
      <c r="Q1274" s="270"/>
      <c r="R1274" s="270"/>
      <c r="S1274" s="270"/>
      <c r="T1274" s="271"/>
      <c r="AT1274" s="272" t="s">
        <v>180</v>
      </c>
      <c r="AU1274" s="272" t="s">
        <v>87</v>
      </c>
      <c r="AV1274" s="13" t="s">
        <v>87</v>
      </c>
      <c r="AW1274" s="13" t="s">
        <v>38</v>
      </c>
      <c r="AX1274" s="13" t="s">
        <v>75</v>
      </c>
      <c r="AY1274" s="272" t="s">
        <v>167</v>
      </c>
    </row>
    <row r="1275" spans="2:51" s="14" customFormat="1" ht="13.5">
      <c r="B1275" s="273"/>
      <c r="C1275" s="274"/>
      <c r="D1275" s="248" t="s">
        <v>180</v>
      </c>
      <c r="E1275" s="275" t="s">
        <v>24</v>
      </c>
      <c r="F1275" s="276" t="s">
        <v>201</v>
      </c>
      <c r="G1275" s="274"/>
      <c r="H1275" s="277">
        <v>120</v>
      </c>
      <c r="I1275" s="278"/>
      <c r="J1275" s="274"/>
      <c r="K1275" s="274"/>
      <c r="L1275" s="279"/>
      <c r="M1275" s="280"/>
      <c r="N1275" s="281"/>
      <c r="O1275" s="281"/>
      <c r="P1275" s="281"/>
      <c r="Q1275" s="281"/>
      <c r="R1275" s="281"/>
      <c r="S1275" s="281"/>
      <c r="T1275" s="282"/>
      <c r="AT1275" s="283" t="s">
        <v>180</v>
      </c>
      <c r="AU1275" s="283" t="s">
        <v>87</v>
      </c>
      <c r="AV1275" s="14" t="s">
        <v>174</v>
      </c>
      <c r="AW1275" s="14" t="s">
        <v>38</v>
      </c>
      <c r="AX1275" s="14" t="s">
        <v>25</v>
      </c>
      <c r="AY1275" s="283" t="s">
        <v>167</v>
      </c>
    </row>
    <row r="1276" spans="2:65" s="1" customFormat="1" ht="22.8" customHeight="1">
      <c r="B1276" s="47"/>
      <c r="C1276" s="285" t="s">
        <v>1633</v>
      </c>
      <c r="D1276" s="285" t="s">
        <v>293</v>
      </c>
      <c r="E1276" s="286" t="s">
        <v>1634</v>
      </c>
      <c r="F1276" s="287" t="s">
        <v>1635</v>
      </c>
      <c r="G1276" s="288" t="s">
        <v>270</v>
      </c>
      <c r="H1276" s="289">
        <v>126</v>
      </c>
      <c r="I1276" s="290"/>
      <c r="J1276" s="291">
        <f>ROUND(I1276*H1276,2)</f>
        <v>0</v>
      </c>
      <c r="K1276" s="287" t="s">
        <v>173</v>
      </c>
      <c r="L1276" s="292"/>
      <c r="M1276" s="293" t="s">
        <v>24</v>
      </c>
      <c r="N1276" s="294" t="s">
        <v>47</v>
      </c>
      <c r="O1276" s="48"/>
      <c r="P1276" s="245">
        <f>O1276*H1276</f>
        <v>0</v>
      </c>
      <c r="Q1276" s="245">
        <v>5E-05</v>
      </c>
      <c r="R1276" s="245">
        <f>Q1276*H1276</f>
        <v>0.0063</v>
      </c>
      <c r="S1276" s="245">
        <v>0</v>
      </c>
      <c r="T1276" s="246">
        <f>S1276*H1276</f>
        <v>0</v>
      </c>
      <c r="AR1276" s="25" t="s">
        <v>419</v>
      </c>
      <c r="AT1276" s="25" t="s">
        <v>293</v>
      </c>
      <c r="AU1276" s="25" t="s">
        <v>87</v>
      </c>
      <c r="AY1276" s="25" t="s">
        <v>167</v>
      </c>
      <c r="BE1276" s="247">
        <f>IF(N1276="základní",J1276,0)</f>
        <v>0</v>
      </c>
      <c r="BF1276" s="247">
        <f>IF(N1276="snížená",J1276,0)</f>
        <v>0</v>
      </c>
      <c r="BG1276" s="247">
        <f>IF(N1276="zákl. přenesená",J1276,0)</f>
        <v>0</v>
      </c>
      <c r="BH1276" s="247">
        <f>IF(N1276="sníž. přenesená",J1276,0)</f>
        <v>0</v>
      </c>
      <c r="BI1276" s="247">
        <f>IF(N1276="nulová",J1276,0)</f>
        <v>0</v>
      </c>
      <c r="BJ1276" s="25" t="s">
        <v>87</v>
      </c>
      <c r="BK1276" s="247">
        <f>ROUND(I1276*H1276,2)</f>
        <v>0</v>
      </c>
      <c r="BL1276" s="25" t="s">
        <v>301</v>
      </c>
      <c r="BM1276" s="25" t="s">
        <v>1636</v>
      </c>
    </row>
    <row r="1277" spans="2:47" s="1" customFormat="1" ht="13.5">
      <c r="B1277" s="47"/>
      <c r="C1277" s="75"/>
      <c r="D1277" s="248" t="s">
        <v>176</v>
      </c>
      <c r="E1277" s="75"/>
      <c r="F1277" s="249" t="s">
        <v>1635</v>
      </c>
      <c r="G1277" s="75"/>
      <c r="H1277" s="75"/>
      <c r="I1277" s="204"/>
      <c r="J1277" s="75"/>
      <c r="K1277" s="75"/>
      <c r="L1277" s="73"/>
      <c r="M1277" s="250"/>
      <c r="N1277" s="48"/>
      <c r="O1277" s="48"/>
      <c r="P1277" s="48"/>
      <c r="Q1277" s="48"/>
      <c r="R1277" s="48"/>
      <c r="S1277" s="48"/>
      <c r="T1277" s="96"/>
      <c r="AT1277" s="25" t="s">
        <v>176</v>
      </c>
      <c r="AU1277" s="25" t="s">
        <v>87</v>
      </c>
    </row>
    <row r="1278" spans="2:51" s="12" customFormat="1" ht="13.5">
      <c r="B1278" s="252"/>
      <c r="C1278" s="253"/>
      <c r="D1278" s="248" t="s">
        <v>180</v>
      </c>
      <c r="E1278" s="254" t="s">
        <v>24</v>
      </c>
      <c r="F1278" s="255" t="s">
        <v>860</v>
      </c>
      <c r="G1278" s="253"/>
      <c r="H1278" s="254" t="s">
        <v>24</v>
      </c>
      <c r="I1278" s="256"/>
      <c r="J1278" s="253"/>
      <c r="K1278" s="253"/>
      <c r="L1278" s="257"/>
      <c r="M1278" s="258"/>
      <c r="N1278" s="259"/>
      <c r="O1278" s="259"/>
      <c r="P1278" s="259"/>
      <c r="Q1278" s="259"/>
      <c r="R1278" s="259"/>
      <c r="S1278" s="259"/>
      <c r="T1278" s="260"/>
      <c r="AT1278" s="261" t="s">
        <v>180</v>
      </c>
      <c r="AU1278" s="261" t="s">
        <v>87</v>
      </c>
      <c r="AV1278" s="12" t="s">
        <v>25</v>
      </c>
      <c r="AW1278" s="12" t="s">
        <v>38</v>
      </c>
      <c r="AX1278" s="12" t="s">
        <v>75</v>
      </c>
      <c r="AY1278" s="261" t="s">
        <v>167</v>
      </c>
    </row>
    <row r="1279" spans="2:51" s="12" customFormat="1" ht="13.5">
      <c r="B1279" s="252"/>
      <c r="C1279" s="253"/>
      <c r="D1279" s="248" t="s">
        <v>180</v>
      </c>
      <c r="E1279" s="254" t="s">
        <v>24</v>
      </c>
      <c r="F1279" s="255" t="s">
        <v>1637</v>
      </c>
      <c r="G1279" s="253"/>
      <c r="H1279" s="254" t="s">
        <v>24</v>
      </c>
      <c r="I1279" s="256"/>
      <c r="J1279" s="253"/>
      <c r="K1279" s="253"/>
      <c r="L1279" s="257"/>
      <c r="M1279" s="258"/>
      <c r="N1279" s="259"/>
      <c r="O1279" s="259"/>
      <c r="P1279" s="259"/>
      <c r="Q1279" s="259"/>
      <c r="R1279" s="259"/>
      <c r="S1279" s="259"/>
      <c r="T1279" s="260"/>
      <c r="AT1279" s="261" t="s">
        <v>180</v>
      </c>
      <c r="AU1279" s="261" t="s">
        <v>87</v>
      </c>
      <c r="AV1279" s="12" t="s">
        <v>25</v>
      </c>
      <c r="AW1279" s="12" t="s">
        <v>38</v>
      </c>
      <c r="AX1279" s="12" t="s">
        <v>75</v>
      </c>
      <c r="AY1279" s="261" t="s">
        <v>167</v>
      </c>
    </row>
    <row r="1280" spans="2:51" s="13" customFormat="1" ht="13.5">
      <c r="B1280" s="262"/>
      <c r="C1280" s="263"/>
      <c r="D1280" s="248" t="s">
        <v>180</v>
      </c>
      <c r="E1280" s="264" t="s">
        <v>24</v>
      </c>
      <c r="F1280" s="265" t="s">
        <v>1638</v>
      </c>
      <c r="G1280" s="263"/>
      <c r="H1280" s="266">
        <v>126</v>
      </c>
      <c r="I1280" s="267"/>
      <c r="J1280" s="263"/>
      <c r="K1280" s="263"/>
      <c r="L1280" s="268"/>
      <c r="M1280" s="269"/>
      <c r="N1280" s="270"/>
      <c r="O1280" s="270"/>
      <c r="P1280" s="270"/>
      <c r="Q1280" s="270"/>
      <c r="R1280" s="270"/>
      <c r="S1280" s="270"/>
      <c r="T1280" s="271"/>
      <c r="AT1280" s="272" t="s">
        <v>180</v>
      </c>
      <c r="AU1280" s="272" t="s">
        <v>87</v>
      </c>
      <c r="AV1280" s="13" t="s">
        <v>87</v>
      </c>
      <c r="AW1280" s="13" t="s">
        <v>38</v>
      </c>
      <c r="AX1280" s="13" t="s">
        <v>25</v>
      </c>
      <c r="AY1280" s="272" t="s">
        <v>167</v>
      </c>
    </row>
    <row r="1281" spans="2:65" s="1" customFormat="1" ht="22.8" customHeight="1">
      <c r="B1281" s="47"/>
      <c r="C1281" s="236" t="s">
        <v>1639</v>
      </c>
      <c r="D1281" s="236" t="s">
        <v>169</v>
      </c>
      <c r="E1281" s="237" t="s">
        <v>1640</v>
      </c>
      <c r="F1281" s="238" t="s">
        <v>1641</v>
      </c>
      <c r="G1281" s="239" t="s">
        <v>226</v>
      </c>
      <c r="H1281" s="240">
        <v>176</v>
      </c>
      <c r="I1281" s="241"/>
      <c r="J1281" s="242">
        <f>ROUND(I1281*H1281,2)</f>
        <v>0</v>
      </c>
      <c r="K1281" s="238" t="s">
        <v>173</v>
      </c>
      <c r="L1281" s="73"/>
      <c r="M1281" s="243" t="s">
        <v>24</v>
      </c>
      <c r="N1281" s="244" t="s">
        <v>47</v>
      </c>
      <c r="O1281" s="48"/>
      <c r="P1281" s="245">
        <f>O1281*H1281</f>
        <v>0</v>
      </c>
      <c r="Q1281" s="245">
        <v>0</v>
      </c>
      <c r="R1281" s="245">
        <f>Q1281*H1281</f>
        <v>0</v>
      </c>
      <c r="S1281" s="245">
        <v>0</v>
      </c>
      <c r="T1281" s="246">
        <f>S1281*H1281</f>
        <v>0</v>
      </c>
      <c r="AR1281" s="25" t="s">
        <v>301</v>
      </c>
      <c r="AT1281" s="25" t="s">
        <v>169</v>
      </c>
      <c r="AU1281" s="25" t="s">
        <v>87</v>
      </c>
      <c r="AY1281" s="25" t="s">
        <v>167</v>
      </c>
      <c r="BE1281" s="247">
        <f>IF(N1281="základní",J1281,0)</f>
        <v>0</v>
      </c>
      <c r="BF1281" s="247">
        <f>IF(N1281="snížená",J1281,0)</f>
        <v>0</v>
      </c>
      <c r="BG1281" s="247">
        <f>IF(N1281="zákl. přenesená",J1281,0)</f>
        <v>0</v>
      </c>
      <c r="BH1281" s="247">
        <f>IF(N1281="sníž. přenesená",J1281,0)</f>
        <v>0</v>
      </c>
      <c r="BI1281" s="247">
        <f>IF(N1281="nulová",J1281,0)</f>
        <v>0</v>
      </c>
      <c r="BJ1281" s="25" t="s">
        <v>87</v>
      </c>
      <c r="BK1281" s="247">
        <f>ROUND(I1281*H1281,2)</f>
        <v>0</v>
      </c>
      <c r="BL1281" s="25" t="s">
        <v>301</v>
      </c>
      <c r="BM1281" s="25" t="s">
        <v>1642</v>
      </c>
    </row>
    <row r="1282" spans="2:47" s="1" customFormat="1" ht="13.5">
      <c r="B1282" s="47"/>
      <c r="C1282" s="75"/>
      <c r="D1282" s="248" t="s">
        <v>176</v>
      </c>
      <c r="E1282" s="75"/>
      <c r="F1282" s="249" t="s">
        <v>1643</v>
      </c>
      <c r="G1282" s="75"/>
      <c r="H1282" s="75"/>
      <c r="I1282" s="204"/>
      <c r="J1282" s="75"/>
      <c r="K1282" s="75"/>
      <c r="L1282" s="73"/>
      <c r="M1282" s="250"/>
      <c r="N1282" s="48"/>
      <c r="O1282" s="48"/>
      <c r="P1282" s="48"/>
      <c r="Q1282" s="48"/>
      <c r="R1282" s="48"/>
      <c r="S1282" s="48"/>
      <c r="T1282" s="96"/>
      <c r="AT1282" s="25" t="s">
        <v>176</v>
      </c>
      <c r="AU1282" s="25" t="s">
        <v>87</v>
      </c>
    </row>
    <row r="1283" spans="2:51" s="12" customFormat="1" ht="13.5">
      <c r="B1283" s="252"/>
      <c r="C1283" s="253"/>
      <c r="D1283" s="248" t="s">
        <v>180</v>
      </c>
      <c r="E1283" s="254" t="s">
        <v>24</v>
      </c>
      <c r="F1283" s="255" t="s">
        <v>916</v>
      </c>
      <c r="G1283" s="253"/>
      <c r="H1283" s="254" t="s">
        <v>24</v>
      </c>
      <c r="I1283" s="256"/>
      <c r="J1283" s="253"/>
      <c r="K1283" s="253"/>
      <c r="L1283" s="257"/>
      <c r="M1283" s="258"/>
      <c r="N1283" s="259"/>
      <c r="O1283" s="259"/>
      <c r="P1283" s="259"/>
      <c r="Q1283" s="259"/>
      <c r="R1283" s="259"/>
      <c r="S1283" s="259"/>
      <c r="T1283" s="260"/>
      <c r="AT1283" s="261" t="s">
        <v>180</v>
      </c>
      <c r="AU1283" s="261" t="s">
        <v>87</v>
      </c>
      <c r="AV1283" s="12" t="s">
        <v>25</v>
      </c>
      <c r="AW1283" s="12" t="s">
        <v>38</v>
      </c>
      <c r="AX1283" s="12" t="s">
        <v>75</v>
      </c>
      <c r="AY1283" s="261" t="s">
        <v>167</v>
      </c>
    </row>
    <row r="1284" spans="2:51" s="12" customFormat="1" ht="13.5">
      <c r="B1284" s="252"/>
      <c r="C1284" s="253"/>
      <c r="D1284" s="248" t="s">
        <v>180</v>
      </c>
      <c r="E1284" s="254" t="s">
        <v>24</v>
      </c>
      <c r="F1284" s="255" t="s">
        <v>917</v>
      </c>
      <c r="G1284" s="253"/>
      <c r="H1284" s="254" t="s">
        <v>24</v>
      </c>
      <c r="I1284" s="256"/>
      <c r="J1284" s="253"/>
      <c r="K1284" s="253"/>
      <c r="L1284" s="257"/>
      <c r="M1284" s="258"/>
      <c r="N1284" s="259"/>
      <c r="O1284" s="259"/>
      <c r="P1284" s="259"/>
      <c r="Q1284" s="259"/>
      <c r="R1284" s="259"/>
      <c r="S1284" s="259"/>
      <c r="T1284" s="260"/>
      <c r="AT1284" s="261" t="s">
        <v>180</v>
      </c>
      <c r="AU1284" s="261" t="s">
        <v>87</v>
      </c>
      <c r="AV1284" s="12" t="s">
        <v>25</v>
      </c>
      <c r="AW1284" s="12" t="s">
        <v>38</v>
      </c>
      <c r="AX1284" s="12" t="s">
        <v>75</v>
      </c>
      <c r="AY1284" s="261" t="s">
        <v>167</v>
      </c>
    </row>
    <row r="1285" spans="2:51" s="13" customFormat="1" ht="13.5">
      <c r="B1285" s="262"/>
      <c r="C1285" s="263"/>
      <c r="D1285" s="248" t="s">
        <v>180</v>
      </c>
      <c r="E1285" s="264" t="s">
        <v>24</v>
      </c>
      <c r="F1285" s="265" t="s">
        <v>1644</v>
      </c>
      <c r="G1285" s="263"/>
      <c r="H1285" s="266">
        <v>176</v>
      </c>
      <c r="I1285" s="267"/>
      <c r="J1285" s="263"/>
      <c r="K1285" s="263"/>
      <c r="L1285" s="268"/>
      <c r="M1285" s="269"/>
      <c r="N1285" s="270"/>
      <c r="O1285" s="270"/>
      <c r="P1285" s="270"/>
      <c r="Q1285" s="270"/>
      <c r="R1285" s="270"/>
      <c r="S1285" s="270"/>
      <c r="T1285" s="271"/>
      <c r="AT1285" s="272" t="s">
        <v>180</v>
      </c>
      <c r="AU1285" s="272" t="s">
        <v>87</v>
      </c>
      <c r="AV1285" s="13" t="s">
        <v>87</v>
      </c>
      <c r="AW1285" s="13" t="s">
        <v>38</v>
      </c>
      <c r="AX1285" s="13" t="s">
        <v>25</v>
      </c>
      <c r="AY1285" s="272" t="s">
        <v>167</v>
      </c>
    </row>
    <row r="1286" spans="2:65" s="1" customFormat="1" ht="14.4" customHeight="1">
      <c r="B1286" s="47"/>
      <c r="C1286" s="285" t="s">
        <v>1645</v>
      </c>
      <c r="D1286" s="285" t="s">
        <v>293</v>
      </c>
      <c r="E1286" s="286" t="s">
        <v>1646</v>
      </c>
      <c r="F1286" s="287" t="s">
        <v>1647</v>
      </c>
      <c r="G1286" s="288" t="s">
        <v>226</v>
      </c>
      <c r="H1286" s="289">
        <v>203</v>
      </c>
      <c r="I1286" s="290"/>
      <c r="J1286" s="291">
        <f>ROUND(I1286*H1286,2)</f>
        <v>0</v>
      </c>
      <c r="K1286" s="287" t="s">
        <v>173</v>
      </c>
      <c r="L1286" s="292"/>
      <c r="M1286" s="293" t="s">
        <v>24</v>
      </c>
      <c r="N1286" s="294" t="s">
        <v>47</v>
      </c>
      <c r="O1286" s="48"/>
      <c r="P1286" s="245">
        <f>O1286*H1286</f>
        <v>0</v>
      </c>
      <c r="Q1286" s="245">
        <v>0.00388</v>
      </c>
      <c r="R1286" s="245">
        <f>Q1286*H1286</f>
        <v>0.78764</v>
      </c>
      <c r="S1286" s="245">
        <v>0</v>
      </c>
      <c r="T1286" s="246">
        <f>S1286*H1286</f>
        <v>0</v>
      </c>
      <c r="AR1286" s="25" t="s">
        <v>419</v>
      </c>
      <c r="AT1286" s="25" t="s">
        <v>293</v>
      </c>
      <c r="AU1286" s="25" t="s">
        <v>87</v>
      </c>
      <c r="AY1286" s="25" t="s">
        <v>167</v>
      </c>
      <c r="BE1286" s="247">
        <f>IF(N1286="základní",J1286,0)</f>
        <v>0</v>
      </c>
      <c r="BF1286" s="247">
        <f>IF(N1286="snížená",J1286,0)</f>
        <v>0</v>
      </c>
      <c r="BG1286" s="247">
        <f>IF(N1286="zákl. přenesená",J1286,0)</f>
        <v>0</v>
      </c>
      <c r="BH1286" s="247">
        <f>IF(N1286="sníž. přenesená",J1286,0)</f>
        <v>0</v>
      </c>
      <c r="BI1286" s="247">
        <f>IF(N1286="nulová",J1286,0)</f>
        <v>0</v>
      </c>
      <c r="BJ1286" s="25" t="s">
        <v>87</v>
      </c>
      <c r="BK1286" s="247">
        <f>ROUND(I1286*H1286,2)</f>
        <v>0</v>
      </c>
      <c r="BL1286" s="25" t="s">
        <v>301</v>
      </c>
      <c r="BM1286" s="25" t="s">
        <v>1648</v>
      </c>
    </row>
    <row r="1287" spans="2:47" s="1" customFormat="1" ht="13.5">
      <c r="B1287" s="47"/>
      <c r="C1287" s="75"/>
      <c r="D1287" s="248" t="s">
        <v>176</v>
      </c>
      <c r="E1287" s="75"/>
      <c r="F1287" s="249" t="s">
        <v>1647</v>
      </c>
      <c r="G1287" s="75"/>
      <c r="H1287" s="75"/>
      <c r="I1287" s="204"/>
      <c r="J1287" s="75"/>
      <c r="K1287" s="75"/>
      <c r="L1287" s="73"/>
      <c r="M1287" s="250"/>
      <c r="N1287" s="48"/>
      <c r="O1287" s="48"/>
      <c r="P1287" s="48"/>
      <c r="Q1287" s="48"/>
      <c r="R1287" s="48"/>
      <c r="S1287" s="48"/>
      <c r="T1287" s="96"/>
      <c r="AT1287" s="25" t="s">
        <v>176</v>
      </c>
      <c r="AU1287" s="25" t="s">
        <v>87</v>
      </c>
    </row>
    <row r="1288" spans="2:51" s="12" customFormat="1" ht="13.5">
      <c r="B1288" s="252"/>
      <c r="C1288" s="253"/>
      <c r="D1288" s="248" t="s">
        <v>180</v>
      </c>
      <c r="E1288" s="254" t="s">
        <v>24</v>
      </c>
      <c r="F1288" s="255" t="s">
        <v>1649</v>
      </c>
      <c r="G1288" s="253"/>
      <c r="H1288" s="254" t="s">
        <v>24</v>
      </c>
      <c r="I1288" s="256"/>
      <c r="J1288" s="253"/>
      <c r="K1288" s="253"/>
      <c r="L1288" s="257"/>
      <c r="M1288" s="258"/>
      <c r="N1288" s="259"/>
      <c r="O1288" s="259"/>
      <c r="P1288" s="259"/>
      <c r="Q1288" s="259"/>
      <c r="R1288" s="259"/>
      <c r="S1288" s="259"/>
      <c r="T1288" s="260"/>
      <c r="AT1288" s="261" t="s">
        <v>180</v>
      </c>
      <c r="AU1288" s="261" t="s">
        <v>87</v>
      </c>
      <c r="AV1288" s="12" t="s">
        <v>25</v>
      </c>
      <c r="AW1288" s="12" t="s">
        <v>38</v>
      </c>
      <c r="AX1288" s="12" t="s">
        <v>75</v>
      </c>
      <c r="AY1288" s="261" t="s">
        <v>167</v>
      </c>
    </row>
    <row r="1289" spans="2:51" s="12" customFormat="1" ht="13.5">
      <c r="B1289" s="252"/>
      <c r="C1289" s="253"/>
      <c r="D1289" s="248" t="s">
        <v>180</v>
      </c>
      <c r="E1289" s="254" t="s">
        <v>24</v>
      </c>
      <c r="F1289" s="255" t="s">
        <v>1650</v>
      </c>
      <c r="G1289" s="253"/>
      <c r="H1289" s="254" t="s">
        <v>24</v>
      </c>
      <c r="I1289" s="256"/>
      <c r="J1289" s="253"/>
      <c r="K1289" s="253"/>
      <c r="L1289" s="257"/>
      <c r="M1289" s="258"/>
      <c r="N1289" s="259"/>
      <c r="O1289" s="259"/>
      <c r="P1289" s="259"/>
      <c r="Q1289" s="259"/>
      <c r="R1289" s="259"/>
      <c r="S1289" s="259"/>
      <c r="T1289" s="260"/>
      <c r="AT1289" s="261" t="s">
        <v>180</v>
      </c>
      <c r="AU1289" s="261" t="s">
        <v>87</v>
      </c>
      <c r="AV1289" s="12" t="s">
        <v>25</v>
      </c>
      <c r="AW1289" s="12" t="s">
        <v>38</v>
      </c>
      <c r="AX1289" s="12" t="s">
        <v>75</v>
      </c>
      <c r="AY1289" s="261" t="s">
        <v>167</v>
      </c>
    </row>
    <row r="1290" spans="2:51" s="13" customFormat="1" ht="13.5">
      <c r="B1290" s="262"/>
      <c r="C1290" s="263"/>
      <c r="D1290" s="248" t="s">
        <v>180</v>
      </c>
      <c r="E1290" s="264" t="s">
        <v>24</v>
      </c>
      <c r="F1290" s="265" t="s">
        <v>1651</v>
      </c>
      <c r="G1290" s="263"/>
      <c r="H1290" s="266">
        <v>203</v>
      </c>
      <c r="I1290" s="267"/>
      <c r="J1290" s="263"/>
      <c r="K1290" s="263"/>
      <c r="L1290" s="268"/>
      <c r="M1290" s="269"/>
      <c r="N1290" s="270"/>
      <c r="O1290" s="270"/>
      <c r="P1290" s="270"/>
      <c r="Q1290" s="270"/>
      <c r="R1290" s="270"/>
      <c r="S1290" s="270"/>
      <c r="T1290" s="271"/>
      <c r="AT1290" s="272" t="s">
        <v>180</v>
      </c>
      <c r="AU1290" s="272" t="s">
        <v>87</v>
      </c>
      <c r="AV1290" s="13" t="s">
        <v>87</v>
      </c>
      <c r="AW1290" s="13" t="s">
        <v>38</v>
      </c>
      <c r="AX1290" s="13" t="s">
        <v>25</v>
      </c>
      <c r="AY1290" s="272" t="s">
        <v>167</v>
      </c>
    </row>
    <row r="1291" spans="2:65" s="1" customFormat="1" ht="22.8" customHeight="1">
      <c r="B1291" s="47"/>
      <c r="C1291" s="236" t="s">
        <v>1652</v>
      </c>
      <c r="D1291" s="236" t="s">
        <v>169</v>
      </c>
      <c r="E1291" s="237" t="s">
        <v>1653</v>
      </c>
      <c r="F1291" s="238" t="s">
        <v>1654</v>
      </c>
      <c r="G1291" s="239" t="s">
        <v>226</v>
      </c>
      <c r="H1291" s="240">
        <v>148.6</v>
      </c>
      <c r="I1291" s="241"/>
      <c r="J1291" s="242">
        <f>ROUND(I1291*H1291,2)</f>
        <v>0</v>
      </c>
      <c r="K1291" s="238" t="s">
        <v>173</v>
      </c>
      <c r="L1291" s="73"/>
      <c r="M1291" s="243" t="s">
        <v>24</v>
      </c>
      <c r="N1291" s="244" t="s">
        <v>47</v>
      </c>
      <c r="O1291" s="48"/>
      <c r="P1291" s="245">
        <f>O1291*H1291</f>
        <v>0</v>
      </c>
      <c r="Q1291" s="245">
        <v>0.006</v>
      </c>
      <c r="R1291" s="245">
        <f>Q1291*H1291</f>
        <v>0.8916</v>
      </c>
      <c r="S1291" s="245">
        <v>0</v>
      </c>
      <c r="T1291" s="246">
        <f>S1291*H1291</f>
        <v>0</v>
      </c>
      <c r="AR1291" s="25" t="s">
        <v>301</v>
      </c>
      <c r="AT1291" s="25" t="s">
        <v>169</v>
      </c>
      <c r="AU1291" s="25" t="s">
        <v>87</v>
      </c>
      <c r="AY1291" s="25" t="s">
        <v>167</v>
      </c>
      <c r="BE1291" s="247">
        <f>IF(N1291="základní",J1291,0)</f>
        <v>0</v>
      </c>
      <c r="BF1291" s="247">
        <f>IF(N1291="snížená",J1291,0)</f>
        <v>0</v>
      </c>
      <c r="BG1291" s="247">
        <f>IF(N1291="zákl. přenesená",J1291,0)</f>
        <v>0</v>
      </c>
      <c r="BH1291" s="247">
        <f>IF(N1291="sníž. přenesená",J1291,0)</f>
        <v>0</v>
      </c>
      <c r="BI1291" s="247">
        <f>IF(N1291="nulová",J1291,0)</f>
        <v>0</v>
      </c>
      <c r="BJ1291" s="25" t="s">
        <v>87</v>
      </c>
      <c r="BK1291" s="247">
        <f>ROUND(I1291*H1291,2)</f>
        <v>0</v>
      </c>
      <c r="BL1291" s="25" t="s">
        <v>301</v>
      </c>
      <c r="BM1291" s="25" t="s">
        <v>1655</v>
      </c>
    </row>
    <row r="1292" spans="2:47" s="1" customFormat="1" ht="13.5">
      <c r="B1292" s="47"/>
      <c r="C1292" s="75"/>
      <c r="D1292" s="248" t="s">
        <v>176</v>
      </c>
      <c r="E1292" s="75"/>
      <c r="F1292" s="249" t="s">
        <v>1656</v>
      </c>
      <c r="G1292" s="75"/>
      <c r="H1292" s="75"/>
      <c r="I1292" s="204"/>
      <c r="J1292" s="75"/>
      <c r="K1292" s="75"/>
      <c r="L1292" s="73"/>
      <c r="M1292" s="250"/>
      <c r="N1292" s="48"/>
      <c r="O1292" s="48"/>
      <c r="P1292" s="48"/>
      <c r="Q1292" s="48"/>
      <c r="R1292" s="48"/>
      <c r="S1292" s="48"/>
      <c r="T1292" s="96"/>
      <c r="AT1292" s="25" t="s">
        <v>176</v>
      </c>
      <c r="AU1292" s="25" t="s">
        <v>87</v>
      </c>
    </row>
    <row r="1293" spans="2:51" s="12" customFormat="1" ht="13.5">
      <c r="B1293" s="252"/>
      <c r="C1293" s="253"/>
      <c r="D1293" s="248" t="s">
        <v>180</v>
      </c>
      <c r="E1293" s="254" t="s">
        <v>24</v>
      </c>
      <c r="F1293" s="255" t="s">
        <v>831</v>
      </c>
      <c r="G1293" s="253"/>
      <c r="H1293" s="254" t="s">
        <v>24</v>
      </c>
      <c r="I1293" s="256"/>
      <c r="J1293" s="253"/>
      <c r="K1293" s="253"/>
      <c r="L1293" s="257"/>
      <c r="M1293" s="258"/>
      <c r="N1293" s="259"/>
      <c r="O1293" s="259"/>
      <c r="P1293" s="259"/>
      <c r="Q1293" s="259"/>
      <c r="R1293" s="259"/>
      <c r="S1293" s="259"/>
      <c r="T1293" s="260"/>
      <c r="AT1293" s="261" t="s">
        <v>180</v>
      </c>
      <c r="AU1293" s="261" t="s">
        <v>87</v>
      </c>
      <c r="AV1293" s="12" t="s">
        <v>25</v>
      </c>
      <c r="AW1293" s="12" t="s">
        <v>38</v>
      </c>
      <c r="AX1293" s="12" t="s">
        <v>75</v>
      </c>
      <c r="AY1293" s="261" t="s">
        <v>167</v>
      </c>
    </row>
    <row r="1294" spans="2:51" s="12" customFormat="1" ht="13.5">
      <c r="B1294" s="252"/>
      <c r="C1294" s="253"/>
      <c r="D1294" s="248" t="s">
        <v>180</v>
      </c>
      <c r="E1294" s="254" t="s">
        <v>24</v>
      </c>
      <c r="F1294" s="255" t="s">
        <v>1657</v>
      </c>
      <c r="G1294" s="253"/>
      <c r="H1294" s="254" t="s">
        <v>24</v>
      </c>
      <c r="I1294" s="256"/>
      <c r="J1294" s="253"/>
      <c r="K1294" s="253"/>
      <c r="L1294" s="257"/>
      <c r="M1294" s="258"/>
      <c r="N1294" s="259"/>
      <c r="O1294" s="259"/>
      <c r="P1294" s="259"/>
      <c r="Q1294" s="259"/>
      <c r="R1294" s="259"/>
      <c r="S1294" s="259"/>
      <c r="T1294" s="260"/>
      <c r="AT1294" s="261" t="s">
        <v>180</v>
      </c>
      <c r="AU1294" s="261" t="s">
        <v>87</v>
      </c>
      <c r="AV1294" s="12" t="s">
        <v>25</v>
      </c>
      <c r="AW1294" s="12" t="s">
        <v>38</v>
      </c>
      <c r="AX1294" s="12" t="s">
        <v>75</v>
      </c>
      <c r="AY1294" s="261" t="s">
        <v>167</v>
      </c>
    </row>
    <row r="1295" spans="2:51" s="13" customFormat="1" ht="13.5">
      <c r="B1295" s="262"/>
      <c r="C1295" s="263"/>
      <c r="D1295" s="248" t="s">
        <v>180</v>
      </c>
      <c r="E1295" s="264" t="s">
        <v>24</v>
      </c>
      <c r="F1295" s="265" t="s">
        <v>1658</v>
      </c>
      <c r="G1295" s="263"/>
      <c r="H1295" s="266">
        <v>145</v>
      </c>
      <c r="I1295" s="267"/>
      <c r="J1295" s="263"/>
      <c r="K1295" s="263"/>
      <c r="L1295" s="268"/>
      <c r="M1295" s="269"/>
      <c r="N1295" s="270"/>
      <c r="O1295" s="270"/>
      <c r="P1295" s="270"/>
      <c r="Q1295" s="270"/>
      <c r="R1295" s="270"/>
      <c r="S1295" s="270"/>
      <c r="T1295" s="271"/>
      <c r="AT1295" s="272" t="s">
        <v>180</v>
      </c>
      <c r="AU1295" s="272" t="s">
        <v>87</v>
      </c>
      <c r="AV1295" s="13" t="s">
        <v>87</v>
      </c>
      <c r="AW1295" s="13" t="s">
        <v>38</v>
      </c>
      <c r="AX1295" s="13" t="s">
        <v>75</v>
      </c>
      <c r="AY1295" s="272" t="s">
        <v>167</v>
      </c>
    </row>
    <row r="1296" spans="2:51" s="12" customFormat="1" ht="13.5">
      <c r="B1296" s="252"/>
      <c r="C1296" s="253"/>
      <c r="D1296" s="248" t="s">
        <v>180</v>
      </c>
      <c r="E1296" s="254" t="s">
        <v>24</v>
      </c>
      <c r="F1296" s="255" t="s">
        <v>1659</v>
      </c>
      <c r="G1296" s="253"/>
      <c r="H1296" s="254" t="s">
        <v>24</v>
      </c>
      <c r="I1296" s="256"/>
      <c r="J1296" s="253"/>
      <c r="K1296" s="253"/>
      <c r="L1296" s="257"/>
      <c r="M1296" s="258"/>
      <c r="N1296" s="259"/>
      <c r="O1296" s="259"/>
      <c r="P1296" s="259"/>
      <c r="Q1296" s="259"/>
      <c r="R1296" s="259"/>
      <c r="S1296" s="259"/>
      <c r="T1296" s="260"/>
      <c r="AT1296" s="261" t="s">
        <v>180</v>
      </c>
      <c r="AU1296" s="261" t="s">
        <v>87</v>
      </c>
      <c r="AV1296" s="12" t="s">
        <v>25</v>
      </c>
      <c r="AW1296" s="12" t="s">
        <v>38</v>
      </c>
      <c r="AX1296" s="12" t="s">
        <v>75</v>
      </c>
      <c r="AY1296" s="261" t="s">
        <v>167</v>
      </c>
    </row>
    <row r="1297" spans="2:51" s="13" customFormat="1" ht="13.5">
      <c r="B1297" s="262"/>
      <c r="C1297" s="263"/>
      <c r="D1297" s="248" t="s">
        <v>180</v>
      </c>
      <c r="E1297" s="264" t="s">
        <v>24</v>
      </c>
      <c r="F1297" s="265" t="s">
        <v>1660</v>
      </c>
      <c r="G1297" s="263"/>
      <c r="H1297" s="266">
        <v>3.6</v>
      </c>
      <c r="I1297" s="267"/>
      <c r="J1297" s="263"/>
      <c r="K1297" s="263"/>
      <c r="L1297" s="268"/>
      <c r="M1297" s="269"/>
      <c r="N1297" s="270"/>
      <c r="O1297" s="270"/>
      <c r="P1297" s="270"/>
      <c r="Q1297" s="270"/>
      <c r="R1297" s="270"/>
      <c r="S1297" s="270"/>
      <c r="T1297" s="271"/>
      <c r="AT1297" s="272" t="s">
        <v>180</v>
      </c>
      <c r="AU1297" s="272" t="s">
        <v>87</v>
      </c>
      <c r="AV1297" s="13" t="s">
        <v>87</v>
      </c>
      <c r="AW1297" s="13" t="s">
        <v>38</v>
      </c>
      <c r="AX1297" s="13" t="s">
        <v>75</v>
      </c>
      <c r="AY1297" s="272" t="s">
        <v>167</v>
      </c>
    </row>
    <row r="1298" spans="2:51" s="14" customFormat="1" ht="13.5">
      <c r="B1298" s="273"/>
      <c r="C1298" s="274"/>
      <c r="D1298" s="248" t="s">
        <v>180</v>
      </c>
      <c r="E1298" s="275" t="s">
        <v>24</v>
      </c>
      <c r="F1298" s="276" t="s">
        <v>201</v>
      </c>
      <c r="G1298" s="274"/>
      <c r="H1298" s="277">
        <v>148.6</v>
      </c>
      <c r="I1298" s="278"/>
      <c r="J1298" s="274"/>
      <c r="K1298" s="274"/>
      <c r="L1298" s="279"/>
      <c r="M1298" s="280"/>
      <c r="N1298" s="281"/>
      <c r="O1298" s="281"/>
      <c r="P1298" s="281"/>
      <c r="Q1298" s="281"/>
      <c r="R1298" s="281"/>
      <c r="S1298" s="281"/>
      <c r="T1298" s="282"/>
      <c r="AT1298" s="283" t="s">
        <v>180</v>
      </c>
      <c r="AU1298" s="283" t="s">
        <v>87</v>
      </c>
      <c r="AV1298" s="14" t="s">
        <v>174</v>
      </c>
      <c r="AW1298" s="14" t="s">
        <v>38</v>
      </c>
      <c r="AX1298" s="14" t="s">
        <v>25</v>
      </c>
      <c r="AY1298" s="283" t="s">
        <v>167</v>
      </c>
    </row>
    <row r="1299" spans="2:65" s="1" customFormat="1" ht="14.4" customHeight="1">
      <c r="B1299" s="47"/>
      <c r="C1299" s="285" t="s">
        <v>1661</v>
      </c>
      <c r="D1299" s="285" t="s">
        <v>293</v>
      </c>
      <c r="E1299" s="286" t="s">
        <v>1662</v>
      </c>
      <c r="F1299" s="287" t="s">
        <v>1663</v>
      </c>
      <c r="G1299" s="288" t="s">
        <v>226</v>
      </c>
      <c r="H1299" s="289">
        <v>152</v>
      </c>
      <c r="I1299" s="290"/>
      <c r="J1299" s="291">
        <f>ROUND(I1299*H1299,2)</f>
        <v>0</v>
      </c>
      <c r="K1299" s="287" t="s">
        <v>24</v>
      </c>
      <c r="L1299" s="292"/>
      <c r="M1299" s="293" t="s">
        <v>24</v>
      </c>
      <c r="N1299" s="294" t="s">
        <v>47</v>
      </c>
      <c r="O1299" s="48"/>
      <c r="P1299" s="245">
        <f>O1299*H1299</f>
        <v>0</v>
      </c>
      <c r="Q1299" s="245">
        <v>0.0044</v>
      </c>
      <c r="R1299" s="245">
        <f>Q1299*H1299</f>
        <v>0.6688000000000001</v>
      </c>
      <c r="S1299" s="245">
        <v>0</v>
      </c>
      <c r="T1299" s="246">
        <f>S1299*H1299</f>
        <v>0</v>
      </c>
      <c r="AR1299" s="25" t="s">
        <v>419</v>
      </c>
      <c r="AT1299" s="25" t="s">
        <v>293</v>
      </c>
      <c r="AU1299" s="25" t="s">
        <v>87</v>
      </c>
      <c r="AY1299" s="25" t="s">
        <v>167</v>
      </c>
      <c r="BE1299" s="247">
        <f>IF(N1299="základní",J1299,0)</f>
        <v>0</v>
      </c>
      <c r="BF1299" s="247">
        <f>IF(N1299="snížená",J1299,0)</f>
        <v>0</v>
      </c>
      <c r="BG1299" s="247">
        <f>IF(N1299="zákl. přenesená",J1299,0)</f>
        <v>0</v>
      </c>
      <c r="BH1299" s="247">
        <f>IF(N1299="sníž. přenesená",J1299,0)</f>
        <v>0</v>
      </c>
      <c r="BI1299" s="247">
        <f>IF(N1299="nulová",J1299,0)</f>
        <v>0</v>
      </c>
      <c r="BJ1299" s="25" t="s">
        <v>87</v>
      </c>
      <c r="BK1299" s="247">
        <f>ROUND(I1299*H1299,2)</f>
        <v>0</v>
      </c>
      <c r="BL1299" s="25" t="s">
        <v>301</v>
      </c>
      <c r="BM1299" s="25" t="s">
        <v>1664</v>
      </c>
    </row>
    <row r="1300" spans="2:47" s="1" customFormat="1" ht="13.5">
      <c r="B1300" s="47"/>
      <c r="C1300" s="75"/>
      <c r="D1300" s="248" t="s">
        <v>176</v>
      </c>
      <c r="E1300" s="75"/>
      <c r="F1300" s="249" t="s">
        <v>1663</v>
      </c>
      <c r="G1300" s="75"/>
      <c r="H1300" s="75"/>
      <c r="I1300" s="204"/>
      <c r="J1300" s="75"/>
      <c r="K1300" s="75"/>
      <c r="L1300" s="73"/>
      <c r="M1300" s="250"/>
      <c r="N1300" s="48"/>
      <c r="O1300" s="48"/>
      <c r="P1300" s="48"/>
      <c r="Q1300" s="48"/>
      <c r="R1300" s="48"/>
      <c r="S1300" s="48"/>
      <c r="T1300" s="96"/>
      <c r="AT1300" s="25" t="s">
        <v>176</v>
      </c>
      <c r="AU1300" s="25" t="s">
        <v>87</v>
      </c>
    </row>
    <row r="1301" spans="2:51" s="12" customFormat="1" ht="13.5">
      <c r="B1301" s="252"/>
      <c r="C1301" s="253"/>
      <c r="D1301" s="248" t="s">
        <v>180</v>
      </c>
      <c r="E1301" s="254" t="s">
        <v>24</v>
      </c>
      <c r="F1301" s="255" t="s">
        <v>817</v>
      </c>
      <c r="G1301" s="253"/>
      <c r="H1301" s="254" t="s">
        <v>24</v>
      </c>
      <c r="I1301" s="256"/>
      <c r="J1301" s="253"/>
      <c r="K1301" s="253"/>
      <c r="L1301" s="257"/>
      <c r="M1301" s="258"/>
      <c r="N1301" s="259"/>
      <c r="O1301" s="259"/>
      <c r="P1301" s="259"/>
      <c r="Q1301" s="259"/>
      <c r="R1301" s="259"/>
      <c r="S1301" s="259"/>
      <c r="T1301" s="260"/>
      <c r="AT1301" s="261" t="s">
        <v>180</v>
      </c>
      <c r="AU1301" s="261" t="s">
        <v>87</v>
      </c>
      <c r="AV1301" s="12" t="s">
        <v>25</v>
      </c>
      <c r="AW1301" s="12" t="s">
        <v>38</v>
      </c>
      <c r="AX1301" s="12" t="s">
        <v>75</v>
      </c>
      <c r="AY1301" s="261" t="s">
        <v>167</v>
      </c>
    </row>
    <row r="1302" spans="2:51" s="12" customFormat="1" ht="13.5">
      <c r="B1302" s="252"/>
      <c r="C1302" s="253"/>
      <c r="D1302" s="248" t="s">
        <v>180</v>
      </c>
      <c r="E1302" s="254" t="s">
        <v>24</v>
      </c>
      <c r="F1302" s="255" t="s">
        <v>1665</v>
      </c>
      <c r="G1302" s="253"/>
      <c r="H1302" s="254" t="s">
        <v>24</v>
      </c>
      <c r="I1302" s="256"/>
      <c r="J1302" s="253"/>
      <c r="K1302" s="253"/>
      <c r="L1302" s="257"/>
      <c r="M1302" s="258"/>
      <c r="N1302" s="259"/>
      <c r="O1302" s="259"/>
      <c r="P1302" s="259"/>
      <c r="Q1302" s="259"/>
      <c r="R1302" s="259"/>
      <c r="S1302" s="259"/>
      <c r="T1302" s="260"/>
      <c r="AT1302" s="261" t="s">
        <v>180</v>
      </c>
      <c r="AU1302" s="261" t="s">
        <v>87</v>
      </c>
      <c r="AV1302" s="12" t="s">
        <v>25</v>
      </c>
      <c r="AW1302" s="12" t="s">
        <v>38</v>
      </c>
      <c r="AX1302" s="12" t="s">
        <v>75</v>
      </c>
      <c r="AY1302" s="261" t="s">
        <v>167</v>
      </c>
    </row>
    <row r="1303" spans="2:51" s="13" customFormat="1" ht="13.5">
      <c r="B1303" s="262"/>
      <c r="C1303" s="263"/>
      <c r="D1303" s="248" t="s">
        <v>180</v>
      </c>
      <c r="E1303" s="264" t="s">
        <v>24</v>
      </c>
      <c r="F1303" s="265" t="s">
        <v>1666</v>
      </c>
      <c r="G1303" s="263"/>
      <c r="H1303" s="266">
        <v>152</v>
      </c>
      <c r="I1303" s="267"/>
      <c r="J1303" s="263"/>
      <c r="K1303" s="263"/>
      <c r="L1303" s="268"/>
      <c r="M1303" s="269"/>
      <c r="N1303" s="270"/>
      <c r="O1303" s="270"/>
      <c r="P1303" s="270"/>
      <c r="Q1303" s="270"/>
      <c r="R1303" s="270"/>
      <c r="S1303" s="270"/>
      <c r="T1303" s="271"/>
      <c r="AT1303" s="272" t="s">
        <v>180</v>
      </c>
      <c r="AU1303" s="272" t="s">
        <v>87</v>
      </c>
      <c r="AV1303" s="13" t="s">
        <v>87</v>
      </c>
      <c r="AW1303" s="13" t="s">
        <v>38</v>
      </c>
      <c r="AX1303" s="13" t="s">
        <v>25</v>
      </c>
      <c r="AY1303" s="272" t="s">
        <v>167</v>
      </c>
    </row>
    <row r="1304" spans="2:65" s="1" customFormat="1" ht="22.8" customHeight="1">
      <c r="B1304" s="47"/>
      <c r="C1304" s="236" t="s">
        <v>1667</v>
      </c>
      <c r="D1304" s="236" t="s">
        <v>169</v>
      </c>
      <c r="E1304" s="237" t="s">
        <v>1668</v>
      </c>
      <c r="F1304" s="238" t="s">
        <v>1669</v>
      </c>
      <c r="G1304" s="239" t="s">
        <v>226</v>
      </c>
      <c r="H1304" s="240">
        <v>86</v>
      </c>
      <c r="I1304" s="241"/>
      <c r="J1304" s="242">
        <f>ROUND(I1304*H1304,2)</f>
        <v>0</v>
      </c>
      <c r="K1304" s="238" t="s">
        <v>173</v>
      </c>
      <c r="L1304" s="73"/>
      <c r="M1304" s="243" t="s">
        <v>24</v>
      </c>
      <c r="N1304" s="244" t="s">
        <v>47</v>
      </c>
      <c r="O1304" s="48"/>
      <c r="P1304" s="245">
        <f>O1304*H1304</f>
        <v>0</v>
      </c>
      <c r="Q1304" s="245">
        <v>0.006</v>
      </c>
      <c r="R1304" s="245">
        <f>Q1304*H1304</f>
        <v>0.516</v>
      </c>
      <c r="S1304" s="245">
        <v>0</v>
      </c>
      <c r="T1304" s="246">
        <f>S1304*H1304</f>
        <v>0</v>
      </c>
      <c r="AR1304" s="25" t="s">
        <v>301</v>
      </c>
      <c r="AT1304" s="25" t="s">
        <v>169</v>
      </c>
      <c r="AU1304" s="25" t="s">
        <v>87</v>
      </c>
      <c r="AY1304" s="25" t="s">
        <v>167</v>
      </c>
      <c r="BE1304" s="247">
        <f>IF(N1304="základní",J1304,0)</f>
        <v>0</v>
      </c>
      <c r="BF1304" s="247">
        <f>IF(N1304="snížená",J1304,0)</f>
        <v>0</v>
      </c>
      <c r="BG1304" s="247">
        <f>IF(N1304="zákl. přenesená",J1304,0)</f>
        <v>0</v>
      </c>
      <c r="BH1304" s="247">
        <f>IF(N1304="sníž. přenesená",J1304,0)</f>
        <v>0</v>
      </c>
      <c r="BI1304" s="247">
        <f>IF(N1304="nulová",J1304,0)</f>
        <v>0</v>
      </c>
      <c r="BJ1304" s="25" t="s">
        <v>87</v>
      </c>
      <c r="BK1304" s="247">
        <f>ROUND(I1304*H1304,2)</f>
        <v>0</v>
      </c>
      <c r="BL1304" s="25" t="s">
        <v>301</v>
      </c>
      <c r="BM1304" s="25" t="s">
        <v>1670</v>
      </c>
    </row>
    <row r="1305" spans="2:47" s="1" customFormat="1" ht="13.5">
      <c r="B1305" s="47"/>
      <c r="C1305" s="75"/>
      <c r="D1305" s="248" t="s">
        <v>176</v>
      </c>
      <c r="E1305" s="75"/>
      <c r="F1305" s="249" t="s">
        <v>1671</v>
      </c>
      <c r="G1305" s="75"/>
      <c r="H1305" s="75"/>
      <c r="I1305" s="204"/>
      <c r="J1305" s="75"/>
      <c r="K1305" s="75"/>
      <c r="L1305" s="73"/>
      <c r="M1305" s="250"/>
      <c r="N1305" s="48"/>
      <c r="O1305" s="48"/>
      <c r="P1305" s="48"/>
      <c r="Q1305" s="48"/>
      <c r="R1305" s="48"/>
      <c r="S1305" s="48"/>
      <c r="T1305" s="96"/>
      <c r="AT1305" s="25" t="s">
        <v>176</v>
      </c>
      <c r="AU1305" s="25" t="s">
        <v>87</v>
      </c>
    </row>
    <row r="1306" spans="2:47" s="1" customFormat="1" ht="13.5">
      <c r="B1306" s="47"/>
      <c r="C1306" s="75"/>
      <c r="D1306" s="248" t="s">
        <v>178</v>
      </c>
      <c r="E1306" s="75"/>
      <c r="F1306" s="251" t="s">
        <v>1672</v>
      </c>
      <c r="G1306" s="75"/>
      <c r="H1306" s="75"/>
      <c r="I1306" s="204"/>
      <c r="J1306" s="75"/>
      <c r="K1306" s="75"/>
      <c r="L1306" s="73"/>
      <c r="M1306" s="250"/>
      <c r="N1306" s="48"/>
      <c r="O1306" s="48"/>
      <c r="P1306" s="48"/>
      <c r="Q1306" s="48"/>
      <c r="R1306" s="48"/>
      <c r="S1306" s="48"/>
      <c r="T1306" s="96"/>
      <c r="AT1306" s="25" t="s">
        <v>178</v>
      </c>
      <c r="AU1306" s="25" t="s">
        <v>87</v>
      </c>
    </row>
    <row r="1307" spans="2:51" s="12" customFormat="1" ht="13.5">
      <c r="B1307" s="252"/>
      <c r="C1307" s="253"/>
      <c r="D1307" s="248" t="s">
        <v>180</v>
      </c>
      <c r="E1307" s="254" t="s">
        <v>24</v>
      </c>
      <c r="F1307" s="255" t="s">
        <v>1673</v>
      </c>
      <c r="G1307" s="253"/>
      <c r="H1307" s="254" t="s">
        <v>24</v>
      </c>
      <c r="I1307" s="256"/>
      <c r="J1307" s="253"/>
      <c r="K1307" s="253"/>
      <c r="L1307" s="257"/>
      <c r="M1307" s="258"/>
      <c r="N1307" s="259"/>
      <c r="O1307" s="259"/>
      <c r="P1307" s="259"/>
      <c r="Q1307" s="259"/>
      <c r="R1307" s="259"/>
      <c r="S1307" s="259"/>
      <c r="T1307" s="260"/>
      <c r="AT1307" s="261" t="s">
        <v>180</v>
      </c>
      <c r="AU1307" s="261" t="s">
        <v>87</v>
      </c>
      <c r="AV1307" s="12" t="s">
        <v>25</v>
      </c>
      <c r="AW1307" s="12" t="s">
        <v>38</v>
      </c>
      <c r="AX1307" s="12" t="s">
        <v>75</v>
      </c>
      <c r="AY1307" s="261" t="s">
        <v>167</v>
      </c>
    </row>
    <row r="1308" spans="2:51" s="12" customFormat="1" ht="13.5">
      <c r="B1308" s="252"/>
      <c r="C1308" s="253"/>
      <c r="D1308" s="248" t="s">
        <v>180</v>
      </c>
      <c r="E1308" s="254" t="s">
        <v>24</v>
      </c>
      <c r="F1308" s="255" t="s">
        <v>1674</v>
      </c>
      <c r="G1308" s="253"/>
      <c r="H1308" s="254" t="s">
        <v>24</v>
      </c>
      <c r="I1308" s="256"/>
      <c r="J1308" s="253"/>
      <c r="K1308" s="253"/>
      <c r="L1308" s="257"/>
      <c r="M1308" s="258"/>
      <c r="N1308" s="259"/>
      <c r="O1308" s="259"/>
      <c r="P1308" s="259"/>
      <c r="Q1308" s="259"/>
      <c r="R1308" s="259"/>
      <c r="S1308" s="259"/>
      <c r="T1308" s="260"/>
      <c r="AT1308" s="261" t="s">
        <v>180</v>
      </c>
      <c r="AU1308" s="261" t="s">
        <v>87</v>
      </c>
      <c r="AV1308" s="12" t="s">
        <v>25</v>
      </c>
      <c r="AW1308" s="12" t="s">
        <v>38</v>
      </c>
      <c r="AX1308" s="12" t="s">
        <v>75</v>
      </c>
      <c r="AY1308" s="261" t="s">
        <v>167</v>
      </c>
    </row>
    <row r="1309" spans="2:51" s="13" customFormat="1" ht="13.5">
      <c r="B1309" s="262"/>
      <c r="C1309" s="263"/>
      <c r="D1309" s="248" t="s">
        <v>180</v>
      </c>
      <c r="E1309" s="264" t="s">
        <v>24</v>
      </c>
      <c r="F1309" s="265" t="s">
        <v>1675</v>
      </c>
      <c r="G1309" s="263"/>
      <c r="H1309" s="266">
        <v>15.66</v>
      </c>
      <c r="I1309" s="267"/>
      <c r="J1309" s="263"/>
      <c r="K1309" s="263"/>
      <c r="L1309" s="268"/>
      <c r="M1309" s="269"/>
      <c r="N1309" s="270"/>
      <c r="O1309" s="270"/>
      <c r="P1309" s="270"/>
      <c r="Q1309" s="270"/>
      <c r="R1309" s="270"/>
      <c r="S1309" s="270"/>
      <c r="T1309" s="271"/>
      <c r="AT1309" s="272" t="s">
        <v>180</v>
      </c>
      <c r="AU1309" s="272" t="s">
        <v>87</v>
      </c>
      <c r="AV1309" s="13" t="s">
        <v>87</v>
      </c>
      <c r="AW1309" s="13" t="s">
        <v>38</v>
      </c>
      <c r="AX1309" s="13" t="s">
        <v>75</v>
      </c>
      <c r="AY1309" s="272" t="s">
        <v>167</v>
      </c>
    </row>
    <row r="1310" spans="2:51" s="13" customFormat="1" ht="13.5">
      <c r="B1310" s="262"/>
      <c r="C1310" s="263"/>
      <c r="D1310" s="248" t="s">
        <v>180</v>
      </c>
      <c r="E1310" s="264" t="s">
        <v>24</v>
      </c>
      <c r="F1310" s="265" t="s">
        <v>1676</v>
      </c>
      <c r="G1310" s="263"/>
      <c r="H1310" s="266">
        <v>65.52</v>
      </c>
      <c r="I1310" s="267"/>
      <c r="J1310" s="263"/>
      <c r="K1310" s="263"/>
      <c r="L1310" s="268"/>
      <c r="M1310" s="269"/>
      <c r="N1310" s="270"/>
      <c r="O1310" s="270"/>
      <c r="P1310" s="270"/>
      <c r="Q1310" s="270"/>
      <c r="R1310" s="270"/>
      <c r="S1310" s="270"/>
      <c r="T1310" s="271"/>
      <c r="AT1310" s="272" t="s">
        <v>180</v>
      </c>
      <c r="AU1310" s="272" t="s">
        <v>87</v>
      </c>
      <c r="AV1310" s="13" t="s">
        <v>87</v>
      </c>
      <c r="AW1310" s="13" t="s">
        <v>38</v>
      </c>
      <c r="AX1310" s="13" t="s">
        <v>75</v>
      </c>
      <c r="AY1310" s="272" t="s">
        <v>167</v>
      </c>
    </row>
    <row r="1311" spans="2:51" s="13" customFormat="1" ht="13.5">
      <c r="B1311" s="262"/>
      <c r="C1311" s="263"/>
      <c r="D1311" s="248" t="s">
        <v>180</v>
      </c>
      <c r="E1311" s="264" t="s">
        <v>24</v>
      </c>
      <c r="F1311" s="265" t="s">
        <v>1677</v>
      </c>
      <c r="G1311" s="263"/>
      <c r="H1311" s="266">
        <v>4.82</v>
      </c>
      <c r="I1311" s="267"/>
      <c r="J1311" s="263"/>
      <c r="K1311" s="263"/>
      <c r="L1311" s="268"/>
      <c r="M1311" s="269"/>
      <c r="N1311" s="270"/>
      <c r="O1311" s="270"/>
      <c r="P1311" s="270"/>
      <c r="Q1311" s="270"/>
      <c r="R1311" s="270"/>
      <c r="S1311" s="270"/>
      <c r="T1311" s="271"/>
      <c r="AT1311" s="272" t="s">
        <v>180</v>
      </c>
      <c r="AU1311" s="272" t="s">
        <v>87</v>
      </c>
      <c r="AV1311" s="13" t="s">
        <v>87</v>
      </c>
      <c r="AW1311" s="13" t="s">
        <v>38</v>
      </c>
      <c r="AX1311" s="13" t="s">
        <v>75</v>
      </c>
      <c r="AY1311" s="272" t="s">
        <v>167</v>
      </c>
    </row>
    <row r="1312" spans="2:51" s="14" customFormat="1" ht="13.5">
      <c r="B1312" s="273"/>
      <c r="C1312" s="274"/>
      <c r="D1312" s="248" t="s">
        <v>180</v>
      </c>
      <c r="E1312" s="275" t="s">
        <v>24</v>
      </c>
      <c r="F1312" s="276" t="s">
        <v>201</v>
      </c>
      <c r="G1312" s="274"/>
      <c r="H1312" s="277">
        <v>86</v>
      </c>
      <c r="I1312" s="278"/>
      <c r="J1312" s="274"/>
      <c r="K1312" s="274"/>
      <c r="L1312" s="279"/>
      <c r="M1312" s="280"/>
      <c r="N1312" s="281"/>
      <c r="O1312" s="281"/>
      <c r="P1312" s="281"/>
      <c r="Q1312" s="281"/>
      <c r="R1312" s="281"/>
      <c r="S1312" s="281"/>
      <c r="T1312" s="282"/>
      <c r="AT1312" s="283" t="s">
        <v>180</v>
      </c>
      <c r="AU1312" s="283" t="s">
        <v>87</v>
      </c>
      <c r="AV1312" s="14" t="s">
        <v>174</v>
      </c>
      <c r="AW1312" s="14" t="s">
        <v>38</v>
      </c>
      <c r="AX1312" s="14" t="s">
        <v>25</v>
      </c>
      <c r="AY1312" s="283" t="s">
        <v>167</v>
      </c>
    </row>
    <row r="1313" spans="2:65" s="1" customFormat="1" ht="22.8" customHeight="1">
      <c r="B1313" s="47"/>
      <c r="C1313" s="285" t="s">
        <v>1678</v>
      </c>
      <c r="D1313" s="285" t="s">
        <v>293</v>
      </c>
      <c r="E1313" s="286" t="s">
        <v>813</v>
      </c>
      <c r="F1313" s="287" t="s">
        <v>814</v>
      </c>
      <c r="G1313" s="288" t="s">
        <v>226</v>
      </c>
      <c r="H1313" s="289">
        <v>88</v>
      </c>
      <c r="I1313" s="290"/>
      <c r="J1313" s="291">
        <f>ROUND(I1313*H1313,2)</f>
        <v>0</v>
      </c>
      <c r="K1313" s="287" t="s">
        <v>173</v>
      </c>
      <c r="L1313" s="292"/>
      <c r="M1313" s="293" t="s">
        <v>24</v>
      </c>
      <c r="N1313" s="294" t="s">
        <v>47</v>
      </c>
      <c r="O1313" s="48"/>
      <c r="P1313" s="245">
        <f>O1313*H1313</f>
        <v>0</v>
      </c>
      <c r="Q1313" s="245">
        <v>0.0041</v>
      </c>
      <c r="R1313" s="245">
        <f>Q1313*H1313</f>
        <v>0.3608</v>
      </c>
      <c r="S1313" s="245">
        <v>0</v>
      </c>
      <c r="T1313" s="246">
        <f>S1313*H1313</f>
        <v>0</v>
      </c>
      <c r="AR1313" s="25" t="s">
        <v>235</v>
      </c>
      <c r="AT1313" s="25" t="s">
        <v>293</v>
      </c>
      <c r="AU1313" s="25" t="s">
        <v>87</v>
      </c>
      <c r="AY1313" s="25" t="s">
        <v>167</v>
      </c>
      <c r="BE1313" s="247">
        <f>IF(N1313="základní",J1313,0)</f>
        <v>0</v>
      </c>
      <c r="BF1313" s="247">
        <f>IF(N1313="snížená",J1313,0)</f>
        <v>0</v>
      </c>
      <c r="BG1313" s="247">
        <f>IF(N1313="zákl. přenesená",J1313,0)</f>
        <v>0</v>
      </c>
      <c r="BH1313" s="247">
        <f>IF(N1313="sníž. přenesená",J1313,0)</f>
        <v>0</v>
      </c>
      <c r="BI1313" s="247">
        <f>IF(N1313="nulová",J1313,0)</f>
        <v>0</v>
      </c>
      <c r="BJ1313" s="25" t="s">
        <v>87</v>
      </c>
      <c r="BK1313" s="247">
        <f>ROUND(I1313*H1313,2)</f>
        <v>0</v>
      </c>
      <c r="BL1313" s="25" t="s">
        <v>174</v>
      </c>
      <c r="BM1313" s="25" t="s">
        <v>1679</v>
      </c>
    </row>
    <row r="1314" spans="2:47" s="1" customFormat="1" ht="13.5">
      <c r="B1314" s="47"/>
      <c r="C1314" s="75"/>
      <c r="D1314" s="248" t="s">
        <v>176</v>
      </c>
      <c r="E1314" s="75"/>
      <c r="F1314" s="249" t="s">
        <v>816</v>
      </c>
      <c r="G1314" s="75"/>
      <c r="H1314" s="75"/>
      <c r="I1314" s="204"/>
      <c r="J1314" s="75"/>
      <c r="K1314" s="75"/>
      <c r="L1314" s="73"/>
      <c r="M1314" s="250"/>
      <c r="N1314" s="48"/>
      <c r="O1314" s="48"/>
      <c r="P1314" s="48"/>
      <c r="Q1314" s="48"/>
      <c r="R1314" s="48"/>
      <c r="S1314" s="48"/>
      <c r="T1314" s="96"/>
      <c r="AT1314" s="25" t="s">
        <v>176</v>
      </c>
      <c r="AU1314" s="25" t="s">
        <v>87</v>
      </c>
    </row>
    <row r="1315" spans="2:51" s="12" customFormat="1" ht="13.5">
      <c r="B1315" s="252"/>
      <c r="C1315" s="253"/>
      <c r="D1315" s="248" t="s">
        <v>180</v>
      </c>
      <c r="E1315" s="254" t="s">
        <v>24</v>
      </c>
      <c r="F1315" s="255" t="s">
        <v>817</v>
      </c>
      <c r="G1315" s="253"/>
      <c r="H1315" s="254" t="s">
        <v>24</v>
      </c>
      <c r="I1315" s="256"/>
      <c r="J1315" s="253"/>
      <c r="K1315" s="253"/>
      <c r="L1315" s="257"/>
      <c r="M1315" s="258"/>
      <c r="N1315" s="259"/>
      <c r="O1315" s="259"/>
      <c r="P1315" s="259"/>
      <c r="Q1315" s="259"/>
      <c r="R1315" s="259"/>
      <c r="S1315" s="259"/>
      <c r="T1315" s="260"/>
      <c r="AT1315" s="261" t="s">
        <v>180</v>
      </c>
      <c r="AU1315" s="261" t="s">
        <v>87</v>
      </c>
      <c r="AV1315" s="12" t="s">
        <v>25</v>
      </c>
      <c r="AW1315" s="12" t="s">
        <v>38</v>
      </c>
      <c r="AX1315" s="12" t="s">
        <v>75</v>
      </c>
      <c r="AY1315" s="261" t="s">
        <v>167</v>
      </c>
    </row>
    <row r="1316" spans="2:51" s="12" customFormat="1" ht="13.5">
      <c r="B1316" s="252"/>
      <c r="C1316" s="253"/>
      <c r="D1316" s="248" t="s">
        <v>180</v>
      </c>
      <c r="E1316" s="254" t="s">
        <v>24</v>
      </c>
      <c r="F1316" s="255" t="s">
        <v>1680</v>
      </c>
      <c r="G1316" s="253"/>
      <c r="H1316" s="254" t="s">
        <v>24</v>
      </c>
      <c r="I1316" s="256"/>
      <c r="J1316" s="253"/>
      <c r="K1316" s="253"/>
      <c r="L1316" s="257"/>
      <c r="M1316" s="258"/>
      <c r="N1316" s="259"/>
      <c r="O1316" s="259"/>
      <c r="P1316" s="259"/>
      <c r="Q1316" s="259"/>
      <c r="R1316" s="259"/>
      <c r="S1316" s="259"/>
      <c r="T1316" s="260"/>
      <c r="AT1316" s="261" t="s">
        <v>180</v>
      </c>
      <c r="AU1316" s="261" t="s">
        <v>87</v>
      </c>
      <c r="AV1316" s="12" t="s">
        <v>25</v>
      </c>
      <c r="AW1316" s="12" t="s">
        <v>38</v>
      </c>
      <c r="AX1316" s="12" t="s">
        <v>75</v>
      </c>
      <c r="AY1316" s="261" t="s">
        <v>167</v>
      </c>
    </row>
    <row r="1317" spans="2:51" s="13" customFormat="1" ht="13.5">
      <c r="B1317" s="262"/>
      <c r="C1317" s="263"/>
      <c r="D1317" s="248" t="s">
        <v>180</v>
      </c>
      <c r="E1317" s="264" t="s">
        <v>24</v>
      </c>
      <c r="F1317" s="265" t="s">
        <v>1681</v>
      </c>
      <c r="G1317" s="263"/>
      <c r="H1317" s="266">
        <v>88</v>
      </c>
      <c r="I1317" s="267"/>
      <c r="J1317" s="263"/>
      <c r="K1317" s="263"/>
      <c r="L1317" s="268"/>
      <c r="M1317" s="269"/>
      <c r="N1317" s="270"/>
      <c r="O1317" s="270"/>
      <c r="P1317" s="270"/>
      <c r="Q1317" s="270"/>
      <c r="R1317" s="270"/>
      <c r="S1317" s="270"/>
      <c r="T1317" s="271"/>
      <c r="AT1317" s="272" t="s">
        <v>180</v>
      </c>
      <c r="AU1317" s="272" t="s">
        <v>87</v>
      </c>
      <c r="AV1317" s="13" t="s">
        <v>87</v>
      </c>
      <c r="AW1317" s="13" t="s">
        <v>38</v>
      </c>
      <c r="AX1317" s="13" t="s">
        <v>25</v>
      </c>
      <c r="AY1317" s="272" t="s">
        <v>167</v>
      </c>
    </row>
    <row r="1318" spans="2:65" s="1" customFormat="1" ht="22.8" customHeight="1">
      <c r="B1318" s="47"/>
      <c r="C1318" s="236" t="s">
        <v>1682</v>
      </c>
      <c r="D1318" s="236" t="s">
        <v>169</v>
      </c>
      <c r="E1318" s="237" t="s">
        <v>1683</v>
      </c>
      <c r="F1318" s="238" t="s">
        <v>1684</v>
      </c>
      <c r="G1318" s="239" t="s">
        <v>296</v>
      </c>
      <c r="H1318" s="240">
        <v>5.685</v>
      </c>
      <c r="I1318" s="241"/>
      <c r="J1318" s="242">
        <f>ROUND(I1318*H1318,2)</f>
        <v>0</v>
      </c>
      <c r="K1318" s="238" t="s">
        <v>173</v>
      </c>
      <c r="L1318" s="73"/>
      <c r="M1318" s="243" t="s">
        <v>24</v>
      </c>
      <c r="N1318" s="244" t="s">
        <v>47</v>
      </c>
      <c r="O1318" s="48"/>
      <c r="P1318" s="245">
        <f>O1318*H1318</f>
        <v>0</v>
      </c>
      <c r="Q1318" s="245">
        <v>0</v>
      </c>
      <c r="R1318" s="245">
        <f>Q1318*H1318</f>
        <v>0</v>
      </c>
      <c r="S1318" s="245">
        <v>0</v>
      </c>
      <c r="T1318" s="246">
        <f>S1318*H1318</f>
        <v>0</v>
      </c>
      <c r="AR1318" s="25" t="s">
        <v>174</v>
      </c>
      <c r="AT1318" s="25" t="s">
        <v>169</v>
      </c>
      <c r="AU1318" s="25" t="s">
        <v>87</v>
      </c>
      <c r="AY1318" s="25" t="s">
        <v>167</v>
      </c>
      <c r="BE1318" s="247">
        <f>IF(N1318="základní",J1318,0)</f>
        <v>0</v>
      </c>
      <c r="BF1318" s="247">
        <f>IF(N1318="snížená",J1318,0)</f>
        <v>0</v>
      </c>
      <c r="BG1318" s="247">
        <f>IF(N1318="zákl. přenesená",J1318,0)</f>
        <v>0</v>
      </c>
      <c r="BH1318" s="247">
        <f>IF(N1318="sníž. přenesená",J1318,0)</f>
        <v>0</v>
      </c>
      <c r="BI1318" s="247">
        <f>IF(N1318="nulová",J1318,0)</f>
        <v>0</v>
      </c>
      <c r="BJ1318" s="25" t="s">
        <v>87</v>
      </c>
      <c r="BK1318" s="247">
        <f>ROUND(I1318*H1318,2)</f>
        <v>0</v>
      </c>
      <c r="BL1318" s="25" t="s">
        <v>174</v>
      </c>
      <c r="BM1318" s="25" t="s">
        <v>1685</v>
      </c>
    </row>
    <row r="1319" spans="2:47" s="1" customFormat="1" ht="13.5">
      <c r="B1319" s="47"/>
      <c r="C1319" s="75"/>
      <c r="D1319" s="248" t="s">
        <v>176</v>
      </c>
      <c r="E1319" s="75"/>
      <c r="F1319" s="249" t="s">
        <v>1686</v>
      </c>
      <c r="G1319" s="75"/>
      <c r="H1319" s="75"/>
      <c r="I1319" s="204"/>
      <c r="J1319" s="75"/>
      <c r="K1319" s="75"/>
      <c r="L1319" s="73"/>
      <c r="M1319" s="250"/>
      <c r="N1319" s="48"/>
      <c r="O1319" s="48"/>
      <c r="P1319" s="48"/>
      <c r="Q1319" s="48"/>
      <c r="R1319" s="48"/>
      <c r="S1319" s="48"/>
      <c r="T1319" s="96"/>
      <c r="AT1319" s="25" t="s">
        <v>176</v>
      </c>
      <c r="AU1319" s="25" t="s">
        <v>87</v>
      </c>
    </row>
    <row r="1320" spans="2:47" s="1" customFormat="1" ht="13.5">
      <c r="B1320" s="47"/>
      <c r="C1320" s="75"/>
      <c r="D1320" s="248" t="s">
        <v>178</v>
      </c>
      <c r="E1320" s="75"/>
      <c r="F1320" s="251" t="s">
        <v>1687</v>
      </c>
      <c r="G1320" s="75"/>
      <c r="H1320" s="75"/>
      <c r="I1320" s="204"/>
      <c r="J1320" s="75"/>
      <c r="K1320" s="75"/>
      <c r="L1320" s="73"/>
      <c r="M1320" s="250"/>
      <c r="N1320" s="48"/>
      <c r="O1320" s="48"/>
      <c r="P1320" s="48"/>
      <c r="Q1320" s="48"/>
      <c r="R1320" s="48"/>
      <c r="S1320" s="48"/>
      <c r="T1320" s="96"/>
      <c r="AT1320" s="25" t="s">
        <v>178</v>
      </c>
      <c r="AU1320" s="25" t="s">
        <v>87</v>
      </c>
    </row>
    <row r="1321" spans="2:63" s="11" customFormat="1" ht="29.85" customHeight="1">
      <c r="B1321" s="220"/>
      <c r="C1321" s="221"/>
      <c r="D1321" s="222" t="s">
        <v>74</v>
      </c>
      <c r="E1321" s="234" t="s">
        <v>1688</v>
      </c>
      <c r="F1321" s="234" t="s">
        <v>1689</v>
      </c>
      <c r="G1321" s="221"/>
      <c r="H1321" s="221"/>
      <c r="I1321" s="224"/>
      <c r="J1321" s="235">
        <f>BK1321</f>
        <v>0</v>
      </c>
      <c r="K1321" s="221"/>
      <c r="L1321" s="226"/>
      <c r="M1321" s="227"/>
      <c r="N1321" s="228"/>
      <c r="O1321" s="228"/>
      <c r="P1321" s="229">
        <f>SUM(P1322:P1371)</f>
        <v>0</v>
      </c>
      <c r="Q1321" s="228"/>
      <c r="R1321" s="229">
        <f>SUM(R1322:R1371)</f>
        <v>0.66494304</v>
      </c>
      <c r="S1321" s="228"/>
      <c r="T1321" s="230">
        <f>SUM(T1322:T1371)</f>
        <v>0</v>
      </c>
      <c r="AR1321" s="231" t="s">
        <v>87</v>
      </c>
      <c r="AT1321" s="232" t="s">
        <v>74</v>
      </c>
      <c r="AU1321" s="232" t="s">
        <v>25</v>
      </c>
      <c r="AY1321" s="231" t="s">
        <v>167</v>
      </c>
      <c r="BK1321" s="233">
        <f>SUM(BK1322:BK1371)</f>
        <v>0</v>
      </c>
    </row>
    <row r="1322" spans="2:65" s="1" customFormat="1" ht="14.4" customHeight="1">
      <c r="B1322" s="47"/>
      <c r="C1322" s="236" t="s">
        <v>1690</v>
      </c>
      <c r="D1322" s="236" t="s">
        <v>169</v>
      </c>
      <c r="E1322" s="237" t="s">
        <v>1691</v>
      </c>
      <c r="F1322" s="238" t="s">
        <v>1692</v>
      </c>
      <c r="G1322" s="239" t="s">
        <v>226</v>
      </c>
      <c r="H1322" s="240">
        <v>18</v>
      </c>
      <c r="I1322" s="241"/>
      <c r="J1322" s="242">
        <f>ROUND(I1322*H1322,2)</f>
        <v>0</v>
      </c>
      <c r="K1322" s="238" t="s">
        <v>173</v>
      </c>
      <c r="L1322" s="73"/>
      <c r="M1322" s="243" t="s">
        <v>24</v>
      </c>
      <c r="N1322" s="244" t="s">
        <v>47</v>
      </c>
      <c r="O1322" s="48"/>
      <c r="P1322" s="245">
        <f>O1322*H1322</f>
        <v>0</v>
      </c>
      <c r="Q1322" s="245">
        <v>0</v>
      </c>
      <c r="R1322" s="245">
        <f>Q1322*H1322</f>
        <v>0</v>
      </c>
      <c r="S1322" s="245">
        <v>0</v>
      </c>
      <c r="T1322" s="246">
        <f>S1322*H1322</f>
        <v>0</v>
      </c>
      <c r="AR1322" s="25" t="s">
        <v>301</v>
      </c>
      <c r="AT1322" s="25" t="s">
        <v>169</v>
      </c>
      <c r="AU1322" s="25" t="s">
        <v>87</v>
      </c>
      <c r="AY1322" s="25" t="s">
        <v>167</v>
      </c>
      <c r="BE1322" s="247">
        <f>IF(N1322="základní",J1322,0)</f>
        <v>0</v>
      </c>
      <c r="BF1322" s="247">
        <f>IF(N1322="snížená",J1322,0)</f>
        <v>0</v>
      </c>
      <c r="BG1322" s="247">
        <f>IF(N1322="zákl. přenesená",J1322,0)</f>
        <v>0</v>
      </c>
      <c r="BH1322" s="247">
        <f>IF(N1322="sníž. přenesená",J1322,0)</f>
        <v>0</v>
      </c>
      <c r="BI1322" s="247">
        <f>IF(N1322="nulová",J1322,0)</f>
        <v>0</v>
      </c>
      <c r="BJ1322" s="25" t="s">
        <v>87</v>
      </c>
      <c r="BK1322" s="247">
        <f>ROUND(I1322*H1322,2)</f>
        <v>0</v>
      </c>
      <c r="BL1322" s="25" t="s">
        <v>301</v>
      </c>
      <c r="BM1322" s="25" t="s">
        <v>1693</v>
      </c>
    </row>
    <row r="1323" spans="2:47" s="1" customFormat="1" ht="13.5">
      <c r="B1323" s="47"/>
      <c r="C1323" s="75"/>
      <c r="D1323" s="248" t="s">
        <v>176</v>
      </c>
      <c r="E1323" s="75"/>
      <c r="F1323" s="249" t="s">
        <v>1694</v>
      </c>
      <c r="G1323" s="75"/>
      <c r="H1323" s="75"/>
      <c r="I1323" s="204"/>
      <c r="J1323" s="75"/>
      <c r="K1323" s="75"/>
      <c r="L1323" s="73"/>
      <c r="M1323" s="250"/>
      <c r="N1323" s="48"/>
      <c r="O1323" s="48"/>
      <c r="P1323" s="48"/>
      <c r="Q1323" s="48"/>
      <c r="R1323" s="48"/>
      <c r="S1323" s="48"/>
      <c r="T1323" s="96"/>
      <c r="AT1323" s="25" t="s">
        <v>176</v>
      </c>
      <c r="AU1323" s="25" t="s">
        <v>87</v>
      </c>
    </row>
    <row r="1324" spans="2:47" s="1" customFormat="1" ht="13.5">
      <c r="B1324" s="47"/>
      <c r="C1324" s="75"/>
      <c r="D1324" s="248" t="s">
        <v>178</v>
      </c>
      <c r="E1324" s="75"/>
      <c r="F1324" s="251" t="s">
        <v>1695</v>
      </c>
      <c r="G1324" s="75"/>
      <c r="H1324" s="75"/>
      <c r="I1324" s="204"/>
      <c r="J1324" s="75"/>
      <c r="K1324" s="75"/>
      <c r="L1324" s="73"/>
      <c r="M1324" s="250"/>
      <c r="N1324" s="48"/>
      <c r="O1324" s="48"/>
      <c r="P1324" s="48"/>
      <c r="Q1324" s="48"/>
      <c r="R1324" s="48"/>
      <c r="S1324" s="48"/>
      <c r="T1324" s="96"/>
      <c r="AT1324" s="25" t="s">
        <v>178</v>
      </c>
      <c r="AU1324" s="25" t="s">
        <v>87</v>
      </c>
    </row>
    <row r="1325" spans="2:51" s="12" customFormat="1" ht="13.5">
      <c r="B1325" s="252"/>
      <c r="C1325" s="253"/>
      <c r="D1325" s="248" t="s">
        <v>180</v>
      </c>
      <c r="E1325" s="254" t="s">
        <v>24</v>
      </c>
      <c r="F1325" s="255" t="s">
        <v>1696</v>
      </c>
      <c r="G1325" s="253"/>
      <c r="H1325" s="254" t="s">
        <v>24</v>
      </c>
      <c r="I1325" s="256"/>
      <c r="J1325" s="253"/>
      <c r="K1325" s="253"/>
      <c r="L1325" s="257"/>
      <c r="M1325" s="258"/>
      <c r="N1325" s="259"/>
      <c r="O1325" s="259"/>
      <c r="P1325" s="259"/>
      <c r="Q1325" s="259"/>
      <c r="R1325" s="259"/>
      <c r="S1325" s="259"/>
      <c r="T1325" s="260"/>
      <c r="AT1325" s="261" t="s">
        <v>180</v>
      </c>
      <c r="AU1325" s="261" t="s">
        <v>87</v>
      </c>
      <c r="AV1325" s="12" t="s">
        <v>25</v>
      </c>
      <c r="AW1325" s="12" t="s">
        <v>38</v>
      </c>
      <c r="AX1325" s="12" t="s">
        <v>75</v>
      </c>
      <c r="AY1325" s="261" t="s">
        <v>167</v>
      </c>
    </row>
    <row r="1326" spans="2:51" s="12" customFormat="1" ht="13.5">
      <c r="B1326" s="252"/>
      <c r="C1326" s="253"/>
      <c r="D1326" s="248" t="s">
        <v>180</v>
      </c>
      <c r="E1326" s="254" t="s">
        <v>24</v>
      </c>
      <c r="F1326" s="255" t="s">
        <v>1697</v>
      </c>
      <c r="G1326" s="253"/>
      <c r="H1326" s="254" t="s">
        <v>24</v>
      </c>
      <c r="I1326" s="256"/>
      <c r="J1326" s="253"/>
      <c r="K1326" s="253"/>
      <c r="L1326" s="257"/>
      <c r="M1326" s="258"/>
      <c r="N1326" s="259"/>
      <c r="O1326" s="259"/>
      <c r="P1326" s="259"/>
      <c r="Q1326" s="259"/>
      <c r="R1326" s="259"/>
      <c r="S1326" s="259"/>
      <c r="T1326" s="260"/>
      <c r="AT1326" s="261" t="s">
        <v>180</v>
      </c>
      <c r="AU1326" s="261" t="s">
        <v>87</v>
      </c>
      <c r="AV1326" s="12" t="s">
        <v>25</v>
      </c>
      <c r="AW1326" s="12" t="s">
        <v>38</v>
      </c>
      <c r="AX1326" s="12" t="s">
        <v>75</v>
      </c>
      <c r="AY1326" s="261" t="s">
        <v>167</v>
      </c>
    </row>
    <row r="1327" spans="2:51" s="12" customFormat="1" ht="13.5">
      <c r="B1327" s="252"/>
      <c r="C1327" s="253"/>
      <c r="D1327" s="248" t="s">
        <v>180</v>
      </c>
      <c r="E1327" s="254" t="s">
        <v>24</v>
      </c>
      <c r="F1327" s="255" t="s">
        <v>1698</v>
      </c>
      <c r="G1327" s="253"/>
      <c r="H1327" s="254" t="s">
        <v>24</v>
      </c>
      <c r="I1327" s="256"/>
      <c r="J1327" s="253"/>
      <c r="K1327" s="253"/>
      <c r="L1327" s="257"/>
      <c r="M1327" s="258"/>
      <c r="N1327" s="259"/>
      <c r="O1327" s="259"/>
      <c r="P1327" s="259"/>
      <c r="Q1327" s="259"/>
      <c r="R1327" s="259"/>
      <c r="S1327" s="259"/>
      <c r="T1327" s="260"/>
      <c r="AT1327" s="261" t="s">
        <v>180</v>
      </c>
      <c r="AU1327" s="261" t="s">
        <v>87</v>
      </c>
      <c r="AV1327" s="12" t="s">
        <v>25</v>
      </c>
      <c r="AW1327" s="12" t="s">
        <v>38</v>
      </c>
      <c r="AX1327" s="12" t="s">
        <v>75</v>
      </c>
      <c r="AY1327" s="261" t="s">
        <v>167</v>
      </c>
    </row>
    <row r="1328" spans="2:51" s="13" customFormat="1" ht="13.5">
      <c r="B1328" s="262"/>
      <c r="C1328" s="263"/>
      <c r="D1328" s="248" t="s">
        <v>180</v>
      </c>
      <c r="E1328" s="264" t="s">
        <v>24</v>
      </c>
      <c r="F1328" s="265" t="s">
        <v>900</v>
      </c>
      <c r="G1328" s="263"/>
      <c r="H1328" s="266">
        <v>18</v>
      </c>
      <c r="I1328" s="267"/>
      <c r="J1328" s="263"/>
      <c r="K1328" s="263"/>
      <c r="L1328" s="268"/>
      <c r="M1328" s="269"/>
      <c r="N1328" s="270"/>
      <c r="O1328" s="270"/>
      <c r="P1328" s="270"/>
      <c r="Q1328" s="270"/>
      <c r="R1328" s="270"/>
      <c r="S1328" s="270"/>
      <c r="T1328" s="271"/>
      <c r="AT1328" s="272" t="s">
        <v>180</v>
      </c>
      <c r="AU1328" s="272" t="s">
        <v>87</v>
      </c>
      <c r="AV1328" s="13" t="s">
        <v>87</v>
      </c>
      <c r="AW1328" s="13" t="s">
        <v>38</v>
      </c>
      <c r="AX1328" s="13" t="s">
        <v>25</v>
      </c>
      <c r="AY1328" s="272" t="s">
        <v>167</v>
      </c>
    </row>
    <row r="1329" spans="2:65" s="1" customFormat="1" ht="14.4" customHeight="1">
      <c r="B1329" s="47"/>
      <c r="C1329" s="285" t="s">
        <v>1699</v>
      </c>
      <c r="D1329" s="285" t="s">
        <v>293</v>
      </c>
      <c r="E1329" s="286" t="s">
        <v>1700</v>
      </c>
      <c r="F1329" s="287" t="s">
        <v>1701</v>
      </c>
      <c r="G1329" s="288" t="s">
        <v>172</v>
      </c>
      <c r="H1329" s="289">
        <v>0.475</v>
      </c>
      <c r="I1329" s="290"/>
      <c r="J1329" s="291">
        <f>ROUND(I1329*H1329,2)</f>
        <v>0</v>
      </c>
      <c r="K1329" s="287" t="s">
        <v>173</v>
      </c>
      <c r="L1329" s="292"/>
      <c r="M1329" s="293" t="s">
        <v>24</v>
      </c>
      <c r="N1329" s="294" t="s">
        <v>47</v>
      </c>
      <c r="O1329" s="48"/>
      <c r="P1329" s="245">
        <f>O1329*H1329</f>
        <v>0</v>
      </c>
      <c r="Q1329" s="245">
        <v>0.55</v>
      </c>
      <c r="R1329" s="245">
        <f>Q1329*H1329</f>
        <v>0.26125</v>
      </c>
      <c r="S1329" s="245">
        <v>0</v>
      </c>
      <c r="T1329" s="246">
        <f>S1329*H1329</f>
        <v>0</v>
      </c>
      <c r="AR1329" s="25" t="s">
        <v>419</v>
      </c>
      <c r="AT1329" s="25" t="s">
        <v>293</v>
      </c>
      <c r="AU1329" s="25" t="s">
        <v>87</v>
      </c>
      <c r="AY1329" s="25" t="s">
        <v>167</v>
      </c>
      <c r="BE1329" s="247">
        <f>IF(N1329="základní",J1329,0)</f>
        <v>0</v>
      </c>
      <c r="BF1329" s="247">
        <f>IF(N1329="snížená",J1329,0)</f>
        <v>0</v>
      </c>
      <c r="BG1329" s="247">
        <f>IF(N1329="zákl. přenesená",J1329,0)</f>
        <v>0</v>
      </c>
      <c r="BH1329" s="247">
        <f>IF(N1329="sníž. přenesená",J1329,0)</f>
        <v>0</v>
      </c>
      <c r="BI1329" s="247">
        <f>IF(N1329="nulová",J1329,0)</f>
        <v>0</v>
      </c>
      <c r="BJ1329" s="25" t="s">
        <v>87</v>
      </c>
      <c r="BK1329" s="247">
        <f>ROUND(I1329*H1329,2)</f>
        <v>0</v>
      </c>
      <c r="BL1329" s="25" t="s">
        <v>301</v>
      </c>
      <c r="BM1329" s="25" t="s">
        <v>1702</v>
      </c>
    </row>
    <row r="1330" spans="2:47" s="1" customFormat="1" ht="13.5">
      <c r="B1330" s="47"/>
      <c r="C1330" s="75"/>
      <c r="D1330" s="248" t="s">
        <v>176</v>
      </c>
      <c r="E1330" s="75"/>
      <c r="F1330" s="249" t="s">
        <v>1701</v>
      </c>
      <c r="G1330" s="75"/>
      <c r="H1330" s="75"/>
      <c r="I1330" s="204"/>
      <c r="J1330" s="75"/>
      <c r="K1330" s="75"/>
      <c r="L1330" s="73"/>
      <c r="M1330" s="250"/>
      <c r="N1330" s="48"/>
      <c r="O1330" s="48"/>
      <c r="P1330" s="48"/>
      <c r="Q1330" s="48"/>
      <c r="R1330" s="48"/>
      <c r="S1330" s="48"/>
      <c r="T1330" s="96"/>
      <c r="AT1330" s="25" t="s">
        <v>176</v>
      </c>
      <c r="AU1330" s="25" t="s">
        <v>87</v>
      </c>
    </row>
    <row r="1331" spans="2:51" s="12" customFormat="1" ht="13.5">
      <c r="B1331" s="252"/>
      <c r="C1331" s="253"/>
      <c r="D1331" s="248" t="s">
        <v>180</v>
      </c>
      <c r="E1331" s="254" t="s">
        <v>24</v>
      </c>
      <c r="F1331" s="255" t="s">
        <v>1703</v>
      </c>
      <c r="G1331" s="253"/>
      <c r="H1331" s="254" t="s">
        <v>24</v>
      </c>
      <c r="I1331" s="256"/>
      <c r="J1331" s="253"/>
      <c r="K1331" s="253"/>
      <c r="L1331" s="257"/>
      <c r="M1331" s="258"/>
      <c r="N1331" s="259"/>
      <c r="O1331" s="259"/>
      <c r="P1331" s="259"/>
      <c r="Q1331" s="259"/>
      <c r="R1331" s="259"/>
      <c r="S1331" s="259"/>
      <c r="T1331" s="260"/>
      <c r="AT1331" s="261" t="s">
        <v>180</v>
      </c>
      <c r="AU1331" s="261" t="s">
        <v>87</v>
      </c>
      <c r="AV1331" s="12" t="s">
        <v>25</v>
      </c>
      <c r="AW1331" s="12" t="s">
        <v>38</v>
      </c>
      <c r="AX1331" s="12" t="s">
        <v>75</v>
      </c>
      <c r="AY1331" s="261" t="s">
        <v>167</v>
      </c>
    </row>
    <row r="1332" spans="2:51" s="13" customFormat="1" ht="13.5">
      <c r="B1332" s="262"/>
      <c r="C1332" s="263"/>
      <c r="D1332" s="248" t="s">
        <v>180</v>
      </c>
      <c r="E1332" s="264" t="s">
        <v>24</v>
      </c>
      <c r="F1332" s="265" t="s">
        <v>1704</v>
      </c>
      <c r="G1332" s="263"/>
      <c r="H1332" s="266">
        <v>0.475</v>
      </c>
      <c r="I1332" s="267"/>
      <c r="J1332" s="263"/>
      <c r="K1332" s="263"/>
      <c r="L1332" s="268"/>
      <c r="M1332" s="269"/>
      <c r="N1332" s="270"/>
      <c r="O1332" s="270"/>
      <c r="P1332" s="270"/>
      <c r="Q1332" s="270"/>
      <c r="R1332" s="270"/>
      <c r="S1332" s="270"/>
      <c r="T1332" s="271"/>
      <c r="AT1332" s="272" t="s">
        <v>180</v>
      </c>
      <c r="AU1332" s="272" t="s">
        <v>87</v>
      </c>
      <c r="AV1332" s="13" t="s">
        <v>87</v>
      </c>
      <c r="AW1332" s="13" t="s">
        <v>38</v>
      </c>
      <c r="AX1332" s="13" t="s">
        <v>25</v>
      </c>
      <c r="AY1332" s="272" t="s">
        <v>167</v>
      </c>
    </row>
    <row r="1333" spans="2:65" s="1" customFormat="1" ht="22.8" customHeight="1">
      <c r="B1333" s="47"/>
      <c r="C1333" s="236" t="s">
        <v>1705</v>
      </c>
      <c r="D1333" s="236" t="s">
        <v>169</v>
      </c>
      <c r="E1333" s="237" t="s">
        <v>1706</v>
      </c>
      <c r="F1333" s="238" t="s">
        <v>1707</v>
      </c>
      <c r="G1333" s="239" t="s">
        <v>226</v>
      </c>
      <c r="H1333" s="240">
        <v>36</v>
      </c>
      <c r="I1333" s="241"/>
      <c r="J1333" s="242">
        <f>ROUND(I1333*H1333,2)</f>
        <v>0</v>
      </c>
      <c r="K1333" s="238" t="s">
        <v>173</v>
      </c>
      <c r="L1333" s="73"/>
      <c r="M1333" s="243" t="s">
        <v>24</v>
      </c>
      <c r="N1333" s="244" t="s">
        <v>47</v>
      </c>
      <c r="O1333" s="48"/>
      <c r="P1333" s="245">
        <f>O1333*H1333</f>
        <v>0</v>
      </c>
      <c r="Q1333" s="245">
        <v>0</v>
      </c>
      <c r="R1333" s="245">
        <f>Q1333*H1333</f>
        <v>0</v>
      </c>
      <c r="S1333" s="245">
        <v>0</v>
      </c>
      <c r="T1333" s="246">
        <f>S1333*H1333</f>
        <v>0</v>
      </c>
      <c r="AR1333" s="25" t="s">
        <v>301</v>
      </c>
      <c r="AT1333" s="25" t="s">
        <v>169</v>
      </c>
      <c r="AU1333" s="25" t="s">
        <v>87</v>
      </c>
      <c r="AY1333" s="25" t="s">
        <v>167</v>
      </c>
      <c r="BE1333" s="247">
        <f>IF(N1333="základní",J1333,0)</f>
        <v>0</v>
      </c>
      <c r="BF1333" s="247">
        <f>IF(N1333="snížená",J1333,0)</f>
        <v>0</v>
      </c>
      <c r="BG1333" s="247">
        <f>IF(N1333="zákl. přenesená",J1333,0)</f>
        <v>0</v>
      </c>
      <c r="BH1333" s="247">
        <f>IF(N1333="sníž. přenesená",J1333,0)</f>
        <v>0</v>
      </c>
      <c r="BI1333" s="247">
        <f>IF(N1333="nulová",J1333,0)</f>
        <v>0</v>
      </c>
      <c r="BJ1333" s="25" t="s">
        <v>87</v>
      </c>
      <c r="BK1333" s="247">
        <f>ROUND(I1333*H1333,2)</f>
        <v>0</v>
      </c>
      <c r="BL1333" s="25" t="s">
        <v>301</v>
      </c>
      <c r="BM1333" s="25" t="s">
        <v>1708</v>
      </c>
    </row>
    <row r="1334" spans="2:47" s="1" customFormat="1" ht="13.5">
      <c r="B1334" s="47"/>
      <c r="C1334" s="75"/>
      <c r="D1334" s="248" t="s">
        <v>176</v>
      </c>
      <c r="E1334" s="75"/>
      <c r="F1334" s="249" t="s">
        <v>1709</v>
      </c>
      <c r="G1334" s="75"/>
      <c r="H1334" s="75"/>
      <c r="I1334" s="204"/>
      <c r="J1334" s="75"/>
      <c r="K1334" s="75"/>
      <c r="L1334" s="73"/>
      <c r="M1334" s="250"/>
      <c r="N1334" s="48"/>
      <c r="O1334" s="48"/>
      <c r="P1334" s="48"/>
      <c r="Q1334" s="48"/>
      <c r="R1334" s="48"/>
      <c r="S1334" s="48"/>
      <c r="T1334" s="96"/>
      <c r="AT1334" s="25" t="s">
        <v>176</v>
      </c>
      <c r="AU1334" s="25" t="s">
        <v>87</v>
      </c>
    </row>
    <row r="1335" spans="2:47" s="1" customFormat="1" ht="13.5">
      <c r="B1335" s="47"/>
      <c r="C1335" s="75"/>
      <c r="D1335" s="248" t="s">
        <v>178</v>
      </c>
      <c r="E1335" s="75"/>
      <c r="F1335" s="251" t="s">
        <v>1695</v>
      </c>
      <c r="G1335" s="75"/>
      <c r="H1335" s="75"/>
      <c r="I1335" s="204"/>
      <c r="J1335" s="75"/>
      <c r="K1335" s="75"/>
      <c r="L1335" s="73"/>
      <c r="M1335" s="250"/>
      <c r="N1335" s="48"/>
      <c r="O1335" s="48"/>
      <c r="P1335" s="48"/>
      <c r="Q1335" s="48"/>
      <c r="R1335" s="48"/>
      <c r="S1335" s="48"/>
      <c r="T1335" s="96"/>
      <c r="AT1335" s="25" t="s">
        <v>178</v>
      </c>
      <c r="AU1335" s="25" t="s">
        <v>87</v>
      </c>
    </row>
    <row r="1336" spans="2:51" s="12" customFormat="1" ht="13.5">
      <c r="B1336" s="252"/>
      <c r="C1336" s="253"/>
      <c r="D1336" s="248" t="s">
        <v>180</v>
      </c>
      <c r="E1336" s="254" t="s">
        <v>24</v>
      </c>
      <c r="F1336" s="255" t="s">
        <v>1696</v>
      </c>
      <c r="G1336" s="253"/>
      <c r="H1336" s="254" t="s">
        <v>24</v>
      </c>
      <c r="I1336" s="256"/>
      <c r="J1336" s="253"/>
      <c r="K1336" s="253"/>
      <c r="L1336" s="257"/>
      <c r="M1336" s="258"/>
      <c r="N1336" s="259"/>
      <c r="O1336" s="259"/>
      <c r="P1336" s="259"/>
      <c r="Q1336" s="259"/>
      <c r="R1336" s="259"/>
      <c r="S1336" s="259"/>
      <c r="T1336" s="260"/>
      <c r="AT1336" s="261" t="s">
        <v>180</v>
      </c>
      <c r="AU1336" s="261" t="s">
        <v>87</v>
      </c>
      <c r="AV1336" s="12" t="s">
        <v>25</v>
      </c>
      <c r="AW1336" s="12" t="s">
        <v>38</v>
      </c>
      <c r="AX1336" s="12" t="s">
        <v>75</v>
      </c>
      <c r="AY1336" s="261" t="s">
        <v>167</v>
      </c>
    </row>
    <row r="1337" spans="2:51" s="12" customFormat="1" ht="13.5">
      <c r="B1337" s="252"/>
      <c r="C1337" s="253"/>
      <c r="D1337" s="248" t="s">
        <v>180</v>
      </c>
      <c r="E1337" s="254" t="s">
        <v>24</v>
      </c>
      <c r="F1337" s="255" t="s">
        <v>1710</v>
      </c>
      <c r="G1337" s="253"/>
      <c r="H1337" s="254" t="s">
        <v>24</v>
      </c>
      <c r="I1337" s="256"/>
      <c r="J1337" s="253"/>
      <c r="K1337" s="253"/>
      <c r="L1337" s="257"/>
      <c r="M1337" s="258"/>
      <c r="N1337" s="259"/>
      <c r="O1337" s="259"/>
      <c r="P1337" s="259"/>
      <c r="Q1337" s="259"/>
      <c r="R1337" s="259"/>
      <c r="S1337" s="259"/>
      <c r="T1337" s="260"/>
      <c r="AT1337" s="261" t="s">
        <v>180</v>
      </c>
      <c r="AU1337" s="261" t="s">
        <v>87</v>
      </c>
      <c r="AV1337" s="12" t="s">
        <v>25</v>
      </c>
      <c r="AW1337" s="12" t="s">
        <v>38</v>
      </c>
      <c r="AX1337" s="12" t="s">
        <v>75</v>
      </c>
      <c r="AY1337" s="261" t="s">
        <v>167</v>
      </c>
    </row>
    <row r="1338" spans="2:51" s="12" customFormat="1" ht="13.5">
      <c r="B1338" s="252"/>
      <c r="C1338" s="253"/>
      <c r="D1338" s="248" t="s">
        <v>180</v>
      </c>
      <c r="E1338" s="254" t="s">
        <v>24</v>
      </c>
      <c r="F1338" s="255" t="s">
        <v>1698</v>
      </c>
      <c r="G1338" s="253"/>
      <c r="H1338" s="254" t="s">
        <v>24</v>
      </c>
      <c r="I1338" s="256"/>
      <c r="J1338" s="253"/>
      <c r="K1338" s="253"/>
      <c r="L1338" s="257"/>
      <c r="M1338" s="258"/>
      <c r="N1338" s="259"/>
      <c r="O1338" s="259"/>
      <c r="P1338" s="259"/>
      <c r="Q1338" s="259"/>
      <c r="R1338" s="259"/>
      <c r="S1338" s="259"/>
      <c r="T1338" s="260"/>
      <c r="AT1338" s="261" t="s">
        <v>180</v>
      </c>
      <c r="AU1338" s="261" t="s">
        <v>87</v>
      </c>
      <c r="AV1338" s="12" t="s">
        <v>25</v>
      </c>
      <c r="AW1338" s="12" t="s">
        <v>38</v>
      </c>
      <c r="AX1338" s="12" t="s">
        <v>75</v>
      </c>
      <c r="AY1338" s="261" t="s">
        <v>167</v>
      </c>
    </row>
    <row r="1339" spans="2:51" s="13" customFormat="1" ht="13.5">
      <c r="B1339" s="262"/>
      <c r="C1339" s="263"/>
      <c r="D1339" s="248" t="s">
        <v>180</v>
      </c>
      <c r="E1339" s="264" t="s">
        <v>24</v>
      </c>
      <c r="F1339" s="265" t="s">
        <v>900</v>
      </c>
      <c r="G1339" s="263"/>
      <c r="H1339" s="266">
        <v>18</v>
      </c>
      <c r="I1339" s="267"/>
      <c r="J1339" s="263"/>
      <c r="K1339" s="263"/>
      <c r="L1339" s="268"/>
      <c r="M1339" s="269"/>
      <c r="N1339" s="270"/>
      <c r="O1339" s="270"/>
      <c r="P1339" s="270"/>
      <c r="Q1339" s="270"/>
      <c r="R1339" s="270"/>
      <c r="S1339" s="270"/>
      <c r="T1339" s="271"/>
      <c r="AT1339" s="272" t="s">
        <v>180</v>
      </c>
      <c r="AU1339" s="272" t="s">
        <v>87</v>
      </c>
      <c r="AV1339" s="13" t="s">
        <v>87</v>
      </c>
      <c r="AW1339" s="13" t="s">
        <v>38</v>
      </c>
      <c r="AX1339" s="13" t="s">
        <v>75</v>
      </c>
      <c r="AY1339" s="272" t="s">
        <v>167</v>
      </c>
    </row>
    <row r="1340" spans="2:51" s="15" customFormat="1" ht="13.5">
      <c r="B1340" s="295"/>
      <c r="C1340" s="296"/>
      <c r="D1340" s="248" t="s">
        <v>180</v>
      </c>
      <c r="E1340" s="297" t="s">
        <v>24</v>
      </c>
      <c r="F1340" s="298" t="s">
        <v>708</v>
      </c>
      <c r="G1340" s="296"/>
      <c r="H1340" s="299">
        <v>18</v>
      </c>
      <c r="I1340" s="300"/>
      <c r="J1340" s="296"/>
      <c r="K1340" s="296"/>
      <c r="L1340" s="301"/>
      <c r="M1340" s="302"/>
      <c r="N1340" s="303"/>
      <c r="O1340" s="303"/>
      <c r="P1340" s="303"/>
      <c r="Q1340" s="303"/>
      <c r="R1340" s="303"/>
      <c r="S1340" s="303"/>
      <c r="T1340" s="304"/>
      <c r="AT1340" s="305" t="s">
        <v>180</v>
      </c>
      <c r="AU1340" s="305" t="s">
        <v>87</v>
      </c>
      <c r="AV1340" s="15" t="s">
        <v>190</v>
      </c>
      <c r="AW1340" s="15" t="s">
        <v>38</v>
      </c>
      <c r="AX1340" s="15" t="s">
        <v>75</v>
      </c>
      <c r="AY1340" s="305" t="s">
        <v>167</v>
      </c>
    </row>
    <row r="1341" spans="2:51" s="12" customFormat="1" ht="13.5">
      <c r="B1341" s="252"/>
      <c r="C1341" s="253"/>
      <c r="D1341" s="248" t="s">
        <v>180</v>
      </c>
      <c r="E1341" s="254" t="s">
        <v>24</v>
      </c>
      <c r="F1341" s="255" t="s">
        <v>1711</v>
      </c>
      <c r="G1341" s="253"/>
      <c r="H1341" s="254" t="s">
        <v>24</v>
      </c>
      <c r="I1341" s="256"/>
      <c r="J1341" s="253"/>
      <c r="K1341" s="253"/>
      <c r="L1341" s="257"/>
      <c r="M1341" s="258"/>
      <c r="N1341" s="259"/>
      <c r="O1341" s="259"/>
      <c r="P1341" s="259"/>
      <c r="Q1341" s="259"/>
      <c r="R1341" s="259"/>
      <c r="S1341" s="259"/>
      <c r="T1341" s="260"/>
      <c r="AT1341" s="261" t="s">
        <v>180</v>
      </c>
      <c r="AU1341" s="261" t="s">
        <v>87</v>
      </c>
      <c r="AV1341" s="12" t="s">
        <v>25</v>
      </c>
      <c r="AW1341" s="12" t="s">
        <v>38</v>
      </c>
      <c r="AX1341" s="12" t="s">
        <v>75</v>
      </c>
      <c r="AY1341" s="261" t="s">
        <v>167</v>
      </c>
    </row>
    <row r="1342" spans="2:51" s="13" customFormat="1" ht="13.5">
      <c r="B1342" s="262"/>
      <c r="C1342" s="263"/>
      <c r="D1342" s="248" t="s">
        <v>180</v>
      </c>
      <c r="E1342" s="264" t="s">
        <v>24</v>
      </c>
      <c r="F1342" s="265" t="s">
        <v>900</v>
      </c>
      <c r="G1342" s="263"/>
      <c r="H1342" s="266">
        <v>18</v>
      </c>
      <c r="I1342" s="267"/>
      <c r="J1342" s="263"/>
      <c r="K1342" s="263"/>
      <c r="L1342" s="268"/>
      <c r="M1342" s="269"/>
      <c r="N1342" s="270"/>
      <c r="O1342" s="270"/>
      <c r="P1342" s="270"/>
      <c r="Q1342" s="270"/>
      <c r="R1342" s="270"/>
      <c r="S1342" s="270"/>
      <c r="T1342" s="271"/>
      <c r="AT1342" s="272" t="s">
        <v>180</v>
      </c>
      <c r="AU1342" s="272" t="s">
        <v>87</v>
      </c>
      <c r="AV1342" s="13" t="s">
        <v>87</v>
      </c>
      <c r="AW1342" s="13" t="s">
        <v>38</v>
      </c>
      <c r="AX1342" s="13" t="s">
        <v>75</v>
      </c>
      <c r="AY1342" s="272" t="s">
        <v>167</v>
      </c>
    </row>
    <row r="1343" spans="2:51" s="15" customFormat="1" ht="13.5">
      <c r="B1343" s="295"/>
      <c r="C1343" s="296"/>
      <c r="D1343" s="248" t="s">
        <v>180</v>
      </c>
      <c r="E1343" s="297" t="s">
        <v>24</v>
      </c>
      <c r="F1343" s="298" t="s">
        <v>647</v>
      </c>
      <c r="G1343" s="296"/>
      <c r="H1343" s="299">
        <v>18</v>
      </c>
      <c r="I1343" s="300"/>
      <c r="J1343" s="296"/>
      <c r="K1343" s="296"/>
      <c r="L1343" s="301"/>
      <c r="M1343" s="302"/>
      <c r="N1343" s="303"/>
      <c r="O1343" s="303"/>
      <c r="P1343" s="303"/>
      <c r="Q1343" s="303"/>
      <c r="R1343" s="303"/>
      <c r="S1343" s="303"/>
      <c r="T1343" s="304"/>
      <c r="AT1343" s="305" t="s">
        <v>180</v>
      </c>
      <c r="AU1343" s="305" t="s">
        <v>87</v>
      </c>
      <c r="AV1343" s="15" t="s">
        <v>190</v>
      </c>
      <c r="AW1343" s="15" t="s">
        <v>38</v>
      </c>
      <c r="AX1343" s="15" t="s">
        <v>75</v>
      </c>
      <c r="AY1343" s="305" t="s">
        <v>167</v>
      </c>
    </row>
    <row r="1344" spans="2:51" s="14" customFormat="1" ht="13.5">
      <c r="B1344" s="273"/>
      <c r="C1344" s="274"/>
      <c r="D1344" s="248" t="s">
        <v>180</v>
      </c>
      <c r="E1344" s="275" t="s">
        <v>24</v>
      </c>
      <c r="F1344" s="276" t="s">
        <v>201</v>
      </c>
      <c r="G1344" s="274"/>
      <c r="H1344" s="277">
        <v>36</v>
      </c>
      <c r="I1344" s="278"/>
      <c r="J1344" s="274"/>
      <c r="K1344" s="274"/>
      <c r="L1344" s="279"/>
      <c r="M1344" s="280"/>
      <c r="N1344" s="281"/>
      <c r="O1344" s="281"/>
      <c r="P1344" s="281"/>
      <c r="Q1344" s="281"/>
      <c r="R1344" s="281"/>
      <c r="S1344" s="281"/>
      <c r="T1344" s="282"/>
      <c r="AT1344" s="283" t="s">
        <v>180</v>
      </c>
      <c r="AU1344" s="283" t="s">
        <v>87</v>
      </c>
      <c r="AV1344" s="14" t="s">
        <v>174</v>
      </c>
      <c r="AW1344" s="14" t="s">
        <v>38</v>
      </c>
      <c r="AX1344" s="14" t="s">
        <v>25</v>
      </c>
      <c r="AY1344" s="283" t="s">
        <v>167</v>
      </c>
    </row>
    <row r="1345" spans="2:65" s="1" customFormat="1" ht="14.4" customHeight="1">
      <c r="B1345" s="47"/>
      <c r="C1345" s="285" t="s">
        <v>1712</v>
      </c>
      <c r="D1345" s="285" t="s">
        <v>293</v>
      </c>
      <c r="E1345" s="286" t="s">
        <v>1713</v>
      </c>
      <c r="F1345" s="287" t="s">
        <v>1714</v>
      </c>
      <c r="G1345" s="288" t="s">
        <v>172</v>
      </c>
      <c r="H1345" s="289">
        <v>0.713</v>
      </c>
      <c r="I1345" s="290"/>
      <c r="J1345" s="291">
        <f>ROUND(I1345*H1345,2)</f>
        <v>0</v>
      </c>
      <c r="K1345" s="287" t="s">
        <v>173</v>
      </c>
      <c r="L1345" s="292"/>
      <c r="M1345" s="293" t="s">
        <v>24</v>
      </c>
      <c r="N1345" s="294" t="s">
        <v>47</v>
      </c>
      <c r="O1345" s="48"/>
      <c r="P1345" s="245">
        <f>O1345*H1345</f>
        <v>0</v>
      </c>
      <c r="Q1345" s="245">
        <v>0.55</v>
      </c>
      <c r="R1345" s="245">
        <f>Q1345*H1345</f>
        <v>0.39215</v>
      </c>
      <c r="S1345" s="245">
        <v>0</v>
      </c>
      <c r="T1345" s="246">
        <f>S1345*H1345</f>
        <v>0</v>
      </c>
      <c r="AR1345" s="25" t="s">
        <v>419</v>
      </c>
      <c r="AT1345" s="25" t="s">
        <v>293</v>
      </c>
      <c r="AU1345" s="25" t="s">
        <v>87</v>
      </c>
      <c r="AY1345" s="25" t="s">
        <v>167</v>
      </c>
      <c r="BE1345" s="247">
        <f>IF(N1345="základní",J1345,0)</f>
        <v>0</v>
      </c>
      <c r="BF1345" s="247">
        <f>IF(N1345="snížená",J1345,0)</f>
        <v>0</v>
      </c>
      <c r="BG1345" s="247">
        <f>IF(N1345="zákl. přenesená",J1345,0)</f>
        <v>0</v>
      </c>
      <c r="BH1345" s="247">
        <f>IF(N1345="sníž. přenesená",J1345,0)</f>
        <v>0</v>
      </c>
      <c r="BI1345" s="247">
        <f>IF(N1345="nulová",J1345,0)</f>
        <v>0</v>
      </c>
      <c r="BJ1345" s="25" t="s">
        <v>87</v>
      </c>
      <c r="BK1345" s="247">
        <f>ROUND(I1345*H1345,2)</f>
        <v>0</v>
      </c>
      <c r="BL1345" s="25" t="s">
        <v>301</v>
      </c>
      <c r="BM1345" s="25" t="s">
        <v>1715</v>
      </c>
    </row>
    <row r="1346" spans="2:47" s="1" customFormat="1" ht="13.5">
      <c r="B1346" s="47"/>
      <c r="C1346" s="75"/>
      <c r="D1346" s="248" t="s">
        <v>176</v>
      </c>
      <c r="E1346" s="75"/>
      <c r="F1346" s="249" t="s">
        <v>1714</v>
      </c>
      <c r="G1346" s="75"/>
      <c r="H1346" s="75"/>
      <c r="I1346" s="204"/>
      <c r="J1346" s="75"/>
      <c r="K1346" s="75"/>
      <c r="L1346" s="73"/>
      <c r="M1346" s="250"/>
      <c r="N1346" s="48"/>
      <c r="O1346" s="48"/>
      <c r="P1346" s="48"/>
      <c r="Q1346" s="48"/>
      <c r="R1346" s="48"/>
      <c r="S1346" s="48"/>
      <c r="T1346" s="96"/>
      <c r="AT1346" s="25" t="s">
        <v>176</v>
      </c>
      <c r="AU1346" s="25" t="s">
        <v>87</v>
      </c>
    </row>
    <row r="1347" spans="2:51" s="12" customFormat="1" ht="13.5">
      <c r="B1347" s="252"/>
      <c r="C1347" s="253"/>
      <c r="D1347" s="248" t="s">
        <v>180</v>
      </c>
      <c r="E1347" s="254" t="s">
        <v>24</v>
      </c>
      <c r="F1347" s="255" t="s">
        <v>1716</v>
      </c>
      <c r="G1347" s="253"/>
      <c r="H1347" s="254" t="s">
        <v>24</v>
      </c>
      <c r="I1347" s="256"/>
      <c r="J1347" s="253"/>
      <c r="K1347" s="253"/>
      <c r="L1347" s="257"/>
      <c r="M1347" s="258"/>
      <c r="N1347" s="259"/>
      <c r="O1347" s="259"/>
      <c r="P1347" s="259"/>
      <c r="Q1347" s="259"/>
      <c r="R1347" s="259"/>
      <c r="S1347" s="259"/>
      <c r="T1347" s="260"/>
      <c r="AT1347" s="261" t="s">
        <v>180</v>
      </c>
      <c r="AU1347" s="261" t="s">
        <v>87</v>
      </c>
      <c r="AV1347" s="12" t="s">
        <v>25</v>
      </c>
      <c r="AW1347" s="12" t="s">
        <v>38</v>
      </c>
      <c r="AX1347" s="12" t="s">
        <v>75</v>
      </c>
      <c r="AY1347" s="261" t="s">
        <v>167</v>
      </c>
    </row>
    <row r="1348" spans="2:51" s="12" customFormat="1" ht="13.5">
      <c r="B1348" s="252"/>
      <c r="C1348" s="253"/>
      <c r="D1348" s="248" t="s">
        <v>180</v>
      </c>
      <c r="E1348" s="254" t="s">
        <v>24</v>
      </c>
      <c r="F1348" s="255" t="s">
        <v>1717</v>
      </c>
      <c r="G1348" s="253"/>
      <c r="H1348" s="254" t="s">
        <v>24</v>
      </c>
      <c r="I1348" s="256"/>
      <c r="J1348" s="253"/>
      <c r="K1348" s="253"/>
      <c r="L1348" s="257"/>
      <c r="M1348" s="258"/>
      <c r="N1348" s="259"/>
      <c r="O1348" s="259"/>
      <c r="P1348" s="259"/>
      <c r="Q1348" s="259"/>
      <c r="R1348" s="259"/>
      <c r="S1348" s="259"/>
      <c r="T1348" s="260"/>
      <c r="AT1348" s="261" t="s">
        <v>180</v>
      </c>
      <c r="AU1348" s="261" t="s">
        <v>87</v>
      </c>
      <c r="AV1348" s="12" t="s">
        <v>25</v>
      </c>
      <c r="AW1348" s="12" t="s">
        <v>38</v>
      </c>
      <c r="AX1348" s="12" t="s">
        <v>75</v>
      </c>
      <c r="AY1348" s="261" t="s">
        <v>167</v>
      </c>
    </row>
    <row r="1349" spans="2:51" s="13" customFormat="1" ht="13.5">
      <c r="B1349" s="262"/>
      <c r="C1349" s="263"/>
      <c r="D1349" s="248" t="s">
        <v>180</v>
      </c>
      <c r="E1349" s="264" t="s">
        <v>24</v>
      </c>
      <c r="F1349" s="265" t="s">
        <v>1718</v>
      </c>
      <c r="G1349" s="263"/>
      <c r="H1349" s="266">
        <v>0.22</v>
      </c>
      <c r="I1349" s="267"/>
      <c r="J1349" s="263"/>
      <c r="K1349" s="263"/>
      <c r="L1349" s="268"/>
      <c r="M1349" s="269"/>
      <c r="N1349" s="270"/>
      <c r="O1349" s="270"/>
      <c r="P1349" s="270"/>
      <c r="Q1349" s="270"/>
      <c r="R1349" s="270"/>
      <c r="S1349" s="270"/>
      <c r="T1349" s="271"/>
      <c r="AT1349" s="272" t="s">
        <v>180</v>
      </c>
      <c r="AU1349" s="272" t="s">
        <v>87</v>
      </c>
      <c r="AV1349" s="13" t="s">
        <v>87</v>
      </c>
      <c r="AW1349" s="13" t="s">
        <v>38</v>
      </c>
      <c r="AX1349" s="13" t="s">
        <v>75</v>
      </c>
      <c r="AY1349" s="272" t="s">
        <v>167</v>
      </c>
    </row>
    <row r="1350" spans="2:51" s="12" customFormat="1" ht="13.5">
      <c r="B1350" s="252"/>
      <c r="C1350" s="253"/>
      <c r="D1350" s="248" t="s">
        <v>180</v>
      </c>
      <c r="E1350" s="254" t="s">
        <v>24</v>
      </c>
      <c r="F1350" s="255" t="s">
        <v>1719</v>
      </c>
      <c r="G1350" s="253"/>
      <c r="H1350" s="254" t="s">
        <v>24</v>
      </c>
      <c r="I1350" s="256"/>
      <c r="J1350" s="253"/>
      <c r="K1350" s="253"/>
      <c r="L1350" s="257"/>
      <c r="M1350" s="258"/>
      <c r="N1350" s="259"/>
      <c r="O1350" s="259"/>
      <c r="P1350" s="259"/>
      <c r="Q1350" s="259"/>
      <c r="R1350" s="259"/>
      <c r="S1350" s="259"/>
      <c r="T1350" s="260"/>
      <c r="AT1350" s="261" t="s">
        <v>180</v>
      </c>
      <c r="AU1350" s="261" t="s">
        <v>87</v>
      </c>
      <c r="AV1350" s="12" t="s">
        <v>25</v>
      </c>
      <c r="AW1350" s="12" t="s">
        <v>38</v>
      </c>
      <c r="AX1350" s="12" t="s">
        <v>75</v>
      </c>
      <c r="AY1350" s="261" t="s">
        <v>167</v>
      </c>
    </row>
    <row r="1351" spans="2:51" s="13" customFormat="1" ht="13.5">
      <c r="B1351" s="262"/>
      <c r="C1351" s="263"/>
      <c r="D1351" s="248" t="s">
        <v>180</v>
      </c>
      <c r="E1351" s="264" t="s">
        <v>24</v>
      </c>
      <c r="F1351" s="265" t="s">
        <v>1720</v>
      </c>
      <c r="G1351" s="263"/>
      <c r="H1351" s="266">
        <v>0.493</v>
      </c>
      <c r="I1351" s="267"/>
      <c r="J1351" s="263"/>
      <c r="K1351" s="263"/>
      <c r="L1351" s="268"/>
      <c r="M1351" s="269"/>
      <c r="N1351" s="270"/>
      <c r="O1351" s="270"/>
      <c r="P1351" s="270"/>
      <c r="Q1351" s="270"/>
      <c r="R1351" s="270"/>
      <c r="S1351" s="270"/>
      <c r="T1351" s="271"/>
      <c r="AT1351" s="272" t="s">
        <v>180</v>
      </c>
      <c r="AU1351" s="272" t="s">
        <v>87</v>
      </c>
      <c r="AV1351" s="13" t="s">
        <v>87</v>
      </c>
      <c r="AW1351" s="13" t="s">
        <v>38</v>
      </c>
      <c r="AX1351" s="13" t="s">
        <v>75</v>
      </c>
      <c r="AY1351" s="272" t="s">
        <v>167</v>
      </c>
    </row>
    <row r="1352" spans="2:51" s="14" customFormat="1" ht="13.5">
      <c r="B1352" s="273"/>
      <c r="C1352" s="274"/>
      <c r="D1352" s="248" t="s">
        <v>180</v>
      </c>
      <c r="E1352" s="275" t="s">
        <v>24</v>
      </c>
      <c r="F1352" s="276" t="s">
        <v>201</v>
      </c>
      <c r="G1352" s="274"/>
      <c r="H1352" s="277">
        <v>0.713</v>
      </c>
      <c r="I1352" s="278"/>
      <c r="J1352" s="274"/>
      <c r="K1352" s="274"/>
      <c r="L1352" s="279"/>
      <c r="M1352" s="280"/>
      <c r="N1352" s="281"/>
      <c r="O1352" s="281"/>
      <c r="P1352" s="281"/>
      <c r="Q1352" s="281"/>
      <c r="R1352" s="281"/>
      <c r="S1352" s="281"/>
      <c r="T1352" s="282"/>
      <c r="AT1352" s="283" t="s">
        <v>180</v>
      </c>
      <c r="AU1352" s="283" t="s">
        <v>87</v>
      </c>
      <c r="AV1352" s="14" t="s">
        <v>174</v>
      </c>
      <c r="AW1352" s="14" t="s">
        <v>38</v>
      </c>
      <c r="AX1352" s="14" t="s">
        <v>25</v>
      </c>
      <c r="AY1352" s="283" t="s">
        <v>167</v>
      </c>
    </row>
    <row r="1353" spans="2:65" s="1" customFormat="1" ht="22.8" customHeight="1">
      <c r="B1353" s="47"/>
      <c r="C1353" s="236" t="s">
        <v>1721</v>
      </c>
      <c r="D1353" s="236" t="s">
        <v>169</v>
      </c>
      <c r="E1353" s="237" t="s">
        <v>1722</v>
      </c>
      <c r="F1353" s="238" t="s">
        <v>1723</v>
      </c>
      <c r="G1353" s="239" t="s">
        <v>226</v>
      </c>
      <c r="H1353" s="240">
        <v>54</v>
      </c>
      <c r="I1353" s="241"/>
      <c r="J1353" s="242">
        <f>ROUND(I1353*H1353,2)</f>
        <v>0</v>
      </c>
      <c r="K1353" s="238" t="s">
        <v>173</v>
      </c>
      <c r="L1353" s="73"/>
      <c r="M1353" s="243" t="s">
        <v>24</v>
      </c>
      <c r="N1353" s="244" t="s">
        <v>47</v>
      </c>
      <c r="O1353" s="48"/>
      <c r="P1353" s="245">
        <f>O1353*H1353</f>
        <v>0</v>
      </c>
      <c r="Q1353" s="245">
        <v>0.00019</v>
      </c>
      <c r="R1353" s="245">
        <f>Q1353*H1353</f>
        <v>0.01026</v>
      </c>
      <c r="S1353" s="245">
        <v>0</v>
      </c>
      <c r="T1353" s="246">
        <f>S1353*H1353</f>
        <v>0</v>
      </c>
      <c r="AR1353" s="25" t="s">
        <v>301</v>
      </c>
      <c r="AT1353" s="25" t="s">
        <v>169</v>
      </c>
      <c r="AU1353" s="25" t="s">
        <v>87</v>
      </c>
      <c r="AY1353" s="25" t="s">
        <v>167</v>
      </c>
      <c r="BE1353" s="247">
        <f>IF(N1353="základní",J1353,0)</f>
        <v>0</v>
      </c>
      <c r="BF1353" s="247">
        <f>IF(N1353="snížená",J1353,0)</f>
        <v>0</v>
      </c>
      <c r="BG1353" s="247">
        <f>IF(N1353="zákl. přenesená",J1353,0)</f>
        <v>0</v>
      </c>
      <c r="BH1353" s="247">
        <f>IF(N1353="sníž. přenesená",J1353,0)</f>
        <v>0</v>
      </c>
      <c r="BI1353" s="247">
        <f>IF(N1353="nulová",J1353,0)</f>
        <v>0</v>
      </c>
      <c r="BJ1353" s="25" t="s">
        <v>87</v>
      </c>
      <c r="BK1353" s="247">
        <f>ROUND(I1353*H1353,2)</f>
        <v>0</v>
      </c>
      <c r="BL1353" s="25" t="s">
        <v>301</v>
      </c>
      <c r="BM1353" s="25" t="s">
        <v>1724</v>
      </c>
    </row>
    <row r="1354" spans="2:47" s="1" customFormat="1" ht="13.5">
      <c r="B1354" s="47"/>
      <c r="C1354" s="75"/>
      <c r="D1354" s="248" t="s">
        <v>176</v>
      </c>
      <c r="E1354" s="75"/>
      <c r="F1354" s="249" t="s">
        <v>1725</v>
      </c>
      <c r="G1354" s="75"/>
      <c r="H1354" s="75"/>
      <c r="I1354" s="204"/>
      <c r="J1354" s="75"/>
      <c r="K1354" s="75"/>
      <c r="L1354" s="73"/>
      <c r="M1354" s="250"/>
      <c r="N1354" s="48"/>
      <c r="O1354" s="48"/>
      <c r="P1354" s="48"/>
      <c r="Q1354" s="48"/>
      <c r="R1354" s="48"/>
      <c r="S1354" s="48"/>
      <c r="T1354" s="96"/>
      <c r="AT1354" s="25" t="s">
        <v>176</v>
      </c>
      <c r="AU1354" s="25" t="s">
        <v>87</v>
      </c>
    </row>
    <row r="1355" spans="2:47" s="1" customFormat="1" ht="13.5">
      <c r="B1355" s="47"/>
      <c r="C1355" s="75"/>
      <c r="D1355" s="248" t="s">
        <v>178</v>
      </c>
      <c r="E1355" s="75"/>
      <c r="F1355" s="251" t="s">
        <v>1726</v>
      </c>
      <c r="G1355" s="75"/>
      <c r="H1355" s="75"/>
      <c r="I1355" s="204"/>
      <c r="J1355" s="75"/>
      <c r="K1355" s="75"/>
      <c r="L1355" s="73"/>
      <c r="M1355" s="250"/>
      <c r="N1355" s="48"/>
      <c r="O1355" s="48"/>
      <c r="P1355" s="48"/>
      <c r="Q1355" s="48"/>
      <c r="R1355" s="48"/>
      <c r="S1355" s="48"/>
      <c r="T1355" s="96"/>
      <c r="AT1355" s="25" t="s">
        <v>178</v>
      </c>
      <c r="AU1355" s="25" t="s">
        <v>87</v>
      </c>
    </row>
    <row r="1356" spans="2:51" s="12" customFormat="1" ht="13.5">
      <c r="B1356" s="252"/>
      <c r="C1356" s="253"/>
      <c r="D1356" s="248" t="s">
        <v>180</v>
      </c>
      <c r="E1356" s="254" t="s">
        <v>24</v>
      </c>
      <c r="F1356" s="255" t="s">
        <v>1727</v>
      </c>
      <c r="G1356" s="253"/>
      <c r="H1356" s="254" t="s">
        <v>24</v>
      </c>
      <c r="I1356" s="256"/>
      <c r="J1356" s="253"/>
      <c r="K1356" s="253"/>
      <c r="L1356" s="257"/>
      <c r="M1356" s="258"/>
      <c r="N1356" s="259"/>
      <c r="O1356" s="259"/>
      <c r="P1356" s="259"/>
      <c r="Q1356" s="259"/>
      <c r="R1356" s="259"/>
      <c r="S1356" s="259"/>
      <c r="T1356" s="260"/>
      <c r="AT1356" s="261" t="s">
        <v>180</v>
      </c>
      <c r="AU1356" s="261" t="s">
        <v>87</v>
      </c>
      <c r="AV1356" s="12" t="s">
        <v>25</v>
      </c>
      <c r="AW1356" s="12" t="s">
        <v>38</v>
      </c>
      <c r="AX1356" s="12" t="s">
        <v>75</v>
      </c>
      <c r="AY1356" s="261" t="s">
        <v>167</v>
      </c>
    </row>
    <row r="1357" spans="2:51" s="13" customFormat="1" ht="13.5">
      <c r="B1357" s="262"/>
      <c r="C1357" s="263"/>
      <c r="D1357" s="248" t="s">
        <v>180</v>
      </c>
      <c r="E1357" s="264" t="s">
        <v>24</v>
      </c>
      <c r="F1357" s="265" t="s">
        <v>900</v>
      </c>
      <c r="G1357" s="263"/>
      <c r="H1357" s="266">
        <v>18</v>
      </c>
      <c r="I1357" s="267"/>
      <c r="J1357" s="263"/>
      <c r="K1357" s="263"/>
      <c r="L1357" s="268"/>
      <c r="M1357" s="269"/>
      <c r="N1357" s="270"/>
      <c r="O1357" s="270"/>
      <c r="P1357" s="270"/>
      <c r="Q1357" s="270"/>
      <c r="R1357" s="270"/>
      <c r="S1357" s="270"/>
      <c r="T1357" s="271"/>
      <c r="AT1357" s="272" t="s">
        <v>180</v>
      </c>
      <c r="AU1357" s="272" t="s">
        <v>87</v>
      </c>
      <c r="AV1357" s="13" t="s">
        <v>87</v>
      </c>
      <c r="AW1357" s="13" t="s">
        <v>38</v>
      </c>
      <c r="AX1357" s="13" t="s">
        <v>75</v>
      </c>
      <c r="AY1357" s="272" t="s">
        <v>167</v>
      </c>
    </row>
    <row r="1358" spans="2:51" s="12" customFormat="1" ht="13.5">
      <c r="B1358" s="252"/>
      <c r="C1358" s="253"/>
      <c r="D1358" s="248" t="s">
        <v>180</v>
      </c>
      <c r="E1358" s="254" t="s">
        <v>24</v>
      </c>
      <c r="F1358" s="255" t="s">
        <v>1728</v>
      </c>
      <c r="G1358" s="253"/>
      <c r="H1358" s="254" t="s">
        <v>24</v>
      </c>
      <c r="I1358" s="256"/>
      <c r="J1358" s="253"/>
      <c r="K1358" s="253"/>
      <c r="L1358" s="257"/>
      <c r="M1358" s="258"/>
      <c r="N1358" s="259"/>
      <c r="O1358" s="259"/>
      <c r="P1358" s="259"/>
      <c r="Q1358" s="259"/>
      <c r="R1358" s="259"/>
      <c r="S1358" s="259"/>
      <c r="T1358" s="260"/>
      <c r="AT1358" s="261" t="s">
        <v>180</v>
      </c>
      <c r="AU1358" s="261" t="s">
        <v>87</v>
      </c>
      <c r="AV1358" s="12" t="s">
        <v>25</v>
      </c>
      <c r="AW1358" s="12" t="s">
        <v>38</v>
      </c>
      <c r="AX1358" s="12" t="s">
        <v>75</v>
      </c>
      <c r="AY1358" s="261" t="s">
        <v>167</v>
      </c>
    </row>
    <row r="1359" spans="2:51" s="13" customFormat="1" ht="13.5">
      <c r="B1359" s="262"/>
      <c r="C1359" s="263"/>
      <c r="D1359" s="248" t="s">
        <v>180</v>
      </c>
      <c r="E1359" s="264" t="s">
        <v>24</v>
      </c>
      <c r="F1359" s="265" t="s">
        <v>1729</v>
      </c>
      <c r="G1359" s="263"/>
      <c r="H1359" s="266">
        <v>36</v>
      </c>
      <c r="I1359" s="267"/>
      <c r="J1359" s="263"/>
      <c r="K1359" s="263"/>
      <c r="L1359" s="268"/>
      <c r="M1359" s="269"/>
      <c r="N1359" s="270"/>
      <c r="O1359" s="270"/>
      <c r="P1359" s="270"/>
      <c r="Q1359" s="270"/>
      <c r="R1359" s="270"/>
      <c r="S1359" s="270"/>
      <c r="T1359" s="271"/>
      <c r="AT1359" s="272" t="s">
        <v>180</v>
      </c>
      <c r="AU1359" s="272" t="s">
        <v>87</v>
      </c>
      <c r="AV1359" s="13" t="s">
        <v>87</v>
      </c>
      <c r="AW1359" s="13" t="s">
        <v>38</v>
      </c>
      <c r="AX1359" s="13" t="s">
        <v>75</v>
      </c>
      <c r="AY1359" s="272" t="s">
        <v>167</v>
      </c>
    </row>
    <row r="1360" spans="2:51" s="14" customFormat="1" ht="13.5">
      <c r="B1360" s="273"/>
      <c r="C1360" s="274"/>
      <c r="D1360" s="248" t="s">
        <v>180</v>
      </c>
      <c r="E1360" s="275" t="s">
        <v>24</v>
      </c>
      <c r="F1360" s="276" t="s">
        <v>201</v>
      </c>
      <c r="G1360" s="274"/>
      <c r="H1360" s="277">
        <v>54</v>
      </c>
      <c r="I1360" s="278"/>
      <c r="J1360" s="274"/>
      <c r="K1360" s="274"/>
      <c r="L1360" s="279"/>
      <c r="M1360" s="280"/>
      <c r="N1360" s="281"/>
      <c r="O1360" s="281"/>
      <c r="P1360" s="281"/>
      <c r="Q1360" s="281"/>
      <c r="R1360" s="281"/>
      <c r="S1360" s="281"/>
      <c r="T1360" s="282"/>
      <c r="AT1360" s="283" t="s">
        <v>180</v>
      </c>
      <c r="AU1360" s="283" t="s">
        <v>87</v>
      </c>
      <c r="AV1360" s="14" t="s">
        <v>174</v>
      </c>
      <c r="AW1360" s="14" t="s">
        <v>38</v>
      </c>
      <c r="AX1360" s="14" t="s">
        <v>25</v>
      </c>
      <c r="AY1360" s="283" t="s">
        <v>167</v>
      </c>
    </row>
    <row r="1361" spans="2:65" s="1" customFormat="1" ht="22.8" customHeight="1">
      <c r="B1361" s="47"/>
      <c r="C1361" s="236" t="s">
        <v>1730</v>
      </c>
      <c r="D1361" s="236" t="s">
        <v>169</v>
      </c>
      <c r="E1361" s="237" t="s">
        <v>1731</v>
      </c>
      <c r="F1361" s="238" t="s">
        <v>1732</v>
      </c>
      <c r="G1361" s="239" t="s">
        <v>172</v>
      </c>
      <c r="H1361" s="240">
        <v>1.188</v>
      </c>
      <c r="I1361" s="241"/>
      <c r="J1361" s="242">
        <f>ROUND(I1361*H1361,2)</f>
        <v>0</v>
      </c>
      <c r="K1361" s="238" t="s">
        <v>173</v>
      </c>
      <c r="L1361" s="73"/>
      <c r="M1361" s="243" t="s">
        <v>24</v>
      </c>
      <c r="N1361" s="244" t="s">
        <v>47</v>
      </c>
      <c r="O1361" s="48"/>
      <c r="P1361" s="245">
        <f>O1361*H1361</f>
        <v>0</v>
      </c>
      <c r="Q1361" s="245">
        <v>0.00108</v>
      </c>
      <c r="R1361" s="245">
        <f>Q1361*H1361</f>
        <v>0.00128304</v>
      </c>
      <c r="S1361" s="245">
        <v>0</v>
      </c>
      <c r="T1361" s="246">
        <f>S1361*H1361</f>
        <v>0</v>
      </c>
      <c r="AR1361" s="25" t="s">
        <v>301</v>
      </c>
      <c r="AT1361" s="25" t="s">
        <v>169</v>
      </c>
      <c r="AU1361" s="25" t="s">
        <v>87</v>
      </c>
      <c r="AY1361" s="25" t="s">
        <v>167</v>
      </c>
      <c r="BE1361" s="247">
        <f>IF(N1361="základní",J1361,0)</f>
        <v>0</v>
      </c>
      <c r="BF1361" s="247">
        <f>IF(N1361="snížená",J1361,0)</f>
        <v>0</v>
      </c>
      <c r="BG1361" s="247">
        <f>IF(N1361="zákl. přenesená",J1361,0)</f>
        <v>0</v>
      </c>
      <c r="BH1361" s="247">
        <f>IF(N1361="sníž. přenesená",J1361,0)</f>
        <v>0</v>
      </c>
      <c r="BI1361" s="247">
        <f>IF(N1361="nulová",J1361,0)</f>
        <v>0</v>
      </c>
      <c r="BJ1361" s="25" t="s">
        <v>87</v>
      </c>
      <c r="BK1361" s="247">
        <f>ROUND(I1361*H1361,2)</f>
        <v>0</v>
      </c>
      <c r="BL1361" s="25" t="s">
        <v>301</v>
      </c>
      <c r="BM1361" s="25" t="s">
        <v>1733</v>
      </c>
    </row>
    <row r="1362" spans="2:47" s="1" customFormat="1" ht="13.5">
      <c r="B1362" s="47"/>
      <c r="C1362" s="75"/>
      <c r="D1362" s="248" t="s">
        <v>176</v>
      </c>
      <c r="E1362" s="75"/>
      <c r="F1362" s="249" t="s">
        <v>1734</v>
      </c>
      <c r="G1362" s="75"/>
      <c r="H1362" s="75"/>
      <c r="I1362" s="204"/>
      <c r="J1362" s="75"/>
      <c r="K1362" s="75"/>
      <c r="L1362" s="73"/>
      <c r="M1362" s="250"/>
      <c r="N1362" s="48"/>
      <c r="O1362" s="48"/>
      <c r="P1362" s="48"/>
      <c r="Q1362" s="48"/>
      <c r="R1362" s="48"/>
      <c r="S1362" s="48"/>
      <c r="T1362" s="96"/>
      <c r="AT1362" s="25" t="s">
        <v>176</v>
      </c>
      <c r="AU1362" s="25" t="s">
        <v>87</v>
      </c>
    </row>
    <row r="1363" spans="2:47" s="1" customFormat="1" ht="13.5">
      <c r="B1363" s="47"/>
      <c r="C1363" s="75"/>
      <c r="D1363" s="248" t="s">
        <v>178</v>
      </c>
      <c r="E1363" s="75"/>
      <c r="F1363" s="251" t="s">
        <v>1735</v>
      </c>
      <c r="G1363" s="75"/>
      <c r="H1363" s="75"/>
      <c r="I1363" s="204"/>
      <c r="J1363" s="75"/>
      <c r="K1363" s="75"/>
      <c r="L1363" s="73"/>
      <c r="M1363" s="250"/>
      <c r="N1363" s="48"/>
      <c r="O1363" s="48"/>
      <c r="P1363" s="48"/>
      <c r="Q1363" s="48"/>
      <c r="R1363" s="48"/>
      <c r="S1363" s="48"/>
      <c r="T1363" s="96"/>
      <c r="AT1363" s="25" t="s">
        <v>178</v>
      </c>
      <c r="AU1363" s="25" t="s">
        <v>87</v>
      </c>
    </row>
    <row r="1364" spans="2:51" s="12" customFormat="1" ht="13.5">
      <c r="B1364" s="252"/>
      <c r="C1364" s="253"/>
      <c r="D1364" s="248" t="s">
        <v>180</v>
      </c>
      <c r="E1364" s="254" t="s">
        <v>24</v>
      </c>
      <c r="F1364" s="255" t="s">
        <v>1736</v>
      </c>
      <c r="G1364" s="253"/>
      <c r="H1364" s="254" t="s">
        <v>24</v>
      </c>
      <c r="I1364" s="256"/>
      <c r="J1364" s="253"/>
      <c r="K1364" s="253"/>
      <c r="L1364" s="257"/>
      <c r="M1364" s="258"/>
      <c r="N1364" s="259"/>
      <c r="O1364" s="259"/>
      <c r="P1364" s="259"/>
      <c r="Q1364" s="259"/>
      <c r="R1364" s="259"/>
      <c r="S1364" s="259"/>
      <c r="T1364" s="260"/>
      <c r="AT1364" s="261" t="s">
        <v>180</v>
      </c>
      <c r="AU1364" s="261" t="s">
        <v>87</v>
      </c>
      <c r="AV1364" s="12" t="s">
        <v>25</v>
      </c>
      <c r="AW1364" s="12" t="s">
        <v>38</v>
      </c>
      <c r="AX1364" s="12" t="s">
        <v>75</v>
      </c>
      <c r="AY1364" s="261" t="s">
        <v>167</v>
      </c>
    </row>
    <row r="1365" spans="2:51" s="13" customFormat="1" ht="13.5">
      <c r="B1365" s="262"/>
      <c r="C1365" s="263"/>
      <c r="D1365" s="248" t="s">
        <v>180</v>
      </c>
      <c r="E1365" s="264" t="s">
        <v>24</v>
      </c>
      <c r="F1365" s="265" t="s">
        <v>1737</v>
      </c>
      <c r="G1365" s="263"/>
      <c r="H1365" s="266">
        <v>0.475</v>
      </c>
      <c r="I1365" s="267"/>
      <c r="J1365" s="263"/>
      <c r="K1365" s="263"/>
      <c r="L1365" s="268"/>
      <c r="M1365" s="269"/>
      <c r="N1365" s="270"/>
      <c r="O1365" s="270"/>
      <c r="P1365" s="270"/>
      <c r="Q1365" s="270"/>
      <c r="R1365" s="270"/>
      <c r="S1365" s="270"/>
      <c r="T1365" s="271"/>
      <c r="AT1365" s="272" t="s">
        <v>180</v>
      </c>
      <c r="AU1365" s="272" t="s">
        <v>87</v>
      </c>
      <c r="AV1365" s="13" t="s">
        <v>87</v>
      </c>
      <c r="AW1365" s="13" t="s">
        <v>38</v>
      </c>
      <c r="AX1365" s="13" t="s">
        <v>75</v>
      </c>
      <c r="AY1365" s="272" t="s">
        <v>167</v>
      </c>
    </row>
    <row r="1366" spans="2:51" s="12" customFormat="1" ht="13.5">
      <c r="B1366" s="252"/>
      <c r="C1366" s="253"/>
      <c r="D1366" s="248" t="s">
        <v>180</v>
      </c>
      <c r="E1366" s="254" t="s">
        <v>24</v>
      </c>
      <c r="F1366" s="255" t="s">
        <v>1738</v>
      </c>
      <c r="G1366" s="253"/>
      <c r="H1366" s="254" t="s">
        <v>24</v>
      </c>
      <c r="I1366" s="256"/>
      <c r="J1366" s="253"/>
      <c r="K1366" s="253"/>
      <c r="L1366" s="257"/>
      <c r="M1366" s="258"/>
      <c r="N1366" s="259"/>
      <c r="O1366" s="259"/>
      <c r="P1366" s="259"/>
      <c r="Q1366" s="259"/>
      <c r="R1366" s="259"/>
      <c r="S1366" s="259"/>
      <c r="T1366" s="260"/>
      <c r="AT1366" s="261" t="s">
        <v>180</v>
      </c>
      <c r="AU1366" s="261" t="s">
        <v>87</v>
      </c>
      <c r="AV1366" s="12" t="s">
        <v>25</v>
      </c>
      <c r="AW1366" s="12" t="s">
        <v>38</v>
      </c>
      <c r="AX1366" s="12" t="s">
        <v>75</v>
      </c>
      <c r="AY1366" s="261" t="s">
        <v>167</v>
      </c>
    </row>
    <row r="1367" spans="2:51" s="13" customFormat="1" ht="13.5">
      <c r="B1367" s="262"/>
      <c r="C1367" s="263"/>
      <c r="D1367" s="248" t="s">
        <v>180</v>
      </c>
      <c r="E1367" s="264" t="s">
        <v>24</v>
      </c>
      <c r="F1367" s="265" t="s">
        <v>1739</v>
      </c>
      <c r="G1367" s="263"/>
      <c r="H1367" s="266">
        <v>0.713</v>
      </c>
      <c r="I1367" s="267"/>
      <c r="J1367" s="263"/>
      <c r="K1367" s="263"/>
      <c r="L1367" s="268"/>
      <c r="M1367" s="269"/>
      <c r="N1367" s="270"/>
      <c r="O1367" s="270"/>
      <c r="P1367" s="270"/>
      <c r="Q1367" s="270"/>
      <c r="R1367" s="270"/>
      <c r="S1367" s="270"/>
      <c r="T1367" s="271"/>
      <c r="AT1367" s="272" t="s">
        <v>180</v>
      </c>
      <c r="AU1367" s="272" t="s">
        <v>87</v>
      </c>
      <c r="AV1367" s="13" t="s">
        <v>87</v>
      </c>
      <c r="AW1367" s="13" t="s">
        <v>38</v>
      </c>
      <c r="AX1367" s="13" t="s">
        <v>75</v>
      </c>
      <c r="AY1367" s="272" t="s">
        <v>167</v>
      </c>
    </row>
    <row r="1368" spans="2:51" s="14" customFormat="1" ht="13.5">
      <c r="B1368" s="273"/>
      <c r="C1368" s="274"/>
      <c r="D1368" s="248" t="s">
        <v>180</v>
      </c>
      <c r="E1368" s="275" t="s">
        <v>24</v>
      </c>
      <c r="F1368" s="276" t="s">
        <v>201</v>
      </c>
      <c r="G1368" s="274"/>
      <c r="H1368" s="277">
        <v>1.188</v>
      </c>
      <c r="I1368" s="278"/>
      <c r="J1368" s="274"/>
      <c r="K1368" s="274"/>
      <c r="L1368" s="279"/>
      <c r="M1368" s="280"/>
      <c r="N1368" s="281"/>
      <c r="O1368" s="281"/>
      <c r="P1368" s="281"/>
      <c r="Q1368" s="281"/>
      <c r="R1368" s="281"/>
      <c r="S1368" s="281"/>
      <c r="T1368" s="282"/>
      <c r="AT1368" s="283" t="s">
        <v>180</v>
      </c>
      <c r="AU1368" s="283" t="s">
        <v>87</v>
      </c>
      <c r="AV1368" s="14" t="s">
        <v>174</v>
      </c>
      <c r="AW1368" s="14" t="s">
        <v>38</v>
      </c>
      <c r="AX1368" s="14" t="s">
        <v>25</v>
      </c>
      <c r="AY1368" s="283" t="s">
        <v>167</v>
      </c>
    </row>
    <row r="1369" spans="2:65" s="1" customFormat="1" ht="22.8" customHeight="1">
      <c r="B1369" s="47"/>
      <c r="C1369" s="236" t="s">
        <v>1740</v>
      </c>
      <c r="D1369" s="236" t="s">
        <v>169</v>
      </c>
      <c r="E1369" s="237" t="s">
        <v>1741</v>
      </c>
      <c r="F1369" s="238" t="s">
        <v>1742</v>
      </c>
      <c r="G1369" s="239" t="s">
        <v>296</v>
      </c>
      <c r="H1369" s="240">
        <v>0.665</v>
      </c>
      <c r="I1369" s="241"/>
      <c r="J1369" s="242">
        <f>ROUND(I1369*H1369,2)</f>
        <v>0</v>
      </c>
      <c r="K1369" s="238" t="s">
        <v>173</v>
      </c>
      <c r="L1369" s="73"/>
      <c r="M1369" s="243" t="s">
        <v>24</v>
      </c>
      <c r="N1369" s="244" t="s">
        <v>47</v>
      </c>
      <c r="O1369" s="48"/>
      <c r="P1369" s="245">
        <f>O1369*H1369</f>
        <v>0</v>
      </c>
      <c r="Q1369" s="245">
        <v>0</v>
      </c>
      <c r="R1369" s="245">
        <f>Q1369*H1369</f>
        <v>0</v>
      </c>
      <c r="S1369" s="245">
        <v>0</v>
      </c>
      <c r="T1369" s="246">
        <f>S1369*H1369</f>
        <v>0</v>
      </c>
      <c r="AR1369" s="25" t="s">
        <v>301</v>
      </c>
      <c r="AT1369" s="25" t="s">
        <v>169</v>
      </c>
      <c r="AU1369" s="25" t="s">
        <v>87</v>
      </c>
      <c r="AY1369" s="25" t="s">
        <v>167</v>
      </c>
      <c r="BE1369" s="247">
        <f>IF(N1369="základní",J1369,0)</f>
        <v>0</v>
      </c>
      <c r="BF1369" s="247">
        <f>IF(N1369="snížená",J1369,0)</f>
        <v>0</v>
      </c>
      <c r="BG1369" s="247">
        <f>IF(N1369="zákl. přenesená",J1369,0)</f>
        <v>0</v>
      </c>
      <c r="BH1369" s="247">
        <f>IF(N1369="sníž. přenesená",J1369,0)</f>
        <v>0</v>
      </c>
      <c r="BI1369" s="247">
        <f>IF(N1369="nulová",J1369,0)</f>
        <v>0</v>
      </c>
      <c r="BJ1369" s="25" t="s">
        <v>87</v>
      </c>
      <c r="BK1369" s="247">
        <f>ROUND(I1369*H1369,2)</f>
        <v>0</v>
      </c>
      <c r="BL1369" s="25" t="s">
        <v>301</v>
      </c>
      <c r="BM1369" s="25" t="s">
        <v>1743</v>
      </c>
    </row>
    <row r="1370" spans="2:47" s="1" customFormat="1" ht="13.5">
      <c r="B1370" s="47"/>
      <c r="C1370" s="75"/>
      <c r="D1370" s="248" t="s">
        <v>176</v>
      </c>
      <c r="E1370" s="75"/>
      <c r="F1370" s="249" t="s">
        <v>1744</v>
      </c>
      <c r="G1370" s="75"/>
      <c r="H1370" s="75"/>
      <c r="I1370" s="204"/>
      <c r="J1370" s="75"/>
      <c r="K1370" s="75"/>
      <c r="L1370" s="73"/>
      <c r="M1370" s="250"/>
      <c r="N1370" s="48"/>
      <c r="O1370" s="48"/>
      <c r="P1370" s="48"/>
      <c r="Q1370" s="48"/>
      <c r="R1370" s="48"/>
      <c r="S1370" s="48"/>
      <c r="T1370" s="96"/>
      <c r="AT1370" s="25" t="s">
        <v>176</v>
      </c>
      <c r="AU1370" s="25" t="s">
        <v>87</v>
      </c>
    </row>
    <row r="1371" spans="2:47" s="1" customFormat="1" ht="13.5">
      <c r="B1371" s="47"/>
      <c r="C1371" s="75"/>
      <c r="D1371" s="248" t="s">
        <v>178</v>
      </c>
      <c r="E1371" s="75"/>
      <c r="F1371" s="251" t="s">
        <v>1745</v>
      </c>
      <c r="G1371" s="75"/>
      <c r="H1371" s="75"/>
      <c r="I1371" s="204"/>
      <c r="J1371" s="75"/>
      <c r="K1371" s="75"/>
      <c r="L1371" s="73"/>
      <c r="M1371" s="250"/>
      <c r="N1371" s="48"/>
      <c r="O1371" s="48"/>
      <c r="P1371" s="48"/>
      <c r="Q1371" s="48"/>
      <c r="R1371" s="48"/>
      <c r="S1371" s="48"/>
      <c r="T1371" s="96"/>
      <c r="AT1371" s="25" t="s">
        <v>178</v>
      </c>
      <c r="AU1371" s="25" t="s">
        <v>87</v>
      </c>
    </row>
    <row r="1372" spans="2:63" s="11" customFormat="1" ht="29.85" customHeight="1">
      <c r="B1372" s="220"/>
      <c r="C1372" s="221"/>
      <c r="D1372" s="222" t="s">
        <v>74</v>
      </c>
      <c r="E1372" s="234" t="s">
        <v>1746</v>
      </c>
      <c r="F1372" s="234" t="s">
        <v>1747</v>
      </c>
      <c r="G1372" s="221"/>
      <c r="H1372" s="221"/>
      <c r="I1372" s="224"/>
      <c r="J1372" s="235">
        <f>BK1372</f>
        <v>0</v>
      </c>
      <c r="K1372" s="221"/>
      <c r="L1372" s="226"/>
      <c r="M1372" s="227"/>
      <c r="N1372" s="228"/>
      <c r="O1372" s="228"/>
      <c r="P1372" s="229">
        <f>SUM(P1373:P1535)</f>
        <v>0</v>
      </c>
      <c r="Q1372" s="228"/>
      <c r="R1372" s="229">
        <f>SUM(R1373:R1535)</f>
        <v>8.931390000000004</v>
      </c>
      <c r="S1372" s="228"/>
      <c r="T1372" s="230">
        <f>SUM(T1373:T1535)</f>
        <v>0</v>
      </c>
      <c r="AR1372" s="231" t="s">
        <v>87</v>
      </c>
      <c r="AT1372" s="232" t="s">
        <v>74</v>
      </c>
      <c r="AU1372" s="232" t="s">
        <v>25</v>
      </c>
      <c r="AY1372" s="231" t="s">
        <v>167</v>
      </c>
      <c r="BK1372" s="233">
        <f>SUM(BK1373:BK1535)</f>
        <v>0</v>
      </c>
    </row>
    <row r="1373" spans="2:65" s="1" customFormat="1" ht="22.8" customHeight="1">
      <c r="B1373" s="47"/>
      <c r="C1373" s="236" t="s">
        <v>1748</v>
      </c>
      <c r="D1373" s="236" t="s">
        <v>169</v>
      </c>
      <c r="E1373" s="237" t="s">
        <v>1749</v>
      </c>
      <c r="F1373" s="238" t="s">
        <v>1750</v>
      </c>
      <c r="G1373" s="239" t="s">
        <v>226</v>
      </c>
      <c r="H1373" s="240">
        <v>39</v>
      </c>
      <c r="I1373" s="241"/>
      <c r="J1373" s="242">
        <f>ROUND(I1373*H1373,2)</f>
        <v>0</v>
      </c>
      <c r="K1373" s="238" t="s">
        <v>24</v>
      </c>
      <c r="L1373" s="73"/>
      <c r="M1373" s="243" t="s">
        <v>24</v>
      </c>
      <c r="N1373" s="244" t="s">
        <v>47</v>
      </c>
      <c r="O1373" s="48"/>
      <c r="P1373" s="245">
        <f>O1373*H1373</f>
        <v>0</v>
      </c>
      <c r="Q1373" s="245">
        <v>0.03082</v>
      </c>
      <c r="R1373" s="245">
        <f>Q1373*H1373</f>
        <v>1.20198</v>
      </c>
      <c r="S1373" s="245">
        <v>0</v>
      </c>
      <c r="T1373" s="246">
        <f>S1373*H1373</f>
        <v>0</v>
      </c>
      <c r="AR1373" s="25" t="s">
        <v>301</v>
      </c>
      <c r="AT1373" s="25" t="s">
        <v>169</v>
      </c>
      <c r="AU1373" s="25" t="s">
        <v>87</v>
      </c>
      <c r="AY1373" s="25" t="s">
        <v>167</v>
      </c>
      <c r="BE1373" s="247">
        <f>IF(N1373="základní",J1373,0)</f>
        <v>0</v>
      </c>
      <c r="BF1373" s="247">
        <f>IF(N1373="snížená",J1373,0)</f>
        <v>0</v>
      </c>
      <c r="BG1373" s="247">
        <f>IF(N1373="zákl. přenesená",J1373,0)</f>
        <v>0</v>
      </c>
      <c r="BH1373" s="247">
        <f>IF(N1373="sníž. přenesená",J1373,0)</f>
        <v>0</v>
      </c>
      <c r="BI1373" s="247">
        <f>IF(N1373="nulová",J1373,0)</f>
        <v>0</v>
      </c>
      <c r="BJ1373" s="25" t="s">
        <v>87</v>
      </c>
      <c r="BK1373" s="247">
        <f>ROUND(I1373*H1373,2)</f>
        <v>0</v>
      </c>
      <c r="BL1373" s="25" t="s">
        <v>301</v>
      </c>
      <c r="BM1373" s="25" t="s">
        <v>1751</v>
      </c>
    </row>
    <row r="1374" spans="2:47" s="1" customFormat="1" ht="13.5">
      <c r="B1374" s="47"/>
      <c r="C1374" s="75"/>
      <c r="D1374" s="248" t="s">
        <v>176</v>
      </c>
      <c r="E1374" s="75"/>
      <c r="F1374" s="249" t="s">
        <v>1752</v>
      </c>
      <c r="G1374" s="75"/>
      <c r="H1374" s="75"/>
      <c r="I1374" s="204"/>
      <c r="J1374" s="75"/>
      <c r="K1374" s="75"/>
      <c r="L1374" s="73"/>
      <c r="M1374" s="250"/>
      <c r="N1374" s="48"/>
      <c r="O1374" s="48"/>
      <c r="P1374" s="48"/>
      <c r="Q1374" s="48"/>
      <c r="R1374" s="48"/>
      <c r="S1374" s="48"/>
      <c r="T1374" s="96"/>
      <c r="AT1374" s="25" t="s">
        <v>176</v>
      </c>
      <c r="AU1374" s="25" t="s">
        <v>87</v>
      </c>
    </row>
    <row r="1375" spans="2:47" s="1" customFormat="1" ht="13.5">
      <c r="B1375" s="47"/>
      <c r="C1375" s="75"/>
      <c r="D1375" s="248" t="s">
        <v>178</v>
      </c>
      <c r="E1375" s="75"/>
      <c r="F1375" s="251" t="s">
        <v>1753</v>
      </c>
      <c r="G1375" s="75"/>
      <c r="H1375" s="75"/>
      <c r="I1375" s="204"/>
      <c r="J1375" s="75"/>
      <c r="K1375" s="75"/>
      <c r="L1375" s="73"/>
      <c r="M1375" s="250"/>
      <c r="N1375" s="48"/>
      <c r="O1375" s="48"/>
      <c r="P1375" s="48"/>
      <c r="Q1375" s="48"/>
      <c r="R1375" s="48"/>
      <c r="S1375" s="48"/>
      <c r="T1375" s="96"/>
      <c r="AT1375" s="25" t="s">
        <v>178</v>
      </c>
      <c r="AU1375" s="25" t="s">
        <v>87</v>
      </c>
    </row>
    <row r="1376" spans="2:51" s="12" customFormat="1" ht="13.5">
      <c r="B1376" s="252"/>
      <c r="C1376" s="253"/>
      <c r="D1376" s="248" t="s">
        <v>180</v>
      </c>
      <c r="E1376" s="254" t="s">
        <v>24</v>
      </c>
      <c r="F1376" s="255" t="s">
        <v>417</v>
      </c>
      <c r="G1376" s="253"/>
      <c r="H1376" s="254" t="s">
        <v>24</v>
      </c>
      <c r="I1376" s="256"/>
      <c r="J1376" s="253"/>
      <c r="K1376" s="253"/>
      <c r="L1376" s="257"/>
      <c r="M1376" s="258"/>
      <c r="N1376" s="259"/>
      <c r="O1376" s="259"/>
      <c r="P1376" s="259"/>
      <c r="Q1376" s="259"/>
      <c r="R1376" s="259"/>
      <c r="S1376" s="259"/>
      <c r="T1376" s="260"/>
      <c r="AT1376" s="261" t="s">
        <v>180</v>
      </c>
      <c r="AU1376" s="261" t="s">
        <v>87</v>
      </c>
      <c r="AV1376" s="12" t="s">
        <v>25</v>
      </c>
      <c r="AW1376" s="12" t="s">
        <v>38</v>
      </c>
      <c r="AX1376" s="12" t="s">
        <v>75</v>
      </c>
      <c r="AY1376" s="261" t="s">
        <v>167</v>
      </c>
    </row>
    <row r="1377" spans="2:51" s="12" customFormat="1" ht="13.5">
      <c r="B1377" s="252"/>
      <c r="C1377" s="253"/>
      <c r="D1377" s="248" t="s">
        <v>180</v>
      </c>
      <c r="E1377" s="254" t="s">
        <v>24</v>
      </c>
      <c r="F1377" s="255" t="s">
        <v>1754</v>
      </c>
      <c r="G1377" s="253"/>
      <c r="H1377" s="254" t="s">
        <v>24</v>
      </c>
      <c r="I1377" s="256"/>
      <c r="J1377" s="253"/>
      <c r="K1377" s="253"/>
      <c r="L1377" s="257"/>
      <c r="M1377" s="258"/>
      <c r="N1377" s="259"/>
      <c r="O1377" s="259"/>
      <c r="P1377" s="259"/>
      <c r="Q1377" s="259"/>
      <c r="R1377" s="259"/>
      <c r="S1377" s="259"/>
      <c r="T1377" s="260"/>
      <c r="AT1377" s="261" t="s">
        <v>180</v>
      </c>
      <c r="AU1377" s="261" t="s">
        <v>87</v>
      </c>
      <c r="AV1377" s="12" t="s">
        <v>25</v>
      </c>
      <c r="AW1377" s="12" t="s">
        <v>38</v>
      </c>
      <c r="AX1377" s="12" t="s">
        <v>75</v>
      </c>
      <c r="AY1377" s="261" t="s">
        <v>167</v>
      </c>
    </row>
    <row r="1378" spans="2:51" s="13" customFormat="1" ht="13.5">
      <c r="B1378" s="262"/>
      <c r="C1378" s="263"/>
      <c r="D1378" s="248" t="s">
        <v>180</v>
      </c>
      <c r="E1378" s="264" t="s">
        <v>24</v>
      </c>
      <c r="F1378" s="265" t="s">
        <v>1755</v>
      </c>
      <c r="G1378" s="263"/>
      <c r="H1378" s="266">
        <v>34</v>
      </c>
      <c r="I1378" s="267"/>
      <c r="J1378" s="263"/>
      <c r="K1378" s="263"/>
      <c r="L1378" s="268"/>
      <c r="M1378" s="269"/>
      <c r="N1378" s="270"/>
      <c r="O1378" s="270"/>
      <c r="P1378" s="270"/>
      <c r="Q1378" s="270"/>
      <c r="R1378" s="270"/>
      <c r="S1378" s="270"/>
      <c r="T1378" s="271"/>
      <c r="AT1378" s="272" t="s">
        <v>180</v>
      </c>
      <c r="AU1378" s="272" t="s">
        <v>87</v>
      </c>
      <c r="AV1378" s="13" t="s">
        <v>87</v>
      </c>
      <c r="AW1378" s="13" t="s">
        <v>38</v>
      </c>
      <c r="AX1378" s="13" t="s">
        <v>75</v>
      </c>
      <c r="AY1378" s="272" t="s">
        <v>167</v>
      </c>
    </row>
    <row r="1379" spans="2:51" s="12" customFormat="1" ht="13.5">
      <c r="B1379" s="252"/>
      <c r="C1379" s="253"/>
      <c r="D1379" s="248" t="s">
        <v>180</v>
      </c>
      <c r="E1379" s="254" t="s">
        <v>24</v>
      </c>
      <c r="F1379" s="255" t="s">
        <v>1756</v>
      </c>
      <c r="G1379" s="253"/>
      <c r="H1379" s="254" t="s">
        <v>24</v>
      </c>
      <c r="I1379" s="256"/>
      <c r="J1379" s="253"/>
      <c r="K1379" s="253"/>
      <c r="L1379" s="257"/>
      <c r="M1379" s="258"/>
      <c r="N1379" s="259"/>
      <c r="O1379" s="259"/>
      <c r="P1379" s="259"/>
      <c r="Q1379" s="259"/>
      <c r="R1379" s="259"/>
      <c r="S1379" s="259"/>
      <c r="T1379" s="260"/>
      <c r="AT1379" s="261" t="s">
        <v>180</v>
      </c>
      <c r="AU1379" s="261" t="s">
        <v>87</v>
      </c>
      <c r="AV1379" s="12" t="s">
        <v>25</v>
      </c>
      <c r="AW1379" s="12" t="s">
        <v>38</v>
      </c>
      <c r="AX1379" s="12" t="s">
        <v>75</v>
      </c>
      <c r="AY1379" s="261" t="s">
        <v>167</v>
      </c>
    </row>
    <row r="1380" spans="2:51" s="13" customFormat="1" ht="13.5">
      <c r="B1380" s="262"/>
      <c r="C1380" s="263"/>
      <c r="D1380" s="248" t="s">
        <v>180</v>
      </c>
      <c r="E1380" s="264" t="s">
        <v>24</v>
      </c>
      <c r="F1380" s="265" t="s">
        <v>1757</v>
      </c>
      <c r="G1380" s="263"/>
      <c r="H1380" s="266">
        <v>3.875</v>
      </c>
      <c r="I1380" s="267"/>
      <c r="J1380" s="263"/>
      <c r="K1380" s="263"/>
      <c r="L1380" s="268"/>
      <c r="M1380" s="269"/>
      <c r="N1380" s="270"/>
      <c r="O1380" s="270"/>
      <c r="P1380" s="270"/>
      <c r="Q1380" s="270"/>
      <c r="R1380" s="270"/>
      <c r="S1380" s="270"/>
      <c r="T1380" s="271"/>
      <c r="AT1380" s="272" t="s">
        <v>180</v>
      </c>
      <c r="AU1380" s="272" t="s">
        <v>87</v>
      </c>
      <c r="AV1380" s="13" t="s">
        <v>87</v>
      </c>
      <c r="AW1380" s="13" t="s">
        <v>38</v>
      </c>
      <c r="AX1380" s="13" t="s">
        <v>75</v>
      </c>
      <c r="AY1380" s="272" t="s">
        <v>167</v>
      </c>
    </row>
    <row r="1381" spans="2:51" s="13" customFormat="1" ht="13.5">
      <c r="B1381" s="262"/>
      <c r="C1381" s="263"/>
      <c r="D1381" s="248" t="s">
        <v>180</v>
      </c>
      <c r="E1381" s="264" t="s">
        <v>24</v>
      </c>
      <c r="F1381" s="265" t="s">
        <v>1758</v>
      </c>
      <c r="G1381" s="263"/>
      <c r="H1381" s="266">
        <v>1.125</v>
      </c>
      <c r="I1381" s="267"/>
      <c r="J1381" s="263"/>
      <c r="K1381" s="263"/>
      <c r="L1381" s="268"/>
      <c r="M1381" s="269"/>
      <c r="N1381" s="270"/>
      <c r="O1381" s="270"/>
      <c r="P1381" s="270"/>
      <c r="Q1381" s="270"/>
      <c r="R1381" s="270"/>
      <c r="S1381" s="270"/>
      <c r="T1381" s="271"/>
      <c r="AT1381" s="272" t="s">
        <v>180</v>
      </c>
      <c r="AU1381" s="272" t="s">
        <v>87</v>
      </c>
      <c r="AV1381" s="13" t="s">
        <v>87</v>
      </c>
      <c r="AW1381" s="13" t="s">
        <v>38</v>
      </c>
      <c r="AX1381" s="13" t="s">
        <v>75</v>
      </c>
      <c r="AY1381" s="272" t="s">
        <v>167</v>
      </c>
    </row>
    <row r="1382" spans="2:51" s="14" customFormat="1" ht="13.5">
      <c r="B1382" s="273"/>
      <c r="C1382" s="274"/>
      <c r="D1382" s="248" t="s">
        <v>180</v>
      </c>
      <c r="E1382" s="275" t="s">
        <v>24</v>
      </c>
      <c r="F1382" s="276" t="s">
        <v>201</v>
      </c>
      <c r="G1382" s="274"/>
      <c r="H1382" s="277">
        <v>39</v>
      </c>
      <c r="I1382" s="278"/>
      <c r="J1382" s="274"/>
      <c r="K1382" s="274"/>
      <c r="L1382" s="279"/>
      <c r="M1382" s="280"/>
      <c r="N1382" s="281"/>
      <c r="O1382" s="281"/>
      <c r="P1382" s="281"/>
      <c r="Q1382" s="281"/>
      <c r="R1382" s="281"/>
      <c r="S1382" s="281"/>
      <c r="T1382" s="282"/>
      <c r="AT1382" s="283" t="s">
        <v>180</v>
      </c>
      <c r="AU1382" s="283" t="s">
        <v>87</v>
      </c>
      <c r="AV1382" s="14" t="s">
        <v>174</v>
      </c>
      <c r="AW1382" s="14" t="s">
        <v>38</v>
      </c>
      <c r="AX1382" s="14" t="s">
        <v>25</v>
      </c>
      <c r="AY1382" s="283" t="s">
        <v>167</v>
      </c>
    </row>
    <row r="1383" spans="2:65" s="1" customFormat="1" ht="14.4" customHeight="1">
      <c r="B1383" s="47"/>
      <c r="C1383" s="236" t="s">
        <v>1759</v>
      </c>
      <c r="D1383" s="236" t="s">
        <v>169</v>
      </c>
      <c r="E1383" s="237" t="s">
        <v>1760</v>
      </c>
      <c r="F1383" s="238" t="s">
        <v>1761</v>
      </c>
      <c r="G1383" s="239" t="s">
        <v>226</v>
      </c>
      <c r="H1383" s="240">
        <v>39</v>
      </c>
      <c r="I1383" s="241"/>
      <c r="J1383" s="242">
        <f>ROUND(I1383*H1383,2)</f>
        <v>0</v>
      </c>
      <c r="K1383" s="238" t="s">
        <v>173</v>
      </c>
      <c r="L1383" s="73"/>
      <c r="M1383" s="243" t="s">
        <v>24</v>
      </c>
      <c r="N1383" s="244" t="s">
        <v>47</v>
      </c>
      <c r="O1383" s="48"/>
      <c r="P1383" s="245">
        <f>O1383*H1383</f>
        <v>0</v>
      </c>
      <c r="Q1383" s="245">
        <v>0.0001</v>
      </c>
      <c r="R1383" s="245">
        <f>Q1383*H1383</f>
        <v>0.0039000000000000003</v>
      </c>
      <c r="S1383" s="245">
        <v>0</v>
      </c>
      <c r="T1383" s="246">
        <f>S1383*H1383</f>
        <v>0</v>
      </c>
      <c r="AR1383" s="25" t="s">
        <v>301</v>
      </c>
      <c r="AT1383" s="25" t="s">
        <v>169</v>
      </c>
      <c r="AU1383" s="25" t="s">
        <v>87</v>
      </c>
      <c r="AY1383" s="25" t="s">
        <v>167</v>
      </c>
      <c r="BE1383" s="247">
        <f>IF(N1383="základní",J1383,0)</f>
        <v>0</v>
      </c>
      <c r="BF1383" s="247">
        <f>IF(N1383="snížená",J1383,0)</f>
        <v>0</v>
      </c>
      <c r="BG1383" s="247">
        <f>IF(N1383="zákl. přenesená",J1383,0)</f>
        <v>0</v>
      </c>
      <c r="BH1383" s="247">
        <f>IF(N1383="sníž. přenesená",J1383,0)</f>
        <v>0</v>
      </c>
      <c r="BI1383" s="247">
        <f>IF(N1383="nulová",J1383,0)</f>
        <v>0</v>
      </c>
      <c r="BJ1383" s="25" t="s">
        <v>87</v>
      </c>
      <c r="BK1383" s="247">
        <f>ROUND(I1383*H1383,2)</f>
        <v>0</v>
      </c>
      <c r="BL1383" s="25" t="s">
        <v>301</v>
      </c>
      <c r="BM1383" s="25" t="s">
        <v>1762</v>
      </c>
    </row>
    <row r="1384" spans="2:47" s="1" customFormat="1" ht="13.5">
      <c r="B1384" s="47"/>
      <c r="C1384" s="75"/>
      <c r="D1384" s="248" t="s">
        <v>176</v>
      </c>
      <c r="E1384" s="75"/>
      <c r="F1384" s="249" t="s">
        <v>1763</v>
      </c>
      <c r="G1384" s="75"/>
      <c r="H1384" s="75"/>
      <c r="I1384" s="204"/>
      <c r="J1384" s="75"/>
      <c r="K1384" s="75"/>
      <c r="L1384" s="73"/>
      <c r="M1384" s="250"/>
      <c r="N1384" s="48"/>
      <c r="O1384" s="48"/>
      <c r="P1384" s="48"/>
      <c r="Q1384" s="48"/>
      <c r="R1384" s="48"/>
      <c r="S1384" s="48"/>
      <c r="T1384" s="96"/>
      <c r="AT1384" s="25" t="s">
        <v>176</v>
      </c>
      <c r="AU1384" s="25" t="s">
        <v>87</v>
      </c>
    </row>
    <row r="1385" spans="2:47" s="1" customFormat="1" ht="13.5">
      <c r="B1385" s="47"/>
      <c r="C1385" s="75"/>
      <c r="D1385" s="248" t="s">
        <v>178</v>
      </c>
      <c r="E1385" s="75"/>
      <c r="F1385" s="251" t="s">
        <v>1753</v>
      </c>
      <c r="G1385" s="75"/>
      <c r="H1385" s="75"/>
      <c r="I1385" s="204"/>
      <c r="J1385" s="75"/>
      <c r="K1385" s="75"/>
      <c r="L1385" s="73"/>
      <c r="M1385" s="250"/>
      <c r="N1385" s="48"/>
      <c r="O1385" s="48"/>
      <c r="P1385" s="48"/>
      <c r="Q1385" s="48"/>
      <c r="R1385" s="48"/>
      <c r="S1385" s="48"/>
      <c r="T1385" s="96"/>
      <c r="AT1385" s="25" t="s">
        <v>178</v>
      </c>
      <c r="AU1385" s="25" t="s">
        <v>87</v>
      </c>
    </row>
    <row r="1386" spans="2:51" s="12" customFormat="1" ht="13.5">
      <c r="B1386" s="252"/>
      <c r="C1386" s="253"/>
      <c r="D1386" s="248" t="s">
        <v>180</v>
      </c>
      <c r="E1386" s="254" t="s">
        <v>24</v>
      </c>
      <c r="F1386" s="255" t="s">
        <v>1764</v>
      </c>
      <c r="G1386" s="253"/>
      <c r="H1386" s="254" t="s">
        <v>24</v>
      </c>
      <c r="I1386" s="256"/>
      <c r="J1386" s="253"/>
      <c r="K1386" s="253"/>
      <c r="L1386" s="257"/>
      <c r="M1386" s="258"/>
      <c r="N1386" s="259"/>
      <c r="O1386" s="259"/>
      <c r="P1386" s="259"/>
      <c r="Q1386" s="259"/>
      <c r="R1386" s="259"/>
      <c r="S1386" s="259"/>
      <c r="T1386" s="260"/>
      <c r="AT1386" s="261" t="s">
        <v>180</v>
      </c>
      <c r="AU1386" s="261" t="s">
        <v>87</v>
      </c>
      <c r="AV1386" s="12" t="s">
        <v>25</v>
      </c>
      <c r="AW1386" s="12" t="s">
        <v>38</v>
      </c>
      <c r="AX1386" s="12" t="s">
        <v>75</v>
      </c>
      <c r="AY1386" s="261" t="s">
        <v>167</v>
      </c>
    </row>
    <row r="1387" spans="2:51" s="13" customFormat="1" ht="13.5">
      <c r="B1387" s="262"/>
      <c r="C1387" s="263"/>
      <c r="D1387" s="248" t="s">
        <v>180</v>
      </c>
      <c r="E1387" s="264" t="s">
        <v>24</v>
      </c>
      <c r="F1387" s="265" t="s">
        <v>1765</v>
      </c>
      <c r="G1387" s="263"/>
      <c r="H1387" s="266">
        <v>39</v>
      </c>
      <c r="I1387" s="267"/>
      <c r="J1387" s="263"/>
      <c r="K1387" s="263"/>
      <c r="L1387" s="268"/>
      <c r="M1387" s="269"/>
      <c r="N1387" s="270"/>
      <c r="O1387" s="270"/>
      <c r="P1387" s="270"/>
      <c r="Q1387" s="270"/>
      <c r="R1387" s="270"/>
      <c r="S1387" s="270"/>
      <c r="T1387" s="271"/>
      <c r="AT1387" s="272" t="s">
        <v>180</v>
      </c>
      <c r="AU1387" s="272" t="s">
        <v>87</v>
      </c>
      <c r="AV1387" s="13" t="s">
        <v>87</v>
      </c>
      <c r="AW1387" s="13" t="s">
        <v>38</v>
      </c>
      <c r="AX1387" s="13" t="s">
        <v>25</v>
      </c>
      <c r="AY1387" s="272" t="s">
        <v>167</v>
      </c>
    </row>
    <row r="1388" spans="2:65" s="1" customFormat="1" ht="22.8" customHeight="1">
      <c r="B1388" s="47"/>
      <c r="C1388" s="236" t="s">
        <v>1766</v>
      </c>
      <c r="D1388" s="236" t="s">
        <v>169</v>
      </c>
      <c r="E1388" s="237" t="s">
        <v>1767</v>
      </c>
      <c r="F1388" s="238" t="s">
        <v>1768</v>
      </c>
      <c r="G1388" s="239" t="s">
        <v>226</v>
      </c>
      <c r="H1388" s="240">
        <v>3.5</v>
      </c>
      <c r="I1388" s="241"/>
      <c r="J1388" s="242">
        <f>ROUND(I1388*H1388,2)</f>
        <v>0</v>
      </c>
      <c r="K1388" s="238" t="s">
        <v>173</v>
      </c>
      <c r="L1388" s="73"/>
      <c r="M1388" s="243" t="s">
        <v>24</v>
      </c>
      <c r="N1388" s="244" t="s">
        <v>47</v>
      </c>
      <c r="O1388" s="48"/>
      <c r="P1388" s="245">
        <f>O1388*H1388</f>
        <v>0</v>
      </c>
      <c r="Q1388" s="245">
        <v>0.0441</v>
      </c>
      <c r="R1388" s="245">
        <f>Q1388*H1388</f>
        <v>0.15435</v>
      </c>
      <c r="S1388" s="245">
        <v>0</v>
      </c>
      <c r="T1388" s="246">
        <f>S1388*H1388</f>
        <v>0</v>
      </c>
      <c r="AR1388" s="25" t="s">
        <v>301</v>
      </c>
      <c r="AT1388" s="25" t="s">
        <v>169</v>
      </c>
      <c r="AU1388" s="25" t="s">
        <v>87</v>
      </c>
      <c r="AY1388" s="25" t="s">
        <v>167</v>
      </c>
      <c r="BE1388" s="247">
        <f>IF(N1388="základní",J1388,0)</f>
        <v>0</v>
      </c>
      <c r="BF1388" s="247">
        <f>IF(N1388="snížená",J1388,0)</f>
        <v>0</v>
      </c>
      <c r="BG1388" s="247">
        <f>IF(N1388="zákl. přenesená",J1388,0)</f>
        <v>0</v>
      </c>
      <c r="BH1388" s="247">
        <f>IF(N1388="sníž. přenesená",J1388,0)</f>
        <v>0</v>
      </c>
      <c r="BI1388" s="247">
        <f>IF(N1388="nulová",J1388,0)</f>
        <v>0</v>
      </c>
      <c r="BJ1388" s="25" t="s">
        <v>87</v>
      </c>
      <c r="BK1388" s="247">
        <f>ROUND(I1388*H1388,2)</f>
        <v>0</v>
      </c>
      <c r="BL1388" s="25" t="s">
        <v>301</v>
      </c>
      <c r="BM1388" s="25" t="s">
        <v>1769</v>
      </c>
    </row>
    <row r="1389" spans="2:47" s="1" customFormat="1" ht="13.5">
      <c r="B1389" s="47"/>
      <c r="C1389" s="75"/>
      <c r="D1389" s="248" t="s">
        <v>176</v>
      </c>
      <c r="E1389" s="75"/>
      <c r="F1389" s="249" t="s">
        <v>1770</v>
      </c>
      <c r="G1389" s="75"/>
      <c r="H1389" s="75"/>
      <c r="I1389" s="204"/>
      <c r="J1389" s="75"/>
      <c r="K1389" s="75"/>
      <c r="L1389" s="73"/>
      <c r="M1389" s="250"/>
      <c r="N1389" s="48"/>
      <c r="O1389" s="48"/>
      <c r="P1389" s="48"/>
      <c r="Q1389" s="48"/>
      <c r="R1389" s="48"/>
      <c r="S1389" s="48"/>
      <c r="T1389" s="96"/>
      <c r="AT1389" s="25" t="s">
        <v>176</v>
      </c>
      <c r="AU1389" s="25" t="s">
        <v>87</v>
      </c>
    </row>
    <row r="1390" spans="2:47" s="1" customFormat="1" ht="13.5">
      <c r="B1390" s="47"/>
      <c r="C1390" s="75"/>
      <c r="D1390" s="248" t="s">
        <v>178</v>
      </c>
      <c r="E1390" s="75"/>
      <c r="F1390" s="251" t="s">
        <v>1771</v>
      </c>
      <c r="G1390" s="75"/>
      <c r="H1390" s="75"/>
      <c r="I1390" s="204"/>
      <c r="J1390" s="75"/>
      <c r="K1390" s="75"/>
      <c r="L1390" s="73"/>
      <c r="M1390" s="250"/>
      <c r="N1390" s="48"/>
      <c r="O1390" s="48"/>
      <c r="P1390" s="48"/>
      <c r="Q1390" s="48"/>
      <c r="R1390" s="48"/>
      <c r="S1390" s="48"/>
      <c r="T1390" s="96"/>
      <c r="AT1390" s="25" t="s">
        <v>178</v>
      </c>
      <c r="AU1390" s="25" t="s">
        <v>87</v>
      </c>
    </row>
    <row r="1391" spans="2:51" s="12" customFormat="1" ht="13.5">
      <c r="B1391" s="252"/>
      <c r="C1391" s="253"/>
      <c r="D1391" s="248" t="s">
        <v>180</v>
      </c>
      <c r="E1391" s="254" t="s">
        <v>24</v>
      </c>
      <c r="F1391" s="255" t="s">
        <v>417</v>
      </c>
      <c r="G1391" s="253"/>
      <c r="H1391" s="254" t="s">
        <v>24</v>
      </c>
      <c r="I1391" s="256"/>
      <c r="J1391" s="253"/>
      <c r="K1391" s="253"/>
      <c r="L1391" s="257"/>
      <c r="M1391" s="258"/>
      <c r="N1391" s="259"/>
      <c r="O1391" s="259"/>
      <c r="P1391" s="259"/>
      <c r="Q1391" s="259"/>
      <c r="R1391" s="259"/>
      <c r="S1391" s="259"/>
      <c r="T1391" s="260"/>
      <c r="AT1391" s="261" t="s">
        <v>180</v>
      </c>
      <c r="AU1391" s="261" t="s">
        <v>87</v>
      </c>
      <c r="AV1391" s="12" t="s">
        <v>25</v>
      </c>
      <c r="AW1391" s="12" t="s">
        <v>38</v>
      </c>
      <c r="AX1391" s="12" t="s">
        <v>75</v>
      </c>
      <c r="AY1391" s="261" t="s">
        <v>167</v>
      </c>
    </row>
    <row r="1392" spans="2:51" s="13" customFormat="1" ht="13.5">
      <c r="B1392" s="262"/>
      <c r="C1392" s="263"/>
      <c r="D1392" s="248" t="s">
        <v>180</v>
      </c>
      <c r="E1392" s="264" t="s">
        <v>24</v>
      </c>
      <c r="F1392" s="265" t="s">
        <v>1772</v>
      </c>
      <c r="G1392" s="263"/>
      <c r="H1392" s="266">
        <v>3.261</v>
      </c>
      <c r="I1392" s="267"/>
      <c r="J1392" s="263"/>
      <c r="K1392" s="263"/>
      <c r="L1392" s="268"/>
      <c r="M1392" s="269"/>
      <c r="N1392" s="270"/>
      <c r="O1392" s="270"/>
      <c r="P1392" s="270"/>
      <c r="Q1392" s="270"/>
      <c r="R1392" s="270"/>
      <c r="S1392" s="270"/>
      <c r="T1392" s="271"/>
      <c r="AT1392" s="272" t="s">
        <v>180</v>
      </c>
      <c r="AU1392" s="272" t="s">
        <v>87</v>
      </c>
      <c r="AV1392" s="13" t="s">
        <v>87</v>
      </c>
      <c r="AW1392" s="13" t="s">
        <v>38</v>
      </c>
      <c r="AX1392" s="13" t="s">
        <v>75</v>
      </c>
      <c r="AY1392" s="272" t="s">
        <v>167</v>
      </c>
    </row>
    <row r="1393" spans="2:51" s="13" customFormat="1" ht="13.5">
      <c r="B1393" s="262"/>
      <c r="C1393" s="263"/>
      <c r="D1393" s="248" t="s">
        <v>180</v>
      </c>
      <c r="E1393" s="264" t="s">
        <v>24</v>
      </c>
      <c r="F1393" s="265" t="s">
        <v>1773</v>
      </c>
      <c r="G1393" s="263"/>
      <c r="H1393" s="266">
        <v>0.239</v>
      </c>
      <c r="I1393" s="267"/>
      <c r="J1393" s="263"/>
      <c r="K1393" s="263"/>
      <c r="L1393" s="268"/>
      <c r="M1393" s="269"/>
      <c r="N1393" s="270"/>
      <c r="O1393" s="270"/>
      <c r="P1393" s="270"/>
      <c r="Q1393" s="270"/>
      <c r="R1393" s="270"/>
      <c r="S1393" s="270"/>
      <c r="T1393" s="271"/>
      <c r="AT1393" s="272" t="s">
        <v>180</v>
      </c>
      <c r="AU1393" s="272" t="s">
        <v>87</v>
      </c>
      <c r="AV1393" s="13" t="s">
        <v>87</v>
      </c>
      <c r="AW1393" s="13" t="s">
        <v>38</v>
      </c>
      <c r="AX1393" s="13" t="s">
        <v>75</v>
      </c>
      <c r="AY1393" s="272" t="s">
        <v>167</v>
      </c>
    </row>
    <row r="1394" spans="2:51" s="14" customFormat="1" ht="13.5">
      <c r="B1394" s="273"/>
      <c r="C1394" s="274"/>
      <c r="D1394" s="248" t="s">
        <v>180</v>
      </c>
      <c r="E1394" s="275" t="s">
        <v>24</v>
      </c>
      <c r="F1394" s="276" t="s">
        <v>201</v>
      </c>
      <c r="G1394" s="274"/>
      <c r="H1394" s="277">
        <v>3.5</v>
      </c>
      <c r="I1394" s="278"/>
      <c r="J1394" s="274"/>
      <c r="K1394" s="274"/>
      <c r="L1394" s="279"/>
      <c r="M1394" s="280"/>
      <c r="N1394" s="281"/>
      <c r="O1394" s="281"/>
      <c r="P1394" s="281"/>
      <c r="Q1394" s="281"/>
      <c r="R1394" s="281"/>
      <c r="S1394" s="281"/>
      <c r="T1394" s="282"/>
      <c r="AT1394" s="283" t="s">
        <v>180</v>
      </c>
      <c r="AU1394" s="283" t="s">
        <v>87</v>
      </c>
      <c r="AV1394" s="14" t="s">
        <v>174</v>
      </c>
      <c r="AW1394" s="14" t="s">
        <v>38</v>
      </c>
      <c r="AX1394" s="14" t="s">
        <v>25</v>
      </c>
      <c r="AY1394" s="283" t="s">
        <v>167</v>
      </c>
    </row>
    <row r="1395" spans="2:65" s="1" customFormat="1" ht="22.8" customHeight="1">
      <c r="B1395" s="47"/>
      <c r="C1395" s="236" t="s">
        <v>1774</v>
      </c>
      <c r="D1395" s="236" t="s">
        <v>169</v>
      </c>
      <c r="E1395" s="237" t="s">
        <v>1775</v>
      </c>
      <c r="F1395" s="238" t="s">
        <v>1776</v>
      </c>
      <c r="G1395" s="239" t="s">
        <v>226</v>
      </c>
      <c r="H1395" s="240">
        <v>15</v>
      </c>
      <c r="I1395" s="241"/>
      <c r="J1395" s="242">
        <f>ROUND(I1395*H1395,2)</f>
        <v>0</v>
      </c>
      <c r="K1395" s="238" t="s">
        <v>173</v>
      </c>
      <c r="L1395" s="73"/>
      <c r="M1395" s="243" t="s">
        <v>24</v>
      </c>
      <c r="N1395" s="244" t="s">
        <v>47</v>
      </c>
      <c r="O1395" s="48"/>
      <c r="P1395" s="245">
        <f>O1395*H1395</f>
        <v>0</v>
      </c>
      <c r="Q1395" s="245">
        <v>0.04536</v>
      </c>
      <c r="R1395" s="245">
        <f>Q1395*H1395</f>
        <v>0.6804</v>
      </c>
      <c r="S1395" s="245">
        <v>0</v>
      </c>
      <c r="T1395" s="246">
        <f>S1395*H1395</f>
        <v>0</v>
      </c>
      <c r="AR1395" s="25" t="s">
        <v>301</v>
      </c>
      <c r="AT1395" s="25" t="s">
        <v>169</v>
      </c>
      <c r="AU1395" s="25" t="s">
        <v>87</v>
      </c>
      <c r="AY1395" s="25" t="s">
        <v>167</v>
      </c>
      <c r="BE1395" s="247">
        <f>IF(N1395="základní",J1395,0)</f>
        <v>0</v>
      </c>
      <c r="BF1395" s="247">
        <f>IF(N1395="snížená",J1395,0)</f>
        <v>0</v>
      </c>
      <c r="BG1395" s="247">
        <f>IF(N1395="zákl. přenesená",J1395,0)</f>
        <v>0</v>
      </c>
      <c r="BH1395" s="247">
        <f>IF(N1395="sníž. přenesená",J1395,0)</f>
        <v>0</v>
      </c>
      <c r="BI1395" s="247">
        <f>IF(N1395="nulová",J1395,0)</f>
        <v>0</v>
      </c>
      <c r="BJ1395" s="25" t="s">
        <v>87</v>
      </c>
      <c r="BK1395" s="247">
        <f>ROUND(I1395*H1395,2)</f>
        <v>0</v>
      </c>
      <c r="BL1395" s="25" t="s">
        <v>301</v>
      </c>
      <c r="BM1395" s="25" t="s">
        <v>1777</v>
      </c>
    </row>
    <row r="1396" spans="2:47" s="1" customFormat="1" ht="13.5">
      <c r="B1396" s="47"/>
      <c r="C1396" s="75"/>
      <c r="D1396" s="248" t="s">
        <v>176</v>
      </c>
      <c r="E1396" s="75"/>
      <c r="F1396" s="249" t="s">
        <v>1778</v>
      </c>
      <c r="G1396" s="75"/>
      <c r="H1396" s="75"/>
      <c r="I1396" s="204"/>
      <c r="J1396" s="75"/>
      <c r="K1396" s="75"/>
      <c r="L1396" s="73"/>
      <c r="M1396" s="250"/>
      <c r="N1396" s="48"/>
      <c r="O1396" s="48"/>
      <c r="P1396" s="48"/>
      <c r="Q1396" s="48"/>
      <c r="R1396" s="48"/>
      <c r="S1396" s="48"/>
      <c r="T1396" s="96"/>
      <c r="AT1396" s="25" t="s">
        <v>176</v>
      </c>
      <c r="AU1396" s="25" t="s">
        <v>87</v>
      </c>
    </row>
    <row r="1397" spans="2:47" s="1" customFormat="1" ht="13.5">
      <c r="B1397" s="47"/>
      <c r="C1397" s="75"/>
      <c r="D1397" s="248" t="s">
        <v>178</v>
      </c>
      <c r="E1397" s="75"/>
      <c r="F1397" s="251" t="s">
        <v>1771</v>
      </c>
      <c r="G1397" s="75"/>
      <c r="H1397" s="75"/>
      <c r="I1397" s="204"/>
      <c r="J1397" s="75"/>
      <c r="K1397" s="75"/>
      <c r="L1397" s="73"/>
      <c r="M1397" s="250"/>
      <c r="N1397" s="48"/>
      <c r="O1397" s="48"/>
      <c r="P1397" s="48"/>
      <c r="Q1397" s="48"/>
      <c r="R1397" s="48"/>
      <c r="S1397" s="48"/>
      <c r="T1397" s="96"/>
      <c r="AT1397" s="25" t="s">
        <v>178</v>
      </c>
      <c r="AU1397" s="25" t="s">
        <v>87</v>
      </c>
    </row>
    <row r="1398" spans="2:51" s="12" customFormat="1" ht="13.5">
      <c r="B1398" s="252"/>
      <c r="C1398" s="253"/>
      <c r="D1398" s="248" t="s">
        <v>180</v>
      </c>
      <c r="E1398" s="254" t="s">
        <v>24</v>
      </c>
      <c r="F1398" s="255" t="s">
        <v>1779</v>
      </c>
      <c r="G1398" s="253"/>
      <c r="H1398" s="254" t="s">
        <v>24</v>
      </c>
      <c r="I1398" s="256"/>
      <c r="J1398" s="253"/>
      <c r="K1398" s="253"/>
      <c r="L1398" s="257"/>
      <c r="M1398" s="258"/>
      <c r="N1398" s="259"/>
      <c r="O1398" s="259"/>
      <c r="P1398" s="259"/>
      <c r="Q1398" s="259"/>
      <c r="R1398" s="259"/>
      <c r="S1398" s="259"/>
      <c r="T1398" s="260"/>
      <c r="AT1398" s="261" t="s">
        <v>180</v>
      </c>
      <c r="AU1398" s="261" t="s">
        <v>87</v>
      </c>
      <c r="AV1398" s="12" t="s">
        <v>25</v>
      </c>
      <c r="AW1398" s="12" t="s">
        <v>38</v>
      </c>
      <c r="AX1398" s="12" t="s">
        <v>75</v>
      </c>
      <c r="AY1398" s="261" t="s">
        <v>167</v>
      </c>
    </row>
    <row r="1399" spans="2:51" s="12" customFormat="1" ht="13.5">
      <c r="B1399" s="252"/>
      <c r="C1399" s="253"/>
      <c r="D1399" s="248" t="s">
        <v>180</v>
      </c>
      <c r="E1399" s="254" t="s">
        <v>24</v>
      </c>
      <c r="F1399" s="255" t="s">
        <v>1780</v>
      </c>
      <c r="G1399" s="253"/>
      <c r="H1399" s="254" t="s">
        <v>24</v>
      </c>
      <c r="I1399" s="256"/>
      <c r="J1399" s="253"/>
      <c r="K1399" s="253"/>
      <c r="L1399" s="257"/>
      <c r="M1399" s="258"/>
      <c r="N1399" s="259"/>
      <c r="O1399" s="259"/>
      <c r="P1399" s="259"/>
      <c r="Q1399" s="259"/>
      <c r="R1399" s="259"/>
      <c r="S1399" s="259"/>
      <c r="T1399" s="260"/>
      <c r="AT1399" s="261" t="s">
        <v>180</v>
      </c>
      <c r="AU1399" s="261" t="s">
        <v>87</v>
      </c>
      <c r="AV1399" s="12" t="s">
        <v>25</v>
      </c>
      <c r="AW1399" s="12" t="s">
        <v>38</v>
      </c>
      <c r="AX1399" s="12" t="s">
        <v>75</v>
      </c>
      <c r="AY1399" s="261" t="s">
        <v>167</v>
      </c>
    </row>
    <row r="1400" spans="2:51" s="13" customFormat="1" ht="13.5">
      <c r="B1400" s="262"/>
      <c r="C1400" s="263"/>
      <c r="D1400" s="248" t="s">
        <v>180</v>
      </c>
      <c r="E1400" s="264" t="s">
        <v>24</v>
      </c>
      <c r="F1400" s="265" t="s">
        <v>1781</v>
      </c>
      <c r="G1400" s="263"/>
      <c r="H1400" s="266">
        <v>19.105</v>
      </c>
      <c r="I1400" s="267"/>
      <c r="J1400" s="263"/>
      <c r="K1400" s="263"/>
      <c r="L1400" s="268"/>
      <c r="M1400" s="269"/>
      <c r="N1400" s="270"/>
      <c r="O1400" s="270"/>
      <c r="P1400" s="270"/>
      <c r="Q1400" s="270"/>
      <c r="R1400" s="270"/>
      <c r="S1400" s="270"/>
      <c r="T1400" s="271"/>
      <c r="AT1400" s="272" t="s">
        <v>180</v>
      </c>
      <c r="AU1400" s="272" t="s">
        <v>87</v>
      </c>
      <c r="AV1400" s="13" t="s">
        <v>87</v>
      </c>
      <c r="AW1400" s="13" t="s">
        <v>38</v>
      </c>
      <c r="AX1400" s="13" t="s">
        <v>75</v>
      </c>
      <c r="AY1400" s="272" t="s">
        <v>167</v>
      </c>
    </row>
    <row r="1401" spans="2:51" s="13" customFormat="1" ht="13.5">
      <c r="B1401" s="262"/>
      <c r="C1401" s="263"/>
      <c r="D1401" s="248" t="s">
        <v>180</v>
      </c>
      <c r="E1401" s="264" t="s">
        <v>24</v>
      </c>
      <c r="F1401" s="265" t="s">
        <v>1782</v>
      </c>
      <c r="G1401" s="263"/>
      <c r="H1401" s="266">
        <v>-4.137</v>
      </c>
      <c r="I1401" s="267"/>
      <c r="J1401" s="263"/>
      <c r="K1401" s="263"/>
      <c r="L1401" s="268"/>
      <c r="M1401" s="269"/>
      <c r="N1401" s="270"/>
      <c r="O1401" s="270"/>
      <c r="P1401" s="270"/>
      <c r="Q1401" s="270"/>
      <c r="R1401" s="270"/>
      <c r="S1401" s="270"/>
      <c r="T1401" s="271"/>
      <c r="AT1401" s="272" t="s">
        <v>180</v>
      </c>
      <c r="AU1401" s="272" t="s">
        <v>87</v>
      </c>
      <c r="AV1401" s="13" t="s">
        <v>87</v>
      </c>
      <c r="AW1401" s="13" t="s">
        <v>38</v>
      </c>
      <c r="AX1401" s="13" t="s">
        <v>75</v>
      </c>
      <c r="AY1401" s="272" t="s">
        <v>167</v>
      </c>
    </row>
    <row r="1402" spans="2:51" s="13" customFormat="1" ht="13.5">
      <c r="B1402" s="262"/>
      <c r="C1402" s="263"/>
      <c r="D1402" s="248" t="s">
        <v>180</v>
      </c>
      <c r="E1402" s="264" t="s">
        <v>24</v>
      </c>
      <c r="F1402" s="265" t="s">
        <v>1783</v>
      </c>
      <c r="G1402" s="263"/>
      <c r="H1402" s="266">
        <v>0.032</v>
      </c>
      <c r="I1402" s="267"/>
      <c r="J1402" s="263"/>
      <c r="K1402" s="263"/>
      <c r="L1402" s="268"/>
      <c r="M1402" s="269"/>
      <c r="N1402" s="270"/>
      <c r="O1402" s="270"/>
      <c r="P1402" s="270"/>
      <c r="Q1402" s="270"/>
      <c r="R1402" s="270"/>
      <c r="S1402" s="270"/>
      <c r="T1402" s="271"/>
      <c r="AT1402" s="272" t="s">
        <v>180</v>
      </c>
      <c r="AU1402" s="272" t="s">
        <v>87</v>
      </c>
      <c r="AV1402" s="13" t="s">
        <v>87</v>
      </c>
      <c r="AW1402" s="13" t="s">
        <v>38</v>
      </c>
      <c r="AX1402" s="13" t="s">
        <v>75</v>
      </c>
      <c r="AY1402" s="272" t="s">
        <v>167</v>
      </c>
    </row>
    <row r="1403" spans="2:51" s="15" customFormat="1" ht="13.5">
      <c r="B1403" s="295"/>
      <c r="C1403" s="296"/>
      <c r="D1403" s="248" t="s">
        <v>180</v>
      </c>
      <c r="E1403" s="297" t="s">
        <v>24</v>
      </c>
      <c r="F1403" s="298" t="s">
        <v>1784</v>
      </c>
      <c r="G1403" s="296"/>
      <c r="H1403" s="299">
        <v>15</v>
      </c>
      <c r="I1403" s="300"/>
      <c r="J1403" s="296"/>
      <c r="K1403" s="296"/>
      <c r="L1403" s="301"/>
      <c r="M1403" s="302"/>
      <c r="N1403" s="303"/>
      <c r="O1403" s="303"/>
      <c r="P1403" s="303"/>
      <c r="Q1403" s="303"/>
      <c r="R1403" s="303"/>
      <c r="S1403" s="303"/>
      <c r="T1403" s="304"/>
      <c r="AT1403" s="305" t="s">
        <v>180</v>
      </c>
      <c r="AU1403" s="305" t="s">
        <v>87</v>
      </c>
      <c r="AV1403" s="15" t="s">
        <v>190</v>
      </c>
      <c r="AW1403" s="15" t="s">
        <v>38</v>
      </c>
      <c r="AX1403" s="15" t="s">
        <v>25</v>
      </c>
      <c r="AY1403" s="305" t="s">
        <v>167</v>
      </c>
    </row>
    <row r="1404" spans="2:65" s="1" customFormat="1" ht="22.8" customHeight="1">
      <c r="B1404" s="47"/>
      <c r="C1404" s="236" t="s">
        <v>1785</v>
      </c>
      <c r="D1404" s="236" t="s">
        <v>169</v>
      </c>
      <c r="E1404" s="237" t="s">
        <v>1786</v>
      </c>
      <c r="F1404" s="238" t="s">
        <v>1787</v>
      </c>
      <c r="G1404" s="239" t="s">
        <v>226</v>
      </c>
      <c r="H1404" s="240">
        <v>48</v>
      </c>
      <c r="I1404" s="241"/>
      <c r="J1404" s="242">
        <f>ROUND(I1404*H1404,2)</f>
        <v>0</v>
      </c>
      <c r="K1404" s="238" t="s">
        <v>173</v>
      </c>
      <c r="L1404" s="73"/>
      <c r="M1404" s="243" t="s">
        <v>24</v>
      </c>
      <c r="N1404" s="244" t="s">
        <v>47</v>
      </c>
      <c r="O1404" s="48"/>
      <c r="P1404" s="245">
        <f>O1404*H1404</f>
        <v>0</v>
      </c>
      <c r="Q1404" s="245">
        <v>0.04619</v>
      </c>
      <c r="R1404" s="245">
        <f>Q1404*H1404</f>
        <v>2.21712</v>
      </c>
      <c r="S1404" s="245">
        <v>0</v>
      </c>
      <c r="T1404" s="246">
        <f>S1404*H1404</f>
        <v>0</v>
      </c>
      <c r="AR1404" s="25" t="s">
        <v>301</v>
      </c>
      <c r="AT1404" s="25" t="s">
        <v>169</v>
      </c>
      <c r="AU1404" s="25" t="s">
        <v>87</v>
      </c>
      <c r="AY1404" s="25" t="s">
        <v>167</v>
      </c>
      <c r="BE1404" s="247">
        <f>IF(N1404="základní",J1404,0)</f>
        <v>0</v>
      </c>
      <c r="BF1404" s="247">
        <f>IF(N1404="snížená",J1404,0)</f>
        <v>0</v>
      </c>
      <c r="BG1404" s="247">
        <f>IF(N1404="zákl. přenesená",J1404,0)</f>
        <v>0</v>
      </c>
      <c r="BH1404" s="247">
        <f>IF(N1404="sníž. přenesená",J1404,0)</f>
        <v>0</v>
      </c>
      <c r="BI1404" s="247">
        <f>IF(N1404="nulová",J1404,0)</f>
        <v>0</v>
      </c>
      <c r="BJ1404" s="25" t="s">
        <v>87</v>
      </c>
      <c r="BK1404" s="247">
        <f>ROUND(I1404*H1404,2)</f>
        <v>0</v>
      </c>
      <c r="BL1404" s="25" t="s">
        <v>301</v>
      </c>
      <c r="BM1404" s="25" t="s">
        <v>1788</v>
      </c>
    </row>
    <row r="1405" spans="2:47" s="1" customFormat="1" ht="13.5">
      <c r="B1405" s="47"/>
      <c r="C1405" s="75"/>
      <c r="D1405" s="248" t="s">
        <v>176</v>
      </c>
      <c r="E1405" s="75"/>
      <c r="F1405" s="249" t="s">
        <v>1789</v>
      </c>
      <c r="G1405" s="75"/>
      <c r="H1405" s="75"/>
      <c r="I1405" s="204"/>
      <c r="J1405" s="75"/>
      <c r="K1405" s="75"/>
      <c r="L1405" s="73"/>
      <c r="M1405" s="250"/>
      <c r="N1405" s="48"/>
      <c r="O1405" s="48"/>
      <c r="P1405" s="48"/>
      <c r="Q1405" s="48"/>
      <c r="R1405" s="48"/>
      <c r="S1405" s="48"/>
      <c r="T1405" s="96"/>
      <c r="AT1405" s="25" t="s">
        <v>176</v>
      </c>
      <c r="AU1405" s="25" t="s">
        <v>87</v>
      </c>
    </row>
    <row r="1406" spans="2:47" s="1" customFormat="1" ht="13.5">
      <c r="B1406" s="47"/>
      <c r="C1406" s="75"/>
      <c r="D1406" s="248" t="s">
        <v>178</v>
      </c>
      <c r="E1406" s="75"/>
      <c r="F1406" s="251" t="s">
        <v>1771</v>
      </c>
      <c r="G1406" s="75"/>
      <c r="H1406" s="75"/>
      <c r="I1406" s="204"/>
      <c r="J1406" s="75"/>
      <c r="K1406" s="75"/>
      <c r="L1406" s="73"/>
      <c r="M1406" s="250"/>
      <c r="N1406" s="48"/>
      <c r="O1406" s="48"/>
      <c r="P1406" s="48"/>
      <c r="Q1406" s="48"/>
      <c r="R1406" s="48"/>
      <c r="S1406" s="48"/>
      <c r="T1406" s="96"/>
      <c r="AT1406" s="25" t="s">
        <v>178</v>
      </c>
      <c r="AU1406" s="25" t="s">
        <v>87</v>
      </c>
    </row>
    <row r="1407" spans="2:51" s="12" customFormat="1" ht="13.5">
      <c r="B1407" s="252"/>
      <c r="C1407" s="253"/>
      <c r="D1407" s="248" t="s">
        <v>180</v>
      </c>
      <c r="E1407" s="254" t="s">
        <v>24</v>
      </c>
      <c r="F1407" s="255" t="s">
        <v>417</v>
      </c>
      <c r="G1407" s="253"/>
      <c r="H1407" s="254" t="s">
        <v>24</v>
      </c>
      <c r="I1407" s="256"/>
      <c r="J1407" s="253"/>
      <c r="K1407" s="253"/>
      <c r="L1407" s="257"/>
      <c r="M1407" s="258"/>
      <c r="N1407" s="259"/>
      <c r="O1407" s="259"/>
      <c r="P1407" s="259"/>
      <c r="Q1407" s="259"/>
      <c r="R1407" s="259"/>
      <c r="S1407" s="259"/>
      <c r="T1407" s="260"/>
      <c r="AT1407" s="261" t="s">
        <v>180</v>
      </c>
      <c r="AU1407" s="261" t="s">
        <v>87</v>
      </c>
      <c r="AV1407" s="12" t="s">
        <v>25</v>
      </c>
      <c r="AW1407" s="12" t="s">
        <v>38</v>
      </c>
      <c r="AX1407" s="12" t="s">
        <v>75</v>
      </c>
      <c r="AY1407" s="261" t="s">
        <v>167</v>
      </c>
    </row>
    <row r="1408" spans="2:51" s="12" customFormat="1" ht="13.5">
      <c r="B1408" s="252"/>
      <c r="C1408" s="253"/>
      <c r="D1408" s="248" t="s">
        <v>180</v>
      </c>
      <c r="E1408" s="254" t="s">
        <v>24</v>
      </c>
      <c r="F1408" s="255" t="s">
        <v>1790</v>
      </c>
      <c r="G1408" s="253"/>
      <c r="H1408" s="254" t="s">
        <v>24</v>
      </c>
      <c r="I1408" s="256"/>
      <c r="J1408" s="253"/>
      <c r="K1408" s="253"/>
      <c r="L1408" s="257"/>
      <c r="M1408" s="258"/>
      <c r="N1408" s="259"/>
      <c r="O1408" s="259"/>
      <c r="P1408" s="259"/>
      <c r="Q1408" s="259"/>
      <c r="R1408" s="259"/>
      <c r="S1408" s="259"/>
      <c r="T1408" s="260"/>
      <c r="AT1408" s="261" t="s">
        <v>180</v>
      </c>
      <c r="AU1408" s="261" t="s">
        <v>87</v>
      </c>
      <c r="AV1408" s="12" t="s">
        <v>25</v>
      </c>
      <c r="AW1408" s="12" t="s">
        <v>38</v>
      </c>
      <c r="AX1408" s="12" t="s">
        <v>75</v>
      </c>
      <c r="AY1408" s="261" t="s">
        <v>167</v>
      </c>
    </row>
    <row r="1409" spans="2:51" s="13" customFormat="1" ht="13.5">
      <c r="B1409" s="262"/>
      <c r="C1409" s="263"/>
      <c r="D1409" s="248" t="s">
        <v>180</v>
      </c>
      <c r="E1409" s="264" t="s">
        <v>24</v>
      </c>
      <c r="F1409" s="265" t="s">
        <v>1791</v>
      </c>
      <c r="G1409" s="263"/>
      <c r="H1409" s="266">
        <v>34.2</v>
      </c>
      <c r="I1409" s="267"/>
      <c r="J1409" s="263"/>
      <c r="K1409" s="263"/>
      <c r="L1409" s="268"/>
      <c r="M1409" s="269"/>
      <c r="N1409" s="270"/>
      <c r="O1409" s="270"/>
      <c r="P1409" s="270"/>
      <c r="Q1409" s="270"/>
      <c r="R1409" s="270"/>
      <c r="S1409" s="270"/>
      <c r="T1409" s="271"/>
      <c r="AT1409" s="272" t="s">
        <v>180</v>
      </c>
      <c r="AU1409" s="272" t="s">
        <v>87</v>
      </c>
      <c r="AV1409" s="13" t="s">
        <v>87</v>
      </c>
      <c r="AW1409" s="13" t="s">
        <v>38</v>
      </c>
      <c r="AX1409" s="13" t="s">
        <v>75</v>
      </c>
      <c r="AY1409" s="272" t="s">
        <v>167</v>
      </c>
    </row>
    <row r="1410" spans="2:51" s="13" customFormat="1" ht="13.5">
      <c r="B1410" s="262"/>
      <c r="C1410" s="263"/>
      <c r="D1410" s="248" t="s">
        <v>180</v>
      </c>
      <c r="E1410" s="264" t="s">
        <v>24</v>
      </c>
      <c r="F1410" s="265" t="s">
        <v>1792</v>
      </c>
      <c r="G1410" s="263"/>
      <c r="H1410" s="266">
        <v>20.3</v>
      </c>
      <c r="I1410" s="267"/>
      <c r="J1410" s="263"/>
      <c r="K1410" s="263"/>
      <c r="L1410" s="268"/>
      <c r="M1410" s="269"/>
      <c r="N1410" s="270"/>
      <c r="O1410" s="270"/>
      <c r="P1410" s="270"/>
      <c r="Q1410" s="270"/>
      <c r="R1410" s="270"/>
      <c r="S1410" s="270"/>
      <c r="T1410" s="271"/>
      <c r="AT1410" s="272" t="s">
        <v>180</v>
      </c>
      <c r="AU1410" s="272" t="s">
        <v>87</v>
      </c>
      <c r="AV1410" s="13" t="s">
        <v>87</v>
      </c>
      <c r="AW1410" s="13" t="s">
        <v>38</v>
      </c>
      <c r="AX1410" s="13" t="s">
        <v>75</v>
      </c>
      <c r="AY1410" s="272" t="s">
        <v>167</v>
      </c>
    </row>
    <row r="1411" spans="2:51" s="13" customFormat="1" ht="13.5">
      <c r="B1411" s="262"/>
      <c r="C1411" s="263"/>
      <c r="D1411" s="248" t="s">
        <v>180</v>
      </c>
      <c r="E1411" s="264" t="s">
        <v>24</v>
      </c>
      <c r="F1411" s="265" t="s">
        <v>1793</v>
      </c>
      <c r="G1411" s="263"/>
      <c r="H1411" s="266">
        <v>-7.88</v>
      </c>
      <c r="I1411" s="267"/>
      <c r="J1411" s="263"/>
      <c r="K1411" s="263"/>
      <c r="L1411" s="268"/>
      <c r="M1411" s="269"/>
      <c r="N1411" s="270"/>
      <c r="O1411" s="270"/>
      <c r="P1411" s="270"/>
      <c r="Q1411" s="270"/>
      <c r="R1411" s="270"/>
      <c r="S1411" s="270"/>
      <c r="T1411" s="271"/>
      <c r="AT1411" s="272" t="s">
        <v>180</v>
      </c>
      <c r="AU1411" s="272" t="s">
        <v>87</v>
      </c>
      <c r="AV1411" s="13" t="s">
        <v>87</v>
      </c>
      <c r="AW1411" s="13" t="s">
        <v>38</v>
      </c>
      <c r="AX1411" s="13" t="s">
        <v>75</v>
      </c>
      <c r="AY1411" s="272" t="s">
        <v>167</v>
      </c>
    </row>
    <row r="1412" spans="2:51" s="13" customFormat="1" ht="13.5">
      <c r="B1412" s="262"/>
      <c r="C1412" s="263"/>
      <c r="D1412" s="248" t="s">
        <v>180</v>
      </c>
      <c r="E1412" s="264" t="s">
        <v>24</v>
      </c>
      <c r="F1412" s="265" t="s">
        <v>1794</v>
      </c>
      <c r="G1412" s="263"/>
      <c r="H1412" s="266">
        <v>1.38</v>
      </c>
      <c r="I1412" s="267"/>
      <c r="J1412" s="263"/>
      <c r="K1412" s="263"/>
      <c r="L1412" s="268"/>
      <c r="M1412" s="269"/>
      <c r="N1412" s="270"/>
      <c r="O1412" s="270"/>
      <c r="P1412" s="270"/>
      <c r="Q1412" s="270"/>
      <c r="R1412" s="270"/>
      <c r="S1412" s="270"/>
      <c r="T1412" s="271"/>
      <c r="AT1412" s="272" t="s">
        <v>180</v>
      </c>
      <c r="AU1412" s="272" t="s">
        <v>87</v>
      </c>
      <c r="AV1412" s="13" t="s">
        <v>87</v>
      </c>
      <c r="AW1412" s="13" t="s">
        <v>38</v>
      </c>
      <c r="AX1412" s="13" t="s">
        <v>75</v>
      </c>
      <c r="AY1412" s="272" t="s">
        <v>167</v>
      </c>
    </row>
    <row r="1413" spans="2:51" s="14" customFormat="1" ht="13.5">
      <c r="B1413" s="273"/>
      <c r="C1413" s="274"/>
      <c r="D1413" s="248" t="s">
        <v>180</v>
      </c>
      <c r="E1413" s="275" t="s">
        <v>24</v>
      </c>
      <c r="F1413" s="276" t="s">
        <v>201</v>
      </c>
      <c r="G1413" s="274"/>
      <c r="H1413" s="277">
        <v>48</v>
      </c>
      <c r="I1413" s="278"/>
      <c r="J1413" s="274"/>
      <c r="K1413" s="274"/>
      <c r="L1413" s="279"/>
      <c r="M1413" s="280"/>
      <c r="N1413" s="281"/>
      <c r="O1413" s="281"/>
      <c r="P1413" s="281"/>
      <c r="Q1413" s="281"/>
      <c r="R1413" s="281"/>
      <c r="S1413" s="281"/>
      <c r="T1413" s="282"/>
      <c r="AT1413" s="283" t="s">
        <v>180</v>
      </c>
      <c r="AU1413" s="283" t="s">
        <v>87</v>
      </c>
      <c r="AV1413" s="14" t="s">
        <v>174</v>
      </c>
      <c r="AW1413" s="14" t="s">
        <v>38</v>
      </c>
      <c r="AX1413" s="14" t="s">
        <v>25</v>
      </c>
      <c r="AY1413" s="283" t="s">
        <v>167</v>
      </c>
    </row>
    <row r="1414" spans="2:65" s="1" customFormat="1" ht="22.8" customHeight="1">
      <c r="B1414" s="47"/>
      <c r="C1414" s="236" t="s">
        <v>1795</v>
      </c>
      <c r="D1414" s="236" t="s">
        <v>169</v>
      </c>
      <c r="E1414" s="237" t="s">
        <v>1796</v>
      </c>
      <c r="F1414" s="238" t="s">
        <v>1797</v>
      </c>
      <c r="G1414" s="239" t="s">
        <v>226</v>
      </c>
      <c r="H1414" s="240">
        <v>12</v>
      </c>
      <c r="I1414" s="241"/>
      <c r="J1414" s="242">
        <f>ROUND(I1414*H1414,2)</f>
        <v>0</v>
      </c>
      <c r="K1414" s="238" t="s">
        <v>173</v>
      </c>
      <c r="L1414" s="73"/>
      <c r="M1414" s="243" t="s">
        <v>24</v>
      </c>
      <c r="N1414" s="244" t="s">
        <v>47</v>
      </c>
      <c r="O1414" s="48"/>
      <c r="P1414" s="245">
        <f>O1414*H1414</f>
        <v>0</v>
      </c>
      <c r="Q1414" s="245">
        <v>0.04745</v>
      </c>
      <c r="R1414" s="245">
        <f>Q1414*H1414</f>
        <v>0.5694</v>
      </c>
      <c r="S1414" s="245">
        <v>0</v>
      </c>
      <c r="T1414" s="246">
        <f>S1414*H1414</f>
        <v>0</v>
      </c>
      <c r="AR1414" s="25" t="s">
        <v>301</v>
      </c>
      <c r="AT1414" s="25" t="s">
        <v>169</v>
      </c>
      <c r="AU1414" s="25" t="s">
        <v>87</v>
      </c>
      <c r="AY1414" s="25" t="s">
        <v>167</v>
      </c>
      <c r="BE1414" s="247">
        <f>IF(N1414="základní",J1414,0)</f>
        <v>0</v>
      </c>
      <c r="BF1414" s="247">
        <f>IF(N1414="snížená",J1414,0)</f>
        <v>0</v>
      </c>
      <c r="BG1414" s="247">
        <f>IF(N1414="zákl. přenesená",J1414,0)</f>
        <v>0</v>
      </c>
      <c r="BH1414" s="247">
        <f>IF(N1414="sníž. přenesená",J1414,0)</f>
        <v>0</v>
      </c>
      <c r="BI1414" s="247">
        <f>IF(N1414="nulová",J1414,0)</f>
        <v>0</v>
      </c>
      <c r="BJ1414" s="25" t="s">
        <v>87</v>
      </c>
      <c r="BK1414" s="247">
        <f>ROUND(I1414*H1414,2)</f>
        <v>0</v>
      </c>
      <c r="BL1414" s="25" t="s">
        <v>301</v>
      </c>
      <c r="BM1414" s="25" t="s">
        <v>1798</v>
      </c>
    </row>
    <row r="1415" spans="2:47" s="1" customFormat="1" ht="13.5">
      <c r="B1415" s="47"/>
      <c r="C1415" s="75"/>
      <c r="D1415" s="248" t="s">
        <v>176</v>
      </c>
      <c r="E1415" s="75"/>
      <c r="F1415" s="249" t="s">
        <v>1799</v>
      </c>
      <c r="G1415" s="75"/>
      <c r="H1415" s="75"/>
      <c r="I1415" s="204"/>
      <c r="J1415" s="75"/>
      <c r="K1415" s="75"/>
      <c r="L1415" s="73"/>
      <c r="M1415" s="250"/>
      <c r="N1415" s="48"/>
      <c r="O1415" s="48"/>
      <c r="P1415" s="48"/>
      <c r="Q1415" s="48"/>
      <c r="R1415" s="48"/>
      <c r="S1415" s="48"/>
      <c r="T1415" s="96"/>
      <c r="AT1415" s="25" t="s">
        <v>176</v>
      </c>
      <c r="AU1415" s="25" t="s">
        <v>87</v>
      </c>
    </row>
    <row r="1416" spans="2:47" s="1" customFormat="1" ht="13.5">
      <c r="B1416" s="47"/>
      <c r="C1416" s="75"/>
      <c r="D1416" s="248" t="s">
        <v>178</v>
      </c>
      <c r="E1416" s="75"/>
      <c r="F1416" s="251" t="s">
        <v>1771</v>
      </c>
      <c r="G1416" s="75"/>
      <c r="H1416" s="75"/>
      <c r="I1416" s="204"/>
      <c r="J1416" s="75"/>
      <c r="K1416" s="75"/>
      <c r="L1416" s="73"/>
      <c r="M1416" s="250"/>
      <c r="N1416" s="48"/>
      <c r="O1416" s="48"/>
      <c r="P1416" s="48"/>
      <c r="Q1416" s="48"/>
      <c r="R1416" s="48"/>
      <c r="S1416" s="48"/>
      <c r="T1416" s="96"/>
      <c r="AT1416" s="25" t="s">
        <v>178</v>
      </c>
      <c r="AU1416" s="25" t="s">
        <v>87</v>
      </c>
    </row>
    <row r="1417" spans="2:51" s="12" customFormat="1" ht="13.5">
      <c r="B1417" s="252"/>
      <c r="C1417" s="253"/>
      <c r="D1417" s="248" t="s">
        <v>180</v>
      </c>
      <c r="E1417" s="254" t="s">
        <v>24</v>
      </c>
      <c r="F1417" s="255" t="s">
        <v>1779</v>
      </c>
      <c r="G1417" s="253"/>
      <c r="H1417" s="254" t="s">
        <v>24</v>
      </c>
      <c r="I1417" s="256"/>
      <c r="J1417" s="253"/>
      <c r="K1417" s="253"/>
      <c r="L1417" s="257"/>
      <c r="M1417" s="258"/>
      <c r="N1417" s="259"/>
      <c r="O1417" s="259"/>
      <c r="P1417" s="259"/>
      <c r="Q1417" s="259"/>
      <c r="R1417" s="259"/>
      <c r="S1417" s="259"/>
      <c r="T1417" s="260"/>
      <c r="AT1417" s="261" t="s">
        <v>180</v>
      </c>
      <c r="AU1417" s="261" t="s">
        <v>87</v>
      </c>
      <c r="AV1417" s="12" t="s">
        <v>25</v>
      </c>
      <c r="AW1417" s="12" t="s">
        <v>38</v>
      </c>
      <c r="AX1417" s="12" t="s">
        <v>75</v>
      </c>
      <c r="AY1417" s="261" t="s">
        <v>167</v>
      </c>
    </row>
    <row r="1418" spans="2:51" s="12" customFormat="1" ht="13.5">
      <c r="B1418" s="252"/>
      <c r="C1418" s="253"/>
      <c r="D1418" s="248" t="s">
        <v>180</v>
      </c>
      <c r="E1418" s="254" t="s">
        <v>24</v>
      </c>
      <c r="F1418" s="255" t="s">
        <v>1780</v>
      </c>
      <c r="G1418" s="253"/>
      <c r="H1418" s="254" t="s">
        <v>24</v>
      </c>
      <c r="I1418" s="256"/>
      <c r="J1418" s="253"/>
      <c r="K1418" s="253"/>
      <c r="L1418" s="257"/>
      <c r="M1418" s="258"/>
      <c r="N1418" s="259"/>
      <c r="O1418" s="259"/>
      <c r="P1418" s="259"/>
      <c r="Q1418" s="259"/>
      <c r="R1418" s="259"/>
      <c r="S1418" s="259"/>
      <c r="T1418" s="260"/>
      <c r="AT1418" s="261" t="s">
        <v>180</v>
      </c>
      <c r="AU1418" s="261" t="s">
        <v>87</v>
      </c>
      <c r="AV1418" s="12" t="s">
        <v>25</v>
      </c>
      <c r="AW1418" s="12" t="s">
        <v>38</v>
      </c>
      <c r="AX1418" s="12" t="s">
        <v>75</v>
      </c>
      <c r="AY1418" s="261" t="s">
        <v>167</v>
      </c>
    </row>
    <row r="1419" spans="2:51" s="13" customFormat="1" ht="13.5">
      <c r="B1419" s="262"/>
      <c r="C1419" s="263"/>
      <c r="D1419" s="248" t="s">
        <v>180</v>
      </c>
      <c r="E1419" s="264" t="s">
        <v>24</v>
      </c>
      <c r="F1419" s="265" t="s">
        <v>1800</v>
      </c>
      <c r="G1419" s="263"/>
      <c r="H1419" s="266">
        <v>12</v>
      </c>
      <c r="I1419" s="267"/>
      <c r="J1419" s="263"/>
      <c r="K1419" s="263"/>
      <c r="L1419" s="268"/>
      <c r="M1419" s="269"/>
      <c r="N1419" s="270"/>
      <c r="O1419" s="270"/>
      <c r="P1419" s="270"/>
      <c r="Q1419" s="270"/>
      <c r="R1419" s="270"/>
      <c r="S1419" s="270"/>
      <c r="T1419" s="271"/>
      <c r="AT1419" s="272" t="s">
        <v>180</v>
      </c>
      <c r="AU1419" s="272" t="s">
        <v>87</v>
      </c>
      <c r="AV1419" s="13" t="s">
        <v>87</v>
      </c>
      <c r="AW1419" s="13" t="s">
        <v>38</v>
      </c>
      <c r="AX1419" s="13" t="s">
        <v>25</v>
      </c>
      <c r="AY1419" s="272" t="s">
        <v>167</v>
      </c>
    </row>
    <row r="1420" spans="2:65" s="1" customFormat="1" ht="22.8" customHeight="1">
      <c r="B1420" s="47"/>
      <c r="C1420" s="236" t="s">
        <v>1801</v>
      </c>
      <c r="D1420" s="236" t="s">
        <v>169</v>
      </c>
      <c r="E1420" s="237" t="s">
        <v>1802</v>
      </c>
      <c r="F1420" s="238" t="s">
        <v>1803</v>
      </c>
      <c r="G1420" s="239" t="s">
        <v>226</v>
      </c>
      <c r="H1420" s="240">
        <v>6</v>
      </c>
      <c r="I1420" s="241"/>
      <c r="J1420" s="242">
        <f>ROUND(I1420*H1420,2)</f>
        <v>0</v>
      </c>
      <c r="K1420" s="238" t="s">
        <v>173</v>
      </c>
      <c r="L1420" s="73"/>
      <c r="M1420" s="243" t="s">
        <v>24</v>
      </c>
      <c r="N1420" s="244" t="s">
        <v>47</v>
      </c>
      <c r="O1420" s="48"/>
      <c r="P1420" s="245">
        <f>O1420*H1420</f>
        <v>0</v>
      </c>
      <c r="Q1420" s="245">
        <v>0.04728</v>
      </c>
      <c r="R1420" s="245">
        <f>Q1420*H1420</f>
        <v>0.28368000000000004</v>
      </c>
      <c r="S1420" s="245">
        <v>0</v>
      </c>
      <c r="T1420" s="246">
        <f>S1420*H1420</f>
        <v>0</v>
      </c>
      <c r="AR1420" s="25" t="s">
        <v>301</v>
      </c>
      <c r="AT1420" s="25" t="s">
        <v>169</v>
      </c>
      <c r="AU1420" s="25" t="s">
        <v>87</v>
      </c>
      <c r="AY1420" s="25" t="s">
        <v>167</v>
      </c>
      <c r="BE1420" s="247">
        <f>IF(N1420="základní",J1420,0)</f>
        <v>0</v>
      </c>
      <c r="BF1420" s="247">
        <f>IF(N1420="snížená",J1420,0)</f>
        <v>0</v>
      </c>
      <c r="BG1420" s="247">
        <f>IF(N1420="zákl. přenesená",J1420,0)</f>
        <v>0</v>
      </c>
      <c r="BH1420" s="247">
        <f>IF(N1420="sníž. přenesená",J1420,0)</f>
        <v>0</v>
      </c>
      <c r="BI1420" s="247">
        <f>IF(N1420="nulová",J1420,0)</f>
        <v>0</v>
      </c>
      <c r="BJ1420" s="25" t="s">
        <v>87</v>
      </c>
      <c r="BK1420" s="247">
        <f>ROUND(I1420*H1420,2)</f>
        <v>0</v>
      </c>
      <c r="BL1420" s="25" t="s">
        <v>301</v>
      </c>
      <c r="BM1420" s="25" t="s">
        <v>1804</v>
      </c>
    </row>
    <row r="1421" spans="2:47" s="1" customFormat="1" ht="13.5">
      <c r="B1421" s="47"/>
      <c r="C1421" s="75"/>
      <c r="D1421" s="248" t="s">
        <v>176</v>
      </c>
      <c r="E1421" s="75"/>
      <c r="F1421" s="249" t="s">
        <v>1805</v>
      </c>
      <c r="G1421" s="75"/>
      <c r="H1421" s="75"/>
      <c r="I1421" s="204"/>
      <c r="J1421" s="75"/>
      <c r="K1421" s="75"/>
      <c r="L1421" s="73"/>
      <c r="M1421" s="250"/>
      <c r="N1421" s="48"/>
      <c r="O1421" s="48"/>
      <c r="P1421" s="48"/>
      <c r="Q1421" s="48"/>
      <c r="R1421" s="48"/>
      <c r="S1421" s="48"/>
      <c r="T1421" s="96"/>
      <c r="AT1421" s="25" t="s">
        <v>176</v>
      </c>
      <c r="AU1421" s="25" t="s">
        <v>87</v>
      </c>
    </row>
    <row r="1422" spans="2:47" s="1" customFormat="1" ht="13.5">
      <c r="B1422" s="47"/>
      <c r="C1422" s="75"/>
      <c r="D1422" s="248" t="s">
        <v>178</v>
      </c>
      <c r="E1422" s="75"/>
      <c r="F1422" s="251" t="s">
        <v>1806</v>
      </c>
      <c r="G1422" s="75"/>
      <c r="H1422" s="75"/>
      <c r="I1422" s="204"/>
      <c r="J1422" s="75"/>
      <c r="K1422" s="75"/>
      <c r="L1422" s="73"/>
      <c r="M1422" s="250"/>
      <c r="N1422" s="48"/>
      <c r="O1422" s="48"/>
      <c r="P1422" s="48"/>
      <c r="Q1422" s="48"/>
      <c r="R1422" s="48"/>
      <c r="S1422" s="48"/>
      <c r="T1422" s="96"/>
      <c r="AT1422" s="25" t="s">
        <v>178</v>
      </c>
      <c r="AU1422" s="25" t="s">
        <v>87</v>
      </c>
    </row>
    <row r="1423" spans="2:51" s="12" customFormat="1" ht="13.5">
      <c r="B1423" s="252"/>
      <c r="C1423" s="253"/>
      <c r="D1423" s="248" t="s">
        <v>180</v>
      </c>
      <c r="E1423" s="254" t="s">
        <v>24</v>
      </c>
      <c r="F1423" s="255" t="s">
        <v>1779</v>
      </c>
      <c r="G1423" s="253"/>
      <c r="H1423" s="254" t="s">
        <v>24</v>
      </c>
      <c r="I1423" s="256"/>
      <c r="J1423" s="253"/>
      <c r="K1423" s="253"/>
      <c r="L1423" s="257"/>
      <c r="M1423" s="258"/>
      <c r="N1423" s="259"/>
      <c r="O1423" s="259"/>
      <c r="P1423" s="259"/>
      <c r="Q1423" s="259"/>
      <c r="R1423" s="259"/>
      <c r="S1423" s="259"/>
      <c r="T1423" s="260"/>
      <c r="AT1423" s="261" t="s">
        <v>180</v>
      </c>
      <c r="AU1423" s="261" t="s">
        <v>87</v>
      </c>
      <c r="AV1423" s="12" t="s">
        <v>25</v>
      </c>
      <c r="AW1423" s="12" t="s">
        <v>38</v>
      </c>
      <c r="AX1423" s="12" t="s">
        <v>75</v>
      </c>
      <c r="AY1423" s="261" t="s">
        <v>167</v>
      </c>
    </row>
    <row r="1424" spans="2:51" s="12" customFormat="1" ht="13.5">
      <c r="B1424" s="252"/>
      <c r="C1424" s="253"/>
      <c r="D1424" s="248" t="s">
        <v>180</v>
      </c>
      <c r="E1424" s="254" t="s">
        <v>24</v>
      </c>
      <c r="F1424" s="255" t="s">
        <v>1780</v>
      </c>
      <c r="G1424" s="253"/>
      <c r="H1424" s="254" t="s">
        <v>24</v>
      </c>
      <c r="I1424" s="256"/>
      <c r="J1424" s="253"/>
      <c r="K1424" s="253"/>
      <c r="L1424" s="257"/>
      <c r="M1424" s="258"/>
      <c r="N1424" s="259"/>
      <c r="O1424" s="259"/>
      <c r="P1424" s="259"/>
      <c r="Q1424" s="259"/>
      <c r="R1424" s="259"/>
      <c r="S1424" s="259"/>
      <c r="T1424" s="260"/>
      <c r="AT1424" s="261" t="s">
        <v>180</v>
      </c>
      <c r="AU1424" s="261" t="s">
        <v>87</v>
      </c>
      <c r="AV1424" s="12" t="s">
        <v>25</v>
      </c>
      <c r="AW1424" s="12" t="s">
        <v>38</v>
      </c>
      <c r="AX1424" s="12" t="s">
        <v>75</v>
      </c>
      <c r="AY1424" s="261" t="s">
        <v>167</v>
      </c>
    </row>
    <row r="1425" spans="2:51" s="13" customFormat="1" ht="13.5">
      <c r="B1425" s="262"/>
      <c r="C1425" s="263"/>
      <c r="D1425" s="248" t="s">
        <v>180</v>
      </c>
      <c r="E1425" s="264" t="s">
        <v>24</v>
      </c>
      <c r="F1425" s="265" t="s">
        <v>1807</v>
      </c>
      <c r="G1425" s="263"/>
      <c r="H1425" s="266">
        <v>6</v>
      </c>
      <c r="I1425" s="267"/>
      <c r="J1425" s="263"/>
      <c r="K1425" s="263"/>
      <c r="L1425" s="268"/>
      <c r="M1425" s="269"/>
      <c r="N1425" s="270"/>
      <c r="O1425" s="270"/>
      <c r="P1425" s="270"/>
      <c r="Q1425" s="270"/>
      <c r="R1425" s="270"/>
      <c r="S1425" s="270"/>
      <c r="T1425" s="271"/>
      <c r="AT1425" s="272" t="s">
        <v>180</v>
      </c>
      <c r="AU1425" s="272" t="s">
        <v>87</v>
      </c>
      <c r="AV1425" s="13" t="s">
        <v>87</v>
      </c>
      <c r="AW1425" s="13" t="s">
        <v>38</v>
      </c>
      <c r="AX1425" s="13" t="s">
        <v>25</v>
      </c>
      <c r="AY1425" s="272" t="s">
        <v>167</v>
      </c>
    </row>
    <row r="1426" spans="2:65" s="1" customFormat="1" ht="22.8" customHeight="1">
      <c r="B1426" s="47"/>
      <c r="C1426" s="236" t="s">
        <v>1808</v>
      </c>
      <c r="D1426" s="236" t="s">
        <v>169</v>
      </c>
      <c r="E1426" s="237" t="s">
        <v>1809</v>
      </c>
      <c r="F1426" s="238" t="s">
        <v>1810</v>
      </c>
      <c r="G1426" s="239" t="s">
        <v>226</v>
      </c>
      <c r="H1426" s="240">
        <v>12</v>
      </c>
      <c r="I1426" s="241"/>
      <c r="J1426" s="242">
        <f>ROUND(I1426*H1426,2)</f>
        <v>0</v>
      </c>
      <c r="K1426" s="238" t="s">
        <v>173</v>
      </c>
      <c r="L1426" s="73"/>
      <c r="M1426" s="243" t="s">
        <v>24</v>
      </c>
      <c r="N1426" s="244" t="s">
        <v>47</v>
      </c>
      <c r="O1426" s="48"/>
      <c r="P1426" s="245">
        <f>O1426*H1426</f>
        <v>0</v>
      </c>
      <c r="Q1426" s="245">
        <v>0.0478</v>
      </c>
      <c r="R1426" s="245">
        <f>Q1426*H1426</f>
        <v>0.5736</v>
      </c>
      <c r="S1426" s="245">
        <v>0</v>
      </c>
      <c r="T1426" s="246">
        <f>S1426*H1426</f>
        <v>0</v>
      </c>
      <c r="AR1426" s="25" t="s">
        <v>301</v>
      </c>
      <c r="AT1426" s="25" t="s">
        <v>169</v>
      </c>
      <c r="AU1426" s="25" t="s">
        <v>87</v>
      </c>
      <c r="AY1426" s="25" t="s">
        <v>167</v>
      </c>
      <c r="BE1426" s="247">
        <f>IF(N1426="základní",J1426,0)</f>
        <v>0</v>
      </c>
      <c r="BF1426" s="247">
        <f>IF(N1426="snížená",J1426,0)</f>
        <v>0</v>
      </c>
      <c r="BG1426" s="247">
        <f>IF(N1426="zákl. přenesená",J1426,0)</f>
        <v>0</v>
      </c>
      <c r="BH1426" s="247">
        <f>IF(N1426="sníž. přenesená",J1426,0)</f>
        <v>0</v>
      </c>
      <c r="BI1426" s="247">
        <f>IF(N1426="nulová",J1426,0)</f>
        <v>0</v>
      </c>
      <c r="BJ1426" s="25" t="s">
        <v>87</v>
      </c>
      <c r="BK1426" s="247">
        <f>ROUND(I1426*H1426,2)</f>
        <v>0</v>
      </c>
      <c r="BL1426" s="25" t="s">
        <v>301</v>
      </c>
      <c r="BM1426" s="25" t="s">
        <v>1811</v>
      </c>
    </row>
    <row r="1427" spans="2:47" s="1" customFormat="1" ht="13.5">
      <c r="B1427" s="47"/>
      <c r="C1427" s="75"/>
      <c r="D1427" s="248" t="s">
        <v>176</v>
      </c>
      <c r="E1427" s="75"/>
      <c r="F1427" s="249" t="s">
        <v>1812</v>
      </c>
      <c r="G1427" s="75"/>
      <c r="H1427" s="75"/>
      <c r="I1427" s="204"/>
      <c r="J1427" s="75"/>
      <c r="K1427" s="75"/>
      <c r="L1427" s="73"/>
      <c r="M1427" s="250"/>
      <c r="N1427" s="48"/>
      <c r="O1427" s="48"/>
      <c r="P1427" s="48"/>
      <c r="Q1427" s="48"/>
      <c r="R1427" s="48"/>
      <c r="S1427" s="48"/>
      <c r="T1427" s="96"/>
      <c r="AT1427" s="25" t="s">
        <v>176</v>
      </c>
      <c r="AU1427" s="25" t="s">
        <v>87</v>
      </c>
    </row>
    <row r="1428" spans="2:47" s="1" customFormat="1" ht="13.5">
      <c r="B1428" s="47"/>
      <c r="C1428" s="75"/>
      <c r="D1428" s="248" t="s">
        <v>178</v>
      </c>
      <c r="E1428" s="75"/>
      <c r="F1428" s="251" t="s">
        <v>1806</v>
      </c>
      <c r="G1428" s="75"/>
      <c r="H1428" s="75"/>
      <c r="I1428" s="204"/>
      <c r="J1428" s="75"/>
      <c r="K1428" s="75"/>
      <c r="L1428" s="73"/>
      <c r="M1428" s="250"/>
      <c r="N1428" s="48"/>
      <c r="O1428" s="48"/>
      <c r="P1428" s="48"/>
      <c r="Q1428" s="48"/>
      <c r="R1428" s="48"/>
      <c r="S1428" s="48"/>
      <c r="T1428" s="96"/>
      <c r="AT1428" s="25" t="s">
        <v>178</v>
      </c>
      <c r="AU1428" s="25" t="s">
        <v>87</v>
      </c>
    </row>
    <row r="1429" spans="2:51" s="12" customFormat="1" ht="13.5">
      <c r="B1429" s="252"/>
      <c r="C1429" s="253"/>
      <c r="D1429" s="248" t="s">
        <v>180</v>
      </c>
      <c r="E1429" s="254" t="s">
        <v>24</v>
      </c>
      <c r="F1429" s="255" t="s">
        <v>1779</v>
      </c>
      <c r="G1429" s="253"/>
      <c r="H1429" s="254" t="s">
        <v>24</v>
      </c>
      <c r="I1429" s="256"/>
      <c r="J1429" s="253"/>
      <c r="K1429" s="253"/>
      <c r="L1429" s="257"/>
      <c r="M1429" s="258"/>
      <c r="N1429" s="259"/>
      <c r="O1429" s="259"/>
      <c r="P1429" s="259"/>
      <c r="Q1429" s="259"/>
      <c r="R1429" s="259"/>
      <c r="S1429" s="259"/>
      <c r="T1429" s="260"/>
      <c r="AT1429" s="261" t="s">
        <v>180</v>
      </c>
      <c r="AU1429" s="261" t="s">
        <v>87</v>
      </c>
      <c r="AV1429" s="12" t="s">
        <v>25</v>
      </c>
      <c r="AW1429" s="12" t="s">
        <v>38</v>
      </c>
      <c r="AX1429" s="12" t="s">
        <v>75</v>
      </c>
      <c r="AY1429" s="261" t="s">
        <v>167</v>
      </c>
    </row>
    <row r="1430" spans="2:51" s="12" customFormat="1" ht="13.5">
      <c r="B1430" s="252"/>
      <c r="C1430" s="253"/>
      <c r="D1430" s="248" t="s">
        <v>180</v>
      </c>
      <c r="E1430" s="254" t="s">
        <v>24</v>
      </c>
      <c r="F1430" s="255" t="s">
        <v>1780</v>
      </c>
      <c r="G1430" s="253"/>
      <c r="H1430" s="254" t="s">
        <v>24</v>
      </c>
      <c r="I1430" s="256"/>
      <c r="J1430" s="253"/>
      <c r="K1430" s="253"/>
      <c r="L1430" s="257"/>
      <c r="M1430" s="258"/>
      <c r="N1430" s="259"/>
      <c r="O1430" s="259"/>
      <c r="P1430" s="259"/>
      <c r="Q1430" s="259"/>
      <c r="R1430" s="259"/>
      <c r="S1430" s="259"/>
      <c r="T1430" s="260"/>
      <c r="AT1430" s="261" t="s">
        <v>180</v>
      </c>
      <c r="AU1430" s="261" t="s">
        <v>87</v>
      </c>
      <c r="AV1430" s="12" t="s">
        <v>25</v>
      </c>
      <c r="AW1430" s="12" t="s">
        <v>38</v>
      </c>
      <c r="AX1430" s="12" t="s">
        <v>75</v>
      </c>
      <c r="AY1430" s="261" t="s">
        <v>167</v>
      </c>
    </row>
    <row r="1431" spans="2:51" s="13" customFormat="1" ht="13.5">
      <c r="B1431" s="262"/>
      <c r="C1431" s="263"/>
      <c r="D1431" s="248" t="s">
        <v>180</v>
      </c>
      <c r="E1431" s="264" t="s">
        <v>24</v>
      </c>
      <c r="F1431" s="265" t="s">
        <v>1813</v>
      </c>
      <c r="G1431" s="263"/>
      <c r="H1431" s="266">
        <v>12</v>
      </c>
      <c r="I1431" s="267"/>
      <c r="J1431" s="263"/>
      <c r="K1431" s="263"/>
      <c r="L1431" s="268"/>
      <c r="M1431" s="269"/>
      <c r="N1431" s="270"/>
      <c r="O1431" s="270"/>
      <c r="P1431" s="270"/>
      <c r="Q1431" s="270"/>
      <c r="R1431" s="270"/>
      <c r="S1431" s="270"/>
      <c r="T1431" s="271"/>
      <c r="AT1431" s="272" t="s">
        <v>180</v>
      </c>
      <c r="AU1431" s="272" t="s">
        <v>87</v>
      </c>
      <c r="AV1431" s="13" t="s">
        <v>87</v>
      </c>
      <c r="AW1431" s="13" t="s">
        <v>38</v>
      </c>
      <c r="AX1431" s="13" t="s">
        <v>25</v>
      </c>
      <c r="AY1431" s="272" t="s">
        <v>167</v>
      </c>
    </row>
    <row r="1432" spans="2:65" s="1" customFormat="1" ht="14.4" customHeight="1">
      <c r="B1432" s="47"/>
      <c r="C1432" s="236" t="s">
        <v>1814</v>
      </c>
      <c r="D1432" s="236" t="s">
        <v>169</v>
      </c>
      <c r="E1432" s="237" t="s">
        <v>1815</v>
      </c>
      <c r="F1432" s="238" t="s">
        <v>1816</v>
      </c>
      <c r="G1432" s="239" t="s">
        <v>226</v>
      </c>
      <c r="H1432" s="240">
        <v>96.5</v>
      </c>
      <c r="I1432" s="241"/>
      <c r="J1432" s="242">
        <f>ROUND(I1432*H1432,2)</f>
        <v>0</v>
      </c>
      <c r="K1432" s="238" t="s">
        <v>173</v>
      </c>
      <c r="L1432" s="73"/>
      <c r="M1432" s="243" t="s">
        <v>24</v>
      </c>
      <c r="N1432" s="244" t="s">
        <v>47</v>
      </c>
      <c r="O1432" s="48"/>
      <c r="P1432" s="245">
        <f>O1432*H1432</f>
        <v>0</v>
      </c>
      <c r="Q1432" s="245">
        <v>0.0002</v>
      </c>
      <c r="R1432" s="245">
        <f>Q1432*H1432</f>
        <v>0.0193</v>
      </c>
      <c r="S1432" s="245">
        <v>0</v>
      </c>
      <c r="T1432" s="246">
        <f>S1432*H1432</f>
        <v>0</v>
      </c>
      <c r="AR1432" s="25" t="s">
        <v>301</v>
      </c>
      <c r="AT1432" s="25" t="s">
        <v>169</v>
      </c>
      <c r="AU1432" s="25" t="s">
        <v>87</v>
      </c>
      <c r="AY1432" s="25" t="s">
        <v>167</v>
      </c>
      <c r="BE1432" s="247">
        <f>IF(N1432="základní",J1432,0)</f>
        <v>0</v>
      </c>
      <c r="BF1432" s="247">
        <f>IF(N1432="snížená",J1432,0)</f>
        <v>0</v>
      </c>
      <c r="BG1432" s="247">
        <f>IF(N1432="zákl. přenesená",J1432,0)</f>
        <v>0</v>
      </c>
      <c r="BH1432" s="247">
        <f>IF(N1432="sníž. přenesená",J1432,0)</f>
        <v>0</v>
      </c>
      <c r="BI1432" s="247">
        <f>IF(N1432="nulová",J1432,0)</f>
        <v>0</v>
      </c>
      <c r="BJ1432" s="25" t="s">
        <v>87</v>
      </c>
      <c r="BK1432" s="247">
        <f>ROUND(I1432*H1432,2)</f>
        <v>0</v>
      </c>
      <c r="BL1432" s="25" t="s">
        <v>301</v>
      </c>
      <c r="BM1432" s="25" t="s">
        <v>1817</v>
      </c>
    </row>
    <row r="1433" spans="2:47" s="1" customFormat="1" ht="13.5">
      <c r="B1433" s="47"/>
      <c r="C1433" s="75"/>
      <c r="D1433" s="248" t="s">
        <v>176</v>
      </c>
      <c r="E1433" s="75"/>
      <c r="F1433" s="249" t="s">
        <v>1818</v>
      </c>
      <c r="G1433" s="75"/>
      <c r="H1433" s="75"/>
      <c r="I1433" s="204"/>
      <c r="J1433" s="75"/>
      <c r="K1433" s="75"/>
      <c r="L1433" s="73"/>
      <c r="M1433" s="250"/>
      <c r="N1433" s="48"/>
      <c r="O1433" s="48"/>
      <c r="P1433" s="48"/>
      <c r="Q1433" s="48"/>
      <c r="R1433" s="48"/>
      <c r="S1433" s="48"/>
      <c r="T1433" s="96"/>
      <c r="AT1433" s="25" t="s">
        <v>176</v>
      </c>
      <c r="AU1433" s="25" t="s">
        <v>87</v>
      </c>
    </row>
    <row r="1434" spans="2:47" s="1" customFormat="1" ht="13.5">
      <c r="B1434" s="47"/>
      <c r="C1434" s="75"/>
      <c r="D1434" s="248" t="s">
        <v>178</v>
      </c>
      <c r="E1434" s="75"/>
      <c r="F1434" s="251" t="s">
        <v>1771</v>
      </c>
      <c r="G1434" s="75"/>
      <c r="H1434" s="75"/>
      <c r="I1434" s="204"/>
      <c r="J1434" s="75"/>
      <c r="K1434" s="75"/>
      <c r="L1434" s="73"/>
      <c r="M1434" s="250"/>
      <c r="N1434" s="48"/>
      <c r="O1434" s="48"/>
      <c r="P1434" s="48"/>
      <c r="Q1434" s="48"/>
      <c r="R1434" s="48"/>
      <c r="S1434" s="48"/>
      <c r="T1434" s="96"/>
      <c r="AT1434" s="25" t="s">
        <v>178</v>
      </c>
      <c r="AU1434" s="25" t="s">
        <v>87</v>
      </c>
    </row>
    <row r="1435" spans="2:51" s="12" customFormat="1" ht="13.5">
      <c r="B1435" s="252"/>
      <c r="C1435" s="253"/>
      <c r="D1435" s="248" t="s">
        <v>180</v>
      </c>
      <c r="E1435" s="254" t="s">
        <v>24</v>
      </c>
      <c r="F1435" s="255" t="s">
        <v>1819</v>
      </c>
      <c r="G1435" s="253"/>
      <c r="H1435" s="254" t="s">
        <v>24</v>
      </c>
      <c r="I1435" s="256"/>
      <c r="J1435" s="253"/>
      <c r="K1435" s="253"/>
      <c r="L1435" s="257"/>
      <c r="M1435" s="258"/>
      <c r="N1435" s="259"/>
      <c r="O1435" s="259"/>
      <c r="P1435" s="259"/>
      <c r="Q1435" s="259"/>
      <c r="R1435" s="259"/>
      <c r="S1435" s="259"/>
      <c r="T1435" s="260"/>
      <c r="AT1435" s="261" t="s">
        <v>180</v>
      </c>
      <c r="AU1435" s="261" t="s">
        <v>87</v>
      </c>
      <c r="AV1435" s="12" t="s">
        <v>25</v>
      </c>
      <c r="AW1435" s="12" t="s">
        <v>38</v>
      </c>
      <c r="AX1435" s="12" t="s">
        <v>75</v>
      </c>
      <c r="AY1435" s="261" t="s">
        <v>167</v>
      </c>
    </row>
    <row r="1436" spans="2:51" s="12" customFormat="1" ht="13.5">
      <c r="B1436" s="252"/>
      <c r="C1436" s="253"/>
      <c r="D1436" s="248" t="s">
        <v>180</v>
      </c>
      <c r="E1436" s="254" t="s">
        <v>24</v>
      </c>
      <c r="F1436" s="255" t="s">
        <v>1820</v>
      </c>
      <c r="G1436" s="253"/>
      <c r="H1436" s="254" t="s">
        <v>24</v>
      </c>
      <c r="I1436" s="256"/>
      <c r="J1436" s="253"/>
      <c r="K1436" s="253"/>
      <c r="L1436" s="257"/>
      <c r="M1436" s="258"/>
      <c r="N1436" s="259"/>
      <c r="O1436" s="259"/>
      <c r="P1436" s="259"/>
      <c r="Q1436" s="259"/>
      <c r="R1436" s="259"/>
      <c r="S1436" s="259"/>
      <c r="T1436" s="260"/>
      <c r="AT1436" s="261" t="s">
        <v>180</v>
      </c>
      <c r="AU1436" s="261" t="s">
        <v>87</v>
      </c>
      <c r="AV1436" s="12" t="s">
        <v>25</v>
      </c>
      <c r="AW1436" s="12" t="s">
        <v>38</v>
      </c>
      <c r="AX1436" s="12" t="s">
        <v>75</v>
      </c>
      <c r="AY1436" s="261" t="s">
        <v>167</v>
      </c>
    </row>
    <row r="1437" spans="2:51" s="13" customFormat="1" ht="13.5">
      <c r="B1437" s="262"/>
      <c r="C1437" s="263"/>
      <c r="D1437" s="248" t="s">
        <v>180</v>
      </c>
      <c r="E1437" s="264" t="s">
        <v>24</v>
      </c>
      <c r="F1437" s="265" t="s">
        <v>1821</v>
      </c>
      <c r="G1437" s="263"/>
      <c r="H1437" s="266">
        <v>18.5</v>
      </c>
      <c r="I1437" s="267"/>
      <c r="J1437" s="263"/>
      <c r="K1437" s="263"/>
      <c r="L1437" s="268"/>
      <c r="M1437" s="269"/>
      <c r="N1437" s="270"/>
      <c r="O1437" s="270"/>
      <c r="P1437" s="270"/>
      <c r="Q1437" s="270"/>
      <c r="R1437" s="270"/>
      <c r="S1437" s="270"/>
      <c r="T1437" s="271"/>
      <c r="AT1437" s="272" t="s">
        <v>180</v>
      </c>
      <c r="AU1437" s="272" t="s">
        <v>87</v>
      </c>
      <c r="AV1437" s="13" t="s">
        <v>87</v>
      </c>
      <c r="AW1437" s="13" t="s">
        <v>38</v>
      </c>
      <c r="AX1437" s="13" t="s">
        <v>75</v>
      </c>
      <c r="AY1437" s="272" t="s">
        <v>167</v>
      </c>
    </row>
    <row r="1438" spans="2:51" s="12" customFormat="1" ht="13.5">
      <c r="B1438" s="252"/>
      <c r="C1438" s="253"/>
      <c r="D1438" s="248" t="s">
        <v>180</v>
      </c>
      <c r="E1438" s="254" t="s">
        <v>24</v>
      </c>
      <c r="F1438" s="255" t="s">
        <v>1822</v>
      </c>
      <c r="G1438" s="253"/>
      <c r="H1438" s="254" t="s">
        <v>24</v>
      </c>
      <c r="I1438" s="256"/>
      <c r="J1438" s="253"/>
      <c r="K1438" s="253"/>
      <c r="L1438" s="257"/>
      <c r="M1438" s="258"/>
      <c r="N1438" s="259"/>
      <c r="O1438" s="259"/>
      <c r="P1438" s="259"/>
      <c r="Q1438" s="259"/>
      <c r="R1438" s="259"/>
      <c r="S1438" s="259"/>
      <c r="T1438" s="260"/>
      <c r="AT1438" s="261" t="s">
        <v>180</v>
      </c>
      <c r="AU1438" s="261" t="s">
        <v>87</v>
      </c>
      <c r="AV1438" s="12" t="s">
        <v>25</v>
      </c>
      <c r="AW1438" s="12" t="s">
        <v>38</v>
      </c>
      <c r="AX1438" s="12" t="s">
        <v>75</v>
      </c>
      <c r="AY1438" s="261" t="s">
        <v>167</v>
      </c>
    </row>
    <row r="1439" spans="2:51" s="13" customFormat="1" ht="13.5">
      <c r="B1439" s="262"/>
      <c r="C1439" s="263"/>
      <c r="D1439" s="248" t="s">
        <v>180</v>
      </c>
      <c r="E1439" s="264" t="s">
        <v>24</v>
      </c>
      <c r="F1439" s="265" t="s">
        <v>1823</v>
      </c>
      <c r="G1439" s="263"/>
      <c r="H1439" s="266">
        <v>60</v>
      </c>
      <c r="I1439" s="267"/>
      <c r="J1439" s="263"/>
      <c r="K1439" s="263"/>
      <c r="L1439" s="268"/>
      <c r="M1439" s="269"/>
      <c r="N1439" s="270"/>
      <c r="O1439" s="270"/>
      <c r="P1439" s="270"/>
      <c r="Q1439" s="270"/>
      <c r="R1439" s="270"/>
      <c r="S1439" s="270"/>
      <c r="T1439" s="271"/>
      <c r="AT1439" s="272" t="s">
        <v>180</v>
      </c>
      <c r="AU1439" s="272" t="s">
        <v>87</v>
      </c>
      <c r="AV1439" s="13" t="s">
        <v>87</v>
      </c>
      <c r="AW1439" s="13" t="s">
        <v>38</v>
      </c>
      <c r="AX1439" s="13" t="s">
        <v>75</v>
      </c>
      <c r="AY1439" s="272" t="s">
        <v>167</v>
      </c>
    </row>
    <row r="1440" spans="2:51" s="12" customFormat="1" ht="13.5">
      <c r="B1440" s="252"/>
      <c r="C1440" s="253"/>
      <c r="D1440" s="248" t="s">
        <v>180</v>
      </c>
      <c r="E1440" s="254" t="s">
        <v>24</v>
      </c>
      <c r="F1440" s="255" t="s">
        <v>1824</v>
      </c>
      <c r="G1440" s="253"/>
      <c r="H1440" s="254" t="s">
        <v>24</v>
      </c>
      <c r="I1440" s="256"/>
      <c r="J1440" s="253"/>
      <c r="K1440" s="253"/>
      <c r="L1440" s="257"/>
      <c r="M1440" s="258"/>
      <c r="N1440" s="259"/>
      <c r="O1440" s="259"/>
      <c r="P1440" s="259"/>
      <c r="Q1440" s="259"/>
      <c r="R1440" s="259"/>
      <c r="S1440" s="259"/>
      <c r="T1440" s="260"/>
      <c r="AT1440" s="261" t="s">
        <v>180</v>
      </c>
      <c r="AU1440" s="261" t="s">
        <v>87</v>
      </c>
      <c r="AV1440" s="12" t="s">
        <v>25</v>
      </c>
      <c r="AW1440" s="12" t="s">
        <v>38</v>
      </c>
      <c r="AX1440" s="12" t="s">
        <v>75</v>
      </c>
      <c r="AY1440" s="261" t="s">
        <v>167</v>
      </c>
    </row>
    <row r="1441" spans="2:51" s="13" customFormat="1" ht="13.5">
      <c r="B1441" s="262"/>
      <c r="C1441" s="263"/>
      <c r="D1441" s="248" t="s">
        <v>180</v>
      </c>
      <c r="E1441" s="264" t="s">
        <v>24</v>
      </c>
      <c r="F1441" s="265" t="s">
        <v>1825</v>
      </c>
      <c r="G1441" s="263"/>
      <c r="H1441" s="266">
        <v>18</v>
      </c>
      <c r="I1441" s="267"/>
      <c r="J1441" s="263"/>
      <c r="K1441" s="263"/>
      <c r="L1441" s="268"/>
      <c r="M1441" s="269"/>
      <c r="N1441" s="270"/>
      <c r="O1441" s="270"/>
      <c r="P1441" s="270"/>
      <c r="Q1441" s="270"/>
      <c r="R1441" s="270"/>
      <c r="S1441" s="270"/>
      <c r="T1441" s="271"/>
      <c r="AT1441" s="272" t="s">
        <v>180</v>
      </c>
      <c r="AU1441" s="272" t="s">
        <v>87</v>
      </c>
      <c r="AV1441" s="13" t="s">
        <v>87</v>
      </c>
      <c r="AW1441" s="13" t="s">
        <v>38</v>
      </c>
      <c r="AX1441" s="13" t="s">
        <v>75</v>
      </c>
      <c r="AY1441" s="272" t="s">
        <v>167</v>
      </c>
    </row>
    <row r="1442" spans="2:51" s="14" customFormat="1" ht="13.5">
      <c r="B1442" s="273"/>
      <c r="C1442" s="274"/>
      <c r="D1442" s="248" t="s">
        <v>180</v>
      </c>
      <c r="E1442" s="275" t="s">
        <v>24</v>
      </c>
      <c r="F1442" s="276" t="s">
        <v>201</v>
      </c>
      <c r="G1442" s="274"/>
      <c r="H1442" s="277">
        <v>96.5</v>
      </c>
      <c r="I1442" s="278"/>
      <c r="J1442" s="274"/>
      <c r="K1442" s="274"/>
      <c r="L1442" s="279"/>
      <c r="M1442" s="280"/>
      <c r="N1442" s="281"/>
      <c r="O1442" s="281"/>
      <c r="P1442" s="281"/>
      <c r="Q1442" s="281"/>
      <c r="R1442" s="281"/>
      <c r="S1442" s="281"/>
      <c r="T1442" s="282"/>
      <c r="AT1442" s="283" t="s">
        <v>180</v>
      </c>
      <c r="AU1442" s="283" t="s">
        <v>87</v>
      </c>
      <c r="AV1442" s="14" t="s">
        <v>174</v>
      </c>
      <c r="AW1442" s="14" t="s">
        <v>38</v>
      </c>
      <c r="AX1442" s="14" t="s">
        <v>25</v>
      </c>
      <c r="AY1442" s="283" t="s">
        <v>167</v>
      </c>
    </row>
    <row r="1443" spans="2:65" s="1" customFormat="1" ht="14.4" customHeight="1">
      <c r="B1443" s="47"/>
      <c r="C1443" s="236" t="s">
        <v>1826</v>
      </c>
      <c r="D1443" s="236" t="s">
        <v>169</v>
      </c>
      <c r="E1443" s="237" t="s">
        <v>1827</v>
      </c>
      <c r="F1443" s="238" t="s">
        <v>1828</v>
      </c>
      <c r="G1443" s="239" t="s">
        <v>270</v>
      </c>
      <c r="H1443" s="240">
        <v>7.2</v>
      </c>
      <c r="I1443" s="241"/>
      <c r="J1443" s="242">
        <f>ROUND(I1443*H1443,2)</f>
        <v>0</v>
      </c>
      <c r="K1443" s="238" t="s">
        <v>173</v>
      </c>
      <c r="L1443" s="73"/>
      <c r="M1443" s="243" t="s">
        <v>24</v>
      </c>
      <c r="N1443" s="244" t="s">
        <v>47</v>
      </c>
      <c r="O1443" s="48"/>
      <c r="P1443" s="245">
        <f>O1443*H1443</f>
        <v>0</v>
      </c>
      <c r="Q1443" s="245">
        <v>0.00134</v>
      </c>
      <c r="R1443" s="245">
        <f>Q1443*H1443</f>
        <v>0.009648</v>
      </c>
      <c r="S1443" s="245">
        <v>0</v>
      </c>
      <c r="T1443" s="246">
        <f>S1443*H1443</f>
        <v>0</v>
      </c>
      <c r="AR1443" s="25" t="s">
        <v>301</v>
      </c>
      <c r="AT1443" s="25" t="s">
        <v>169</v>
      </c>
      <c r="AU1443" s="25" t="s">
        <v>87</v>
      </c>
      <c r="AY1443" s="25" t="s">
        <v>167</v>
      </c>
      <c r="BE1443" s="247">
        <f>IF(N1443="základní",J1443,0)</f>
        <v>0</v>
      </c>
      <c r="BF1443" s="247">
        <f>IF(N1443="snížená",J1443,0)</f>
        <v>0</v>
      </c>
      <c r="BG1443" s="247">
        <f>IF(N1443="zákl. přenesená",J1443,0)</f>
        <v>0</v>
      </c>
      <c r="BH1443" s="247">
        <f>IF(N1443="sníž. přenesená",J1443,0)</f>
        <v>0</v>
      </c>
      <c r="BI1443" s="247">
        <f>IF(N1443="nulová",J1443,0)</f>
        <v>0</v>
      </c>
      <c r="BJ1443" s="25" t="s">
        <v>87</v>
      </c>
      <c r="BK1443" s="247">
        <f>ROUND(I1443*H1443,2)</f>
        <v>0</v>
      </c>
      <c r="BL1443" s="25" t="s">
        <v>301</v>
      </c>
      <c r="BM1443" s="25" t="s">
        <v>1829</v>
      </c>
    </row>
    <row r="1444" spans="2:47" s="1" customFormat="1" ht="13.5">
      <c r="B1444" s="47"/>
      <c r="C1444" s="75"/>
      <c r="D1444" s="248" t="s">
        <v>176</v>
      </c>
      <c r="E1444" s="75"/>
      <c r="F1444" s="249" t="s">
        <v>1830</v>
      </c>
      <c r="G1444" s="75"/>
      <c r="H1444" s="75"/>
      <c r="I1444" s="204"/>
      <c r="J1444" s="75"/>
      <c r="K1444" s="75"/>
      <c r="L1444" s="73"/>
      <c r="M1444" s="250"/>
      <c r="N1444" s="48"/>
      <c r="O1444" s="48"/>
      <c r="P1444" s="48"/>
      <c r="Q1444" s="48"/>
      <c r="R1444" s="48"/>
      <c r="S1444" s="48"/>
      <c r="T1444" s="96"/>
      <c r="AT1444" s="25" t="s">
        <v>176</v>
      </c>
      <c r="AU1444" s="25" t="s">
        <v>87</v>
      </c>
    </row>
    <row r="1445" spans="2:47" s="1" customFormat="1" ht="13.5">
      <c r="B1445" s="47"/>
      <c r="C1445" s="75"/>
      <c r="D1445" s="248" t="s">
        <v>178</v>
      </c>
      <c r="E1445" s="75"/>
      <c r="F1445" s="251" t="s">
        <v>1771</v>
      </c>
      <c r="G1445" s="75"/>
      <c r="H1445" s="75"/>
      <c r="I1445" s="204"/>
      <c r="J1445" s="75"/>
      <c r="K1445" s="75"/>
      <c r="L1445" s="73"/>
      <c r="M1445" s="250"/>
      <c r="N1445" s="48"/>
      <c r="O1445" s="48"/>
      <c r="P1445" s="48"/>
      <c r="Q1445" s="48"/>
      <c r="R1445" s="48"/>
      <c r="S1445" s="48"/>
      <c r="T1445" s="96"/>
      <c r="AT1445" s="25" t="s">
        <v>178</v>
      </c>
      <c r="AU1445" s="25" t="s">
        <v>87</v>
      </c>
    </row>
    <row r="1446" spans="2:65" s="1" customFormat="1" ht="14.4" customHeight="1">
      <c r="B1446" s="47"/>
      <c r="C1446" s="236" t="s">
        <v>1831</v>
      </c>
      <c r="D1446" s="236" t="s">
        <v>169</v>
      </c>
      <c r="E1446" s="237" t="s">
        <v>1832</v>
      </c>
      <c r="F1446" s="238" t="s">
        <v>1833</v>
      </c>
      <c r="G1446" s="239" t="s">
        <v>270</v>
      </c>
      <c r="H1446" s="240">
        <v>10.8</v>
      </c>
      <c r="I1446" s="241"/>
      <c r="J1446" s="242">
        <f>ROUND(I1446*H1446,2)</f>
        <v>0</v>
      </c>
      <c r="K1446" s="238" t="s">
        <v>173</v>
      </c>
      <c r="L1446" s="73"/>
      <c r="M1446" s="243" t="s">
        <v>24</v>
      </c>
      <c r="N1446" s="244" t="s">
        <v>47</v>
      </c>
      <c r="O1446" s="48"/>
      <c r="P1446" s="245">
        <f>O1446*H1446</f>
        <v>0</v>
      </c>
      <c r="Q1446" s="245">
        <v>0.00091</v>
      </c>
      <c r="R1446" s="245">
        <f>Q1446*H1446</f>
        <v>0.009828</v>
      </c>
      <c r="S1446" s="245">
        <v>0</v>
      </c>
      <c r="T1446" s="246">
        <f>S1446*H1446</f>
        <v>0</v>
      </c>
      <c r="AR1446" s="25" t="s">
        <v>301</v>
      </c>
      <c r="AT1446" s="25" t="s">
        <v>169</v>
      </c>
      <c r="AU1446" s="25" t="s">
        <v>87</v>
      </c>
      <c r="AY1446" s="25" t="s">
        <v>167</v>
      </c>
      <c r="BE1446" s="247">
        <f>IF(N1446="základní",J1446,0)</f>
        <v>0</v>
      </c>
      <c r="BF1446" s="247">
        <f>IF(N1446="snížená",J1446,0)</f>
        <v>0</v>
      </c>
      <c r="BG1446" s="247">
        <f>IF(N1446="zákl. přenesená",J1446,0)</f>
        <v>0</v>
      </c>
      <c r="BH1446" s="247">
        <f>IF(N1446="sníž. přenesená",J1446,0)</f>
        <v>0</v>
      </c>
      <c r="BI1446" s="247">
        <f>IF(N1446="nulová",J1446,0)</f>
        <v>0</v>
      </c>
      <c r="BJ1446" s="25" t="s">
        <v>87</v>
      </c>
      <c r="BK1446" s="247">
        <f>ROUND(I1446*H1446,2)</f>
        <v>0</v>
      </c>
      <c r="BL1446" s="25" t="s">
        <v>301</v>
      </c>
      <c r="BM1446" s="25" t="s">
        <v>1834</v>
      </c>
    </row>
    <row r="1447" spans="2:47" s="1" customFormat="1" ht="13.5">
      <c r="B1447" s="47"/>
      <c r="C1447" s="75"/>
      <c r="D1447" s="248" t="s">
        <v>176</v>
      </c>
      <c r="E1447" s="75"/>
      <c r="F1447" s="249" t="s">
        <v>1835</v>
      </c>
      <c r="G1447" s="75"/>
      <c r="H1447" s="75"/>
      <c r="I1447" s="204"/>
      <c r="J1447" s="75"/>
      <c r="K1447" s="75"/>
      <c r="L1447" s="73"/>
      <c r="M1447" s="250"/>
      <c r="N1447" s="48"/>
      <c r="O1447" s="48"/>
      <c r="P1447" s="48"/>
      <c r="Q1447" s="48"/>
      <c r="R1447" s="48"/>
      <c r="S1447" s="48"/>
      <c r="T1447" s="96"/>
      <c r="AT1447" s="25" t="s">
        <v>176</v>
      </c>
      <c r="AU1447" s="25" t="s">
        <v>87</v>
      </c>
    </row>
    <row r="1448" spans="2:47" s="1" customFormat="1" ht="13.5">
      <c r="B1448" s="47"/>
      <c r="C1448" s="75"/>
      <c r="D1448" s="248" t="s">
        <v>178</v>
      </c>
      <c r="E1448" s="75"/>
      <c r="F1448" s="251" t="s">
        <v>1771</v>
      </c>
      <c r="G1448" s="75"/>
      <c r="H1448" s="75"/>
      <c r="I1448" s="204"/>
      <c r="J1448" s="75"/>
      <c r="K1448" s="75"/>
      <c r="L1448" s="73"/>
      <c r="M1448" s="250"/>
      <c r="N1448" s="48"/>
      <c r="O1448" s="48"/>
      <c r="P1448" s="48"/>
      <c r="Q1448" s="48"/>
      <c r="R1448" s="48"/>
      <c r="S1448" s="48"/>
      <c r="T1448" s="96"/>
      <c r="AT1448" s="25" t="s">
        <v>178</v>
      </c>
      <c r="AU1448" s="25" t="s">
        <v>87</v>
      </c>
    </row>
    <row r="1449" spans="2:65" s="1" customFormat="1" ht="14.4" customHeight="1">
      <c r="B1449" s="47"/>
      <c r="C1449" s="236" t="s">
        <v>1836</v>
      </c>
      <c r="D1449" s="236" t="s">
        <v>169</v>
      </c>
      <c r="E1449" s="237" t="s">
        <v>1837</v>
      </c>
      <c r="F1449" s="238" t="s">
        <v>1838</v>
      </c>
      <c r="G1449" s="239" t="s">
        <v>270</v>
      </c>
      <c r="H1449" s="240">
        <v>26</v>
      </c>
      <c r="I1449" s="241"/>
      <c r="J1449" s="242">
        <f>ROUND(I1449*H1449,2)</f>
        <v>0</v>
      </c>
      <c r="K1449" s="238" t="s">
        <v>173</v>
      </c>
      <c r="L1449" s="73"/>
      <c r="M1449" s="243" t="s">
        <v>24</v>
      </c>
      <c r="N1449" s="244" t="s">
        <v>47</v>
      </c>
      <c r="O1449" s="48"/>
      <c r="P1449" s="245">
        <f>O1449*H1449</f>
        <v>0</v>
      </c>
      <c r="Q1449" s="245">
        <v>0.00017</v>
      </c>
      <c r="R1449" s="245">
        <f>Q1449*H1449</f>
        <v>0.00442</v>
      </c>
      <c r="S1449" s="245">
        <v>0</v>
      </c>
      <c r="T1449" s="246">
        <f>S1449*H1449</f>
        <v>0</v>
      </c>
      <c r="AR1449" s="25" t="s">
        <v>301</v>
      </c>
      <c r="AT1449" s="25" t="s">
        <v>169</v>
      </c>
      <c r="AU1449" s="25" t="s">
        <v>87</v>
      </c>
      <c r="AY1449" s="25" t="s">
        <v>167</v>
      </c>
      <c r="BE1449" s="247">
        <f>IF(N1449="základní",J1449,0)</f>
        <v>0</v>
      </c>
      <c r="BF1449" s="247">
        <f>IF(N1449="snížená",J1449,0)</f>
        <v>0</v>
      </c>
      <c r="BG1449" s="247">
        <f>IF(N1449="zákl. přenesená",J1449,0)</f>
        <v>0</v>
      </c>
      <c r="BH1449" s="247">
        <f>IF(N1449="sníž. přenesená",J1449,0)</f>
        <v>0</v>
      </c>
      <c r="BI1449" s="247">
        <f>IF(N1449="nulová",J1449,0)</f>
        <v>0</v>
      </c>
      <c r="BJ1449" s="25" t="s">
        <v>87</v>
      </c>
      <c r="BK1449" s="247">
        <f>ROUND(I1449*H1449,2)</f>
        <v>0</v>
      </c>
      <c r="BL1449" s="25" t="s">
        <v>301</v>
      </c>
      <c r="BM1449" s="25" t="s">
        <v>1839</v>
      </c>
    </row>
    <row r="1450" spans="2:47" s="1" customFormat="1" ht="13.5">
      <c r="B1450" s="47"/>
      <c r="C1450" s="75"/>
      <c r="D1450" s="248" t="s">
        <v>176</v>
      </c>
      <c r="E1450" s="75"/>
      <c r="F1450" s="249" t="s">
        <v>1840</v>
      </c>
      <c r="G1450" s="75"/>
      <c r="H1450" s="75"/>
      <c r="I1450" s="204"/>
      <c r="J1450" s="75"/>
      <c r="K1450" s="75"/>
      <c r="L1450" s="73"/>
      <c r="M1450" s="250"/>
      <c r="N1450" s="48"/>
      <c r="O1450" s="48"/>
      <c r="P1450" s="48"/>
      <c r="Q1450" s="48"/>
      <c r="R1450" s="48"/>
      <c r="S1450" s="48"/>
      <c r="T1450" s="96"/>
      <c r="AT1450" s="25" t="s">
        <v>176</v>
      </c>
      <c r="AU1450" s="25" t="s">
        <v>87</v>
      </c>
    </row>
    <row r="1451" spans="2:47" s="1" customFormat="1" ht="13.5">
      <c r="B1451" s="47"/>
      <c r="C1451" s="75"/>
      <c r="D1451" s="248" t="s">
        <v>178</v>
      </c>
      <c r="E1451" s="75"/>
      <c r="F1451" s="251" t="s">
        <v>1771</v>
      </c>
      <c r="G1451" s="75"/>
      <c r="H1451" s="75"/>
      <c r="I1451" s="204"/>
      <c r="J1451" s="75"/>
      <c r="K1451" s="75"/>
      <c r="L1451" s="73"/>
      <c r="M1451" s="250"/>
      <c r="N1451" s="48"/>
      <c r="O1451" s="48"/>
      <c r="P1451" s="48"/>
      <c r="Q1451" s="48"/>
      <c r="R1451" s="48"/>
      <c r="S1451" s="48"/>
      <c r="T1451" s="96"/>
      <c r="AT1451" s="25" t="s">
        <v>178</v>
      </c>
      <c r="AU1451" s="25" t="s">
        <v>87</v>
      </c>
    </row>
    <row r="1452" spans="2:65" s="1" customFormat="1" ht="22.8" customHeight="1">
      <c r="B1452" s="47"/>
      <c r="C1452" s="236" t="s">
        <v>1841</v>
      </c>
      <c r="D1452" s="236" t="s">
        <v>169</v>
      </c>
      <c r="E1452" s="237" t="s">
        <v>1842</v>
      </c>
      <c r="F1452" s="238" t="s">
        <v>1843</v>
      </c>
      <c r="G1452" s="239" t="s">
        <v>226</v>
      </c>
      <c r="H1452" s="240">
        <v>40</v>
      </c>
      <c r="I1452" s="241"/>
      <c r="J1452" s="242">
        <f>ROUND(I1452*H1452,2)</f>
        <v>0</v>
      </c>
      <c r="K1452" s="238" t="s">
        <v>173</v>
      </c>
      <c r="L1452" s="73"/>
      <c r="M1452" s="243" t="s">
        <v>24</v>
      </c>
      <c r="N1452" s="244" t="s">
        <v>47</v>
      </c>
      <c r="O1452" s="48"/>
      <c r="P1452" s="245">
        <f>O1452*H1452</f>
        <v>0</v>
      </c>
      <c r="Q1452" s="245">
        <v>0.00161</v>
      </c>
      <c r="R1452" s="245">
        <f>Q1452*H1452</f>
        <v>0.0644</v>
      </c>
      <c r="S1452" s="245">
        <v>0</v>
      </c>
      <c r="T1452" s="246">
        <f>S1452*H1452</f>
        <v>0</v>
      </c>
      <c r="AR1452" s="25" t="s">
        <v>301</v>
      </c>
      <c r="AT1452" s="25" t="s">
        <v>169</v>
      </c>
      <c r="AU1452" s="25" t="s">
        <v>87</v>
      </c>
      <c r="AY1452" s="25" t="s">
        <v>167</v>
      </c>
      <c r="BE1452" s="247">
        <f>IF(N1452="základní",J1452,0)</f>
        <v>0</v>
      </c>
      <c r="BF1452" s="247">
        <f>IF(N1452="snížená",J1452,0)</f>
        <v>0</v>
      </c>
      <c r="BG1452" s="247">
        <f>IF(N1452="zákl. přenesená",J1452,0)</f>
        <v>0</v>
      </c>
      <c r="BH1452" s="247">
        <f>IF(N1452="sníž. přenesená",J1452,0)</f>
        <v>0</v>
      </c>
      <c r="BI1452" s="247">
        <f>IF(N1452="nulová",J1452,0)</f>
        <v>0</v>
      </c>
      <c r="BJ1452" s="25" t="s">
        <v>87</v>
      </c>
      <c r="BK1452" s="247">
        <f>ROUND(I1452*H1452,2)</f>
        <v>0</v>
      </c>
      <c r="BL1452" s="25" t="s">
        <v>301</v>
      </c>
      <c r="BM1452" s="25" t="s">
        <v>1844</v>
      </c>
    </row>
    <row r="1453" spans="2:47" s="1" customFormat="1" ht="13.5">
      <c r="B1453" s="47"/>
      <c r="C1453" s="75"/>
      <c r="D1453" s="248" t="s">
        <v>176</v>
      </c>
      <c r="E1453" s="75"/>
      <c r="F1453" s="249" t="s">
        <v>1845</v>
      </c>
      <c r="G1453" s="75"/>
      <c r="H1453" s="75"/>
      <c r="I1453" s="204"/>
      <c r="J1453" s="75"/>
      <c r="K1453" s="75"/>
      <c r="L1453" s="73"/>
      <c r="M1453" s="250"/>
      <c r="N1453" s="48"/>
      <c r="O1453" s="48"/>
      <c r="P1453" s="48"/>
      <c r="Q1453" s="48"/>
      <c r="R1453" s="48"/>
      <c r="S1453" s="48"/>
      <c r="T1453" s="96"/>
      <c r="AT1453" s="25" t="s">
        <v>176</v>
      </c>
      <c r="AU1453" s="25" t="s">
        <v>87</v>
      </c>
    </row>
    <row r="1454" spans="2:47" s="1" customFormat="1" ht="13.5">
      <c r="B1454" s="47"/>
      <c r="C1454" s="75"/>
      <c r="D1454" s="248" t="s">
        <v>178</v>
      </c>
      <c r="E1454" s="75"/>
      <c r="F1454" s="251" t="s">
        <v>1771</v>
      </c>
      <c r="G1454" s="75"/>
      <c r="H1454" s="75"/>
      <c r="I1454" s="204"/>
      <c r="J1454" s="75"/>
      <c r="K1454" s="75"/>
      <c r="L1454" s="73"/>
      <c r="M1454" s="250"/>
      <c r="N1454" s="48"/>
      <c r="O1454" s="48"/>
      <c r="P1454" s="48"/>
      <c r="Q1454" s="48"/>
      <c r="R1454" s="48"/>
      <c r="S1454" s="48"/>
      <c r="T1454" s="96"/>
      <c r="AT1454" s="25" t="s">
        <v>178</v>
      </c>
      <c r="AU1454" s="25" t="s">
        <v>87</v>
      </c>
    </row>
    <row r="1455" spans="2:51" s="12" customFormat="1" ht="13.5">
      <c r="B1455" s="252"/>
      <c r="C1455" s="253"/>
      <c r="D1455" s="248" t="s">
        <v>180</v>
      </c>
      <c r="E1455" s="254" t="s">
        <v>24</v>
      </c>
      <c r="F1455" s="255" t="s">
        <v>1846</v>
      </c>
      <c r="G1455" s="253"/>
      <c r="H1455" s="254" t="s">
        <v>24</v>
      </c>
      <c r="I1455" s="256"/>
      <c r="J1455" s="253"/>
      <c r="K1455" s="253"/>
      <c r="L1455" s="257"/>
      <c r="M1455" s="258"/>
      <c r="N1455" s="259"/>
      <c r="O1455" s="259"/>
      <c r="P1455" s="259"/>
      <c r="Q1455" s="259"/>
      <c r="R1455" s="259"/>
      <c r="S1455" s="259"/>
      <c r="T1455" s="260"/>
      <c r="AT1455" s="261" t="s">
        <v>180</v>
      </c>
      <c r="AU1455" s="261" t="s">
        <v>87</v>
      </c>
      <c r="AV1455" s="12" t="s">
        <v>25</v>
      </c>
      <c r="AW1455" s="12" t="s">
        <v>38</v>
      </c>
      <c r="AX1455" s="12" t="s">
        <v>75</v>
      </c>
      <c r="AY1455" s="261" t="s">
        <v>167</v>
      </c>
    </row>
    <row r="1456" spans="2:51" s="12" customFormat="1" ht="13.5">
      <c r="B1456" s="252"/>
      <c r="C1456" s="253"/>
      <c r="D1456" s="248" t="s">
        <v>180</v>
      </c>
      <c r="E1456" s="254" t="s">
        <v>24</v>
      </c>
      <c r="F1456" s="255" t="s">
        <v>1847</v>
      </c>
      <c r="G1456" s="253"/>
      <c r="H1456" s="254" t="s">
        <v>24</v>
      </c>
      <c r="I1456" s="256"/>
      <c r="J1456" s="253"/>
      <c r="K1456" s="253"/>
      <c r="L1456" s="257"/>
      <c r="M1456" s="258"/>
      <c r="N1456" s="259"/>
      <c r="O1456" s="259"/>
      <c r="P1456" s="259"/>
      <c r="Q1456" s="259"/>
      <c r="R1456" s="259"/>
      <c r="S1456" s="259"/>
      <c r="T1456" s="260"/>
      <c r="AT1456" s="261" t="s">
        <v>180</v>
      </c>
      <c r="AU1456" s="261" t="s">
        <v>87</v>
      </c>
      <c r="AV1456" s="12" t="s">
        <v>25</v>
      </c>
      <c r="AW1456" s="12" t="s">
        <v>38</v>
      </c>
      <c r="AX1456" s="12" t="s">
        <v>75</v>
      </c>
      <c r="AY1456" s="261" t="s">
        <v>167</v>
      </c>
    </row>
    <row r="1457" spans="2:51" s="13" customFormat="1" ht="13.5">
      <c r="B1457" s="262"/>
      <c r="C1457" s="263"/>
      <c r="D1457" s="248" t="s">
        <v>180</v>
      </c>
      <c r="E1457" s="264" t="s">
        <v>24</v>
      </c>
      <c r="F1457" s="265" t="s">
        <v>780</v>
      </c>
      <c r="G1457" s="263"/>
      <c r="H1457" s="266">
        <v>40</v>
      </c>
      <c r="I1457" s="267"/>
      <c r="J1457" s="263"/>
      <c r="K1457" s="263"/>
      <c r="L1457" s="268"/>
      <c r="M1457" s="269"/>
      <c r="N1457" s="270"/>
      <c r="O1457" s="270"/>
      <c r="P1457" s="270"/>
      <c r="Q1457" s="270"/>
      <c r="R1457" s="270"/>
      <c r="S1457" s="270"/>
      <c r="T1457" s="271"/>
      <c r="AT1457" s="272" t="s">
        <v>180</v>
      </c>
      <c r="AU1457" s="272" t="s">
        <v>87</v>
      </c>
      <c r="AV1457" s="13" t="s">
        <v>87</v>
      </c>
      <c r="AW1457" s="13" t="s">
        <v>38</v>
      </c>
      <c r="AX1457" s="13" t="s">
        <v>25</v>
      </c>
      <c r="AY1457" s="272" t="s">
        <v>167</v>
      </c>
    </row>
    <row r="1458" spans="2:65" s="1" customFormat="1" ht="22.8" customHeight="1">
      <c r="B1458" s="47"/>
      <c r="C1458" s="236" t="s">
        <v>1848</v>
      </c>
      <c r="D1458" s="236" t="s">
        <v>169</v>
      </c>
      <c r="E1458" s="237" t="s">
        <v>1849</v>
      </c>
      <c r="F1458" s="238" t="s">
        <v>1850</v>
      </c>
      <c r="G1458" s="239" t="s">
        <v>226</v>
      </c>
      <c r="H1458" s="240">
        <v>120</v>
      </c>
      <c r="I1458" s="241"/>
      <c r="J1458" s="242">
        <f>ROUND(I1458*H1458,2)</f>
        <v>0</v>
      </c>
      <c r="K1458" s="238" t="s">
        <v>173</v>
      </c>
      <c r="L1458" s="73"/>
      <c r="M1458" s="243" t="s">
        <v>24</v>
      </c>
      <c r="N1458" s="244" t="s">
        <v>47</v>
      </c>
      <c r="O1458" s="48"/>
      <c r="P1458" s="245">
        <f>O1458*H1458</f>
        <v>0</v>
      </c>
      <c r="Q1458" s="245">
        <v>0.02238</v>
      </c>
      <c r="R1458" s="245">
        <f>Q1458*H1458</f>
        <v>2.6856</v>
      </c>
      <c r="S1458" s="245">
        <v>0</v>
      </c>
      <c r="T1458" s="246">
        <f>S1458*H1458</f>
        <v>0</v>
      </c>
      <c r="AR1458" s="25" t="s">
        <v>301</v>
      </c>
      <c r="AT1458" s="25" t="s">
        <v>169</v>
      </c>
      <c r="AU1458" s="25" t="s">
        <v>87</v>
      </c>
      <c r="AY1458" s="25" t="s">
        <v>167</v>
      </c>
      <c r="BE1458" s="247">
        <f>IF(N1458="základní",J1458,0)</f>
        <v>0</v>
      </c>
      <c r="BF1458" s="247">
        <f>IF(N1458="snížená",J1458,0)</f>
        <v>0</v>
      </c>
      <c r="BG1458" s="247">
        <f>IF(N1458="zákl. přenesená",J1458,0)</f>
        <v>0</v>
      </c>
      <c r="BH1458" s="247">
        <f>IF(N1458="sníž. přenesená",J1458,0)</f>
        <v>0</v>
      </c>
      <c r="BI1458" s="247">
        <f>IF(N1458="nulová",J1458,0)</f>
        <v>0</v>
      </c>
      <c r="BJ1458" s="25" t="s">
        <v>87</v>
      </c>
      <c r="BK1458" s="247">
        <f>ROUND(I1458*H1458,2)</f>
        <v>0</v>
      </c>
      <c r="BL1458" s="25" t="s">
        <v>301</v>
      </c>
      <c r="BM1458" s="25" t="s">
        <v>1851</v>
      </c>
    </row>
    <row r="1459" spans="2:47" s="1" customFormat="1" ht="13.5">
      <c r="B1459" s="47"/>
      <c r="C1459" s="75"/>
      <c r="D1459" s="248" t="s">
        <v>176</v>
      </c>
      <c r="E1459" s="75"/>
      <c r="F1459" s="249" t="s">
        <v>1850</v>
      </c>
      <c r="G1459" s="75"/>
      <c r="H1459" s="75"/>
      <c r="I1459" s="204"/>
      <c r="J1459" s="75"/>
      <c r="K1459" s="75"/>
      <c r="L1459" s="73"/>
      <c r="M1459" s="250"/>
      <c r="N1459" s="48"/>
      <c r="O1459" s="48"/>
      <c r="P1459" s="48"/>
      <c r="Q1459" s="48"/>
      <c r="R1459" s="48"/>
      <c r="S1459" s="48"/>
      <c r="T1459" s="96"/>
      <c r="AT1459" s="25" t="s">
        <v>176</v>
      </c>
      <c r="AU1459" s="25" t="s">
        <v>87</v>
      </c>
    </row>
    <row r="1460" spans="2:47" s="1" customFormat="1" ht="13.5">
      <c r="B1460" s="47"/>
      <c r="C1460" s="75"/>
      <c r="D1460" s="248" t="s">
        <v>178</v>
      </c>
      <c r="E1460" s="75"/>
      <c r="F1460" s="251" t="s">
        <v>1852</v>
      </c>
      <c r="G1460" s="75"/>
      <c r="H1460" s="75"/>
      <c r="I1460" s="204"/>
      <c r="J1460" s="75"/>
      <c r="K1460" s="75"/>
      <c r="L1460" s="73"/>
      <c r="M1460" s="250"/>
      <c r="N1460" s="48"/>
      <c r="O1460" s="48"/>
      <c r="P1460" s="48"/>
      <c r="Q1460" s="48"/>
      <c r="R1460" s="48"/>
      <c r="S1460" s="48"/>
      <c r="T1460" s="96"/>
      <c r="AT1460" s="25" t="s">
        <v>178</v>
      </c>
      <c r="AU1460" s="25" t="s">
        <v>87</v>
      </c>
    </row>
    <row r="1461" spans="2:51" s="12" customFormat="1" ht="13.5">
      <c r="B1461" s="252"/>
      <c r="C1461" s="253"/>
      <c r="D1461" s="248" t="s">
        <v>180</v>
      </c>
      <c r="E1461" s="254" t="s">
        <v>24</v>
      </c>
      <c r="F1461" s="255" t="s">
        <v>1853</v>
      </c>
      <c r="G1461" s="253"/>
      <c r="H1461" s="254" t="s">
        <v>24</v>
      </c>
      <c r="I1461" s="256"/>
      <c r="J1461" s="253"/>
      <c r="K1461" s="253"/>
      <c r="L1461" s="257"/>
      <c r="M1461" s="258"/>
      <c r="N1461" s="259"/>
      <c r="O1461" s="259"/>
      <c r="P1461" s="259"/>
      <c r="Q1461" s="259"/>
      <c r="R1461" s="259"/>
      <c r="S1461" s="259"/>
      <c r="T1461" s="260"/>
      <c r="AT1461" s="261" t="s">
        <v>180</v>
      </c>
      <c r="AU1461" s="261" t="s">
        <v>87</v>
      </c>
      <c r="AV1461" s="12" t="s">
        <v>25</v>
      </c>
      <c r="AW1461" s="12" t="s">
        <v>38</v>
      </c>
      <c r="AX1461" s="12" t="s">
        <v>75</v>
      </c>
      <c r="AY1461" s="261" t="s">
        <v>167</v>
      </c>
    </row>
    <row r="1462" spans="2:51" s="12" customFormat="1" ht="13.5">
      <c r="B1462" s="252"/>
      <c r="C1462" s="253"/>
      <c r="D1462" s="248" t="s">
        <v>180</v>
      </c>
      <c r="E1462" s="254" t="s">
        <v>24</v>
      </c>
      <c r="F1462" s="255" t="s">
        <v>1854</v>
      </c>
      <c r="G1462" s="253"/>
      <c r="H1462" s="254" t="s">
        <v>24</v>
      </c>
      <c r="I1462" s="256"/>
      <c r="J1462" s="253"/>
      <c r="K1462" s="253"/>
      <c r="L1462" s="257"/>
      <c r="M1462" s="258"/>
      <c r="N1462" s="259"/>
      <c r="O1462" s="259"/>
      <c r="P1462" s="259"/>
      <c r="Q1462" s="259"/>
      <c r="R1462" s="259"/>
      <c r="S1462" s="259"/>
      <c r="T1462" s="260"/>
      <c r="AT1462" s="261" t="s">
        <v>180</v>
      </c>
      <c r="AU1462" s="261" t="s">
        <v>87</v>
      </c>
      <c r="AV1462" s="12" t="s">
        <v>25</v>
      </c>
      <c r="AW1462" s="12" t="s">
        <v>38</v>
      </c>
      <c r="AX1462" s="12" t="s">
        <v>75</v>
      </c>
      <c r="AY1462" s="261" t="s">
        <v>167</v>
      </c>
    </row>
    <row r="1463" spans="2:51" s="13" customFormat="1" ht="13.5">
      <c r="B1463" s="262"/>
      <c r="C1463" s="263"/>
      <c r="D1463" s="248" t="s">
        <v>180</v>
      </c>
      <c r="E1463" s="264" t="s">
        <v>24</v>
      </c>
      <c r="F1463" s="265" t="s">
        <v>1855</v>
      </c>
      <c r="G1463" s="263"/>
      <c r="H1463" s="266">
        <v>113</v>
      </c>
      <c r="I1463" s="267"/>
      <c r="J1463" s="263"/>
      <c r="K1463" s="263"/>
      <c r="L1463" s="268"/>
      <c r="M1463" s="269"/>
      <c r="N1463" s="270"/>
      <c r="O1463" s="270"/>
      <c r="P1463" s="270"/>
      <c r="Q1463" s="270"/>
      <c r="R1463" s="270"/>
      <c r="S1463" s="270"/>
      <c r="T1463" s="271"/>
      <c r="AT1463" s="272" t="s">
        <v>180</v>
      </c>
      <c r="AU1463" s="272" t="s">
        <v>87</v>
      </c>
      <c r="AV1463" s="13" t="s">
        <v>87</v>
      </c>
      <c r="AW1463" s="13" t="s">
        <v>38</v>
      </c>
      <c r="AX1463" s="13" t="s">
        <v>75</v>
      </c>
      <c r="AY1463" s="272" t="s">
        <v>167</v>
      </c>
    </row>
    <row r="1464" spans="2:51" s="12" customFormat="1" ht="13.5">
      <c r="B1464" s="252"/>
      <c r="C1464" s="253"/>
      <c r="D1464" s="248" t="s">
        <v>180</v>
      </c>
      <c r="E1464" s="254" t="s">
        <v>24</v>
      </c>
      <c r="F1464" s="255" t="s">
        <v>1856</v>
      </c>
      <c r="G1464" s="253"/>
      <c r="H1464" s="254" t="s">
        <v>24</v>
      </c>
      <c r="I1464" s="256"/>
      <c r="J1464" s="253"/>
      <c r="K1464" s="253"/>
      <c r="L1464" s="257"/>
      <c r="M1464" s="258"/>
      <c r="N1464" s="259"/>
      <c r="O1464" s="259"/>
      <c r="P1464" s="259"/>
      <c r="Q1464" s="259"/>
      <c r="R1464" s="259"/>
      <c r="S1464" s="259"/>
      <c r="T1464" s="260"/>
      <c r="AT1464" s="261" t="s">
        <v>180</v>
      </c>
      <c r="AU1464" s="261" t="s">
        <v>87</v>
      </c>
      <c r="AV1464" s="12" t="s">
        <v>25</v>
      </c>
      <c r="AW1464" s="12" t="s">
        <v>38</v>
      </c>
      <c r="AX1464" s="12" t="s">
        <v>75</v>
      </c>
      <c r="AY1464" s="261" t="s">
        <v>167</v>
      </c>
    </row>
    <row r="1465" spans="2:51" s="13" customFormat="1" ht="13.5">
      <c r="B1465" s="262"/>
      <c r="C1465" s="263"/>
      <c r="D1465" s="248" t="s">
        <v>180</v>
      </c>
      <c r="E1465" s="264" t="s">
        <v>24</v>
      </c>
      <c r="F1465" s="265" t="s">
        <v>1857</v>
      </c>
      <c r="G1465" s="263"/>
      <c r="H1465" s="266">
        <v>3.45</v>
      </c>
      <c r="I1465" s="267"/>
      <c r="J1465" s="263"/>
      <c r="K1465" s="263"/>
      <c r="L1465" s="268"/>
      <c r="M1465" s="269"/>
      <c r="N1465" s="270"/>
      <c r="O1465" s="270"/>
      <c r="P1465" s="270"/>
      <c r="Q1465" s="270"/>
      <c r="R1465" s="270"/>
      <c r="S1465" s="270"/>
      <c r="T1465" s="271"/>
      <c r="AT1465" s="272" t="s">
        <v>180</v>
      </c>
      <c r="AU1465" s="272" t="s">
        <v>87</v>
      </c>
      <c r="AV1465" s="13" t="s">
        <v>87</v>
      </c>
      <c r="AW1465" s="13" t="s">
        <v>38</v>
      </c>
      <c r="AX1465" s="13" t="s">
        <v>75</v>
      </c>
      <c r="AY1465" s="272" t="s">
        <v>167</v>
      </c>
    </row>
    <row r="1466" spans="2:51" s="12" customFormat="1" ht="13.5">
      <c r="B1466" s="252"/>
      <c r="C1466" s="253"/>
      <c r="D1466" s="248" t="s">
        <v>180</v>
      </c>
      <c r="E1466" s="254" t="s">
        <v>24</v>
      </c>
      <c r="F1466" s="255" t="s">
        <v>1858</v>
      </c>
      <c r="G1466" s="253"/>
      <c r="H1466" s="254" t="s">
        <v>24</v>
      </c>
      <c r="I1466" s="256"/>
      <c r="J1466" s="253"/>
      <c r="K1466" s="253"/>
      <c r="L1466" s="257"/>
      <c r="M1466" s="258"/>
      <c r="N1466" s="259"/>
      <c r="O1466" s="259"/>
      <c r="P1466" s="259"/>
      <c r="Q1466" s="259"/>
      <c r="R1466" s="259"/>
      <c r="S1466" s="259"/>
      <c r="T1466" s="260"/>
      <c r="AT1466" s="261" t="s">
        <v>180</v>
      </c>
      <c r="AU1466" s="261" t="s">
        <v>87</v>
      </c>
      <c r="AV1466" s="12" t="s">
        <v>25</v>
      </c>
      <c r="AW1466" s="12" t="s">
        <v>38</v>
      </c>
      <c r="AX1466" s="12" t="s">
        <v>75</v>
      </c>
      <c r="AY1466" s="261" t="s">
        <v>167</v>
      </c>
    </row>
    <row r="1467" spans="2:51" s="13" customFormat="1" ht="13.5">
      <c r="B1467" s="262"/>
      <c r="C1467" s="263"/>
      <c r="D1467" s="248" t="s">
        <v>180</v>
      </c>
      <c r="E1467" s="264" t="s">
        <v>24</v>
      </c>
      <c r="F1467" s="265" t="s">
        <v>1859</v>
      </c>
      <c r="G1467" s="263"/>
      <c r="H1467" s="266">
        <v>1.7</v>
      </c>
      <c r="I1467" s="267"/>
      <c r="J1467" s="263"/>
      <c r="K1467" s="263"/>
      <c r="L1467" s="268"/>
      <c r="M1467" s="269"/>
      <c r="N1467" s="270"/>
      <c r="O1467" s="270"/>
      <c r="P1467" s="270"/>
      <c r="Q1467" s="270"/>
      <c r="R1467" s="270"/>
      <c r="S1467" s="270"/>
      <c r="T1467" s="271"/>
      <c r="AT1467" s="272" t="s">
        <v>180</v>
      </c>
      <c r="AU1467" s="272" t="s">
        <v>87</v>
      </c>
      <c r="AV1467" s="13" t="s">
        <v>87</v>
      </c>
      <c r="AW1467" s="13" t="s">
        <v>38</v>
      </c>
      <c r="AX1467" s="13" t="s">
        <v>75</v>
      </c>
      <c r="AY1467" s="272" t="s">
        <v>167</v>
      </c>
    </row>
    <row r="1468" spans="2:51" s="13" customFormat="1" ht="13.5">
      <c r="B1468" s="262"/>
      <c r="C1468" s="263"/>
      <c r="D1468" s="248" t="s">
        <v>180</v>
      </c>
      <c r="E1468" s="264" t="s">
        <v>24</v>
      </c>
      <c r="F1468" s="265" t="s">
        <v>1860</v>
      </c>
      <c r="G1468" s="263"/>
      <c r="H1468" s="266">
        <v>1.85</v>
      </c>
      <c r="I1468" s="267"/>
      <c r="J1468" s="263"/>
      <c r="K1468" s="263"/>
      <c r="L1468" s="268"/>
      <c r="M1468" s="269"/>
      <c r="N1468" s="270"/>
      <c r="O1468" s="270"/>
      <c r="P1468" s="270"/>
      <c r="Q1468" s="270"/>
      <c r="R1468" s="270"/>
      <c r="S1468" s="270"/>
      <c r="T1468" s="271"/>
      <c r="AT1468" s="272" t="s">
        <v>180</v>
      </c>
      <c r="AU1468" s="272" t="s">
        <v>87</v>
      </c>
      <c r="AV1468" s="13" t="s">
        <v>87</v>
      </c>
      <c r="AW1468" s="13" t="s">
        <v>38</v>
      </c>
      <c r="AX1468" s="13" t="s">
        <v>75</v>
      </c>
      <c r="AY1468" s="272" t="s">
        <v>167</v>
      </c>
    </row>
    <row r="1469" spans="2:51" s="14" customFormat="1" ht="13.5">
      <c r="B1469" s="273"/>
      <c r="C1469" s="274"/>
      <c r="D1469" s="248" t="s">
        <v>180</v>
      </c>
      <c r="E1469" s="275" t="s">
        <v>24</v>
      </c>
      <c r="F1469" s="276" t="s">
        <v>201</v>
      </c>
      <c r="G1469" s="274"/>
      <c r="H1469" s="277">
        <v>120</v>
      </c>
      <c r="I1469" s="278"/>
      <c r="J1469" s="274"/>
      <c r="K1469" s="274"/>
      <c r="L1469" s="279"/>
      <c r="M1469" s="280"/>
      <c r="N1469" s="281"/>
      <c r="O1469" s="281"/>
      <c r="P1469" s="281"/>
      <c r="Q1469" s="281"/>
      <c r="R1469" s="281"/>
      <c r="S1469" s="281"/>
      <c r="T1469" s="282"/>
      <c r="AT1469" s="283" t="s">
        <v>180</v>
      </c>
      <c r="AU1469" s="283" t="s">
        <v>87</v>
      </c>
      <c r="AV1469" s="14" t="s">
        <v>174</v>
      </c>
      <c r="AW1469" s="14" t="s">
        <v>38</v>
      </c>
      <c r="AX1469" s="14" t="s">
        <v>25</v>
      </c>
      <c r="AY1469" s="283" t="s">
        <v>167</v>
      </c>
    </row>
    <row r="1470" spans="2:65" s="1" customFormat="1" ht="14.4" customHeight="1">
      <c r="B1470" s="47"/>
      <c r="C1470" s="236" t="s">
        <v>1861</v>
      </c>
      <c r="D1470" s="236" t="s">
        <v>169</v>
      </c>
      <c r="E1470" s="237" t="s">
        <v>1862</v>
      </c>
      <c r="F1470" s="238" t="s">
        <v>1863</v>
      </c>
      <c r="G1470" s="239" t="s">
        <v>226</v>
      </c>
      <c r="H1470" s="240">
        <v>120</v>
      </c>
      <c r="I1470" s="241"/>
      <c r="J1470" s="242">
        <f>ROUND(I1470*H1470,2)</f>
        <v>0</v>
      </c>
      <c r="K1470" s="238" t="s">
        <v>173</v>
      </c>
      <c r="L1470" s="73"/>
      <c r="M1470" s="243" t="s">
        <v>24</v>
      </c>
      <c r="N1470" s="244" t="s">
        <v>47</v>
      </c>
      <c r="O1470" s="48"/>
      <c r="P1470" s="245">
        <f>O1470*H1470</f>
        <v>0</v>
      </c>
      <c r="Q1470" s="245">
        <v>0.0001</v>
      </c>
      <c r="R1470" s="245">
        <f>Q1470*H1470</f>
        <v>0.012</v>
      </c>
      <c r="S1470" s="245">
        <v>0</v>
      </c>
      <c r="T1470" s="246">
        <f>S1470*H1470</f>
        <v>0</v>
      </c>
      <c r="AR1470" s="25" t="s">
        <v>301</v>
      </c>
      <c r="AT1470" s="25" t="s">
        <v>169</v>
      </c>
      <c r="AU1470" s="25" t="s">
        <v>87</v>
      </c>
      <c r="AY1470" s="25" t="s">
        <v>167</v>
      </c>
      <c r="BE1470" s="247">
        <f>IF(N1470="základní",J1470,0)</f>
        <v>0</v>
      </c>
      <c r="BF1470" s="247">
        <f>IF(N1470="snížená",J1470,0)</f>
        <v>0</v>
      </c>
      <c r="BG1470" s="247">
        <f>IF(N1470="zákl. přenesená",J1470,0)</f>
        <v>0</v>
      </c>
      <c r="BH1470" s="247">
        <f>IF(N1470="sníž. přenesená",J1470,0)</f>
        <v>0</v>
      </c>
      <c r="BI1470" s="247">
        <f>IF(N1470="nulová",J1470,0)</f>
        <v>0</v>
      </c>
      <c r="BJ1470" s="25" t="s">
        <v>87</v>
      </c>
      <c r="BK1470" s="247">
        <f>ROUND(I1470*H1470,2)</f>
        <v>0</v>
      </c>
      <c r="BL1470" s="25" t="s">
        <v>301</v>
      </c>
      <c r="BM1470" s="25" t="s">
        <v>1864</v>
      </c>
    </row>
    <row r="1471" spans="2:47" s="1" customFormat="1" ht="13.5">
      <c r="B1471" s="47"/>
      <c r="C1471" s="75"/>
      <c r="D1471" s="248" t="s">
        <v>176</v>
      </c>
      <c r="E1471" s="75"/>
      <c r="F1471" s="249" t="s">
        <v>1865</v>
      </c>
      <c r="G1471" s="75"/>
      <c r="H1471" s="75"/>
      <c r="I1471" s="204"/>
      <c r="J1471" s="75"/>
      <c r="K1471" s="75"/>
      <c r="L1471" s="73"/>
      <c r="M1471" s="250"/>
      <c r="N1471" s="48"/>
      <c r="O1471" s="48"/>
      <c r="P1471" s="48"/>
      <c r="Q1471" s="48"/>
      <c r="R1471" s="48"/>
      <c r="S1471" s="48"/>
      <c r="T1471" s="96"/>
      <c r="AT1471" s="25" t="s">
        <v>176</v>
      </c>
      <c r="AU1471" s="25" t="s">
        <v>87</v>
      </c>
    </row>
    <row r="1472" spans="2:47" s="1" customFormat="1" ht="13.5">
      <c r="B1472" s="47"/>
      <c r="C1472" s="75"/>
      <c r="D1472" s="248" t="s">
        <v>178</v>
      </c>
      <c r="E1472" s="75"/>
      <c r="F1472" s="251" t="s">
        <v>1852</v>
      </c>
      <c r="G1472" s="75"/>
      <c r="H1472" s="75"/>
      <c r="I1472" s="204"/>
      <c r="J1472" s="75"/>
      <c r="K1472" s="75"/>
      <c r="L1472" s="73"/>
      <c r="M1472" s="250"/>
      <c r="N1472" s="48"/>
      <c r="O1472" s="48"/>
      <c r="P1472" s="48"/>
      <c r="Q1472" s="48"/>
      <c r="R1472" s="48"/>
      <c r="S1472" s="48"/>
      <c r="T1472" s="96"/>
      <c r="AT1472" s="25" t="s">
        <v>178</v>
      </c>
      <c r="AU1472" s="25" t="s">
        <v>87</v>
      </c>
    </row>
    <row r="1473" spans="2:51" s="12" customFormat="1" ht="13.5">
      <c r="B1473" s="252"/>
      <c r="C1473" s="253"/>
      <c r="D1473" s="248" t="s">
        <v>180</v>
      </c>
      <c r="E1473" s="254" t="s">
        <v>24</v>
      </c>
      <c r="F1473" s="255" t="s">
        <v>1866</v>
      </c>
      <c r="G1473" s="253"/>
      <c r="H1473" s="254" t="s">
        <v>24</v>
      </c>
      <c r="I1473" s="256"/>
      <c r="J1473" s="253"/>
      <c r="K1473" s="253"/>
      <c r="L1473" s="257"/>
      <c r="M1473" s="258"/>
      <c r="N1473" s="259"/>
      <c r="O1473" s="259"/>
      <c r="P1473" s="259"/>
      <c r="Q1473" s="259"/>
      <c r="R1473" s="259"/>
      <c r="S1473" s="259"/>
      <c r="T1473" s="260"/>
      <c r="AT1473" s="261" t="s">
        <v>180</v>
      </c>
      <c r="AU1473" s="261" t="s">
        <v>87</v>
      </c>
      <c r="AV1473" s="12" t="s">
        <v>25</v>
      </c>
      <c r="AW1473" s="12" t="s">
        <v>38</v>
      </c>
      <c r="AX1473" s="12" t="s">
        <v>75</v>
      </c>
      <c r="AY1473" s="261" t="s">
        <v>167</v>
      </c>
    </row>
    <row r="1474" spans="2:51" s="13" customFormat="1" ht="13.5">
      <c r="B1474" s="262"/>
      <c r="C1474" s="263"/>
      <c r="D1474" s="248" t="s">
        <v>180</v>
      </c>
      <c r="E1474" s="264" t="s">
        <v>24</v>
      </c>
      <c r="F1474" s="265" t="s">
        <v>1867</v>
      </c>
      <c r="G1474" s="263"/>
      <c r="H1474" s="266">
        <v>120</v>
      </c>
      <c r="I1474" s="267"/>
      <c r="J1474" s="263"/>
      <c r="K1474" s="263"/>
      <c r="L1474" s="268"/>
      <c r="M1474" s="269"/>
      <c r="N1474" s="270"/>
      <c r="O1474" s="270"/>
      <c r="P1474" s="270"/>
      <c r="Q1474" s="270"/>
      <c r="R1474" s="270"/>
      <c r="S1474" s="270"/>
      <c r="T1474" s="271"/>
      <c r="AT1474" s="272" t="s">
        <v>180</v>
      </c>
      <c r="AU1474" s="272" t="s">
        <v>87</v>
      </c>
      <c r="AV1474" s="13" t="s">
        <v>87</v>
      </c>
      <c r="AW1474" s="13" t="s">
        <v>38</v>
      </c>
      <c r="AX1474" s="13" t="s">
        <v>25</v>
      </c>
      <c r="AY1474" s="272" t="s">
        <v>167</v>
      </c>
    </row>
    <row r="1475" spans="2:65" s="1" customFormat="1" ht="14.4" customHeight="1">
      <c r="B1475" s="47"/>
      <c r="C1475" s="236" t="s">
        <v>1868</v>
      </c>
      <c r="D1475" s="236" t="s">
        <v>169</v>
      </c>
      <c r="E1475" s="237" t="s">
        <v>1869</v>
      </c>
      <c r="F1475" s="238" t="s">
        <v>1870</v>
      </c>
      <c r="G1475" s="239" t="s">
        <v>270</v>
      </c>
      <c r="H1475" s="240">
        <v>10.3</v>
      </c>
      <c r="I1475" s="241"/>
      <c r="J1475" s="242">
        <f>ROUND(I1475*H1475,2)</f>
        <v>0</v>
      </c>
      <c r="K1475" s="238" t="s">
        <v>173</v>
      </c>
      <c r="L1475" s="73"/>
      <c r="M1475" s="243" t="s">
        <v>24</v>
      </c>
      <c r="N1475" s="244" t="s">
        <v>47</v>
      </c>
      <c r="O1475" s="48"/>
      <c r="P1475" s="245">
        <f>O1475*H1475</f>
        <v>0</v>
      </c>
      <c r="Q1475" s="245">
        <v>0.00438</v>
      </c>
      <c r="R1475" s="245">
        <f>Q1475*H1475</f>
        <v>0.04511400000000001</v>
      </c>
      <c r="S1475" s="245">
        <v>0</v>
      </c>
      <c r="T1475" s="246">
        <f>S1475*H1475</f>
        <v>0</v>
      </c>
      <c r="AR1475" s="25" t="s">
        <v>301</v>
      </c>
      <c r="AT1475" s="25" t="s">
        <v>169</v>
      </c>
      <c r="AU1475" s="25" t="s">
        <v>87</v>
      </c>
      <c r="AY1475" s="25" t="s">
        <v>167</v>
      </c>
      <c r="BE1475" s="247">
        <f>IF(N1475="základní",J1475,0)</f>
        <v>0</v>
      </c>
      <c r="BF1475" s="247">
        <f>IF(N1475="snížená",J1475,0)</f>
        <v>0</v>
      </c>
      <c r="BG1475" s="247">
        <f>IF(N1475="zákl. přenesená",J1475,0)</f>
        <v>0</v>
      </c>
      <c r="BH1475" s="247">
        <f>IF(N1475="sníž. přenesená",J1475,0)</f>
        <v>0</v>
      </c>
      <c r="BI1475" s="247">
        <f>IF(N1475="nulová",J1475,0)</f>
        <v>0</v>
      </c>
      <c r="BJ1475" s="25" t="s">
        <v>87</v>
      </c>
      <c r="BK1475" s="247">
        <f>ROUND(I1475*H1475,2)</f>
        <v>0</v>
      </c>
      <c r="BL1475" s="25" t="s">
        <v>301</v>
      </c>
      <c r="BM1475" s="25" t="s">
        <v>1871</v>
      </c>
    </row>
    <row r="1476" spans="2:47" s="1" customFormat="1" ht="13.5">
      <c r="B1476" s="47"/>
      <c r="C1476" s="75"/>
      <c r="D1476" s="248" t="s">
        <v>176</v>
      </c>
      <c r="E1476" s="75"/>
      <c r="F1476" s="249" t="s">
        <v>1872</v>
      </c>
      <c r="G1476" s="75"/>
      <c r="H1476" s="75"/>
      <c r="I1476" s="204"/>
      <c r="J1476" s="75"/>
      <c r="K1476" s="75"/>
      <c r="L1476" s="73"/>
      <c r="M1476" s="250"/>
      <c r="N1476" s="48"/>
      <c r="O1476" s="48"/>
      <c r="P1476" s="48"/>
      <c r="Q1476" s="48"/>
      <c r="R1476" s="48"/>
      <c r="S1476" s="48"/>
      <c r="T1476" s="96"/>
      <c r="AT1476" s="25" t="s">
        <v>176</v>
      </c>
      <c r="AU1476" s="25" t="s">
        <v>87</v>
      </c>
    </row>
    <row r="1477" spans="2:47" s="1" customFormat="1" ht="13.5">
      <c r="B1477" s="47"/>
      <c r="C1477" s="75"/>
      <c r="D1477" s="248" t="s">
        <v>178</v>
      </c>
      <c r="E1477" s="75"/>
      <c r="F1477" s="251" t="s">
        <v>1852</v>
      </c>
      <c r="G1477" s="75"/>
      <c r="H1477" s="75"/>
      <c r="I1477" s="204"/>
      <c r="J1477" s="75"/>
      <c r="K1477" s="75"/>
      <c r="L1477" s="73"/>
      <c r="M1477" s="250"/>
      <c r="N1477" s="48"/>
      <c r="O1477" s="48"/>
      <c r="P1477" s="48"/>
      <c r="Q1477" s="48"/>
      <c r="R1477" s="48"/>
      <c r="S1477" s="48"/>
      <c r="T1477" s="96"/>
      <c r="AT1477" s="25" t="s">
        <v>178</v>
      </c>
      <c r="AU1477" s="25" t="s">
        <v>87</v>
      </c>
    </row>
    <row r="1478" spans="2:51" s="12" customFormat="1" ht="13.5">
      <c r="B1478" s="252"/>
      <c r="C1478" s="253"/>
      <c r="D1478" s="248" t="s">
        <v>180</v>
      </c>
      <c r="E1478" s="254" t="s">
        <v>24</v>
      </c>
      <c r="F1478" s="255" t="s">
        <v>1873</v>
      </c>
      <c r="G1478" s="253"/>
      <c r="H1478" s="254" t="s">
        <v>24</v>
      </c>
      <c r="I1478" s="256"/>
      <c r="J1478" s="253"/>
      <c r="K1478" s="253"/>
      <c r="L1478" s="257"/>
      <c r="M1478" s="258"/>
      <c r="N1478" s="259"/>
      <c r="O1478" s="259"/>
      <c r="P1478" s="259"/>
      <c r="Q1478" s="259"/>
      <c r="R1478" s="259"/>
      <c r="S1478" s="259"/>
      <c r="T1478" s="260"/>
      <c r="AT1478" s="261" t="s">
        <v>180</v>
      </c>
      <c r="AU1478" s="261" t="s">
        <v>87</v>
      </c>
      <c r="AV1478" s="12" t="s">
        <v>25</v>
      </c>
      <c r="AW1478" s="12" t="s">
        <v>38</v>
      </c>
      <c r="AX1478" s="12" t="s">
        <v>75</v>
      </c>
      <c r="AY1478" s="261" t="s">
        <v>167</v>
      </c>
    </row>
    <row r="1479" spans="2:51" s="13" customFormat="1" ht="13.5">
      <c r="B1479" s="262"/>
      <c r="C1479" s="263"/>
      <c r="D1479" s="248" t="s">
        <v>180</v>
      </c>
      <c r="E1479" s="264" t="s">
        <v>24</v>
      </c>
      <c r="F1479" s="265" t="s">
        <v>1874</v>
      </c>
      <c r="G1479" s="263"/>
      <c r="H1479" s="266">
        <v>6.9</v>
      </c>
      <c r="I1479" s="267"/>
      <c r="J1479" s="263"/>
      <c r="K1479" s="263"/>
      <c r="L1479" s="268"/>
      <c r="M1479" s="269"/>
      <c r="N1479" s="270"/>
      <c r="O1479" s="270"/>
      <c r="P1479" s="270"/>
      <c r="Q1479" s="270"/>
      <c r="R1479" s="270"/>
      <c r="S1479" s="270"/>
      <c r="T1479" s="271"/>
      <c r="AT1479" s="272" t="s">
        <v>180</v>
      </c>
      <c r="AU1479" s="272" t="s">
        <v>87</v>
      </c>
      <c r="AV1479" s="13" t="s">
        <v>87</v>
      </c>
      <c r="AW1479" s="13" t="s">
        <v>38</v>
      </c>
      <c r="AX1479" s="13" t="s">
        <v>75</v>
      </c>
      <c r="AY1479" s="272" t="s">
        <v>167</v>
      </c>
    </row>
    <row r="1480" spans="2:51" s="12" customFormat="1" ht="13.5">
      <c r="B1480" s="252"/>
      <c r="C1480" s="253"/>
      <c r="D1480" s="248" t="s">
        <v>180</v>
      </c>
      <c r="E1480" s="254" t="s">
        <v>24</v>
      </c>
      <c r="F1480" s="255" t="s">
        <v>1858</v>
      </c>
      <c r="G1480" s="253"/>
      <c r="H1480" s="254" t="s">
        <v>24</v>
      </c>
      <c r="I1480" s="256"/>
      <c r="J1480" s="253"/>
      <c r="K1480" s="253"/>
      <c r="L1480" s="257"/>
      <c r="M1480" s="258"/>
      <c r="N1480" s="259"/>
      <c r="O1480" s="259"/>
      <c r="P1480" s="259"/>
      <c r="Q1480" s="259"/>
      <c r="R1480" s="259"/>
      <c r="S1480" s="259"/>
      <c r="T1480" s="260"/>
      <c r="AT1480" s="261" t="s">
        <v>180</v>
      </c>
      <c r="AU1480" s="261" t="s">
        <v>87</v>
      </c>
      <c r="AV1480" s="12" t="s">
        <v>25</v>
      </c>
      <c r="AW1480" s="12" t="s">
        <v>38</v>
      </c>
      <c r="AX1480" s="12" t="s">
        <v>75</v>
      </c>
      <c r="AY1480" s="261" t="s">
        <v>167</v>
      </c>
    </row>
    <row r="1481" spans="2:51" s="13" customFormat="1" ht="13.5">
      <c r="B1481" s="262"/>
      <c r="C1481" s="263"/>
      <c r="D1481" s="248" t="s">
        <v>180</v>
      </c>
      <c r="E1481" s="264" t="s">
        <v>24</v>
      </c>
      <c r="F1481" s="265" t="s">
        <v>1875</v>
      </c>
      <c r="G1481" s="263"/>
      <c r="H1481" s="266">
        <v>3.4</v>
      </c>
      <c r="I1481" s="267"/>
      <c r="J1481" s="263"/>
      <c r="K1481" s="263"/>
      <c r="L1481" s="268"/>
      <c r="M1481" s="269"/>
      <c r="N1481" s="270"/>
      <c r="O1481" s="270"/>
      <c r="P1481" s="270"/>
      <c r="Q1481" s="270"/>
      <c r="R1481" s="270"/>
      <c r="S1481" s="270"/>
      <c r="T1481" s="271"/>
      <c r="AT1481" s="272" t="s">
        <v>180</v>
      </c>
      <c r="AU1481" s="272" t="s">
        <v>87</v>
      </c>
      <c r="AV1481" s="13" t="s">
        <v>87</v>
      </c>
      <c r="AW1481" s="13" t="s">
        <v>38</v>
      </c>
      <c r="AX1481" s="13" t="s">
        <v>75</v>
      </c>
      <c r="AY1481" s="272" t="s">
        <v>167</v>
      </c>
    </row>
    <row r="1482" spans="2:51" s="14" customFormat="1" ht="13.5">
      <c r="B1482" s="273"/>
      <c r="C1482" s="274"/>
      <c r="D1482" s="248" t="s">
        <v>180</v>
      </c>
      <c r="E1482" s="275" t="s">
        <v>24</v>
      </c>
      <c r="F1482" s="276" t="s">
        <v>201</v>
      </c>
      <c r="G1482" s="274"/>
      <c r="H1482" s="277">
        <v>10.3</v>
      </c>
      <c r="I1482" s="278"/>
      <c r="J1482" s="274"/>
      <c r="K1482" s="274"/>
      <c r="L1482" s="279"/>
      <c r="M1482" s="280"/>
      <c r="N1482" s="281"/>
      <c r="O1482" s="281"/>
      <c r="P1482" s="281"/>
      <c r="Q1482" s="281"/>
      <c r="R1482" s="281"/>
      <c r="S1482" s="281"/>
      <c r="T1482" s="282"/>
      <c r="AT1482" s="283" t="s">
        <v>180</v>
      </c>
      <c r="AU1482" s="283" t="s">
        <v>87</v>
      </c>
      <c r="AV1482" s="14" t="s">
        <v>174</v>
      </c>
      <c r="AW1482" s="14" t="s">
        <v>38</v>
      </c>
      <c r="AX1482" s="14" t="s">
        <v>25</v>
      </c>
      <c r="AY1482" s="283" t="s">
        <v>167</v>
      </c>
    </row>
    <row r="1483" spans="2:65" s="1" customFormat="1" ht="22.8" customHeight="1">
      <c r="B1483" s="47"/>
      <c r="C1483" s="236" t="s">
        <v>1876</v>
      </c>
      <c r="D1483" s="236" t="s">
        <v>169</v>
      </c>
      <c r="E1483" s="237" t="s">
        <v>1877</v>
      </c>
      <c r="F1483" s="238" t="s">
        <v>1878</v>
      </c>
      <c r="G1483" s="239" t="s">
        <v>226</v>
      </c>
      <c r="H1483" s="240">
        <v>49</v>
      </c>
      <c r="I1483" s="241"/>
      <c r="J1483" s="242">
        <f>ROUND(I1483*H1483,2)</f>
        <v>0</v>
      </c>
      <c r="K1483" s="238" t="s">
        <v>173</v>
      </c>
      <c r="L1483" s="73"/>
      <c r="M1483" s="243" t="s">
        <v>24</v>
      </c>
      <c r="N1483" s="244" t="s">
        <v>47</v>
      </c>
      <c r="O1483" s="48"/>
      <c r="P1483" s="245">
        <f>O1483*H1483</f>
        <v>0</v>
      </c>
      <c r="Q1483" s="245">
        <v>0.00117</v>
      </c>
      <c r="R1483" s="245">
        <f>Q1483*H1483</f>
        <v>0.05733</v>
      </c>
      <c r="S1483" s="245">
        <v>0</v>
      </c>
      <c r="T1483" s="246">
        <f>S1483*H1483</f>
        <v>0</v>
      </c>
      <c r="AR1483" s="25" t="s">
        <v>174</v>
      </c>
      <c r="AT1483" s="25" t="s">
        <v>169</v>
      </c>
      <c r="AU1483" s="25" t="s">
        <v>87</v>
      </c>
      <c r="AY1483" s="25" t="s">
        <v>167</v>
      </c>
      <c r="BE1483" s="247">
        <f>IF(N1483="základní",J1483,0)</f>
        <v>0</v>
      </c>
      <c r="BF1483" s="247">
        <f>IF(N1483="snížená",J1483,0)</f>
        <v>0</v>
      </c>
      <c r="BG1483" s="247">
        <f>IF(N1483="zákl. přenesená",J1483,0)</f>
        <v>0</v>
      </c>
      <c r="BH1483" s="247">
        <f>IF(N1483="sníž. přenesená",J1483,0)</f>
        <v>0</v>
      </c>
      <c r="BI1483" s="247">
        <f>IF(N1483="nulová",J1483,0)</f>
        <v>0</v>
      </c>
      <c r="BJ1483" s="25" t="s">
        <v>87</v>
      </c>
      <c r="BK1483" s="247">
        <f>ROUND(I1483*H1483,2)</f>
        <v>0</v>
      </c>
      <c r="BL1483" s="25" t="s">
        <v>174</v>
      </c>
      <c r="BM1483" s="25" t="s">
        <v>1879</v>
      </c>
    </row>
    <row r="1484" spans="2:47" s="1" customFormat="1" ht="13.5">
      <c r="B1484" s="47"/>
      <c r="C1484" s="75"/>
      <c r="D1484" s="248" t="s">
        <v>176</v>
      </c>
      <c r="E1484" s="75"/>
      <c r="F1484" s="249" t="s">
        <v>1880</v>
      </c>
      <c r="G1484" s="75"/>
      <c r="H1484" s="75"/>
      <c r="I1484" s="204"/>
      <c r="J1484" s="75"/>
      <c r="K1484" s="75"/>
      <c r="L1484" s="73"/>
      <c r="M1484" s="250"/>
      <c r="N1484" s="48"/>
      <c r="O1484" s="48"/>
      <c r="P1484" s="48"/>
      <c r="Q1484" s="48"/>
      <c r="R1484" s="48"/>
      <c r="S1484" s="48"/>
      <c r="T1484" s="96"/>
      <c r="AT1484" s="25" t="s">
        <v>176</v>
      </c>
      <c r="AU1484" s="25" t="s">
        <v>87</v>
      </c>
    </row>
    <row r="1485" spans="2:47" s="1" customFormat="1" ht="13.5">
      <c r="B1485" s="47"/>
      <c r="C1485" s="75"/>
      <c r="D1485" s="248" t="s">
        <v>178</v>
      </c>
      <c r="E1485" s="75"/>
      <c r="F1485" s="251" t="s">
        <v>1881</v>
      </c>
      <c r="G1485" s="75"/>
      <c r="H1485" s="75"/>
      <c r="I1485" s="204"/>
      <c r="J1485" s="75"/>
      <c r="K1485" s="75"/>
      <c r="L1485" s="73"/>
      <c r="M1485" s="250"/>
      <c r="N1485" s="48"/>
      <c r="O1485" s="48"/>
      <c r="P1485" s="48"/>
      <c r="Q1485" s="48"/>
      <c r="R1485" s="48"/>
      <c r="S1485" s="48"/>
      <c r="T1485" s="96"/>
      <c r="AT1485" s="25" t="s">
        <v>178</v>
      </c>
      <c r="AU1485" s="25" t="s">
        <v>87</v>
      </c>
    </row>
    <row r="1486" spans="2:51" s="12" customFormat="1" ht="13.5">
      <c r="B1486" s="252"/>
      <c r="C1486" s="253"/>
      <c r="D1486" s="248" t="s">
        <v>180</v>
      </c>
      <c r="E1486" s="254" t="s">
        <v>24</v>
      </c>
      <c r="F1486" s="255" t="s">
        <v>417</v>
      </c>
      <c r="G1486" s="253"/>
      <c r="H1486" s="254" t="s">
        <v>24</v>
      </c>
      <c r="I1486" s="256"/>
      <c r="J1486" s="253"/>
      <c r="K1486" s="253"/>
      <c r="L1486" s="257"/>
      <c r="M1486" s="258"/>
      <c r="N1486" s="259"/>
      <c r="O1486" s="259"/>
      <c r="P1486" s="259"/>
      <c r="Q1486" s="259"/>
      <c r="R1486" s="259"/>
      <c r="S1486" s="259"/>
      <c r="T1486" s="260"/>
      <c r="AT1486" s="261" t="s">
        <v>180</v>
      </c>
      <c r="AU1486" s="261" t="s">
        <v>87</v>
      </c>
      <c r="AV1486" s="12" t="s">
        <v>25</v>
      </c>
      <c r="AW1486" s="12" t="s">
        <v>38</v>
      </c>
      <c r="AX1486" s="12" t="s">
        <v>75</v>
      </c>
      <c r="AY1486" s="261" t="s">
        <v>167</v>
      </c>
    </row>
    <row r="1487" spans="2:51" s="12" customFormat="1" ht="13.5">
      <c r="B1487" s="252"/>
      <c r="C1487" s="253"/>
      <c r="D1487" s="248" t="s">
        <v>180</v>
      </c>
      <c r="E1487" s="254" t="s">
        <v>24</v>
      </c>
      <c r="F1487" s="255" t="s">
        <v>1882</v>
      </c>
      <c r="G1487" s="253"/>
      <c r="H1487" s="254" t="s">
        <v>24</v>
      </c>
      <c r="I1487" s="256"/>
      <c r="J1487" s="253"/>
      <c r="K1487" s="253"/>
      <c r="L1487" s="257"/>
      <c r="M1487" s="258"/>
      <c r="N1487" s="259"/>
      <c r="O1487" s="259"/>
      <c r="P1487" s="259"/>
      <c r="Q1487" s="259"/>
      <c r="R1487" s="259"/>
      <c r="S1487" s="259"/>
      <c r="T1487" s="260"/>
      <c r="AT1487" s="261" t="s">
        <v>180</v>
      </c>
      <c r="AU1487" s="261" t="s">
        <v>87</v>
      </c>
      <c r="AV1487" s="12" t="s">
        <v>25</v>
      </c>
      <c r="AW1487" s="12" t="s">
        <v>38</v>
      </c>
      <c r="AX1487" s="12" t="s">
        <v>75</v>
      </c>
      <c r="AY1487" s="261" t="s">
        <v>167</v>
      </c>
    </row>
    <row r="1488" spans="2:51" s="13" customFormat="1" ht="13.5">
      <c r="B1488" s="262"/>
      <c r="C1488" s="263"/>
      <c r="D1488" s="248" t="s">
        <v>180</v>
      </c>
      <c r="E1488" s="264" t="s">
        <v>24</v>
      </c>
      <c r="F1488" s="265" t="s">
        <v>1883</v>
      </c>
      <c r="G1488" s="263"/>
      <c r="H1488" s="266">
        <v>21.9</v>
      </c>
      <c r="I1488" s="267"/>
      <c r="J1488" s="263"/>
      <c r="K1488" s="263"/>
      <c r="L1488" s="268"/>
      <c r="M1488" s="269"/>
      <c r="N1488" s="270"/>
      <c r="O1488" s="270"/>
      <c r="P1488" s="270"/>
      <c r="Q1488" s="270"/>
      <c r="R1488" s="270"/>
      <c r="S1488" s="270"/>
      <c r="T1488" s="271"/>
      <c r="AT1488" s="272" t="s">
        <v>180</v>
      </c>
      <c r="AU1488" s="272" t="s">
        <v>87</v>
      </c>
      <c r="AV1488" s="13" t="s">
        <v>87</v>
      </c>
      <c r="AW1488" s="13" t="s">
        <v>38</v>
      </c>
      <c r="AX1488" s="13" t="s">
        <v>75</v>
      </c>
      <c r="AY1488" s="272" t="s">
        <v>167</v>
      </c>
    </row>
    <row r="1489" spans="2:51" s="12" customFormat="1" ht="13.5">
      <c r="B1489" s="252"/>
      <c r="C1489" s="253"/>
      <c r="D1489" s="248" t="s">
        <v>180</v>
      </c>
      <c r="E1489" s="254" t="s">
        <v>24</v>
      </c>
      <c r="F1489" s="255" t="s">
        <v>1884</v>
      </c>
      <c r="G1489" s="253"/>
      <c r="H1489" s="254" t="s">
        <v>24</v>
      </c>
      <c r="I1489" s="256"/>
      <c r="J1489" s="253"/>
      <c r="K1489" s="253"/>
      <c r="L1489" s="257"/>
      <c r="M1489" s="258"/>
      <c r="N1489" s="259"/>
      <c r="O1489" s="259"/>
      <c r="P1489" s="259"/>
      <c r="Q1489" s="259"/>
      <c r="R1489" s="259"/>
      <c r="S1489" s="259"/>
      <c r="T1489" s="260"/>
      <c r="AT1489" s="261" t="s">
        <v>180</v>
      </c>
      <c r="AU1489" s="261" t="s">
        <v>87</v>
      </c>
      <c r="AV1489" s="12" t="s">
        <v>25</v>
      </c>
      <c r="AW1489" s="12" t="s">
        <v>38</v>
      </c>
      <c r="AX1489" s="12" t="s">
        <v>75</v>
      </c>
      <c r="AY1489" s="261" t="s">
        <v>167</v>
      </c>
    </row>
    <row r="1490" spans="2:51" s="13" customFormat="1" ht="13.5">
      <c r="B1490" s="262"/>
      <c r="C1490" s="263"/>
      <c r="D1490" s="248" t="s">
        <v>180</v>
      </c>
      <c r="E1490" s="264" t="s">
        <v>24</v>
      </c>
      <c r="F1490" s="265" t="s">
        <v>1885</v>
      </c>
      <c r="G1490" s="263"/>
      <c r="H1490" s="266">
        <v>6.79</v>
      </c>
      <c r="I1490" s="267"/>
      <c r="J1490" s="263"/>
      <c r="K1490" s="263"/>
      <c r="L1490" s="268"/>
      <c r="M1490" s="269"/>
      <c r="N1490" s="270"/>
      <c r="O1490" s="270"/>
      <c r="P1490" s="270"/>
      <c r="Q1490" s="270"/>
      <c r="R1490" s="270"/>
      <c r="S1490" s="270"/>
      <c r="T1490" s="271"/>
      <c r="AT1490" s="272" t="s">
        <v>180</v>
      </c>
      <c r="AU1490" s="272" t="s">
        <v>87</v>
      </c>
      <c r="AV1490" s="13" t="s">
        <v>87</v>
      </c>
      <c r="AW1490" s="13" t="s">
        <v>38</v>
      </c>
      <c r="AX1490" s="13" t="s">
        <v>75</v>
      </c>
      <c r="AY1490" s="272" t="s">
        <v>167</v>
      </c>
    </row>
    <row r="1491" spans="2:51" s="12" customFormat="1" ht="13.5">
      <c r="B1491" s="252"/>
      <c r="C1491" s="253"/>
      <c r="D1491" s="248" t="s">
        <v>180</v>
      </c>
      <c r="E1491" s="254" t="s">
        <v>24</v>
      </c>
      <c r="F1491" s="255" t="s">
        <v>1886</v>
      </c>
      <c r="G1491" s="253"/>
      <c r="H1491" s="254" t="s">
        <v>24</v>
      </c>
      <c r="I1491" s="256"/>
      <c r="J1491" s="253"/>
      <c r="K1491" s="253"/>
      <c r="L1491" s="257"/>
      <c r="M1491" s="258"/>
      <c r="N1491" s="259"/>
      <c r="O1491" s="259"/>
      <c r="P1491" s="259"/>
      <c r="Q1491" s="259"/>
      <c r="R1491" s="259"/>
      <c r="S1491" s="259"/>
      <c r="T1491" s="260"/>
      <c r="AT1491" s="261" t="s">
        <v>180</v>
      </c>
      <c r="AU1491" s="261" t="s">
        <v>87</v>
      </c>
      <c r="AV1491" s="12" t="s">
        <v>25</v>
      </c>
      <c r="AW1491" s="12" t="s">
        <v>38</v>
      </c>
      <c r="AX1491" s="12" t="s">
        <v>75</v>
      </c>
      <c r="AY1491" s="261" t="s">
        <v>167</v>
      </c>
    </row>
    <row r="1492" spans="2:51" s="13" customFormat="1" ht="13.5">
      <c r="B1492" s="262"/>
      <c r="C1492" s="263"/>
      <c r="D1492" s="248" t="s">
        <v>180</v>
      </c>
      <c r="E1492" s="264" t="s">
        <v>24</v>
      </c>
      <c r="F1492" s="265" t="s">
        <v>1887</v>
      </c>
      <c r="G1492" s="263"/>
      <c r="H1492" s="266">
        <v>17.56</v>
      </c>
      <c r="I1492" s="267"/>
      <c r="J1492" s="263"/>
      <c r="K1492" s="263"/>
      <c r="L1492" s="268"/>
      <c r="M1492" s="269"/>
      <c r="N1492" s="270"/>
      <c r="O1492" s="270"/>
      <c r="P1492" s="270"/>
      <c r="Q1492" s="270"/>
      <c r="R1492" s="270"/>
      <c r="S1492" s="270"/>
      <c r="T1492" s="271"/>
      <c r="AT1492" s="272" t="s">
        <v>180</v>
      </c>
      <c r="AU1492" s="272" t="s">
        <v>87</v>
      </c>
      <c r="AV1492" s="13" t="s">
        <v>87</v>
      </c>
      <c r="AW1492" s="13" t="s">
        <v>38</v>
      </c>
      <c r="AX1492" s="13" t="s">
        <v>75</v>
      </c>
      <c r="AY1492" s="272" t="s">
        <v>167</v>
      </c>
    </row>
    <row r="1493" spans="2:51" s="13" customFormat="1" ht="13.5">
      <c r="B1493" s="262"/>
      <c r="C1493" s="263"/>
      <c r="D1493" s="248" t="s">
        <v>180</v>
      </c>
      <c r="E1493" s="264" t="s">
        <v>24</v>
      </c>
      <c r="F1493" s="265" t="s">
        <v>1888</v>
      </c>
      <c r="G1493" s="263"/>
      <c r="H1493" s="266">
        <v>2.75</v>
      </c>
      <c r="I1493" s="267"/>
      <c r="J1493" s="263"/>
      <c r="K1493" s="263"/>
      <c r="L1493" s="268"/>
      <c r="M1493" s="269"/>
      <c r="N1493" s="270"/>
      <c r="O1493" s="270"/>
      <c r="P1493" s="270"/>
      <c r="Q1493" s="270"/>
      <c r="R1493" s="270"/>
      <c r="S1493" s="270"/>
      <c r="T1493" s="271"/>
      <c r="AT1493" s="272" t="s">
        <v>180</v>
      </c>
      <c r="AU1493" s="272" t="s">
        <v>87</v>
      </c>
      <c r="AV1493" s="13" t="s">
        <v>87</v>
      </c>
      <c r="AW1493" s="13" t="s">
        <v>38</v>
      </c>
      <c r="AX1493" s="13" t="s">
        <v>75</v>
      </c>
      <c r="AY1493" s="272" t="s">
        <v>167</v>
      </c>
    </row>
    <row r="1494" spans="2:51" s="14" customFormat="1" ht="13.5">
      <c r="B1494" s="273"/>
      <c r="C1494" s="274"/>
      <c r="D1494" s="248" t="s">
        <v>180</v>
      </c>
      <c r="E1494" s="275" t="s">
        <v>24</v>
      </c>
      <c r="F1494" s="276" t="s">
        <v>201</v>
      </c>
      <c r="G1494" s="274"/>
      <c r="H1494" s="277">
        <v>49</v>
      </c>
      <c r="I1494" s="278"/>
      <c r="J1494" s="274"/>
      <c r="K1494" s="274"/>
      <c r="L1494" s="279"/>
      <c r="M1494" s="280"/>
      <c r="N1494" s="281"/>
      <c r="O1494" s="281"/>
      <c r="P1494" s="281"/>
      <c r="Q1494" s="281"/>
      <c r="R1494" s="281"/>
      <c r="S1494" s="281"/>
      <c r="T1494" s="282"/>
      <c r="AT1494" s="283" t="s">
        <v>180</v>
      </c>
      <c r="AU1494" s="283" t="s">
        <v>87</v>
      </c>
      <c r="AV1494" s="14" t="s">
        <v>174</v>
      </c>
      <c r="AW1494" s="14" t="s">
        <v>38</v>
      </c>
      <c r="AX1494" s="14" t="s">
        <v>25</v>
      </c>
      <c r="AY1494" s="283" t="s">
        <v>167</v>
      </c>
    </row>
    <row r="1495" spans="2:65" s="1" customFormat="1" ht="22.8" customHeight="1">
      <c r="B1495" s="47"/>
      <c r="C1495" s="285" t="s">
        <v>1889</v>
      </c>
      <c r="D1495" s="285" t="s">
        <v>293</v>
      </c>
      <c r="E1495" s="286" t="s">
        <v>1890</v>
      </c>
      <c r="F1495" s="287" t="s">
        <v>1891</v>
      </c>
      <c r="G1495" s="288" t="s">
        <v>226</v>
      </c>
      <c r="H1495" s="289">
        <v>52</v>
      </c>
      <c r="I1495" s="290"/>
      <c r="J1495" s="291">
        <f>ROUND(I1495*H1495,2)</f>
        <v>0</v>
      </c>
      <c r="K1495" s="287" t="s">
        <v>173</v>
      </c>
      <c r="L1495" s="292"/>
      <c r="M1495" s="293" t="s">
        <v>24</v>
      </c>
      <c r="N1495" s="294" t="s">
        <v>47</v>
      </c>
      <c r="O1495" s="48"/>
      <c r="P1495" s="245">
        <f>O1495*H1495</f>
        <v>0</v>
      </c>
      <c r="Q1495" s="245">
        <v>0.0022</v>
      </c>
      <c r="R1495" s="245">
        <f>Q1495*H1495</f>
        <v>0.1144</v>
      </c>
      <c r="S1495" s="245">
        <v>0</v>
      </c>
      <c r="T1495" s="246">
        <f>S1495*H1495</f>
        <v>0</v>
      </c>
      <c r="AR1495" s="25" t="s">
        <v>235</v>
      </c>
      <c r="AT1495" s="25" t="s">
        <v>293</v>
      </c>
      <c r="AU1495" s="25" t="s">
        <v>87</v>
      </c>
      <c r="AY1495" s="25" t="s">
        <v>167</v>
      </c>
      <c r="BE1495" s="247">
        <f>IF(N1495="základní",J1495,0)</f>
        <v>0</v>
      </c>
      <c r="BF1495" s="247">
        <f>IF(N1495="snížená",J1495,0)</f>
        <v>0</v>
      </c>
      <c r="BG1495" s="247">
        <f>IF(N1495="zákl. přenesená",J1495,0)</f>
        <v>0</v>
      </c>
      <c r="BH1495" s="247">
        <f>IF(N1495="sníž. přenesená",J1495,0)</f>
        <v>0</v>
      </c>
      <c r="BI1495" s="247">
        <f>IF(N1495="nulová",J1495,0)</f>
        <v>0</v>
      </c>
      <c r="BJ1495" s="25" t="s">
        <v>87</v>
      </c>
      <c r="BK1495" s="247">
        <f>ROUND(I1495*H1495,2)</f>
        <v>0</v>
      </c>
      <c r="BL1495" s="25" t="s">
        <v>174</v>
      </c>
      <c r="BM1495" s="25" t="s">
        <v>1892</v>
      </c>
    </row>
    <row r="1496" spans="2:47" s="1" customFormat="1" ht="13.5">
      <c r="B1496" s="47"/>
      <c r="C1496" s="75"/>
      <c r="D1496" s="248" t="s">
        <v>176</v>
      </c>
      <c r="E1496" s="75"/>
      <c r="F1496" s="249" t="s">
        <v>1891</v>
      </c>
      <c r="G1496" s="75"/>
      <c r="H1496" s="75"/>
      <c r="I1496" s="204"/>
      <c r="J1496" s="75"/>
      <c r="K1496" s="75"/>
      <c r="L1496" s="73"/>
      <c r="M1496" s="250"/>
      <c r="N1496" s="48"/>
      <c r="O1496" s="48"/>
      <c r="P1496" s="48"/>
      <c r="Q1496" s="48"/>
      <c r="R1496" s="48"/>
      <c r="S1496" s="48"/>
      <c r="T1496" s="96"/>
      <c r="AT1496" s="25" t="s">
        <v>176</v>
      </c>
      <c r="AU1496" s="25" t="s">
        <v>87</v>
      </c>
    </row>
    <row r="1497" spans="2:51" s="12" customFormat="1" ht="13.5">
      <c r="B1497" s="252"/>
      <c r="C1497" s="253"/>
      <c r="D1497" s="248" t="s">
        <v>180</v>
      </c>
      <c r="E1497" s="254" t="s">
        <v>24</v>
      </c>
      <c r="F1497" s="255" t="s">
        <v>860</v>
      </c>
      <c r="G1497" s="253"/>
      <c r="H1497" s="254" t="s">
        <v>24</v>
      </c>
      <c r="I1497" s="256"/>
      <c r="J1497" s="253"/>
      <c r="K1497" s="253"/>
      <c r="L1497" s="257"/>
      <c r="M1497" s="258"/>
      <c r="N1497" s="259"/>
      <c r="O1497" s="259"/>
      <c r="P1497" s="259"/>
      <c r="Q1497" s="259"/>
      <c r="R1497" s="259"/>
      <c r="S1497" s="259"/>
      <c r="T1497" s="260"/>
      <c r="AT1497" s="261" t="s">
        <v>180</v>
      </c>
      <c r="AU1497" s="261" t="s">
        <v>87</v>
      </c>
      <c r="AV1497" s="12" t="s">
        <v>25</v>
      </c>
      <c r="AW1497" s="12" t="s">
        <v>38</v>
      </c>
      <c r="AX1497" s="12" t="s">
        <v>75</v>
      </c>
      <c r="AY1497" s="261" t="s">
        <v>167</v>
      </c>
    </row>
    <row r="1498" spans="2:51" s="12" customFormat="1" ht="13.5">
      <c r="B1498" s="252"/>
      <c r="C1498" s="253"/>
      <c r="D1498" s="248" t="s">
        <v>180</v>
      </c>
      <c r="E1498" s="254" t="s">
        <v>24</v>
      </c>
      <c r="F1498" s="255" t="s">
        <v>1893</v>
      </c>
      <c r="G1498" s="253"/>
      <c r="H1498" s="254" t="s">
        <v>24</v>
      </c>
      <c r="I1498" s="256"/>
      <c r="J1498" s="253"/>
      <c r="K1498" s="253"/>
      <c r="L1498" s="257"/>
      <c r="M1498" s="258"/>
      <c r="N1498" s="259"/>
      <c r="O1498" s="259"/>
      <c r="P1498" s="259"/>
      <c r="Q1498" s="259"/>
      <c r="R1498" s="259"/>
      <c r="S1498" s="259"/>
      <c r="T1498" s="260"/>
      <c r="AT1498" s="261" t="s">
        <v>180</v>
      </c>
      <c r="AU1498" s="261" t="s">
        <v>87</v>
      </c>
      <c r="AV1498" s="12" t="s">
        <v>25</v>
      </c>
      <c r="AW1498" s="12" t="s">
        <v>38</v>
      </c>
      <c r="AX1498" s="12" t="s">
        <v>75</v>
      </c>
      <c r="AY1498" s="261" t="s">
        <v>167</v>
      </c>
    </row>
    <row r="1499" spans="2:51" s="13" customFormat="1" ht="13.5">
      <c r="B1499" s="262"/>
      <c r="C1499" s="263"/>
      <c r="D1499" s="248" t="s">
        <v>180</v>
      </c>
      <c r="E1499" s="264" t="s">
        <v>24</v>
      </c>
      <c r="F1499" s="265" t="s">
        <v>1894</v>
      </c>
      <c r="G1499" s="263"/>
      <c r="H1499" s="266">
        <v>52</v>
      </c>
      <c r="I1499" s="267"/>
      <c r="J1499" s="263"/>
      <c r="K1499" s="263"/>
      <c r="L1499" s="268"/>
      <c r="M1499" s="269"/>
      <c r="N1499" s="270"/>
      <c r="O1499" s="270"/>
      <c r="P1499" s="270"/>
      <c r="Q1499" s="270"/>
      <c r="R1499" s="270"/>
      <c r="S1499" s="270"/>
      <c r="T1499" s="271"/>
      <c r="AT1499" s="272" t="s">
        <v>180</v>
      </c>
      <c r="AU1499" s="272" t="s">
        <v>87</v>
      </c>
      <c r="AV1499" s="13" t="s">
        <v>87</v>
      </c>
      <c r="AW1499" s="13" t="s">
        <v>38</v>
      </c>
      <c r="AX1499" s="13" t="s">
        <v>25</v>
      </c>
      <c r="AY1499" s="272" t="s">
        <v>167</v>
      </c>
    </row>
    <row r="1500" spans="2:65" s="1" customFormat="1" ht="22.8" customHeight="1">
      <c r="B1500" s="47"/>
      <c r="C1500" s="236" t="s">
        <v>1895</v>
      </c>
      <c r="D1500" s="236" t="s">
        <v>169</v>
      </c>
      <c r="E1500" s="237" t="s">
        <v>1896</v>
      </c>
      <c r="F1500" s="238" t="s">
        <v>1897</v>
      </c>
      <c r="G1500" s="239" t="s">
        <v>226</v>
      </c>
      <c r="H1500" s="240">
        <v>49</v>
      </c>
      <c r="I1500" s="241"/>
      <c r="J1500" s="242">
        <f>ROUND(I1500*H1500,2)</f>
        <v>0</v>
      </c>
      <c r="K1500" s="238" t="s">
        <v>173</v>
      </c>
      <c r="L1500" s="73"/>
      <c r="M1500" s="243" t="s">
        <v>24</v>
      </c>
      <c r="N1500" s="244" t="s">
        <v>47</v>
      </c>
      <c r="O1500" s="48"/>
      <c r="P1500" s="245">
        <f>O1500*H1500</f>
        <v>0</v>
      </c>
      <c r="Q1500" s="245">
        <v>4E-05</v>
      </c>
      <c r="R1500" s="245">
        <f>Q1500*H1500</f>
        <v>0.0019600000000000004</v>
      </c>
      <c r="S1500" s="245">
        <v>0</v>
      </c>
      <c r="T1500" s="246">
        <f>S1500*H1500</f>
        <v>0</v>
      </c>
      <c r="AR1500" s="25" t="s">
        <v>174</v>
      </c>
      <c r="AT1500" s="25" t="s">
        <v>169</v>
      </c>
      <c r="AU1500" s="25" t="s">
        <v>87</v>
      </c>
      <c r="AY1500" s="25" t="s">
        <v>167</v>
      </c>
      <c r="BE1500" s="247">
        <f>IF(N1500="základní",J1500,0)</f>
        <v>0</v>
      </c>
      <c r="BF1500" s="247">
        <f>IF(N1500="snížená",J1500,0)</f>
        <v>0</v>
      </c>
      <c r="BG1500" s="247">
        <f>IF(N1500="zákl. přenesená",J1500,0)</f>
        <v>0</v>
      </c>
      <c r="BH1500" s="247">
        <f>IF(N1500="sníž. přenesená",J1500,0)</f>
        <v>0</v>
      </c>
      <c r="BI1500" s="247">
        <f>IF(N1500="nulová",J1500,0)</f>
        <v>0</v>
      </c>
      <c r="BJ1500" s="25" t="s">
        <v>87</v>
      </c>
      <c r="BK1500" s="247">
        <f>ROUND(I1500*H1500,2)</f>
        <v>0</v>
      </c>
      <c r="BL1500" s="25" t="s">
        <v>174</v>
      </c>
      <c r="BM1500" s="25" t="s">
        <v>1898</v>
      </c>
    </row>
    <row r="1501" spans="2:47" s="1" customFormat="1" ht="13.5">
      <c r="B1501" s="47"/>
      <c r="C1501" s="75"/>
      <c r="D1501" s="248" t="s">
        <v>176</v>
      </c>
      <c r="E1501" s="75"/>
      <c r="F1501" s="249" t="s">
        <v>1899</v>
      </c>
      <c r="G1501" s="75"/>
      <c r="H1501" s="75"/>
      <c r="I1501" s="204"/>
      <c r="J1501" s="75"/>
      <c r="K1501" s="75"/>
      <c r="L1501" s="73"/>
      <c r="M1501" s="250"/>
      <c r="N1501" s="48"/>
      <c r="O1501" s="48"/>
      <c r="P1501" s="48"/>
      <c r="Q1501" s="48"/>
      <c r="R1501" s="48"/>
      <c r="S1501" s="48"/>
      <c r="T1501" s="96"/>
      <c r="AT1501" s="25" t="s">
        <v>176</v>
      </c>
      <c r="AU1501" s="25" t="s">
        <v>87</v>
      </c>
    </row>
    <row r="1502" spans="2:47" s="1" customFormat="1" ht="13.5">
      <c r="B1502" s="47"/>
      <c r="C1502" s="75"/>
      <c r="D1502" s="248" t="s">
        <v>178</v>
      </c>
      <c r="E1502" s="75"/>
      <c r="F1502" s="251" t="s">
        <v>1881</v>
      </c>
      <c r="G1502" s="75"/>
      <c r="H1502" s="75"/>
      <c r="I1502" s="204"/>
      <c r="J1502" s="75"/>
      <c r="K1502" s="75"/>
      <c r="L1502" s="73"/>
      <c r="M1502" s="250"/>
      <c r="N1502" s="48"/>
      <c r="O1502" s="48"/>
      <c r="P1502" s="48"/>
      <c r="Q1502" s="48"/>
      <c r="R1502" s="48"/>
      <c r="S1502" s="48"/>
      <c r="T1502" s="96"/>
      <c r="AT1502" s="25" t="s">
        <v>178</v>
      </c>
      <c r="AU1502" s="25" t="s">
        <v>87</v>
      </c>
    </row>
    <row r="1503" spans="2:65" s="1" customFormat="1" ht="22.8" customHeight="1">
      <c r="B1503" s="47"/>
      <c r="C1503" s="236" t="s">
        <v>1900</v>
      </c>
      <c r="D1503" s="236" t="s">
        <v>169</v>
      </c>
      <c r="E1503" s="237" t="s">
        <v>1901</v>
      </c>
      <c r="F1503" s="238" t="s">
        <v>1902</v>
      </c>
      <c r="G1503" s="239" t="s">
        <v>931</v>
      </c>
      <c r="H1503" s="240">
        <v>8</v>
      </c>
      <c r="I1503" s="241"/>
      <c r="J1503" s="242">
        <f>ROUND(I1503*H1503,2)</f>
        <v>0</v>
      </c>
      <c r="K1503" s="238" t="s">
        <v>173</v>
      </c>
      <c r="L1503" s="73"/>
      <c r="M1503" s="243" t="s">
        <v>24</v>
      </c>
      <c r="N1503" s="244" t="s">
        <v>47</v>
      </c>
      <c r="O1503" s="48"/>
      <c r="P1503" s="245">
        <f>O1503*H1503</f>
        <v>0</v>
      </c>
      <c r="Q1503" s="245">
        <v>0.00022</v>
      </c>
      <c r="R1503" s="245">
        <f>Q1503*H1503</f>
        <v>0.00176</v>
      </c>
      <c r="S1503" s="245">
        <v>0</v>
      </c>
      <c r="T1503" s="246">
        <f>S1503*H1503</f>
        <v>0</v>
      </c>
      <c r="AR1503" s="25" t="s">
        <v>174</v>
      </c>
      <c r="AT1503" s="25" t="s">
        <v>169</v>
      </c>
      <c r="AU1503" s="25" t="s">
        <v>87</v>
      </c>
      <c r="AY1503" s="25" t="s">
        <v>167</v>
      </c>
      <c r="BE1503" s="247">
        <f>IF(N1503="základní",J1503,0)</f>
        <v>0</v>
      </c>
      <c r="BF1503" s="247">
        <f>IF(N1503="snížená",J1503,0)</f>
        <v>0</v>
      </c>
      <c r="BG1503" s="247">
        <f>IF(N1503="zákl. přenesená",J1503,0)</f>
        <v>0</v>
      </c>
      <c r="BH1503" s="247">
        <f>IF(N1503="sníž. přenesená",J1503,0)</f>
        <v>0</v>
      </c>
      <c r="BI1503" s="247">
        <f>IF(N1503="nulová",J1503,0)</f>
        <v>0</v>
      </c>
      <c r="BJ1503" s="25" t="s">
        <v>87</v>
      </c>
      <c r="BK1503" s="247">
        <f>ROUND(I1503*H1503,2)</f>
        <v>0</v>
      </c>
      <c r="BL1503" s="25" t="s">
        <v>174</v>
      </c>
      <c r="BM1503" s="25" t="s">
        <v>1903</v>
      </c>
    </row>
    <row r="1504" spans="2:47" s="1" customFormat="1" ht="13.5">
      <c r="B1504" s="47"/>
      <c r="C1504" s="75"/>
      <c r="D1504" s="248" t="s">
        <v>176</v>
      </c>
      <c r="E1504" s="75"/>
      <c r="F1504" s="249" t="s">
        <v>1904</v>
      </c>
      <c r="G1504" s="75"/>
      <c r="H1504" s="75"/>
      <c r="I1504" s="204"/>
      <c r="J1504" s="75"/>
      <c r="K1504" s="75"/>
      <c r="L1504" s="73"/>
      <c r="M1504" s="250"/>
      <c r="N1504" s="48"/>
      <c r="O1504" s="48"/>
      <c r="P1504" s="48"/>
      <c r="Q1504" s="48"/>
      <c r="R1504" s="48"/>
      <c r="S1504" s="48"/>
      <c r="T1504" s="96"/>
      <c r="AT1504" s="25" t="s">
        <v>176</v>
      </c>
      <c r="AU1504" s="25" t="s">
        <v>87</v>
      </c>
    </row>
    <row r="1505" spans="2:47" s="1" customFormat="1" ht="13.5">
      <c r="B1505" s="47"/>
      <c r="C1505" s="75"/>
      <c r="D1505" s="248" t="s">
        <v>178</v>
      </c>
      <c r="E1505" s="75"/>
      <c r="F1505" s="251" t="s">
        <v>1905</v>
      </c>
      <c r="G1505" s="75"/>
      <c r="H1505" s="75"/>
      <c r="I1505" s="204"/>
      <c r="J1505" s="75"/>
      <c r="K1505" s="75"/>
      <c r="L1505" s="73"/>
      <c r="M1505" s="250"/>
      <c r="N1505" s="48"/>
      <c r="O1505" s="48"/>
      <c r="P1505" s="48"/>
      <c r="Q1505" s="48"/>
      <c r="R1505" s="48"/>
      <c r="S1505" s="48"/>
      <c r="T1505" s="96"/>
      <c r="AT1505" s="25" t="s">
        <v>178</v>
      </c>
      <c r="AU1505" s="25" t="s">
        <v>87</v>
      </c>
    </row>
    <row r="1506" spans="2:51" s="12" customFormat="1" ht="13.5">
      <c r="B1506" s="252"/>
      <c r="C1506" s="253"/>
      <c r="D1506" s="248" t="s">
        <v>180</v>
      </c>
      <c r="E1506" s="254" t="s">
        <v>24</v>
      </c>
      <c r="F1506" s="255" t="s">
        <v>1906</v>
      </c>
      <c r="G1506" s="253"/>
      <c r="H1506" s="254" t="s">
        <v>24</v>
      </c>
      <c r="I1506" s="256"/>
      <c r="J1506" s="253"/>
      <c r="K1506" s="253"/>
      <c r="L1506" s="257"/>
      <c r="M1506" s="258"/>
      <c r="N1506" s="259"/>
      <c r="O1506" s="259"/>
      <c r="P1506" s="259"/>
      <c r="Q1506" s="259"/>
      <c r="R1506" s="259"/>
      <c r="S1506" s="259"/>
      <c r="T1506" s="260"/>
      <c r="AT1506" s="261" t="s">
        <v>180</v>
      </c>
      <c r="AU1506" s="261" t="s">
        <v>87</v>
      </c>
      <c r="AV1506" s="12" t="s">
        <v>25</v>
      </c>
      <c r="AW1506" s="12" t="s">
        <v>38</v>
      </c>
      <c r="AX1506" s="12" t="s">
        <v>75</v>
      </c>
      <c r="AY1506" s="261" t="s">
        <v>167</v>
      </c>
    </row>
    <row r="1507" spans="2:51" s="12" customFormat="1" ht="13.5">
      <c r="B1507" s="252"/>
      <c r="C1507" s="253"/>
      <c r="D1507" s="248" t="s">
        <v>180</v>
      </c>
      <c r="E1507" s="254" t="s">
        <v>24</v>
      </c>
      <c r="F1507" s="255" t="s">
        <v>1907</v>
      </c>
      <c r="G1507" s="253"/>
      <c r="H1507" s="254" t="s">
        <v>24</v>
      </c>
      <c r="I1507" s="256"/>
      <c r="J1507" s="253"/>
      <c r="K1507" s="253"/>
      <c r="L1507" s="257"/>
      <c r="M1507" s="258"/>
      <c r="N1507" s="259"/>
      <c r="O1507" s="259"/>
      <c r="P1507" s="259"/>
      <c r="Q1507" s="259"/>
      <c r="R1507" s="259"/>
      <c r="S1507" s="259"/>
      <c r="T1507" s="260"/>
      <c r="AT1507" s="261" t="s">
        <v>180</v>
      </c>
      <c r="AU1507" s="261" t="s">
        <v>87</v>
      </c>
      <c r="AV1507" s="12" t="s">
        <v>25</v>
      </c>
      <c r="AW1507" s="12" t="s">
        <v>38</v>
      </c>
      <c r="AX1507" s="12" t="s">
        <v>75</v>
      </c>
      <c r="AY1507" s="261" t="s">
        <v>167</v>
      </c>
    </row>
    <row r="1508" spans="2:51" s="13" customFormat="1" ht="13.5">
      <c r="B1508" s="262"/>
      <c r="C1508" s="263"/>
      <c r="D1508" s="248" t="s">
        <v>180</v>
      </c>
      <c r="E1508" s="264" t="s">
        <v>24</v>
      </c>
      <c r="F1508" s="265" t="s">
        <v>174</v>
      </c>
      <c r="G1508" s="263"/>
      <c r="H1508" s="266">
        <v>4</v>
      </c>
      <c r="I1508" s="267"/>
      <c r="J1508" s="263"/>
      <c r="K1508" s="263"/>
      <c r="L1508" s="268"/>
      <c r="M1508" s="269"/>
      <c r="N1508" s="270"/>
      <c r="O1508" s="270"/>
      <c r="P1508" s="270"/>
      <c r="Q1508" s="270"/>
      <c r="R1508" s="270"/>
      <c r="S1508" s="270"/>
      <c r="T1508" s="271"/>
      <c r="AT1508" s="272" t="s">
        <v>180</v>
      </c>
      <c r="AU1508" s="272" t="s">
        <v>87</v>
      </c>
      <c r="AV1508" s="13" t="s">
        <v>87</v>
      </c>
      <c r="AW1508" s="13" t="s">
        <v>38</v>
      </c>
      <c r="AX1508" s="13" t="s">
        <v>75</v>
      </c>
      <c r="AY1508" s="272" t="s">
        <v>167</v>
      </c>
    </row>
    <row r="1509" spans="2:51" s="12" customFormat="1" ht="13.5">
      <c r="B1509" s="252"/>
      <c r="C1509" s="253"/>
      <c r="D1509" s="248" t="s">
        <v>180</v>
      </c>
      <c r="E1509" s="254" t="s">
        <v>24</v>
      </c>
      <c r="F1509" s="255" t="s">
        <v>935</v>
      </c>
      <c r="G1509" s="253"/>
      <c r="H1509" s="254" t="s">
        <v>24</v>
      </c>
      <c r="I1509" s="256"/>
      <c r="J1509" s="253"/>
      <c r="K1509" s="253"/>
      <c r="L1509" s="257"/>
      <c r="M1509" s="258"/>
      <c r="N1509" s="259"/>
      <c r="O1509" s="259"/>
      <c r="P1509" s="259"/>
      <c r="Q1509" s="259"/>
      <c r="R1509" s="259"/>
      <c r="S1509" s="259"/>
      <c r="T1509" s="260"/>
      <c r="AT1509" s="261" t="s">
        <v>180</v>
      </c>
      <c r="AU1509" s="261" t="s">
        <v>87</v>
      </c>
      <c r="AV1509" s="12" t="s">
        <v>25</v>
      </c>
      <c r="AW1509" s="12" t="s">
        <v>38</v>
      </c>
      <c r="AX1509" s="12" t="s">
        <v>75</v>
      </c>
      <c r="AY1509" s="261" t="s">
        <v>167</v>
      </c>
    </row>
    <row r="1510" spans="2:51" s="13" customFormat="1" ht="13.5">
      <c r="B1510" s="262"/>
      <c r="C1510" s="263"/>
      <c r="D1510" s="248" t="s">
        <v>180</v>
      </c>
      <c r="E1510" s="264" t="s">
        <v>24</v>
      </c>
      <c r="F1510" s="265" t="s">
        <v>174</v>
      </c>
      <c r="G1510" s="263"/>
      <c r="H1510" s="266">
        <v>4</v>
      </c>
      <c r="I1510" s="267"/>
      <c r="J1510" s="263"/>
      <c r="K1510" s="263"/>
      <c r="L1510" s="268"/>
      <c r="M1510" s="269"/>
      <c r="N1510" s="270"/>
      <c r="O1510" s="270"/>
      <c r="P1510" s="270"/>
      <c r="Q1510" s="270"/>
      <c r="R1510" s="270"/>
      <c r="S1510" s="270"/>
      <c r="T1510" s="271"/>
      <c r="AT1510" s="272" t="s">
        <v>180</v>
      </c>
      <c r="AU1510" s="272" t="s">
        <v>87</v>
      </c>
      <c r="AV1510" s="13" t="s">
        <v>87</v>
      </c>
      <c r="AW1510" s="13" t="s">
        <v>38</v>
      </c>
      <c r="AX1510" s="13" t="s">
        <v>75</v>
      </c>
      <c r="AY1510" s="272" t="s">
        <v>167</v>
      </c>
    </row>
    <row r="1511" spans="2:51" s="14" customFormat="1" ht="13.5">
      <c r="B1511" s="273"/>
      <c r="C1511" s="274"/>
      <c r="D1511" s="248" t="s">
        <v>180</v>
      </c>
      <c r="E1511" s="275" t="s">
        <v>24</v>
      </c>
      <c r="F1511" s="276" t="s">
        <v>201</v>
      </c>
      <c r="G1511" s="274"/>
      <c r="H1511" s="277">
        <v>8</v>
      </c>
      <c r="I1511" s="278"/>
      <c r="J1511" s="274"/>
      <c r="K1511" s="274"/>
      <c r="L1511" s="279"/>
      <c r="M1511" s="280"/>
      <c r="N1511" s="281"/>
      <c r="O1511" s="281"/>
      <c r="P1511" s="281"/>
      <c r="Q1511" s="281"/>
      <c r="R1511" s="281"/>
      <c r="S1511" s="281"/>
      <c r="T1511" s="282"/>
      <c r="AT1511" s="283" t="s">
        <v>180</v>
      </c>
      <c r="AU1511" s="283" t="s">
        <v>87</v>
      </c>
      <c r="AV1511" s="14" t="s">
        <v>174</v>
      </c>
      <c r="AW1511" s="14" t="s">
        <v>38</v>
      </c>
      <c r="AX1511" s="14" t="s">
        <v>25</v>
      </c>
      <c r="AY1511" s="283" t="s">
        <v>167</v>
      </c>
    </row>
    <row r="1512" spans="2:65" s="1" customFormat="1" ht="22.8" customHeight="1">
      <c r="B1512" s="47"/>
      <c r="C1512" s="236" t="s">
        <v>1908</v>
      </c>
      <c r="D1512" s="236" t="s">
        <v>169</v>
      </c>
      <c r="E1512" s="237" t="s">
        <v>1909</v>
      </c>
      <c r="F1512" s="238" t="s">
        <v>1902</v>
      </c>
      <c r="G1512" s="239" t="s">
        <v>931</v>
      </c>
      <c r="H1512" s="240">
        <v>1</v>
      </c>
      <c r="I1512" s="241"/>
      <c r="J1512" s="242">
        <f>ROUND(I1512*H1512,2)</f>
        <v>0</v>
      </c>
      <c r="K1512" s="238" t="s">
        <v>24</v>
      </c>
      <c r="L1512" s="73"/>
      <c r="M1512" s="243" t="s">
        <v>24</v>
      </c>
      <c r="N1512" s="244" t="s">
        <v>47</v>
      </c>
      <c r="O1512" s="48"/>
      <c r="P1512" s="245">
        <f>O1512*H1512</f>
        <v>0</v>
      </c>
      <c r="Q1512" s="245">
        <v>0.00022</v>
      </c>
      <c r="R1512" s="245">
        <f>Q1512*H1512</f>
        <v>0.00022</v>
      </c>
      <c r="S1512" s="245">
        <v>0</v>
      </c>
      <c r="T1512" s="246">
        <f>S1512*H1512</f>
        <v>0</v>
      </c>
      <c r="AR1512" s="25" t="s">
        <v>174</v>
      </c>
      <c r="AT1512" s="25" t="s">
        <v>169</v>
      </c>
      <c r="AU1512" s="25" t="s">
        <v>87</v>
      </c>
      <c r="AY1512" s="25" t="s">
        <v>167</v>
      </c>
      <c r="BE1512" s="247">
        <f>IF(N1512="základní",J1512,0)</f>
        <v>0</v>
      </c>
      <c r="BF1512" s="247">
        <f>IF(N1512="snížená",J1512,0)</f>
        <v>0</v>
      </c>
      <c r="BG1512" s="247">
        <f>IF(N1512="zákl. přenesená",J1512,0)</f>
        <v>0</v>
      </c>
      <c r="BH1512" s="247">
        <f>IF(N1512="sníž. přenesená",J1512,0)</f>
        <v>0</v>
      </c>
      <c r="BI1512" s="247">
        <f>IF(N1512="nulová",J1512,0)</f>
        <v>0</v>
      </c>
      <c r="BJ1512" s="25" t="s">
        <v>87</v>
      </c>
      <c r="BK1512" s="247">
        <f>ROUND(I1512*H1512,2)</f>
        <v>0</v>
      </c>
      <c r="BL1512" s="25" t="s">
        <v>174</v>
      </c>
      <c r="BM1512" s="25" t="s">
        <v>1910</v>
      </c>
    </row>
    <row r="1513" spans="2:47" s="1" customFormat="1" ht="13.5">
      <c r="B1513" s="47"/>
      <c r="C1513" s="75"/>
      <c r="D1513" s="248" t="s">
        <v>176</v>
      </c>
      <c r="E1513" s="75"/>
      <c r="F1513" s="249" t="s">
        <v>1911</v>
      </c>
      <c r="G1513" s="75"/>
      <c r="H1513" s="75"/>
      <c r="I1513" s="204"/>
      <c r="J1513" s="75"/>
      <c r="K1513" s="75"/>
      <c r="L1513" s="73"/>
      <c r="M1513" s="250"/>
      <c r="N1513" s="48"/>
      <c r="O1513" s="48"/>
      <c r="P1513" s="48"/>
      <c r="Q1513" s="48"/>
      <c r="R1513" s="48"/>
      <c r="S1513" s="48"/>
      <c r="T1513" s="96"/>
      <c r="AT1513" s="25" t="s">
        <v>176</v>
      </c>
      <c r="AU1513" s="25" t="s">
        <v>87</v>
      </c>
    </row>
    <row r="1514" spans="2:51" s="12" customFormat="1" ht="13.5">
      <c r="B1514" s="252"/>
      <c r="C1514" s="253"/>
      <c r="D1514" s="248" t="s">
        <v>180</v>
      </c>
      <c r="E1514" s="254" t="s">
        <v>24</v>
      </c>
      <c r="F1514" s="255" t="s">
        <v>1906</v>
      </c>
      <c r="G1514" s="253"/>
      <c r="H1514" s="254" t="s">
        <v>24</v>
      </c>
      <c r="I1514" s="256"/>
      <c r="J1514" s="253"/>
      <c r="K1514" s="253"/>
      <c r="L1514" s="257"/>
      <c r="M1514" s="258"/>
      <c r="N1514" s="259"/>
      <c r="O1514" s="259"/>
      <c r="P1514" s="259"/>
      <c r="Q1514" s="259"/>
      <c r="R1514" s="259"/>
      <c r="S1514" s="259"/>
      <c r="T1514" s="260"/>
      <c r="AT1514" s="261" t="s">
        <v>180</v>
      </c>
      <c r="AU1514" s="261" t="s">
        <v>87</v>
      </c>
      <c r="AV1514" s="12" t="s">
        <v>25</v>
      </c>
      <c r="AW1514" s="12" t="s">
        <v>38</v>
      </c>
      <c r="AX1514" s="12" t="s">
        <v>75</v>
      </c>
      <c r="AY1514" s="261" t="s">
        <v>167</v>
      </c>
    </row>
    <row r="1515" spans="2:51" s="12" customFormat="1" ht="13.5">
      <c r="B1515" s="252"/>
      <c r="C1515" s="253"/>
      <c r="D1515" s="248" t="s">
        <v>180</v>
      </c>
      <c r="E1515" s="254" t="s">
        <v>24</v>
      </c>
      <c r="F1515" s="255" t="s">
        <v>947</v>
      </c>
      <c r="G1515" s="253"/>
      <c r="H1515" s="254" t="s">
        <v>24</v>
      </c>
      <c r="I1515" s="256"/>
      <c r="J1515" s="253"/>
      <c r="K1515" s="253"/>
      <c r="L1515" s="257"/>
      <c r="M1515" s="258"/>
      <c r="N1515" s="259"/>
      <c r="O1515" s="259"/>
      <c r="P1515" s="259"/>
      <c r="Q1515" s="259"/>
      <c r="R1515" s="259"/>
      <c r="S1515" s="259"/>
      <c r="T1515" s="260"/>
      <c r="AT1515" s="261" t="s">
        <v>180</v>
      </c>
      <c r="AU1515" s="261" t="s">
        <v>87</v>
      </c>
      <c r="AV1515" s="12" t="s">
        <v>25</v>
      </c>
      <c r="AW1515" s="12" t="s">
        <v>38</v>
      </c>
      <c r="AX1515" s="12" t="s">
        <v>75</v>
      </c>
      <c r="AY1515" s="261" t="s">
        <v>167</v>
      </c>
    </row>
    <row r="1516" spans="2:51" s="13" customFormat="1" ht="13.5">
      <c r="B1516" s="262"/>
      <c r="C1516" s="263"/>
      <c r="D1516" s="248" t="s">
        <v>180</v>
      </c>
      <c r="E1516" s="264" t="s">
        <v>24</v>
      </c>
      <c r="F1516" s="265" t="s">
        <v>25</v>
      </c>
      <c r="G1516" s="263"/>
      <c r="H1516" s="266">
        <v>1</v>
      </c>
      <c r="I1516" s="267"/>
      <c r="J1516" s="263"/>
      <c r="K1516" s="263"/>
      <c r="L1516" s="268"/>
      <c r="M1516" s="269"/>
      <c r="N1516" s="270"/>
      <c r="O1516" s="270"/>
      <c r="P1516" s="270"/>
      <c r="Q1516" s="270"/>
      <c r="R1516" s="270"/>
      <c r="S1516" s="270"/>
      <c r="T1516" s="271"/>
      <c r="AT1516" s="272" t="s">
        <v>180</v>
      </c>
      <c r="AU1516" s="272" t="s">
        <v>87</v>
      </c>
      <c r="AV1516" s="13" t="s">
        <v>87</v>
      </c>
      <c r="AW1516" s="13" t="s">
        <v>38</v>
      </c>
      <c r="AX1516" s="13" t="s">
        <v>25</v>
      </c>
      <c r="AY1516" s="272" t="s">
        <v>167</v>
      </c>
    </row>
    <row r="1517" spans="2:65" s="1" customFormat="1" ht="14.4" customHeight="1">
      <c r="B1517" s="47"/>
      <c r="C1517" s="285" t="s">
        <v>1912</v>
      </c>
      <c r="D1517" s="285" t="s">
        <v>293</v>
      </c>
      <c r="E1517" s="286" t="s">
        <v>1913</v>
      </c>
      <c r="F1517" s="287" t="s">
        <v>1914</v>
      </c>
      <c r="G1517" s="288" t="s">
        <v>931</v>
      </c>
      <c r="H1517" s="289">
        <v>4</v>
      </c>
      <c r="I1517" s="290"/>
      <c r="J1517" s="291">
        <f>ROUND(I1517*H1517,2)</f>
        <v>0</v>
      </c>
      <c r="K1517" s="287" t="s">
        <v>173</v>
      </c>
      <c r="L1517" s="292"/>
      <c r="M1517" s="293" t="s">
        <v>24</v>
      </c>
      <c r="N1517" s="294" t="s">
        <v>47</v>
      </c>
      <c r="O1517" s="48"/>
      <c r="P1517" s="245">
        <f>O1517*H1517</f>
        <v>0</v>
      </c>
      <c r="Q1517" s="245">
        <v>0.02347</v>
      </c>
      <c r="R1517" s="245">
        <f>Q1517*H1517</f>
        <v>0.09388</v>
      </c>
      <c r="S1517" s="245">
        <v>0</v>
      </c>
      <c r="T1517" s="246">
        <f>S1517*H1517</f>
        <v>0</v>
      </c>
      <c r="AR1517" s="25" t="s">
        <v>235</v>
      </c>
      <c r="AT1517" s="25" t="s">
        <v>293</v>
      </c>
      <c r="AU1517" s="25" t="s">
        <v>87</v>
      </c>
      <c r="AY1517" s="25" t="s">
        <v>167</v>
      </c>
      <c r="BE1517" s="247">
        <f>IF(N1517="základní",J1517,0)</f>
        <v>0</v>
      </c>
      <c r="BF1517" s="247">
        <f>IF(N1517="snížená",J1517,0)</f>
        <v>0</v>
      </c>
      <c r="BG1517" s="247">
        <f>IF(N1517="zákl. přenesená",J1517,0)</f>
        <v>0</v>
      </c>
      <c r="BH1517" s="247">
        <f>IF(N1517="sníž. přenesená",J1517,0)</f>
        <v>0</v>
      </c>
      <c r="BI1517" s="247">
        <f>IF(N1517="nulová",J1517,0)</f>
        <v>0</v>
      </c>
      <c r="BJ1517" s="25" t="s">
        <v>87</v>
      </c>
      <c r="BK1517" s="247">
        <f>ROUND(I1517*H1517,2)</f>
        <v>0</v>
      </c>
      <c r="BL1517" s="25" t="s">
        <v>174</v>
      </c>
      <c r="BM1517" s="25" t="s">
        <v>1915</v>
      </c>
    </row>
    <row r="1518" spans="2:47" s="1" customFormat="1" ht="13.5">
      <c r="B1518" s="47"/>
      <c r="C1518" s="75"/>
      <c r="D1518" s="248" t="s">
        <v>176</v>
      </c>
      <c r="E1518" s="75"/>
      <c r="F1518" s="249" t="s">
        <v>1916</v>
      </c>
      <c r="G1518" s="75"/>
      <c r="H1518" s="75"/>
      <c r="I1518" s="204"/>
      <c r="J1518" s="75"/>
      <c r="K1518" s="75"/>
      <c r="L1518" s="73"/>
      <c r="M1518" s="250"/>
      <c r="N1518" s="48"/>
      <c r="O1518" s="48"/>
      <c r="P1518" s="48"/>
      <c r="Q1518" s="48"/>
      <c r="R1518" s="48"/>
      <c r="S1518" s="48"/>
      <c r="T1518" s="96"/>
      <c r="AT1518" s="25" t="s">
        <v>176</v>
      </c>
      <c r="AU1518" s="25" t="s">
        <v>87</v>
      </c>
    </row>
    <row r="1519" spans="2:51" s="12" customFormat="1" ht="13.5">
      <c r="B1519" s="252"/>
      <c r="C1519" s="253"/>
      <c r="D1519" s="248" t="s">
        <v>180</v>
      </c>
      <c r="E1519" s="254" t="s">
        <v>24</v>
      </c>
      <c r="F1519" s="255" t="s">
        <v>1917</v>
      </c>
      <c r="G1519" s="253"/>
      <c r="H1519" s="254" t="s">
        <v>24</v>
      </c>
      <c r="I1519" s="256"/>
      <c r="J1519" s="253"/>
      <c r="K1519" s="253"/>
      <c r="L1519" s="257"/>
      <c r="M1519" s="258"/>
      <c r="N1519" s="259"/>
      <c r="O1519" s="259"/>
      <c r="P1519" s="259"/>
      <c r="Q1519" s="259"/>
      <c r="R1519" s="259"/>
      <c r="S1519" s="259"/>
      <c r="T1519" s="260"/>
      <c r="AT1519" s="261" t="s">
        <v>180</v>
      </c>
      <c r="AU1519" s="261" t="s">
        <v>87</v>
      </c>
      <c r="AV1519" s="12" t="s">
        <v>25</v>
      </c>
      <c r="AW1519" s="12" t="s">
        <v>38</v>
      </c>
      <c r="AX1519" s="12" t="s">
        <v>75</v>
      </c>
      <c r="AY1519" s="261" t="s">
        <v>167</v>
      </c>
    </row>
    <row r="1520" spans="2:51" s="12" customFormat="1" ht="13.5">
      <c r="B1520" s="252"/>
      <c r="C1520" s="253"/>
      <c r="D1520" s="248" t="s">
        <v>180</v>
      </c>
      <c r="E1520" s="254" t="s">
        <v>24</v>
      </c>
      <c r="F1520" s="255" t="s">
        <v>1907</v>
      </c>
      <c r="G1520" s="253"/>
      <c r="H1520" s="254" t="s">
        <v>24</v>
      </c>
      <c r="I1520" s="256"/>
      <c r="J1520" s="253"/>
      <c r="K1520" s="253"/>
      <c r="L1520" s="257"/>
      <c r="M1520" s="258"/>
      <c r="N1520" s="259"/>
      <c r="O1520" s="259"/>
      <c r="P1520" s="259"/>
      <c r="Q1520" s="259"/>
      <c r="R1520" s="259"/>
      <c r="S1520" s="259"/>
      <c r="T1520" s="260"/>
      <c r="AT1520" s="261" t="s">
        <v>180</v>
      </c>
      <c r="AU1520" s="261" t="s">
        <v>87</v>
      </c>
      <c r="AV1520" s="12" t="s">
        <v>25</v>
      </c>
      <c r="AW1520" s="12" t="s">
        <v>38</v>
      </c>
      <c r="AX1520" s="12" t="s">
        <v>75</v>
      </c>
      <c r="AY1520" s="261" t="s">
        <v>167</v>
      </c>
    </row>
    <row r="1521" spans="2:51" s="13" customFormat="1" ht="13.5">
      <c r="B1521" s="262"/>
      <c r="C1521" s="263"/>
      <c r="D1521" s="248" t="s">
        <v>180</v>
      </c>
      <c r="E1521" s="264" t="s">
        <v>24</v>
      </c>
      <c r="F1521" s="265" t="s">
        <v>174</v>
      </c>
      <c r="G1521" s="263"/>
      <c r="H1521" s="266">
        <v>4</v>
      </c>
      <c r="I1521" s="267"/>
      <c r="J1521" s="263"/>
      <c r="K1521" s="263"/>
      <c r="L1521" s="268"/>
      <c r="M1521" s="269"/>
      <c r="N1521" s="270"/>
      <c r="O1521" s="270"/>
      <c r="P1521" s="270"/>
      <c r="Q1521" s="270"/>
      <c r="R1521" s="270"/>
      <c r="S1521" s="270"/>
      <c r="T1521" s="271"/>
      <c r="AT1521" s="272" t="s">
        <v>180</v>
      </c>
      <c r="AU1521" s="272" t="s">
        <v>87</v>
      </c>
      <c r="AV1521" s="13" t="s">
        <v>87</v>
      </c>
      <c r="AW1521" s="13" t="s">
        <v>38</v>
      </c>
      <c r="AX1521" s="13" t="s">
        <v>25</v>
      </c>
      <c r="AY1521" s="272" t="s">
        <v>167</v>
      </c>
    </row>
    <row r="1522" spans="2:65" s="1" customFormat="1" ht="14.4" customHeight="1">
      <c r="B1522" s="47"/>
      <c r="C1522" s="285" t="s">
        <v>1918</v>
      </c>
      <c r="D1522" s="285" t="s">
        <v>293</v>
      </c>
      <c r="E1522" s="286" t="s">
        <v>1919</v>
      </c>
      <c r="F1522" s="287" t="s">
        <v>1920</v>
      </c>
      <c r="G1522" s="288" t="s">
        <v>931</v>
      </c>
      <c r="H1522" s="289">
        <v>4</v>
      </c>
      <c r="I1522" s="290"/>
      <c r="J1522" s="291">
        <f>ROUND(I1522*H1522,2)</f>
        <v>0</v>
      </c>
      <c r="K1522" s="287" t="s">
        <v>173</v>
      </c>
      <c r="L1522" s="292"/>
      <c r="M1522" s="293" t="s">
        <v>24</v>
      </c>
      <c r="N1522" s="294" t="s">
        <v>47</v>
      </c>
      <c r="O1522" s="48"/>
      <c r="P1522" s="245">
        <f>O1522*H1522</f>
        <v>0</v>
      </c>
      <c r="Q1522" s="245">
        <v>0.02542</v>
      </c>
      <c r="R1522" s="245">
        <f>Q1522*H1522</f>
        <v>0.10168</v>
      </c>
      <c r="S1522" s="245">
        <v>0</v>
      </c>
      <c r="T1522" s="246">
        <f>S1522*H1522</f>
        <v>0</v>
      </c>
      <c r="AR1522" s="25" t="s">
        <v>235</v>
      </c>
      <c r="AT1522" s="25" t="s">
        <v>293</v>
      </c>
      <c r="AU1522" s="25" t="s">
        <v>87</v>
      </c>
      <c r="AY1522" s="25" t="s">
        <v>167</v>
      </c>
      <c r="BE1522" s="247">
        <f>IF(N1522="základní",J1522,0)</f>
        <v>0</v>
      </c>
      <c r="BF1522" s="247">
        <f>IF(N1522="snížená",J1522,0)</f>
        <v>0</v>
      </c>
      <c r="BG1522" s="247">
        <f>IF(N1522="zákl. přenesená",J1522,0)</f>
        <v>0</v>
      </c>
      <c r="BH1522" s="247">
        <f>IF(N1522="sníž. přenesená",J1522,0)</f>
        <v>0</v>
      </c>
      <c r="BI1522" s="247">
        <f>IF(N1522="nulová",J1522,0)</f>
        <v>0</v>
      </c>
      <c r="BJ1522" s="25" t="s">
        <v>87</v>
      </c>
      <c r="BK1522" s="247">
        <f>ROUND(I1522*H1522,2)</f>
        <v>0</v>
      </c>
      <c r="BL1522" s="25" t="s">
        <v>174</v>
      </c>
      <c r="BM1522" s="25" t="s">
        <v>1921</v>
      </c>
    </row>
    <row r="1523" spans="2:47" s="1" customFormat="1" ht="13.5">
      <c r="B1523" s="47"/>
      <c r="C1523" s="75"/>
      <c r="D1523" s="248" t="s">
        <v>176</v>
      </c>
      <c r="E1523" s="75"/>
      <c r="F1523" s="249" t="s">
        <v>1922</v>
      </c>
      <c r="G1523" s="75"/>
      <c r="H1523" s="75"/>
      <c r="I1523" s="204"/>
      <c r="J1523" s="75"/>
      <c r="K1523" s="75"/>
      <c r="L1523" s="73"/>
      <c r="M1523" s="250"/>
      <c r="N1523" s="48"/>
      <c r="O1523" s="48"/>
      <c r="P1523" s="48"/>
      <c r="Q1523" s="48"/>
      <c r="R1523" s="48"/>
      <c r="S1523" s="48"/>
      <c r="T1523" s="96"/>
      <c r="AT1523" s="25" t="s">
        <v>176</v>
      </c>
      <c r="AU1523" s="25" t="s">
        <v>87</v>
      </c>
    </row>
    <row r="1524" spans="2:51" s="12" customFormat="1" ht="13.5">
      <c r="B1524" s="252"/>
      <c r="C1524" s="253"/>
      <c r="D1524" s="248" t="s">
        <v>180</v>
      </c>
      <c r="E1524" s="254" t="s">
        <v>24</v>
      </c>
      <c r="F1524" s="255" t="s">
        <v>935</v>
      </c>
      <c r="G1524" s="253"/>
      <c r="H1524" s="254" t="s">
        <v>24</v>
      </c>
      <c r="I1524" s="256"/>
      <c r="J1524" s="253"/>
      <c r="K1524" s="253"/>
      <c r="L1524" s="257"/>
      <c r="M1524" s="258"/>
      <c r="N1524" s="259"/>
      <c r="O1524" s="259"/>
      <c r="P1524" s="259"/>
      <c r="Q1524" s="259"/>
      <c r="R1524" s="259"/>
      <c r="S1524" s="259"/>
      <c r="T1524" s="260"/>
      <c r="AT1524" s="261" t="s">
        <v>180</v>
      </c>
      <c r="AU1524" s="261" t="s">
        <v>87</v>
      </c>
      <c r="AV1524" s="12" t="s">
        <v>25</v>
      </c>
      <c r="AW1524" s="12" t="s">
        <v>38</v>
      </c>
      <c r="AX1524" s="12" t="s">
        <v>75</v>
      </c>
      <c r="AY1524" s="261" t="s">
        <v>167</v>
      </c>
    </row>
    <row r="1525" spans="2:51" s="13" customFormat="1" ht="13.5">
      <c r="B1525" s="262"/>
      <c r="C1525" s="263"/>
      <c r="D1525" s="248" t="s">
        <v>180</v>
      </c>
      <c r="E1525" s="264" t="s">
        <v>24</v>
      </c>
      <c r="F1525" s="265" t="s">
        <v>174</v>
      </c>
      <c r="G1525" s="263"/>
      <c r="H1525" s="266">
        <v>4</v>
      </c>
      <c r="I1525" s="267"/>
      <c r="J1525" s="263"/>
      <c r="K1525" s="263"/>
      <c r="L1525" s="268"/>
      <c r="M1525" s="269"/>
      <c r="N1525" s="270"/>
      <c r="O1525" s="270"/>
      <c r="P1525" s="270"/>
      <c r="Q1525" s="270"/>
      <c r="R1525" s="270"/>
      <c r="S1525" s="270"/>
      <c r="T1525" s="271"/>
      <c r="AT1525" s="272" t="s">
        <v>180</v>
      </c>
      <c r="AU1525" s="272" t="s">
        <v>87</v>
      </c>
      <c r="AV1525" s="13" t="s">
        <v>87</v>
      </c>
      <c r="AW1525" s="13" t="s">
        <v>38</v>
      </c>
      <c r="AX1525" s="13" t="s">
        <v>25</v>
      </c>
      <c r="AY1525" s="272" t="s">
        <v>167</v>
      </c>
    </row>
    <row r="1526" spans="2:65" s="1" customFormat="1" ht="22.8" customHeight="1">
      <c r="B1526" s="47"/>
      <c r="C1526" s="285" t="s">
        <v>1923</v>
      </c>
      <c r="D1526" s="285" t="s">
        <v>293</v>
      </c>
      <c r="E1526" s="286" t="s">
        <v>1924</v>
      </c>
      <c r="F1526" s="287" t="s">
        <v>1925</v>
      </c>
      <c r="G1526" s="288" t="s">
        <v>931</v>
      </c>
      <c r="H1526" s="289">
        <v>1</v>
      </c>
      <c r="I1526" s="290"/>
      <c r="J1526" s="291">
        <f>ROUND(I1526*H1526,2)</f>
        <v>0</v>
      </c>
      <c r="K1526" s="287" t="s">
        <v>24</v>
      </c>
      <c r="L1526" s="292"/>
      <c r="M1526" s="293" t="s">
        <v>24</v>
      </c>
      <c r="N1526" s="294" t="s">
        <v>47</v>
      </c>
      <c r="O1526" s="48"/>
      <c r="P1526" s="245">
        <f>O1526*H1526</f>
        <v>0</v>
      </c>
      <c r="Q1526" s="245">
        <v>0.02542</v>
      </c>
      <c r="R1526" s="245">
        <f>Q1526*H1526</f>
        <v>0.02542</v>
      </c>
      <c r="S1526" s="245">
        <v>0</v>
      </c>
      <c r="T1526" s="246">
        <f>S1526*H1526</f>
        <v>0</v>
      </c>
      <c r="AR1526" s="25" t="s">
        <v>235</v>
      </c>
      <c r="AT1526" s="25" t="s">
        <v>293</v>
      </c>
      <c r="AU1526" s="25" t="s">
        <v>87</v>
      </c>
      <c r="AY1526" s="25" t="s">
        <v>167</v>
      </c>
      <c r="BE1526" s="247">
        <f>IF(N1526="základní",J1526,0)</f>
        <v>0</v>
      </c>
      <c r="BF1526" s="247">
        <f>IF(N1526="snížená",J1526,0)</f>
        <v>0</v>
      </c>
      <c r="BG1526" s="247">
        <f>IF(N1526="zákl. přenesená",J1526,0)</f>
        <v>0</v>
      </c>
      <c r="BH1526" s="247">
        <f>IF(N1526="sníž. přenesená",J1526,0)</f>
        <v>0</v>
      </c>
      <c r="BI1526" s="247">
        <f>IF(N1526="nulová",J1526,0)</f>
        <v>0</v>
      </c>
      <c r="BJ1526" s="25" t="s">
        <v>87</v>
      </c>
      <c r="BK1526" s="247">
        <f>ROUND(I1526*H1526,2)</f>
        <v>0</v>
      </c>
      <c r="BL1526" s="25" t="s">
        <v>174</v>
      </c>
      <c r="BM1526" s="25" t="s">
        <v>1926</v>
      </c>
    </row>
    <row r="1527" spans="2:47" s="1" customFormat="1" ht="13.5">
      <c r="B1527" s="47"/>
      <c r="C1527" s="75"/>
      <c r="D1527" s="248" t="s">
        <v>176</v>
      </c>
      <c r="E1527" s="75"/>
      <c r="F1527" s="249" t="s">
        <v>1927</v>
      </c>
      <c r="G1527" s="75"/>
      <c r="H1527" s="75"/>
      <c r="I1527" s="204"/>
      <c r="J1527" s="75"/>
      <c r="K1527" s="75"/>
      <c r="L1527" s="73"/>
      <c r="M1527" s="250"/>
      <c r="N1527" s="48"/>
      <c r="O1527" s="48"/>
      <c r="P1527" s="48"/>
      <c r="Q1527" s="48"/>
      <c r="R1527" s="48"/>
      <c r="S1527" s="48"/>
      <c r="T1527" s="96"/>
      <c r="AT1527" s="25" t="s">
        <v>176</v>
      </c>
      <c r="AU1527" s="25" t="s">
        <v>87</v>
      </c>
    </row>
    <row r="1528" spans="2:51" s="12" customFormat="1" ht="13.5">
      <c r="B1528" s="252"/>
      <c r="C1528" s="253"/>
      <c r="D1528" s="248" t="s">
        <v>180</v>
      </c>
      <c r="E1528" s="254" t="s">
        <v>24</v>
      </c>
      <c r="F1528" s="255" t="s">
        <v>947</v>
      </c>
      <c r="G1528" s="253"/>
      <c r="H1528" s="254" t="s">
        <v>24</v>
      </c>
      <c r="I1528" s="256"/>
      <c r="J1528" s="253"/>
      <c r="K1528" s="253"/>
      <c r="L1528" s="257"/>
      <c r="M1528" s="258"/>
      <c r="N1528" s="259"/>
      <c r="O1528" s="259"/>
      <c r="P1528" s="259"/>
      <c r="Q1528" s="259"/>
      <c r="R1528" s="259"/>
      <c r="S1528" s="259"/>
      <c r="T1528" s="260"/>
      <c r="AT1528" s="261" t="s">
        <v>180</v>
      </c>
      <c r="AU1528" s="261" t="s">
        <v>87</v>
      </c>
      <c r="AV1528" s="12" t="s">
        <v>25</v>
      </c>
      <c r="AW1528" s="12" t="s">
        <v>38</v>
      </c>
      <c r="AX1528" s="12" t="s">
        <v>75</v>
      </c>
      <c r="AY1528" s="261" t="s">
        <v>167</v>
      </c>
    </row>
    <row r="1529" spans="2:51" s="13" customFormat="1" ht="13.5">
      <c r="B1529" s="262"/>
      <c r="C1529" s="263"/>
      <c r="D1529" s="248" t="s">
        <v>180</v>
      </c>
      <c r="E1529" s="264" t="s">
        <v>24</v>
      </c>
      <c r="F1529" s="265" t="s">
        <v>25</v>
      </c>
      <c r="G1529" s="263"/>
      <c r="H1529" s="266">
        <v>1</v>
      </c>
      <c r="I1529" s="267"/>
      <c r="J1529" s="263"/>
      <c r="K1529" s="263"/>
      <c r="L1529" s="268"/>
      <c r="M1529" s="269"/>
      <c r="N1529" s="270"/>
      <c r="O1529" s="270"/>
      <c r="P1529" s="270"/>
      <c r="Q1529" s="270"/>
      <c r="R1529" s="270"/>
      <c r="S1529" s="270"/>
      <c r="T1529" s="271"/>
      <c r="AT1529" s="272" t="s">
        <v>180</v>
      </c>
      <c r="AU1529" s="272" t="s">
        <v>87</v>
      </c>
      <c r="AV1529" s="13" t="s">
        <v>87</v>
      </c>
      <c r="AW1529" s="13" t="s">
        <v>38</v>
      </c>
      <c r="AX1529" s="13" t="s">
        <v>25</v>
      </c>
      <c r="AY1529" s="272" t="s">
        <v>167</v>
      </c>
    </row>
    <row r="1530" spans="2:65" s="1" customFormat="1" ht="22.8" customHeight="1">
      <c r="B1530" s="47"/>
      <c r="C1530" s="236" t="s">
        <v>1928</v>
      </c>
      <c r="D1530" s="236" t="s">
        <v>169</v>
      </c>
      <c r="E1530" s="237" t="s">
        <v>1929</v>
      </c>
      <c r="F1530" s="238" t="s">
        <v>1930</v>
      </c>
      <c r="G1530" s="239" t="s">
        <v>296</v>
      </c>
      <c r="H1530" s="240">
        <v>8.649</v>
      </c>
      <c r="I1530" s="241"/>
      <c r="J1530" s="242">
        <f>ROUND(I1530*H1530,2)</f>
        <v>0</v>
      </c>
      <c r="K1530" s="238" t="s">
        <v>173</v>
      </c>
      <c r="L1530" s="73"/>
      <c r="M1530" s="243" t="s">
        <v>24</v>
      </c>
      <c r="N1530" s="244" t="s">
        <v>47</v>
      </c>
      <c r="O1530" s="48"/>
      <c r="P1530" s="245">
        <f>O1530*H1530</f>
        <v>0</v>
      </c>
      <c r="Q1530" s="245">
        <v>0</v>
      </c>
      <c r="R1530" s="245">
        <f>Q1530*H1530</f>
        <v>0</v>
      </c>
      <c r="S1530" s="245">
        <v>0</v>
      </c>
      <c r="T1530" s="246">
        <f>S1530*H1530</f>
        <v>0</v>
      </c>
      <c r="AR1530" s="25" t="s">
        <v>174</v>
      </c>
      <c r="AT1530" s="25" t="s">
        <v>169</v>
      </c>
      <c r="AU1530" s="25" t="s">
        <v>87</v>
      </c>
      <c r="AY1530" s="25" t="s">
        <v>167</v>
      </c>
      <c r="BE1530" s="247">
        <f>IF(N1530="základní",J1530,0)</f>
        <v>0</v>
      </c>
      <c r="BF1530" s="247">
        <f>IF(N1530="snížená",J1530,0)</f>
        <v>0</v>
      </c>
      <c r="BG1530" s="247">
        <f>IF(N1530="zákl. přenesená",J1530,0)</f>
        <v>0</v>
      </c>
      <c r="BH1530" s="247">
        <f>IF(N1530="sníž. přenesená",J1530,0)</f>
        <v>0</v>
      </c>
      <c r="BI1530" s="247">
        <f>IF(N1530="nulová",J1530,0)</f>
        <v>0</v>
      </c>
      <c r="BJ1530" s="25" t="s">
        <v>87</v>
      </c>
      <c r="BK1530" s="247">
        <f>ROUND(I1530*H1530,2)</f>
        <v>0</v>
      </c>
      <c r="BL1530" s="25" t="s">
        <v>174</v>
      </c>
      <c r="BM1530" s="25" t="s">
        <v>1931</v>
      </c>
    </row>
    <row r="1531" spans="2:47" s="1" customFormat="1" ht="13.5">
      <c r="B1531" s="47"/>
      <c r="C1531" s="75"/>
      <c r="D1531" s="248" t="s">
        <v>176</v>
      </c>
      <c r="E1531" s="75"/>
      <c r="F1531" s="249" t="s">
        <v>1932</v>
      </c>
      <c r="G1531" s="75"/>
      <c r="H1531" s="75"/>
      <c r="I1531" s="204"/>
      <c r="J1531" s="75"/>
      <c r="K1531" s="75"/>
      <c r="L1531" s="73"/>
      <c r="M1531" s="250"/>
      <c r="N1531" s="48"/>
      <c r="O1531" s="48"/>
      <c r="P1531" s="48"/>
      <c r="Q1531" s="48"/>
      <c r="R1531" s="48"/>
      <c r="S1531" s="48"/>
      <c r="T1531" s="96"/>
      <c r="AT1531" s="25" t="s">
        <v>176</v>
      </c>
      <c r="AU1531" s="25" t="s">
        <v>87</v>
      </c>
    </row>
    <row r="1532" spans="2:47" s="1" customFormat="1" ht="13.5">
      <c r="B1532" s="47"/>
      <c r="C1532" s="75"/>
      <c r="D1532" s="248" t="s">
        <v>178</v>
      </c>
      <c r="E1532" s="75"/>
      <c r="F1532" s="251" t="s">
        <v>1933</v>
      </c>
      <c r="G1532" s="75"/>
      <c r="H1532" s="75"/>
      <c r="I1532" s="204"/>
      <c r="J1532" s="75"/>
      <c r="K1532" s="75"/>
      <c r="L1532" s="73"/>
      <c r="M1532" s="250"/>
      <c r="N1532" s="48"/>
      <c r="O1532" s="48"/>
      <c r="P1532" s="48"/>
      <c r="Q1532" s="48"/>
      <c r="R1532" s="48"/>
      <c r="S1532" s="48"/>
      <c r="T1532" s="96"/>
      <c r="AT1532" s="25" t="s">
        <v>178</v>
      </c>
      <c r="AU1532" s="25" t="s">
        <v>87</v>
      </c>
    </row>
    <row r="1533" spans="2:65" s="1" customFormat="1" ht="34.2" customHeight="1">
      <c r="B1533" s="47"/>
      <c r="C1533" s="236" t="s">
        <v>1934</v>
      </c>
      <c r="D1533" s="236" t="s">
        <v>169</v>
      </c>
      <c r="E1533" s="237" t="s">
        <v>1935</v>
      </c>
      <c r="F1533" s="238" t="s">
        <v>1936</v>
      </c>
      <c r="G1533" s="239" t="s">
        <v>24</v>
      </c>
      <c r="H1533" s="240">
        <v>0</v>
      </c>
      <c r="I1533" s="241"/>
      <c r="J1533" s="242">
        <f>ROUND(I1533*H1533,2)</f>
        <v>0</v>
      </c>
      <c r="K1533" s="238" t="s">
        <v>24</v>
      </c>
      <c r="L1533" s="73"/>
      <c r="M1533" s="243" t="s">
        <v>24</v>
      </c>
      <c r="N1533" s="244" t="s">
        <v>47</v>
      </c>
      <c r="O1533" s="48"/>
      <c r="P1533" s="245">
        <f>O1533*H1533</f>
        <v>0</v>
      </c>
      <c r="Q1533" s="245">
        <v>0</v>
      </c>
      <c r="R1533" s="245">
        <f>Q1533*H1533</f>
        <v>0</v>
      </c>
      <c r="S1533" s="245">
        <v>0</v>
      </c>
      <c r="T1533" s="246">
        <f>S1533*H1533</f>
        <v>0</v>
      </c>
      <c r="AR1533" s="25" t="s">
        <v>301</v>
      </c>
      <c r="AT1533" s="25" t="s">
        <v>169</v>
      </c>
      <c r="AU1533" s="25" t="s">
        <v>87</v>
      </c>
      <c r="AY1533" s="25" t="s">
        <v>167</v>
      </c>
      <c r="BE1533" s="247">
        <f>IF(N1533="základní",J1533,0)</f>
        <v>0</v>
      </c>
      <c r="BF1533" s="247">
        <f>IF(N1533="snížená",J1533,0)</f>
        <v>0</v>
      </c>
      <c r="BG1533" s="247">
        <f>IF(N1533="zákl. přenesená",J1533,0)</f>
        <v>0</v>
      </c>
      <c r="BH1533" s="247">
        <f>IF(N1533="sníž. přenesená",J1533,0)</f>
        <v>0</v>
      </c>
      <c r="BI1533" s="247">
        <f>IF(N1533="nulová",J1533,0)</f>
        <v>0</v>
      </c>
      <c r="BJ1533" s="25" t="s">
        <v>87</v>
      </c>
      <c r="BK1533" s="247">
        <f>ROUND(I1533*H1533,2)</f>
        <v>0</v>
      </c>
      <c r="BL1533" s="25" t="s">
        <v>301</v>
      </c>
      <c r="BM1533" s="25" t="s">
        <v>1937</v>
      </c>
    </row>
    <row r="1534" spans="2:47" s="1" customFormat="1" ht="13.5">
      <c r="B1534" s="47"/>
      <c r="C1534" s="75"/>
      <c r="D1534" s="248" t="s">
        <v>176</v>
      </c>
      <c r="E1534" s="75"/>
      <c r="F1534" s="249" t="s">
        <v>1938</v>
      </c>
      <c r="G1534" s="75"/>
      <c r="H1534" s="75"/>
      <c r="I1534" s="204"/>
      <c r="J1534" s="75"/>
      <c r="K1534" s="75"/>
      <c r="L1534" s="73"/>
      <c r="M1534" s="250"/>
      <c r="N1534" s="48"/>
      <c r="O1534" s="48"/>
      <c r="P1534" s="48"/>
      <c r="Q1534" s="48"/>
      <c r="R1534" s="48"/>
      <c r="S1534" s="48"/>
      <c r="T1534" s="96"/>
      <c r="AT1534" s="25" t="s">
        <v>176</v>
      </c>
      <c r="AU1534" s="25" t="s">
        <v>87</v>
      </c>
    </row>
    <row r="1535" spans="2:47" s="1" customFormat="1" ht="13.5">
      <c r="B1535" s="47"/>
      <c r="C1535" s="75"/>
      <c r="D1535" s="248" t="s">
        <v>1939</v>
      </c>
      <c r="E1535" s="75"/>
      <c r="F1535" s="251" t="s">
        <v>1940</v>
      </c>
      <c r="G1535" s="75"/>
      <c r="H1535" s="75"/>
      <c r="I1535" s="204"/>
      <c r="J1535" s="75"/>
      <c r="K1535" s="75"/>
      <c r="L1535" s="73"/>
      <c r="M1535" s="250"/>
      <c r="N1535" s="48"/>
      <c r="O1535" s="48"/>
      <c r="P1535" s="48"/>
      <c r="Q1535" s="48"/>
      <c r="R1535" s="48"/>
      <c r="S1535" s="48"/>
      <c r="T1535" s="96"/>
      <c r="AT1535" s="25" t="s">
        <v>1939</v>
      </c>
      <c r="AU1535" s="25" t="s">
        <v>87</v>
      </c>
    </row>
    <row r="1536" spans="2:63" s="11" customFormat="1" ht="29.85" customHeight="1">
      <c r="B1536" s="220"/>
      <c r="C1536" s="221"/>
      <c r="D1536" s="222" t="s">
        <v>74</v>
      </c>
      <c r="E1536" s="234" t="s">
        <v>1941</v>
      </c>
      <c r="F1536" s="234" t="s">
        <v>1942</v>
      </c>
      <c r="G1536" s="221"/>
      <c r="H1536" s="221"/>
      <c r="I1536" s="224"/>
      <c r="J1536" s="235">
        <f>BK1536</f>
        <v>0</v>
      </c>
      <c r="K1536" s="221"/>
      <c r="L1536" s="226"/>
      <c r="M1536" s="227"/>
      <c r="N1536" s="228"/>
      <c r="O1536" s="228"/>
      <c r="P1536" s="229">
        <f>SUM(P1537:P1555)</f>
        <v>0</v>
      </c>
      <c r="Q1536" s="228"/>
      <c r="R1536" s="229">
        <f>SUM(R1537:R1555)</f>
        <v>0.07818800000000001</v>
      </c>
      <c r="S1536" s="228"/>
      <c r="T1536" s="230">
        <f>SUM(T1537:T1555)</f>
        <v>0</v>
      </c>
      <c r="AR1536" s="231" t="s">
        <v>87</v>
      </c>
      <c r="AT1536" s="232" t="s">
        <v>74</v>
      </c>
      <c r="AU1536" s="232" t="s">
        <v>25</v>
      </c>
      <c r="AY1536" s="231" t="s">
        <v>167</v>
      </c>
      <c r="BK1536" s="233">
        <f>SUM(BK1537:BK1555)</f>
        <v>0</v>
      </c>
    </row>
    <row r="1537" spans="2:65" s="1" customFormat="1" ht="22.8" customHeight="1">
      <c r="B1537" s="47"/>
      <c r="C1537" s="236" t="s">
        <v>1943</v>
      </c>
      <c r="D1537" s="236" t="s">
        <v>169</v>
      </c>
      <c r="E1537" s="237" t="s">
        <v>1944</v>
      </c>
      <c r="F1537" s="238" t="s">
        <v>1945</v>
      </c>
      <c r="G1537" s="239" t="s">
        <v>270</v>
      </c>
      <c r="H1537" s="240">
        <v>17.2</v>
      </c>
      <c r="I1537" s="241"/>
      <c r="J1537" s="242">
        <f>ROUND(I1537*H1537,2)</f>
        <v>0</v>
      </c>
      <c r="K1537" s="238" t="s">
        <v>24</v>
      </c>
      <c r="L1537" s="73"/>
      <c r="M1537" s="243" t="s">
        <v>24</v>
      </c>
      <c r="N1537" s="244" t="s">
        <v>47</v>
      </c>
      <c r="O1537" s="48"/>
      <c r="P1537" s="245">
        <f>O1537*H1537</f>
        <v>0</v>
      </c>
      <c r="Q1537" s="245">
        <v>0.00079</v>
      </c>
      <c r="R1537" s="245">
        <f>Q1537*H1537</f>
        <v>0.013588</v>
      </c>
      <c r="S1537" s="245">
        <v>0</v>
      </c>
      <c r="T1537" s="246">
        <f>S1537*H1537</f>
        <v>0</v>
      </c>
      <c r="AR1537" s="25" t="s">
        <v>301</v>
      </c>
      <c r="AT1537" s="25" t="s">
        <v>169</v>
      </c>
      <c r="AU1537" s="25" t="s">
        <v>87</v>
      </c>
      <c r="AY1537" s="25" t="s">
        <v>167</v>
      </c>
      <c r="BE1537" s="247">
        <f>IF(N1537="základní",J1537,0)</f>
        <v>0</v>
      </c>
      <c r="BF1537" s="247">
        <f>IF(N1537="snížená",J1537,0)</f>
        <v>0</v>
      </c>
      <c r="BG1537" s="247">
        <f>IF(N1537="zákl. přenesená",J1537,0)</f>
        <v>0</v>
      </c>
      <c r="BH1537" s="247">
        <f>IF(N1537="sníž. přenesená",J1537,0)</f>
        <v>0</v>
      </c>
      <c r="BI1537" s="247">
        <f>IF(N1537="nulová",J1537,0)</f>
        <v>0</v>
      </c>
      <c r="BJ1537" s="25" t="s">
        <v>87</v>
      </c>
      <c r="BK1537" s="247">
        <f>ROUND(I1537*H1537,2)</f>
        <v>0</v>
      </c>
      <c r="BL1537" s="25" t="s">
        <v>301</v>
      </c>
      <c r="BM1537" s="25" t="s">
        <v>1946</v>
      </c>
    </row>
    <row r="1538" spans="2:47" s="1" customFormat="1" ht="13.5">
      <c r="B1538" s="47"/>
      <c r="C1538" s="75"/>
      <c r="D1538" s="248" t="s">
        <v>176</v>
      </c>
      <c r="E1538" s="75"/>
      <c r="F1538" s="249" t="s">
        <v>1947</v>
      </c>
      <c r="G1538" s="75"/>
      <c r="H1538" s="75"/>
      <c r="I1538" s="204"/>
      <c r="J1538" s="75"/>
      <c r="K1538" s="75"/>
      <c r="L1538" s="73"/>
      <c r="M1538" s="250"/>
      <c r="N1538" s="48"/>
      <c r="O1538" s="48"/>
      <c r="P1538" s="48"/>
      <c r="Q1538" s="48"/>
      <c r="R1538" s="48"/>
      <c r="S1538" s="48"/>
      <c r="T1538" s="96"/>
      <c r="AT1538" s="25" t="s">
        <v>176</v>
      </c>
      <c r="AU1538" s="25" t="s">
        <v>87</v>
      </c>
    </row>
    <row r="1539" spans="2:51" s="12" customFormat="1" ht="13.5">
      <c r="B1539" s="252"/>
      <c r="C1539" s="253"/>
      <c r="D1539" s="248" t="s">
        <v>180</v>
      </c>
      <c r="E1539" s="254" t="s">
        <v>24</v>
      </c>
      <c r="F1539" s="255" t="s">
        <v>1948</v>
      </c>
      <c r="G1539" s="253"/>
      <c r="H1539" s="254" t="s">
        <v>24</v>
      </c>
      <c r="I1539" s="256"/>
      <c r="J1539" s="253"/>
      <c r="K1539" s="253"/>
      <c r="L1539" s="257"/>
      <c r="M1539" s="258"/>
      <c r="N1539" s="259"/>
      <c r="O1539" s="259"/>
      <c r="P1539" s="259"/>
      <c r="Q1539" s="259"/>
      <c r="R1539" s="259"/>
      <c r="S1539" s="259"/>
      <c r="T1539" s="260"/>
      <c r="AT1539" s="261" t="s">
        <v>180</v>
      </c>
      <c r="AU1539" s="261" t="s">
        <v>87</v>
      </c>
      <c r="AV1539" s="12" t="s">
        <v>25</v>
      </c>
      <c r="AW1539" s="12" t="s">
        <v>38</v>
      </c>
      <c r="AX1539" s="12" t="s">
        <v>75</v>
      </c>
      <c r="AY1539" s="261" t="s">
        <v>167</v>
      </c>
    </row>
    <row r="1540" spans="2:51" s="13" customFormat="1" ht="13.5">
      <c r="B1540" s="262"/>
      <c r="C1540" s="263"/>
      <c r="D1540" s="248" t="s">
        <v>180</v>
      </c>
      <c r="E1540" s="264" t="s">
        <v>24</v>
      </c>
      <c r="F1540" s="265" t="s">
        <v>1949</v>
      </c>
      <c r="G1540" s="263"/>
      <c r="H1540" s="266">
        <v>1</v>
      </c>
      <c r="I1540" s="267"/>
      <c r="J1540" s="263"/>
      <c r="K1540" s="263"/>
      <c r="L1540" s="268"/>
      <c r="M1540" s="269"/>
      <c r="N1540" s="270"/>
      <c r="O1540" s="270"/>
      <c r="P1540" s="270"/>
      <c r="Q1540" s="270"/>
      <c r="R1540" s="270"/>
      <c r="S1540" s="270"/>
      <c r="T1540" s="271"/>
      <c r="AT1540" s="272" t="s">
        <v>180</v>
      </c>
      <c r="AU1540" s="272" t="s">
        <v>87</v>
      </c>
      <c r="AV1540" s="13" t="s">
        <v>87</v>
      </c>
      <c r="AW1540" s="13" t="s">
        <v>38</v>
      </c>
      <c r="AX1540" s="13" t="s">
        <v>75</v>
      </c>
      <c r="AY1540" s="272" t="s">
        <v>167</v>
      </c>
    </row>
    <row r="1541" spans="2:51" s="12" customFormat="1" ht="13.5">
      <c r="B1541" s="252"/>
      <c r="C1541" s="253"/>
      <c r="D1541" s="248" t="s">
        <v>180</v>
      </c>
      <c r="E1541" s="254" t="s">
        <v>24</v>
      </c>
      <c r="F1541" s="255" t="s">
        <v>1950</v>
      </c>
      <c r="G1541" s="253"/>
      <c r="H1541" s="254" t="s">
        <v>24</v>
      </c>
      <c r="I1541" s="256"/>
      <c r="J1541" s="253"/>
      <c r="K1541" s="253"/>
      <c r="L1541" s="257"/>
      <c r="M1541" s="258"/>
      <c r="N1541" s="259"/>
      <c r="O1541" s="259"/>
      <c r="P1541" s="259"/>
      <c r="Q1541" s="259"/>
      <c r="R1541" s="259"/>
      <c r="S1541" s="259"/>
      <c r="T1541" s="260"/>
      <c r="AT1541" s="261" t="s">
        <v>180</v>
      </c>
      <c r="AU1541" s="261" t="s">
        <v>87</v>
      </c>
      <c r="AV1541" s="12" t="s">
        <v>25</v>
      </c>
      <c r="AW1541" s="12" t="s">
        <v>38</v>
      </c>
      <c r="AX1541" s="12" t="s">
        <v>75</v>
      </c>
      <c r="AY1541" s="261" t="s">
        <v>167</v>
      </c>
    </row>
    <row r="1542" spans="2:51" s="13" customFormat="1" ht="13.5">
      <c r="B1542" s="262"/>
      <c r="C1542" s="263"/>
      <c r="D1542" s="248" t="s">
        <v>180</v>
      </c>
      <c r="E1542" s="264" t="s">
        <v>24</v>
      </c>
      <c r="F1542" s="265" t="s">
        <v>1951</v>
      </c>
      <c r="G1542" s="263"/>
      <c r="H1542" s="266">
        <v>16.2</v>
      </c>
      <c r="I1542" s="267"/>
      <c r="J1542" s="263"/>
      <c r="K1542" s="263"/>
      <c r="L1542" s="268"/>
      <c r="M1542" s="269"/>
      <c r="N1542" s="270"/>
      <c r="O1542" s="270"/>
      <c r="P1542" s="270"/>
      <c r="Q1542" s="270"/>
      <c r="R1542" s="270"/>
      <c r="S1542" s="270"/>
      <c r="T1542" s="271"/>
      <c r="AT1542" s="272" t="s">
        <v>180</v>
      </c>
      <c r="AU1542" s="272" t="s">
        <v>87</v>
      </c>
      <c r="AV1542" s="13" t="s">
        <v>87</v>
      </c>
      <c r="AW1542" s="13" t="s">
        <v>38</v>
      </c>
      <c r="AX1542" s="13" t="s">
        <v>75</v>
      </c>
      <c r="AY1542" s="272" t="s">
        <v>167</v>
      </c>
    </row>
    <row r="1543" spans="2:51" s="14" customFormat="1" ht="13.5">
      <c r="B1543" s="273"/>
      <c r="C1543" s="274"/>
      <c r="D1543" s="248" t="s">
        <v>180</v>
      </c>
      <c r="E1543" s="275" t="s">
        <v>24</v>
      </c>
      <c r="F1543" s="276" t="s">
        <v>201</v>
      </c>
      <c r="G1543" s="274"/>
      <c r="H1543" s="277">
        <v>17.2</v>
      </c>
      <c r="I1543" s="278"/>
      <c r="J1543" s="274"/>
      <c r="K1543" s="274"/>
      <c r="L1543" s="279"/>
      <c r="M1543" s="280"/>
      <c r="N1543" s="281"/>
      <c r="O1543" s="281"/>
      <c r="P1543" s="281"/>
      <c r="Q1543" s="281"/>
      <c r="R1543" s="281"/>
      <c r="S1543" s="281"/>
      <c r="T1543" s="282"/>
      <c r="AT1543" s="283" t="s">
        <v>180</v>
      </c>
      <c r="AU1543" s="283" t="s">
        <v>87</v>
      </c>
      <c r="AV1543" s="14" t="s">
        <v>174</v>
      </c>
      <c r="AW1543" s="14" t="s">
        <v>38</v>
      </c>
      <c r="AX1543" s="14" t="s">
        <v>25</v>
      </c>
      <c r="AY1543" s="283" t="s">
        <v>167</v>
      </c>
    </row>
    <row r="1544" spans="2:65" s="1" customFormat="1" ht="22.8" customHeight="1">
      <c r="B1544" s="47"/>
      <c r="C1544" s="236" t="s">
        <v>1952</v>
      </c>
      <c r="D1544" s="236" t="s">
        <v>169</v>
      </c>
      <c r="E1544" s="237" t="s">
        <v>1953</v>
      </c>
      <c r="F1544" s="238" t="s">
        <v>1954</v>
      </c>
      <c r="G1544" s="239" t="s">
        <v>270</v>
      </c>
      <c r="H1544" s="240">
        <v>85</v>
      </c>
      <c r="I1544" s="241"/>
      <c r="J1544" s="242">
        <f>ROUND(I1544*H1544,2)</f>
        <v>0</v>
      </c>
      <c r="K1544" s="238" t="s">
        <v>173</v>
      </c>
      <c r="L1544" s="73"/>
      <c r="M1544" s="243" t="s">
        <v>24</v>
      </c>
      <c r="N1544" s="244" t="s">
        <v>47</v>
      </c>
      <c r="O1544" s="48"/>
      <c r="P1544" s="245">
        <f>O1544*H1544</f>
        <v>0</v>
      </c>
      <c r="Q1544" s="245">
        <v>0.00076</v>
      </c>
      <c r="R1544" s="245">
        <f>Q1544*H1544</f>
        <v>0.0646</v>
      </c>
      <c r="S1544" s="245">
        <v>0</v>
      </c>
      <c r="T1544" s="246">
        <f>S1544*H1544</f>
        <v>0</v>
      </c>
      <c r="AR1544" s="25" t="s">
        <v>301</v>
      </c>
      <c r="AT1544" s="25" t="s">
        <v>169</v>
      </c>
      <c r="AU1544" s="25" t="s">
        <v>87</v>
      </c>
      <c r="AY1544" s="25" t="s">
        <v>167</v>
      </c>
      <c r="BE1544" s="247">
        <f>IF(N1544="základní",J1544,0)</f>
        <v>0</v>
      </c>
      <c r="BF1544" s="247">
        <f>IF(N1544="snížená",J1544,0)</f>
        <v>0</v>
      </c>
      <c r="BG1544" s="247">
        <f>IF(N1544="zákl. přenesená",J1544,0)</f>
        <v>0</v>
      </c>
      <c r="BH1544" s="247">
        <f>IF(N1544="sníž. přenesená",J1544,0)</f>
        <v>0</v>
      </c>
      <c r="BI1544" s="247">
        <f>IF(N1544="nulová",J1544,0)</f>
        <v>0</v>
      </c>
      <c r="BJ1544" s="25" t="s">
        <v>87</v>
      </c>
      <c r="BK1544" s="247">
        <f>ROUND(I1544*H1544,2)</f>
        <v>0</v>
      </c>
      <c r="BL1544" s="25" t="s">
        <v>301</v>
      </c>
      <c r="BM1544" s="25" t="s">
        <v>1955</v>
      </c>
    </row>
    <row r="1545" spans="2:47" s="1" customFormat="1" ht="13.5">
      <c r="B1545" s="47"/>
      <c r="C1545" s="75"/>
      <c r="D1545" s="248" t="s">
        <v>176</v>
      </c>
      <c r="E1545" s="75"/>
      <c r="F1545" s="249" t="s">
        <v>1956</v>
      </c>
      <c r="G1545" s="75"/>
      <c r="H1545" s="75"/>
      <c r="I1545" s="204"/>
      <c r="J1545" s="75"/>
      <c r="K1545" s="75"/>
      <c r="L1545" s="73"/>
      <c r="M1545" s="250"/>
      <c r="N1545" s="48"/>
      <c r="O1545" s="48"/>
      <c r="P1545" s="48"/>
      <c r="Q1545" s="48"/>
      <c r="R1545" s="48"/>
      <c r="S1545" s="48"/>
      <c r="T1545" s="96"/>
      <c r="AT1545" s="25" t="s">
        <v>176</v>
      </c>
      <c r="AU1545" s="25" t="s">
        <v>87</v>
      </c>
    </row>
    <row r="1546" spans="2:47" s="1" customFormat="1" ht="13.5">
      <c r="B1546" s="47"/>
      <c r="C1546" s="75"/>
      <c r="D1546" s="248" t="s">
        <v>178</v>
      </c>
      <c r="E1546" s="75"/>
      <c r="F1546" s="251" t="s">
        <v>1957</v>
      </c>
      <c r="G1546" s="75"/>
      <c r="H1546" s="75"/>
      <c r="I1546" s="204"/>
      <c r="J1546" s="75"/>
      <c r="K1546" s="75"/>
      <c r="L1546" s="73"/>
      <c r="M1546" s="250"/>
      <c r="N1546" s="48"/>
      <c r="O1546" s="48"/>
      <c r="P1546" s="48"/>
      <c r="Q1546" s="48"/>
      <c r="R1546" s="48"/>
      <c r="S1546" s="48"/>
      <c r="T1546" s="96"/>
      <c r="AT1546" s="25" t="s">
        <v>178</v>
      </c>
      <c r="AU1546" s="25" t="s">
        <v>87</v>
      </c>
    </row>
    <row r="1547" spans="2:51" s="12" customFormat="1" ht="13.5">
      <c r="B1547" s="252"/>
      <c r="C1547" s="253"/>
      <c r="D1547" s="248" t="s">
        <v>180</v>
      </c>
      <c r="E1547" s="254" t="s">
        <v>24</v>
      </c>
      <c r="F1547" s="255" t="s">
        <v>1958</v>
      </c>
      <c r="G1547" s="253"/>
      <c r="H1547" s="254" t="s">
        <v>24</v>
      </c>
      <c r="I1547" s="256"/>
      <c r="J1547" s="253"/>
      <c r="K1547" s="253"/>
      <c r="L1547" s="257"/>
      <c r="M1547" s="258"/>
      <c r="N1547" s="259"/>
      <c r="O1547" s="259"/>
      <c r="P1547" s="259"/>
      <c r="Q1547" s="259"/>
      <c r="R1547" s="259"/>
      <c r="S1547" s="259"/>
      <c r="T1547" s="260"/>
      <c r="AT1547" s="261" t="s">
        <v>180</v>
      </c>
      <c r="AU1547" s="261" t="s">
        <v>87</v>
      </c>
      <c r="AV1547" s="12" t="s">
        <v>25</v>
      </c>
      <c r="AW1547" s="12" t="s">
        <v>38</v>
      </c>
      <c r="AX1547" s="12" t="s">
        <v>75</v>
      </c>
      <c r="AY1547" s="261" t="s">
        <v>167</v>
      </c>
    </row>
    <row r="1548" spans="2:51" s="12" customFormat="1" ht="13.5">
      <c r="B1548" s="252"/>
      <c r="C1548" s="253"/>
      <c r="D1548" s="248" t="s">
        <v>180</v>
      </c>
      <c r="E1548" s="254" t="s">
        <v>24</v>
      </c>
      <c r="F1548" s="255" t="s">
        <v>1959</v>
      </c>
      <c r="G1548" s="253"/>
      <c r="H1548" s="254" t="s">
        <v>24</v>
      </c>
      <c r="I1548" s="256"/>
      <c r="J1548" s="253"/>
      <c r="K1548" s="253"/>
      <c r="L1548" s="257"/>
      <c r="M1548" s="258"/>
      <c r="N1548" s="259"/>
      <c r="O1548" s="259"/>
      <c r="P1548" s="259"/>
      <c r="Q1548" s="259"/>
      <c r="R1548" s="259"/>
      <c r="S1548" s="259"/>
      <c r="T1548" s="260"/>
      <c r="AT1548" s="261" t="s">
        <v>180</v>
      </c>
      <c r="AU1548" s="261" t="s">
        <v>87</v>
      </c>
      <c r="AV1548" s="12" t="s">
        <v>25</v>
      </c>
      <c r="AW1548" s="12" t="s">
        <v>38</v>
      </c>
      <c r="AX1548" s="12" t="s">
        <v>75</v>
      </c>
      <c r="AY1548" s="261" t="s">
        <v>167</v>
      </c>
    </row>
    <row r="1549" spans="2:51" s="13" customFormat="1" ht="13.5">
      <c r="B1549" s="262"/>
      <c r="C1549" s="263"/>
      <c r="D1549" s="248" t="s">
        <v>180</v>
      </c>
      <c r="E1549" s="264" t="s">
        <v>24</v>
      </c>
      <c r="F1549" s="265" t="s">
        <v>852</v>
      </c>
      <c r="G1549" s="263"/>
      <c r="H1549" s="266">
        <v>59.4</v>
      </c>
      <c r="I1549" s="267"/>
      <c r="J1549" s="263"/>
      <c r="K1549" s="263"/>
      <c r="L1549" s="268"/>
      <c r="M1549" s="269"/>
      <c r="N1549" s="270"/>
      <c r="O1549" s="270"/>
      <c r="P1549" s="270"/>
      <c r="Q1549" s="270"/>
      <c r="R1549" s="270"/>
      <c r="S1549" s="270"/>
      <c r="T1549" s="271"/>
      <c r="AT1549" s="272" t="s">
        <v>180</v>
      </c>
      <c r="AU1549" s="272" t="s">
        <v>87</v>
      </c>
      <c r="AV1549" s="13" t="s">
        <v>87</v>
      </c>
      <c r="AW1549" s="13" t="s">
        <v>38</v>
      </c>
      <c r="AX1549" s="13" t="s">
        <v>75</v>
      </c>
      <c r="AY1549" s="272" t="s">
        <v>167</v>
      </c>
    </row>
    <row r="1550" spans="2:51" s="13" customFormat="1" ht="13.5">
      <c r="B1550" s="262"/>
      <c r="C1550" s="263"/>
      <c r="D1550" s="248" t="s">
        <v>180</v>
      </c>
      <c r="E1550" s="264" t="s">
        <v>24</v>
      </c>
      <c r="F1550" s="265" t="s">
        <v>853</v>
      </c>
      <c r="G1550" s="263"/>
      <c r="H1550" s="266">
        <v>24.85</v>
      </c>
      <c r="I1550" s="267"/>
      <c r="J1550" s="263"/>
      <c r="K1550" s="263"/>
      <c r="L1550" s="268"/>
      <c r="M1550" s="269"/>
      <c r="N1550" s="270"/>
      <c r="O1550" s="270"/>
      <c r="P1550" s="270"/>
      <c r="Q1550" s="270"/>
      <c r="R1550" s="270"/>
      <c r="S1550" s="270"/>
      <c r="T1550" s="271"/>
      <c r="AT1550" s="272" t="s">
        <v>180</v>
      </c>
      <c r="AU1550" s="272" t="s">
        <v>87</v>
      </c>
      <c r="AV1550" s="13" t="s">
        <v>87</v>
      </c>
      <c r="AW1550" s="13" t="s">
        <v>38</v>
      </c>
      <c r="AX1550" s="13" t="s">
        <v>75</v>
      </c>
      <c r="AY1550" s="272" t="s">
        <v>167</v>
      </c>
    </row>
    <row r="1551" spans="2:51" s="13" customFormat="1" ht="13.5">
      <c r="B1551" s="262"/>
      <c r="C1551" s="263"/>
      <c r="D1551" s="248" t="s">
        <v>180</v>
      </c>
      <c r="E1551" s="264" t="s">
        <v>24</v>
      </c>
      <c r="F1551" s="265" t="s">
        <v>854</v>
      </c>
      <c r="G1551" s="263"/>
      <c r="H1551" s="266">
        <v>0.75</v>
      </c>
      <c r="I1551" s="267"/>
      <c r="J1551" s="263"/>
      <c r="K1551" s="263"/>
      <c r="L1551" s="268"/>
      <c r="M1551" s="269"/>
      <c r="N1551" s="270"/>
      <c r="O1551" s="270"/>
      <c r="P1551" s="270"/>
      <c r="Q1551" s="270"/>
      <c r="R1551" s="270"/>
      <c r="S1551" s="270"/>
      <c r="T1551" s="271"/>
      <c r="AT1551" s="272" t="s">
        <v>180</v>
      </c>
      <c r="AU1551" s="272" t="s">
        <v>87</v>
      </c>
      <c r="AV1551" s="13" t="s">
        <v>87</v>
      </c>
      <c r="AW1551" s="13" t="s">
        <v>38</v>
      </c>
      <c r="AX1551" s="13" t="s">
        <v>75</v>
      </c>
      <c r="AY1551" s="272" t="s">
        <v>167</v>
      </c>
    </row>
    <row r="1552" spans="2:51" s="14" customFormat="1" ht="13.5">
      <c r="B1552" s="273"/>
      <c r="C1552" s="274"/>
      <c r="D1552" s="248" t="s">
        <v>180</v>
      </c>
      <c r="E1552" s="275" t="s">
        <v>24</v>
      </c>
      <c r="F1552" s="276" t="s">
        <v>201</v>
      </c>
      <c r="G1552" s="274"/>
      <c r="H1552" s="277">
        <v>85</v>
      </c>
      <c r="I1552" s="278"/>
      <c r="J1552" s="274"/>
      <c r="K1552" s="274"/>
      <c r="L1552" s="279"/>
      <c r="M1552" s="280"/>
      <c r="N1552" s="281"/>
      <c r="O1552" s="281"/>
      <c r="P1552" s="281"/>
      <c r="Q1552" s="281"/>
      <c r="R1552" s="281"/>
      <c r="S1552" s="281"/>
      <c r="T1552" s="282"/>
      <c r="AT1552" s="283" t="s">
        <v>180</v>
      </c>
      <c r="AU1552" s="283" t="s">
        <v>87</v>
      </c>
      <c r="AV1552" s="14" t="s">
        <v>174</v>
      </c>
      <c r="AW1552" s="14" t="s">
        <v>38</v>
      </c>
      <c r="AX1552" s="14" t="s">
        <v>25</v>
      </c>
      <c r="AY1552" s="283" t="s">
        <v>167</v>
      </c>
    </row>
    <row r="1553" spans="2:65" s="1" customFormat="1" ht="22.8" customHeight="1">
      <c r="B1553" s="47"/>
      <c r="C1553" s="236" t="s">
        <v>1960</v>
      </c>
      <c r="D1553" s="236" t="s">
        <v>169</v>
      </c>
      <c r="E1553" s="237" t="s">
        <v>1961</v>
      </c>
      <c r="F1553" s="238" t="s">
        <v>1962</v>
      </c>
      <c r="G1553" s="239" t="s">
        <v>296</v>
      </c>
      <c r="H1553" s="240">
        <v>0.078</v>
      </c>
      <c r="I1553" s="241"/>
      <c r="J1553" s="242">
        <f>ROUND(I1553*H1553,2)</f>
        <v>0</v>
      </c>
      <c r="K1553" s="238" t="s">
        <v>173</v>
      </c>
      <c r="L1553" s="73"/>
      <c r="M1553" s="243" t="s">
        <v>24</v>
      </c>
      <c r="N1553" s="244" t="s">
        <v>47</v>
      </c>
      <c r="O1553" s="48"/>
      <c r="P1553" s="245">
        <f>O1553*H1553</f>
        <v>0</v>
      </c>
      <c r="Q1553" s="245">
        <v>0</v>
      </c>
      <c r="R1553" s="245">
        <f>Q1553*H1553</f>
        <v>0</v>
      </c>
      <c r="S1553" s="245">
        <v>0</v>
      </c>
      <c r="T1553" s="246">
        <f>S1553*H1553</f>
        <v>0</v>
      </c>
      <c r="AR1553" s="25" t="s">
        <v>301</v>
      </c>
      <c r="AT1553" s="25" t="s">
        <v>169</v>
      </c>
      <c r="AU1553" s="25" t="s">
        <v>87</v>
      </c>
      <c r="AY1553" s="25" t="s">
        <v>167</v>
      </c>
      <c r="BE1553" s="247">
        <f>IF(N1553="základní",J1553,0)</f>
        <v>0</v>
      </c>
      <c r="BF1553" s="247">
        <f>IF(N1553="snížená",J1553,0)</f>
        <v>0</v>
      </c>
      <c r="BG1553" s="247">
        <f>IF(N1553="zákl. přenesená",J1553,0)</f>
        <v>0</v>
      </c>
      <c r="BH1553" s="247">
        <f>IF(N1553="sníž. přenesená",J1553,0)</f>
        <v>0</v>
      </c>
      <c r="BI1553" s="247">
        <f>IF(N1553="nulová",J1553,0)</f>
        <v>0</v>
      </c>
      <c r="BJ1553" s="25" t="s">
        <v>87</v>
      </c>
      <c r="BK1553" s="247">
        <f>ROUND(I1553*H1553,2)</f>
        <v>0</v>
      </c>
      <c r="BL1553" s="25" t="s">
        <v>301</v>
      </c>
      <c r="BM1553" s="25" t="s">
        <v>1963</v>
      </c>
    </row>
    <row r="1554" spans="2:47" s="1" customFormat="1" ht="13.5">
      <c r="B1554" s="47"/>
      <c r="C1554" s="75"/>
      <c r="D1554" s="248" t="s">
        <v>176</v>
      </c>
      <c r="E1554" s="75"/>
      <c r="F1554" s="249" t="s">
        <v>1964</v>
      </c>
      <c r="G1554" s="75"/>
      <c r="H1554" s="75"/>
      <c r="I1554" s="204"/>
      <c r="J1554" s="75"/>
      <c r="K1554" s="75"/>
      <c r="L1554" s="73"/>
      <c r="M1554" s="250"/>
      <c r="N1554" s="48"/>
      <c r="O1554" s="48"/>
      <c r="P1554" s="48"/>
      <c r="Q1554" s="48"/>
      <c r="R1554" s="48"/>
      <c r="S1554" s="48"/>
      <c r="T1554" s="96"/>
      <c r="AT1554" s="25" t="s">
        <v>176</v>
      </c>
      <c r="AU1554" s="25" t="s">
        <v>87</v>
      </c>
    </row>
    <row r="1555" spans="2:47" s="1" customFormat="1" ht="13.5">
      <c r="B1555" s="47"/>
      <c r="C1555" s="75"/>
      <c r="D1555" s="248" t="s">
        <v>178</v>
      </c>
      <c r="E1555" s="75"/>
      <c r="F1555" s="251" t="s">
        <v>1965</v>
      </c>
      <c r="G1555" s="75"/>
      <c r="H1555" s="75"/>
      <c r="I1555" s="204"/>
      <c r="J1555" s="75"/>
      <c r="K1555" s="75"/>
      <c r="L1555" s="73"/>
      <c r="M1555" s="250"/>
      <c r="N1555" s="48"/>
      <c r="O1555" s="48"/>
      <c r="P1555" s="48"/>
      <c r="Q1555" s="48"/>
      <c r="R1555" s="48"/>
      <c r="S1555" s="48"/>
      <c r="T1555" s="96"/>
      <c r="AT1555" s="25" t="s">
        <v>178</v>
      </c>
      <c r="AU1555" s="25" t="s">
        <v>87</v>
      </c>
    </row>
    <row r="1556" spans="2:63" s="11" customFormat="1" ht="29.85" customHeight="1">
      <c r="B1556" s="220"/>
      <c r="C1556" s="221"/>
      <c r="D1556" s="222" t="s">
        <v>74</v>
      </c>
      <c r="E1556" s="234" t="s">
        <v>1966</v>
      </c>
      <c r="F1556" s="234" t="s">
        <v>1967</v>
      </c>
      <c r="G1556" s="221"/>
      <c r="H1556" s="221"/>
      <c r="I1556" s="224"/>
      <c r="J1556" s="235">
        <f>BK1556</f>
        <v>0</v>
      </c>
      <c r="K1556" s="221"/>
      <c r="L1556" s="226"/>
      <c r="M1556" s="227"/>
      <c r="N1556" s="228"/>
      <c r="O1556" s="228"/>
      <c r="P1556" s="229">
        <f>SUM(P1557:P1704)</f>
        <v>0</v>
      </c>
      <c r="Q1556" s="228"/>
      <c r="R1556" s="229">
        <f>SUM(R1557:R1704)</f>
        <v>1.5016750000000003</v>
      </c>
      <c r="S1556" s="228"/>
      <c r="T1556" s="230">
        <f>SUM(T1557:T1704)</f>
        <v>0</v>
      </c>
      <c r="AR1556" s="231" t="s">
        <v>87</v>
      </c>
      <c r="AT1556" s="232" t="s">
        <v>74</v>
      </c>
      <c r="AU1556" s="232" t="s">
        <v>25</v>
      </c>
      <c r="AY1556" s="231" t="s">
        <v>167</v>
      </c>
      <c r="BK1556" s="233">
        <f>SUM(BK1557:BK1704)</f>
        <v>0</v>
      </c>
    </row>
    <row r="1557" spans="2:65" s="1" customFormat="1" ht="22.8" customHeight="1">
      <c r="B1557" s="47"/>
      <c r="C1557" s="236" t="s">
        <v>1968</v>
      </c>
      <c r="D1557" s="236" t="s">
        <v>169</v>
      </c>
      <c r="E1557" s="237" t="s">
        <v>1969</v>
      </c>
      <c r="F1557" s="238" t="s">
        <v>1970</v>
      </c>
      <c r="G1557" s="239" t="s">
        <v>226</v>
      </c>
      <c r="H1557" s="240">
        <v>40.7</v>
      </c>
      <c r="I1557" s="241"/>
      <c r="J1557" s="242">
        <f>ROUND(I1557*H1557,2)</f>
        <v>0</v>
      </c>
      <c r="K1557" s="238" t="s">
        <v>173</v>
      </c>
      <c r="L1557" s="73"/>
      <c r="M1557" s="243" t="s">
        <v>24</v>
      </c>
      <c r="N1557" s="244" t="s">
        <v>47</v>
      </c>
      <c r="O1557" s="48"/>
      <c r="P1557" s="245">
        <f>O1557*H1557</f>
        <v>0</v>
      </c>
      <c r="Q1557" s="245">
        <v>0.00025</v>
      </c>
      <c r="R1557" s="245">
        <f>Q1557*H1557</f>
        <v>0.010175000000000002</v>
      </c>
      <c r="S1557" s="245">
        <v>0</v>
      </c>
      <c r="T1557" s="246">
        <f>S1557*H1557</f>
        <v>0</v>
      </c>
      <c r="AR1557" s="25" t="s">
        <v>301</v>
      </c>
      <c r="AT1557" s="25" t="s">
        <v>169</v>
      </c>
      <c r="AU1557" s="25" t="s">
        <v>87</v>
      </c>
      <c r="AY1557" s="25" t="s">
        <v>167</v>
      </c>
      <c r="BE1557" s="247">
        <f>IF(N1557="základní",J1557,0)</f>
        <v>0</v>
      </c>
      <c r="BF1557" s="247">
        <f>IF(N1557="snížená",J1557,0)</f>
        <v>0</v>
      </c>
      <c r="BG1557" s="247">
        <f>IF(N1557="zákl. přenesená",J1557,0)</f>
        <v>0</v>
      </c>
      <c r="BH1557" s="247">
        <f>IF(N1557="sníž. přenesená",J1557,0)</f>
        <v>0</v>
      </c>
      <c r="BI1557" s="247">
        <f>IF(N1557="nulová",J1557,0)</f>
        <v>0</v>
      </c>
      <c r="BJ1557" s="25" t="s">
        <v>87</v>
      </c>
      <c r="BK1557" s="247">
        <f>ROUND(I1557*H1557,2)</f>
        <v>0</v>
      </c>
      <c r="BL1557" s="25" t="s">
        <v>301</v>
      </c>
      <c r="BM1557" s="25" t="s">
        <v>1971</v>
      </c>
    </row>
    <row r="1558" spans="2:47" s="1" customFormat="1" ht="13.5">
      <c r="B1558" s="47"/>
      <c r="C1558" s="75"/>
      <c r="D1558" s="248" t="s">
        <v>176</v>
      </c>
      <c r="E1558" s="75"/>
      <c r="F1558" s="249" t="s">
        <v>1972</v>
      </c>
      <c r="G1558" s="75"/>
      <c r="H1558" s="75"/>
      <c r="I1558" s="204"/>
      <c r="J1558" s="75"/>
      <c r="K1558" s="75"/>
      <c r="L1558" s="73"/>
      <c r="M1558" s="250"/>
      <c r="N1558" s="48"/>
      <c r="O1558" s="48"/>
      <c r="P1558" s="48"/>
      <c r="Q1558" s="48"/>
      <c r="R1558" s="48"/>
      <c r="S1558" s="48"/>
      <c r="T1558" s="96"/>
      <c r="AT1558" s="25" t="s">
        <v>176</v>
      </c>
      <c r="AU1558" s="25" t="s">
        <v>87</v>
      </c>
    </row>
    <row r="1559" spans="2:47" s="1" customFormat="1" ht="13.5">
      <c r="B1559" s="47"/>
      <c r="C1559" s="75"/>
      <c r="D1559" s="248" t="s">
        <v>178</v>
      </c>
      <c r="E1559" s="75"/>
      <c r="F1559" s="251" t="s">
        <v>1973</v>
      </c>
      <c r="G1559" s="75"/>
      <c r="H1559" s="75"/>
      <c r="I1559" s="204"/>
      <c r="J1559" s="75"/>
      <c r="K1559" s="75"/>
      <c r="L1559" s="73"/>
      <c r="M1559" s="250"/>
      <c r="N1559" s="48"/>
      <c r="O1559" s="48"/>
      <c r="P1559" s="48"/>
      <c r="Q1559" s="48"/>
      <c r="R1559" s="48"/>
      <c r="S1559" s="48"/>
      <c r="T1559" s="96"/>
      <c r="AT1559" s="25" t="s">
        <v>178</v>
      </c>
      <c r="AU1559" s="25" t="s">
        <v>87</v>
      </c>
    </row>
    <row r="1560" spans="2:51" s="12" customFormat="1" ht="13.5">
      <c r="B1560" s="252"/>
      <c r="C1560" s="253"/>
      <c r="D1560" s="248" t="s">
        <v>180</v>
      </c>
      <c r="E1560" s="254" t="s">
        <v>24</v>
      </c>
      <c r="F1560" s="255" t="s">
        <v>1948</v>
      </c>
      <c r="G1560" s="253"/>
      <c r="H1560" s="254" t="s">
        <v>24</v>
      </c>
      <c r="I1560" s="256"/>
      <c r="J1560" s="253"/>
      <c r="K1560" s="253"/>
      <c r="L1560" s="257"/>
      <c r="M1560" s="258"/>
      <c r="N1560" s="259"/>
      <c r="O1560" s="259"/>
      <c r="P1560" s="259"/>
      <c r="Q1560" s="259"/>
      <c r="R1560" s="259"/>
      <c r="S1560" s="259"/>
      <c r="T1560" s="260"/>
      <c r="AT1560" s="261" t="s">
        <v>180</v>
      </c>
      <c r="AU1560" s="261" t="s">
        <v>87</v>
      </c>
      <c r="AV1560" s="12" t="s">
        <v>25</v>
      </c>
      <c r="AW1560" s="12" t="s">
        <v>38</v>
      </c>
      <c r="AX1560" s="12" t="s">
        <v>75</v>
      </c>
      <c r="AY1560" s="261" t="s">
        <v>167</v>
      </c>
    </row>
    <row r="1561" spans="2:51" s="13" customFormat="1" ht="13.5">
      <c r="B1561" s="262"/>
      <c r="C1561" s="263"/>
      <c r="D1561" s="248" t="s">
        <v>180</v>
      </c>
      <c r="E1561" s="264" t="s">
        <v>24</v>
      </c>
      <c r="F1561" s="265" t="s">
        <v>1974</v>
      </c>
      <c r="G1561" s="263"/>
      <c r="H1561" s="266">
        <v>6.38</v>
      </c>
      <c r="I1561" s="267"/>
      <c r="J1561" s="263"/>
      <c r="K1561" s="263"/>
      <c r="L1561" s="268"/>
      <c r="M1561" s="269"/>
      <c r="N1561" s="270"/>
      <c r="O1561" s="270"/>
      <c r="P1561" s="270"/>
      <c r="Q1561" s="270"/>
      <c r="R1561" s="270"/>
      <c r="S1561" s="270"/>
      <c r="T1561" s="271"/>
      <c r="AT1561" s="272" t="s">
        <v>180</v>
      </c>
      <c r="AU1561" s="272" t="s">
        <v>87</v>
      </c>
      <c r="AV1561" s="13" t="s">
        <v>87</v>
      </c>
      <c r="AW1561" s="13" t="s">
        <v>38</v>
      </c>
      <c r="AX1561" s="13" t="s">
        <v>75</v>
      </c>
      <c r="AY1561" s="272" t="s">
        <v>167</v>
      </c>
    </row>
    <row r="1562" spans="2:51" s="12" customFormat="1" ht="13.5">
      <c r="B1562" s="252"/>
      <c r="C1562" s="253"/>
      <c r="D1562" s="248" t="s">
        <v>180</v>
      </c>
      <c r="E1562" s="254" t="s">
        <v>24</v>
      </c>
      <c r="F1562" s="255" t="s">
        <v>1950</v>
      </c>
      <c r="G1562" s="253"/>
      <c r="H1562" s="254" t="s">
        <v>24</v>
      </c>
      <c r="I1562" s="256"/>
      <c r="J1562" s="253"/>
      <c r="K1562" s="253"/>
      <c r="L1562" s="257"/>
      <c r="M1562" s="258"/>
      <c r="N1562" s="259"/>
      <c r="O1562" s="259"/>
      <c r="P1562" s="259"/>
      <c r="Q1562" s="259"/>
      <c r="R1562" s="259"/>
      <c r="S1562" s="259"/>
      <c r="T1562" s="260"/>
      <c r="AT1562" s="261" t="s">
        <v>180</v>
      </c>
      <c r="AU1562" s="261" t="s">
        <v>87</v>
      </c>
      <c r="AV1562" s="12" t="s">
        <v>25</v>
      </c>
      <c r="AW1562" s="12" t="s">
        <v>38</v>
      </c>
      <c r="AX1562" s="12" t="s">
        <v>75</v>
      </c>
      <c r="AY1562" s="261" t="s">
        <v>167</v>
      </c>
    </row>
    <row r="1563" spans="2:51" s="13" customFormat="1" ht="13.5">
      <c r="B1563" s="262"/>
      <c r="C1563" s="263"/>
      <c r="D1563" s="248" t="s">
        <v>180</v>
      </c>
      <c r="E1563" s="264" t="s">
        <v>24</v>
      </c>
      <c r="F1563" s="265" t="s">
        <v>1975</v>
      </c>
      <c r="G1563" s="263"/>
      <c r="H1563" s="266">
        <v>34.32</v>
      </c>
      <c r="I1563" s="267"/>
      <c r="J1563" s="263"/>
      <c r="K1563" s="263"/>
      <c r="L1563" s="268"/>
      <c r="M1563" s="269"/>
      <c r="N1563" s="270"/>
      <c r="O1563" s="270"/>
      <c r="P1563" s="270"/>
      <c r="Q1563" s="270"/>
      <c r="R1563" s="270"/>
      <c r="S1563" s="270"/>
      <c r="T1563" s="271"/>
      <c r="AT1563" s="272" t="s">
        <v>180</v>
      </c>
      <c r="AU1563" s="272" t="s">
        <v>87</v>
      </c>
      <c r="AV1563" s="13" t="s">
        <v>87</v>
      </c>
      <c r="AW1563" s="13" t="s">
        <v>38</v>
      </c>
      <c r="AX1563" s="13" t="s">
        <v>75</v>
      </c>
      <c r="AY1563" s="272" t="s">
        <v>167</v>
      </c>
    </row>
    <row r="1564" spans="2:51" s="14" customFormat="1" ht="13.5">
      <c r="B1564" s="273"/>
      <c r="C1564" s="274"/>
      <c r="D1564" s="248" t="s">
        <v>180</v>
      </c>
      <c r="E1564" s="275" t="s">
        <v>24</v>
      </c>
      <c r="F1564" s="276" t="s">
        <v>201</v>
      </c>
      <c r="G1564" s="274"/>
      <c r="H1564" s="277">
        <v>40.7</v>
      </c>
      <c r="I1564" s="278"/>
      <c r="J1564" s="274"/>
      <c r="K1564" s="274"/>
      <c r="L1564" s="279"/>
      <c r="M1564" s="280"/>
      <c r="N1564" s="281"/>
      <c r="O1564" s="281"/>
      <c r="P1564" s="281"/>
      <c r="Q1564" s="281"/>
      <c r="R1564" s="281"/>
      <c r="S1564" s="281"/>
      <c r="T1564" s="282"/>
      <c r="AT1564" s="283" t="s">
        <v>180</v>
      </c>
      <c r="AU1564" s="283" t="s">
        <v>87</v>
      </c>
      <c r="AV1564" s="14" t="s">
        <v>174</v>
      </c>
      <c r="AW1564" s="14" t="s">
        <v>38</v>
      </c>
      <c r="AX1564" s="14" t="s">
        <v>25</v>
      </c>
      <c r="AY1564" s="283" t="s">
        <v>167</v>
      </c>
    </row>
    <row r="1565" spans="2:65" s="1" customFormat="1" ht="22.8" customHeight="1">
      <c r="B1565" s="47"/>
      <c r="C1565" s="285" t="s">
        <v>1976</v>
      </c>
      <c r="D1565" s="285" t="s">
        <v>293</v>
      </c>
      <c r="E1565" s="286" t="s">
        <v>1977</v>
      </c>
      <c r="F1565" s="287" t="s">
        <v>1978</v>
      </c>
      <c r="G1565" s="288" t="s">
        <v>931</v>
      </c>
      <c r="H1565" s="289">
        <v>2</v>
      </c>
      <c r="I1565" s="290"/>
      <c r="J1565" s="291">
        <f>ROUND(I1565*H1565,2)</f>
        <v>0</v>
      </c>
      <c r="K1565" s="287" t="s">
        <v>24</v>
      </c>
      <c r="L1565" s="292"/>
      <c r="M1565" s="293" t="s">
        <v>24</v>
      </c>
      <c r="N1565" s="294" t="s">
        <v>47</v>
      </c>
      <c r="O1565" s="48"/>
      <c r="P1565" s="245">
        <f>O1565*H1565</f>
        <v>0</v>
      </c>
      <c r="Q1565" s="245">
        <v>0.063</v>
      </c>
      <c r="R1565" s="245">
        <f>Q1565*H1565</f>
        <v>0.126</v>
      </c>
      <c r="S1565" s="245">
        <v>0</v>
      </c>
      <c r="T1565" s="246">
        <f>S1565*H1565</f>
        <v>0</v>
      </c>
      <c r="AR1565" s="25" t="s">
        <v>419</v>
      </c>
      <c r="AT1565" s="25" t="s">
        <v>293</v>
      </c>
      <c r="AU1565" s="25" t="s">
        <v>87</v>
      </c>
      <c r="AY1565" s="25" t="s">
        <v>167</v>
      </c>
      <c r="BE1565" s="247">
        <f>IF(N1565="základní",J1565,0)</f>
        <v>0</v>
      </c>
      <c r="BF1565" s="247">
        <f>IF(N1565="snížená",J1565,0)</f>
        <v>0</v>
      </c>
      <c r="BG1565" s="247">
        <f>IF(N1565="zákl. přenesená",J1565,0)</f>
        <v>0</v>
      </c>
      <c r="BH1565" s="247">
        <f>IF(N1565="sníž. přenesená",J1565,0)</f>
        <v>0</v>
      </c>
      <c r="BI1565" s="247">
        <f>IF(N1565="nulová",J1565,0)</f>
        <v>0</v>
      </c>
      <c r="BJ1565" s="25" t="s">
        <v>87</v>
      </c>
      <c r="BK1565" s="247">
        <f>ROUND(I1565*H1565,2)</f>
        <v>0</v>
      </c>
      <c r="BL1565" s="25" t="s">
        <v>301</v>
      </c>
      <c r="BM1565" s="25" t="s">
        <v>1979</v>
      </c>
    </row>
    <row r="1566" spans="2:47" s="1" customFormat="1" ht="13.5">
      <c r="B1566" s="47"/>
      <c r="C1566" s="75"/>
      <c r="D1566" s="248" t="s">
        <v>176</v>
      </c>
      <c r="E1566" s="75"/>
      <c r="F1566" s="249" t="s">
        <v>1980</v>
      </c>
      <c r="G1566" s="75"/>
      <c r="H1566" s="75"/>
      <c r="I1566" s="204"/>
      <c r="J1566" s="75"/>
      <c r="K1566" s="75"/>
      <c r="L1566" s="73"/>
      <c r="M1566" s="250"/>
      <c r="N1566" s="48"/>
      <c r="O1566" s="48"/>
      <c r="P1566" s="48"/>
      <c r="Q1566" s="48"/>
      <c r="R1566" s="48"/>
      <c r="S1566" s="48"/>
      <c r="T1566" s="96"/>
      <c r="AT1566" s="25" t="s">
        <v>176</v>
      </c>
      <c r="AU1566" s="25" t="s">
        <v>87</v>
      </c>
    </row>
    <row r="1567" spans="2:51" s="12" customFormat="1" ht="13.5">
      <c r="B1567" s="252"/>
      <c r="C1567" s="253"/>
      <c r="D1567" s="248" t="s">
        <v>180</v>
      </c>
      <c r="E1567" s="254" t="s">
        <v>24</v>
      </c>
      <c r="F1567" s="255" t="s">
        <v>1917</v>
      </c>
      <c r="G1567" s="253"/>
      <c r="H1567" s="254" t="s">
        <v>24</v>
      </c>
      <c r="I1567" s="256"/>
      <c r="J1567" s="253"/>
      <c r="K1567" s="253"/>
      <c r="L1567" s="257"/>
      <c r="M1567" s="258"/>
      <c r="N1567" s="259"/>
      <c r="O1567" s="259"/>
      <c r="P1567" s="259"/>
      <c r="Q1567" s="259"/>
      <c r="R1567" s="259"/>
      <c r="S1567" s="259"/>
      <c r="T1567" s="260"/>
      <c r="AT1567" s="261" t="s">
        <v>180</v>
      </c>
      <c r="AU1567" s="261" t="s">
        <v>87</v>
      </c>
      <c r="AV1567" s="12" t="s">
        <v>25</v>
      </c>
      <c r="AW1567" s="12" t="s">
        <v>38</v>
      </c>
      <c r="AX1567" s="12" t="s">
        <v>75</v>
      </c>
      <c r="AY1567" s="261" t="s">
        <v>167</v>
      </c>
    </row>
    <row r="1568" spans="2:51" s="13" customFormat="1" ht="13.5">
      <c r="B1568" s="262"/>
      <c r="C1568" s="263"/>
      <c r="D1568" s="248" t="s">
        <v>180</v>
      </c>
      <c r="E1568" s="264" t="s">
        <v>24</v>
      </c>
      <c r="F1568" s="265" t="s">
        <v>1981</v>
      </c>
      <c r="G1568" s="263"/>
      <c r="H1568" s="266">
        <v>2</v>
      </c>
      <c r="I1568" s="267"/>
      <c r="J1568" s="263"/>
      <c r="K1568" s="263"/>
      <c r="L1568" s="268"/>
      <c r="M1568" s="269"/>
      <c r="N1568" s="270"/>
      <c r="O1568" s="270"/>
      <c r="P1568" s="270"/>
      <c r="Q1568" s="270"/>
      <c r="R1568" s="270"/>
      <c r="S1568" s="270"/>
      <c r="T1568" s="271"/>
      <c r="AT1568" s="272" t="s">
        <v>180</v>
      </c>
      <c r="AU1568" s="272" t="s">
        <v>87</v>
      </c>
      <c r="AV1568" s="13" t="s">
        <v>87</v>
      </c>
      <c r="AW1568" s="13" t="s">
        <v>38</v>
      </c>
      <c r="AX1568" s="13" t="s">
        <v>25</v>
      </c>
      <c r="AY1568" s="272" t="s">
        <v>167</v>
      </c>
    </row>
    <row r="1569" spans="2:51" s="12" customFormat="1" ht="13.5">
      <c r="B1569" s="252"/>
      <c r="C1569" s="253"/>
      <c r="D1569" s="248" t="s">
        <v>180</v>
      </c>
      <c r="E1569" s="254" t="s">
        <v>24</v>
      </c>
      <c r="F1569" s="255" t="s">
        <v>1982</v>
      </c>
      <c r="G1569" s="253"/>
      <c r="H1569" s="254" t="s">
        <v>24</v>
      </c>
      <c r="I1569" s="256"/>
      <c r="J1569" s="253"/>
      <c r="K1569" s="253"/>
      <c r="L1569" s="257"/>
      <c r="M1569" s="258"/>
      <c r="N1569" s="259"/>
      <c r="O1569" s="259"/>
      <c r="P1569" s="259"/>
      <c r="Q1569" s="259"/>
      <c r="R1569" s="259"/>
      <c r="S1569" s="259"/>
      <c r="T1569" s="260"/>
      <c r="AT1569" s="261" t="s">
        <v>180</v>
      </c>
      <c r="AU1569" s="261" t="s">
        <v>87</v>
      </c>
      <c r="AV1569" s="12" t="s">
        <v>25</v>
      </c>
      <c r="AW1569" s="12" t="s">
        <v>38</v>
      </c>
      <c r="AX1569" s="12" t="s">
        <v>75</v>
      </c>
      <c r="AY1569" s="261" t="s">
        <v>167</v>
      </c>
    </row>
    <row r="1570" spans="2:51" s="12" customFormat="1" ht="13.5">
      <c r="B1570" s="252"/>
      <c r="C1570" s="253"/>
      <c r="D1570" s="248" t="s">
        <v>180</v>
      </c>
      <c r="E1570" s="254" t="s">
        <v>24</v>
      </c>
      <c r="F1570" s="255" t="s">
        <v>1983</v>
      </c>
      <c r="G1570" s="253"/>
      <c r="H1570" s="254" t="s">
        <v>24</v>
      </c>
      <c r="I1570" s="256"/>
      <c r="J1570" s="253"/>
      <c r="K1570" s="253"/>
      <c r="L1570" s="257"/>
      <c r="M1570" s="258"/>
      <c r="N1570" s="259"/>
      <c r="O1570" s="259"/>
      <c r="P1570" s="259"/>
      <c r="Q1570" s="259"/>
      <c r="R1570" s="259"/>
      <c r="S1570" s="259"/>
      <c r="T1570" s="260"/>
      <c r="AT1570" s="261" t="s">
        <v>180</v>
      </c>
      <c r="AU1570" s="261" t="s">
        <v>87</v>
      </c>
      <c r="AV1570" s="12" t="s">
        <v>25</v>
      </c>
      <c r="AW1570" s="12" t="s">
        <v>38</v>
      </c>
      <c r="AX1570" s="12" t="s">
        <v>75</v>
      </c>
      <c r="AY1570" s="261" t="s">
        <v>167</v>
      </c>
    </row>
    <row r="1571" spans="2:65" s="1" customFormat="1" ht="22.8" customHeight="1">
      <c r="B1571" s="47"/>
      <c r="C1571" s="285" t="s">
        <v>1984</v>
      </c>
      <c r="D1571" s="285" t="s">
        <v>293</v>
      </c>
      <c r="E1571" s="286" t="s">
        <v>1985</v>
      </c>
      <c r="F1571" s="287" t="s">
        <v>1978</v>
      </c>
      <c r="G1571" s="288" t="s">
        <v>931</v>
      </c>
      <c r="H1571" s="289">
        <v>12</v>
      </c>
      <c r="I1571" s="290"/>
      <c r="J1571" s="291">
        <f>ROUND(I1571*H1571,2)</f>
        <v>0</v>
      </c>
      <c r="K1571" s="287" t="s">
        <v>24</v>
      </c>
      <c r="L1571" s="292"/>
      <c r="M1571" s="293" t="s">
        <v>24</v>
      </c>
      <c r="N1571" s="294" t="s">
        <v>47</v>
      </c>
      <c r="O1571" s="48"/>
      <c r="P1571" s="245">
        <f>O1571*H1571</f>
        <v>0</v>
      </c>
      <c r="Q1571" s="245">
        <v>0.057</v>
      </c>
      <c r="R1571" s="245">
        <f>Q1571*H1571</f>
        <v>0.684</v>
      </c>
      <c r="S1571" s="245">
        <v>0</v>
      </c>
      <c r="T1571" s="246">
        <f>S1571*H1571</f>
        <v>0</v>
      </c>
      <c r="AR1571" s="25" t="s">
        <v>419</v>
      </c>
      <c r="AT1571" s="25" t="s">
        <v>293</v>
      </c>
      <c r="AU1571" s="25" t="s">
        <v>87</v>
      </c>
      <c r="AY1571" s="25" t="s">
        <v>167</v>
      </c>
      <c r="BE1571" s="247">
        <f>IF(N1571="základní",J1571,0)</f>
        <v>0</v>
      </c>
      <c r="BF1571" s="247">
        <f>IF(N1571="snížená",J1571,0)</f>
        <v>0</v>
      </c>
      <c r="BG1571" s="247">
        <f>IF(N1571="zákl. přenesená",J1571,0)</f>
        <v>0</v>
      </c>
      <c r="BH1571" s="247">
        <f>IF(N1571="sníž. přenesená",J1571,0)</f>
        <v>0</v>
      </c>
      <c r="BI1571" s="247">
        <f>IF(N1571="nulová",J1571,0)</f>
        <v>0</v>
      </c>
      <c r="BJ1571" s="25" t="s">
        <v>87</v>
      </c>
      <c r="BK1571" s="247">
        <f>ROUND(I1571*H1571,2)</f>
        <v>0</v>
      </c>
      <c r="BL1571" s="25" t="s">
        <v>301</v>
      </c>
      <c r="BM1571" s="25" t="s">
        <v>1986</v>
      </c>
    </row>
    <row r="1572" spans="2:47" s="1" customFormat="1" ht="13.5">
      <c r="B1572" s="47"/>
      <c r="C1572" s="75"/>
      <c r="D1572" s="248" t="s">
        <v>176</v>
      </c>
      <c r="E1572" s="75"/>
      <c r="F1572" s="249" t="s">
        <v>1987</v>
      </c>
      <c r="G1572" s="75"/>
      <c r="H1572" s="75"/>
      <c r="I1572" s="204"/>
      <c r="J1572" s="75"/>
      <c r="K1572" s="75"/>
      <c r="L1572" s="73"/>
      <c r="M1572" s="250"/>
      <c r="N1572" s="48"/>
      <c r="O1572" s="48"/>
      <c r="P1572" s="48"/>
      <c r="Q1572" s="48"/>
      <c r="R1572" s="48"/>
      <c r="S1572" s="48"/>
      <c r="T1572" s="96"/>
      <c r="AT1572" s="25" t="s">
        <v>176</v>
      </c>
      <c r="AU1572" s="25" t="s">
        <v>87</v>
      </c>
    </row>
    <row r="1573" spans="2:51" s="12" customFormat="1" ht="13.5">
      <c r="B1573" s="252"/>
      <c r="C1573" s="253"/>
      <c r="D1573" s="248" t="s">
        <v>180</v>
      </c>
      <c r="E1573" s="254" t="s">
        <v>24</v>
      </c>
      <c r="F1573" s="255" t="s">
        <v>1917</v>
      </c>
      <c r="G1573" s="253"/>
      <c r="H1573" s="254" t="s">
        <v>24</v>
      </c>
      <c r="I1573" s="256"/>
      <c r="J1573" s="253"/>
      <c r="K1573" s="253"/>
      <c r="L1573" s="257"/>
      <c r="M1573" s="258"/>
      <c r="N1573" s="259"/>
      <c r="O1573" s="259"/>
      <c r="P1573" s="259"/>
      <c r="Q1573" s="259"/>
      <c r="R1573" s="259"/>
      <c r="S1573" s="259"/>
      <c r="T1573" s="260"/>
      <c r="AT1573" s="261" t="s">
        <v>180</v>
      </c>
      <c r="AU1573" s="261" t="s">
        <v>87</v>
      </c>
      <c r="AV1573" s="12" t="s">
        <v>25</v>
      </c>
      <c r="AW1573" s="12" t="s">
        <v>38</v>
      </c>
      <c r="AX1573" s="12" t="s">
        <v>75</v>
      </c>
      <c r="AY1573" s="261" t="s">
        <v>167</v>
      </c>
    </row>
    <row r="1574" spans="2:51" s="13" customFormat="1" ht="13.5">
      <c r="B1574" s="262"/>
      <c r="C1574" s="263"/>
      <c r="D1574" s="248" t="s">
        <v>180</v>
      </c>
      <c r="E1574" s="264" t="s">
        <v>24</v>
      </c>
      <c r="F1574" s="265" t="s">
        <v>267</v>
      </c>
      <c r="G1574" s="263"/>
      <c r="H1574" s="266">
        <v>12</v>
      </c>
      <c r="I1574" s="267"/>
      <c r="J1574" s="263"/>
      <c r="K1574" s="263"/>
      <c r="L1574" s="268"/>
      <c r="M1574" s="269"/>
      <c r="N1574" s="270"/>
      <c r="O1574" s="270"/>
      <c r="P1574" s="270"/>
      <c r="Q1574" s="270"/>
      <c r="R1574" s="270"/>
      <c r="S1574" s="270"/>
      <c r="T1574" s="271"/>
      <c r="AT1574" s="272" t="s">
        <v>180</v>
      </c>
      <c r="AU1574" s="272" t="s">
        <v>87</v>
      </c>
      <c r="AV1574" s="13" t="s">
        <v>87</v>
      </c>
      <c r="AW1574" s="13" t="s">
        <v>38</v>
      </c>
      <c r="AX1574" s="13" t="s">
        <v>25</v>
      </c>
      <c r="AY1574" s="272" t="s">
        <v>167</v>
      </c>
    </row>
    <row r="1575" spans="2:51" s="12" customFormat="1" ht="13.5">
      <c r="B1575" s="252"/>
      <c r="C1575" s="253"/>
      <c r="D1575" s="248" t="s">
        <v>180</v>
      </c>
      <c r="E1575" s="254" t="s">
        <v>24</v>
      </c>
      <c r="F1575" s="255" t="s">
        <v>1982</v>
      </c>
      <c r="G1575" s="253"/>
      <c r="H1575" s="254" t="s">
        <v>24</v>
      </c>
      <c r="I1575" s="256"/>
      <c r="J1575" s="253"/>
      <c r="K1575" s="253"/>
      <c r="L1575" s="257"/>
      <c r="M1575" s="258"/>
      <c r="N1575" s="259"/>
      <c r="O1575" s="259"/>
      <c r="P1575" s="259"/>
      <c r="Q1575" s="259"/>
      <c r="R1575" s="259"/>
      <c r="S1575" s="259"/>
      <c r="T1575" s="260"/>
      <c r="AT1575" s="261" t="s">
        <v>180</v>
      </c>
      <c r="AU1575" s="261" t="s">
        <v>87</v>
      </c>
      <c r="AV1575" s="12" t="s">
        <v>25</v>
      </c>
      <c r="AW1575" s="12" t="s">
        <v>38</v>
      </c>
      <c r="AX1575" s="12" t="s">
        <v>75</v>
      </c>
      <c r="AY1575" s="261" t="s">
        <v>167</v>
      </c>
    </row>
    <row r="1576" spans="2:51" s="12" customFormat="1" ht="13.5">
      <c r="B1576" s="252"/>
      <c r="C1576" s="253"/>
      <c r="D1576" s="248" t="s">
        <v>180</v>
      </c>
      <c r="E1576" s="254" t="s">
        <v>24</v>
      </c>
      <c r="F1576" s="255" t="s">
        <v>1983</v>
      </c>
      <c r="G1576" s="253"/>
      <c r="H1576" s="254" t="s">
        <v>24</v>
      </c>
      <c r="I1576" s="256"/>
      <c r="J1576" s="253"/>
      <c r="K1576" s="253"/>
      <c r="L1576" s="257"/>
      <c r="M1576" s="258"/>
      <c r="N1576" s="259"/>
      <c r="O1576" s="259"/>
      <c r="P1576" s="259"/>
      <c r="Q1576" s="259"/>
      <c r="R1576" s="259"/>
      <c r="S1576" s="259"/>
      <c r="T1576" s="260"/>
      <c r="AT1576" s="261" t="s">
        <v>180</v>
      </c>
      <c r="AU1576" s="261" t="s">
        <v>87</v>
      </c>
      <c r="AV1576" s="12" t="s">
        <v>25</v>
      </c>
      <c r="AW1576" s="12" t="s">
        <v>38</v>
      </c>
      <c r="AX1576" s="12" t="s">
        <v>75</v>
      </c>
      <c r="AY1576" s="261" t="s">
        <v>167</v>
      </c>
    </row>
    <row r="1577" spans="2:65" s="1" customFormat="1" ht="22.8" customHeight="1">
      <c r="B1577" s="47"/>
      <c r="C1577" s="236" t="s">
        <v>1988</v>
      </c>
      <c r="D1577" s="236" t="s">
        <v>169</v>
      </c>
      <c r="E1577" s="237" t="s">
        <v>1989</v>
      </c>
      <c r="F1577" s="238" t="s">
        <v>1990</v>
      </c>
      <c r="G1577" s="239" t="s">
        <v>931</v>
      </c>
      <c r="H1577" s="240">
        <v>3</v>
      </c>
      <c r="I1577" s="241"/>
      <c r="J1577" s="242">
        <f>ROUND(I1577*H1577,2)</f>
        <v>0</v>
      </c>
      <c r="K1577" s="238" t="s">
        <v>173</v>
      </c>
      <c r="L1577" s="73"/>
      <c r="M1577" s="243" t="s">
        <v>24</v>
      </c>
      <c r="N1577" s="244" t="s">
        <v>47</v>
      </c>
      <c r="O1577" s="48"/>
      <c r="P1577" s="245">
        <f>O1577*H1577</f>
        <v>0</v>
      </c>
      <c r="Q1577" s="245">
        <v>0.00088</v>
      </c>
      <c r="R1577" s="245">
        <f>Q1577*H1577</f>
        <v>0.00264</v>
      </c>
      <c r="S1577" s="245">
        <v>0</v>
      </c>
      <c r="T1577" s="246">
        <f>S1577*H1577</f>
        <v>0</v>
      </c>
      <c r="AR1577" s="25" t="s">
        <v>301</v>
      </c>
      <c r="AT1577" s="25" t="s">
        <v>169</v>
      </c>
      <c r="AU1577" s="25" t="s">
        <v>87</v>
      </c>
      <c r="AY1577" s="25" t="s">
        <v>167</v>
      </c>
      <c r="BE1577" s="247">
        <f>IF(N1577="základní",J1577,0)</f>
        <v>0</v>
      </c>
      <c r="BF1577" s="247">
        <f>IF(N1577="snížená",J1577,0)</f>
        <v>0</v>
      </c>
      <c r="BG1577" s="247">
        <f>IF(N1577="zákl. přenesená",J1577,0)</f>
        <v>0</v>
      </c>
      <c r="BH1577" s="247">
        <f>IF(N1577="sníž. přenesená",J1577,0)</f>
        <v>0</v>
      </c>
      <c r="BI1577" s="247">
        <f>IF(N1577="nulová",J1577,0)</f>
        <v>0</v>
      </c>
      <c r="BJ1577" s="25" t="s">
        <v>87</v>
      </c>
      <c r="BK1577" s="247">
        <f>ROUND(I1577*H1577,2)</f>
        <v>0</v>
      </c>
      <c r="BL1577" s="25" t="s">
        <v>301</v>
      </c>
      <c r="BM1577" s="25" t="s">
        <v>1991</v>
      </c>
    </row>
    <row r="1578" spans="2:47" s="1" customFormat="1" ht="13.5">
      <c r="B1578" s="47"/>
      <c r="C1578" s="75"/>
      <c r="D1578" s="248" t="s">
        <v>176</v>
      </c>
      <c r="E1578" s="75"/>
      <c r="F1578" s="249" t="s">
        <v>1992</v>
      </c>
      <c r="G1578" s="75"/>
      <c r="H1578" s="75"/>
      <c r="I1578" s="204"/>
      <c r="J1578" s="75"/>
      <c r="K1578" s="75"/>
      <c r="L1578" s="73"/>
      <c r="M1578" s="250"/>
      <c r="N1578" s="48"/>
      <c r="O1578" s="48"/>
      <c r="P1578" s="48"/>
      <c r="Q1578" s="48"/>
      <c r="R1578" s="48"/>
      <c r="S1578" s="48"/>
      <c r="T1578" s="96"/>
      <c r="AT1578" s="25" t="s">
        <v>176</v>
      </c>
      <c r="AU1578" s="25" t="s">
        <v>87</v>
      </c>
    </row>
    <row r="1579" spans="2:47" s="1" customFormat="1" ht="13.5">
      <c r="B1579" s="47"/>
      <c r="C1579" s="75"/>
      <c r="D1579" s="248" t="s">
        <v>178</v>
      </c>
      <c r="E1579" s="75"/>
      <c r="F1579" s="251" t="s">
        <v>1993</v>
      </c>
      <c r="G1579" s="75"/>
      <c r="H1579" s="75"/>
      <c r="I1579" s="204"/>
      <c r="J1579" s="75"/>
      <c r="K1579" s="75"/>
      <c r="L1579" s="73"/>
      <c r="M1579" s="250"/>
      <c r="N1579" s="48"/>
      <c r="O1579" s="48"/>
      <c r="P1579" s="48"/>
      <c r="Q1579" s="48"/>
      <c r="R1579" s="48"/>
      <c r="S1579" s="48"/>
      <c r="T1579" s="96"/>
      <c r="AT1579" s="25" t="s">
        <v>178</v>
      </c>
      <c r="AU1579" s="25" t="s">
        <v>87</v>
      </c>
    </row>
    <row r="1580" spans="2:51" s="12" customFormat="1" ht="13.5">
      <c r="B1580" s="252"/>
      <c r="C1580" s="253"/>
      <c r="D1580" s="248" t="s">
        <v>180</v>
      </c>
      <c r="E1580" s="254" t="s">
        <v>24</v>
      </c>
      <c r="F1580" s="255" t="s">
        <v>1994</v>
      </c>
      <c r="G1580" s="253"/>
      <c r="H1580" s="254" t="s">
        <v>24</v>
      </c>
      <c r="I1580" s="256"/>
      <c r="J1580" s="253"/>
      <c r="K1580" s="253"/>
      <c r="L1580" s="257"/>
      <c r="M1580" s="258"/>
      <c r="N1580" s="259"/>
      <c r="O1580" s="259"/>
      <c r="P1580" s="259"/>
      <c r="Q1580" s="259"/>
      <c r="R1580" s="259"/>
      <c r="S1580" s="259"/>
      <c r="T1580" s="260"/>
      <c r="AT1580" s="261" t="s">
        <v>180</v>
      </c>
      <c r="AU1580" s="261" t="s">
        <v>87</v>
      </c>
      <c r="AV1580" s="12" t="s">
        <v>25</v>
      </c>
      <c r="AW1580" s="12" t="s">
        <v>38</v>
      </c>
      <c r="AX1580" s="12" t="s">
        <v>75</v>
      </c>
      <c r="AY1580" s="261" t="s">
        <v>167</v>
      </c>
    </row>
    <row r="1581" spans="2:51" s="13" customFormat="1" ht="13.5">
      <c r="B1581" s="262"/>
      <c r="C1581" s="263"/>
      <c r="D1581" s="248" t="s">
        <v>180</v>
      </c>
      <c r="E1581" s="264" t="s">
        <v>24</v>
      </c>
      <c r="F1581" s="265" t="s">
        <v>1538</v>
      </c>
      <c r="G1581" s="263"/>
      <c r="H1581" s="266">
        <v>3</v>
      </c>
      <c r="I1581" s="267"/>
      <c r="J1581" s="263"/>
      <c r="K1581" s="263"/>
      <c r="L1581" s="268"/>
      <c r="M1581" s="269"/>
      <c r="N1581" s="270"/>
      <c r="O1581" s="270"/>
      <c r="P1581" s="270"/>
      <c r="Q1581" s="270"/>
      <c r="R1581" s="270"/>
      <c r="S1581" s="270"/>
      <c r="T1581" s="271"/>
      <c r="AT1581" s="272" t="s">
        <v>180</v>
      </c>
      <c r="AU1581" s="272" t="s">
        <v>87</v>
      </c>
      <c r="AV1581" s="13" t="s">
        <v>87</v>
      </c>
      <c r="AW1581" s="13" t="s">
        <v>38</v>
      </c>
      <c r="AX1581" s="13" t="s">
        <v>25</v>
      </c>
      <c r="AY1581" s="272" t="s">
        <v>167</v>
      </c>
    </row>
    <row r="1582" spans="2:65" s="1" customFormat="1" ht="14.4" customHeight="1">
      <c r="B1582" s="47"/>
      <c r="C1582" s="285" t="s">
        <v>1995</v>
      </c>
      <c r="D1582" s="285" t="s">
        <v>293</v>
      </c>
      <c r="E1582" s="286" t="s">
        <v>1996</v>
      </c>
      <c r="F1582" s="287" t="s">
        <v>1997</v>
      </c>
      <c r="G1582" s="288" t="s">
        <v>931</v>
      </c>
      <c r="H1582" s="289">
        <v>3</v>
      </c>
      <c r="I1582" s="290"/>
      <c r="J1582" s="291">
        <f>ROUND(I1582*H1582,2)</f>
        <v>0</v>
      </c>
      <c r="K1582" s="287" t="s">
        <v>24</v>
      </c>
      <c r="L1582" s="292"/>
      <c r="M1582" s="293" t="s">
        <v>24</v>
      </c>
      <c r="N1582" s="294" t="s">
        <v>47</v>
      </c>
      <c r="O1582" s="48"/>
      <c r="P1582" s="245">
        <f>O1582*H1582</f>
        <v>0</v>
      </c>
      <c r="Q1582" s="245">
        <v>0.084</v>
      </c>
      <c r="R1582" s="245">
        <f>Q1582*H1582</f>
        <v>0.252</v>
      </c>
      <c r="S1582" s="245">
        <v>0</v>
      </c>
      <c r="T1582" s="246">
        <f>S1582*H1582</f>
        <v>0</v>
      </c>
      <c r="AR1582" s="25" t="s">
        <v>419</v>
      </c>
      <c r="AT1582" s="25" t="s">
        <v>293</v>
      </c>
      <c r="AU1582" s="25" t="s">
        <v>87</v>
      </c>
      <c r="AY1582" s="25" t="s">
        <v>167</v>
      </c>
      <c r="BE1582" s="247">
        <f>IF(N1582="základní",J1582,0)</f>
        <v>0</v>
      </c>
      <c r="BF1582" s="247">
        <f>IF(N1582="snížená",J1582,0)</f>
        <v>0</v>
      </c>
      <c r="BG1582" s="247">
        <f>IF(N1582="zákl. přenesená",J1582,0)</f>
        <v>0</v>
      </c>
      <c r="BH1582" s="247">
        <f>IF(N1582="sníž. přenesená",J1582,0)</f>
        <v>0</v>
      </c>
      <c r="BI1582" s="247">
        <f>IF(N1582="nulová",J1582,0)</f>
        <v>0</v>
      </c>
      <c r="BJ1582" s="25" t="s">
        <v>87</v>
      </c>
      <c r="BK1582" s="247">
        <f>ROUND(I1582*H1582,2)</f>
        <v>0</v>
      </c>
      <c r="BL1582" s="25" t="s">
        <v>301</v>
      </c>
      <c r="BM1582" s="25" t="s">
        <v>1998</v>
      </c>
    </row>
    <row r="1583" spans="2:47" s="1" customFormat="1" ht="13.5">
      <c r="B1583" s="47"/>
      <c r="C1583" s="75"/>
      <c r="D1583" s="248" t="s">
        <v>176</v>
      </c>
      <c r="E1583" s="75"/>
      <c r="F1583" s="249" t="s">
        <v>1999</v>
      </c>
      <c r="G1583" s="75"/>
      <c r="H1583" s="75"/>
      <c r="I1583" s="204"/>
      <c r="J1583" s="75"/>
      <c r="K1583" s="75"/>
      <c r="L1583" s="73"/>
      <c r="M1583" s="250"/>
      <c r="N1583" s="48"/>
      <c r="O1583" s="48"/>
      <c r="P1583" s="48"/>
      <c r="Q1583" s="48"/>
      <c r="R1583" s="48"/>
      <c r="S1583" s="48"/>
      <c r="T1583" s="96"/>
      <c r="AT1583" s="25" t="s">
        <v>176</v>
      </c>
      <c r="AU1583" s="25" t="s">
        <v>87</v>
      </c>
    </row>
    <row r="1584" spans="2:51" s="12" customFormat="1" ht="13.5">
      <c r="B1584" s="252"/>
      <c r="C1584" s="253"/>
      <c r="D1584" s="248" t="s">
        <v>180</v>
      </c>
      <c r="E1584" s="254" t="s">
        <v>24</v>
      </c>
      <c r="F1584" s="255" t="s">
        <v>1917</v>
      </c>
      <c r="G1584" s="253"/>
      <c r="H1584" s="254" t="s">
        <v>24</v>
      </c>
      <c r="I1584" s="256"/>
      <c r="J1584" s="253"/>
      <c r="K1584" s="253"/>
      <c r="L1584" s="257"/>
      <c r="M1584" s="258"/>
      <c r="N1584" s="259"/>
      <c r="O1584" s="259"/>
      <c r="P1584" s="259"/>
      <c r="Q1584" s="259"/>
      <c r="R1584" s="259"/>
      <c r="S1584" s="259"/>
      <c r="T1584" s="260"/>
      <c r="AT1584" s="261" t="s">
        <v>180</v>
      </c>
      <c r="AU1584" s="261" t="s">
        <v>87</v>
      </c>
      <c r="AV1584" s="12" t="s">
        <v>25</v>
      </c>
      <c r="AW1584" s="12" t="s">
        <v>38</v>
      </c>
      <c r="AX1584" s="12" t="s">
        <v>75</v>
      </c>
      <c r="AY1584" s="261" t="s">
        <v>167</v>
      </c>
    </row>
    <row r="1585" spans="2:51" s="12" customFormat="1" ht="13.5">
      <c r="B1585" s="252"/>
      <c r="C1585" s="253"/>
      <c r="D1585" s="248" t="s">
        <v>180</v>
      </c>
      <c r="E1585" s="254" t="s">
        <v>24</v>
      </c>
      <c r="F1585" s="255" t="s">
        <v>2000</v>
      </c>
      <c r="G1585" s="253"/>
      <c r="H1585" s="254" t="s">
        <v>24</v>
      </c>
      <c r="I1585" s="256"/>
      <c r="J1585" s="253"/>
      <c r="K1585" s="253"/>
      <c r="L1585" s="257"/>
      <c r="M1585" s="258"/>
      <c r="N1585" s="259"/>
      <c r="O1585" s="259"/>
      <c r="P1585" s="259"/>
      <c r="Q1585" s="259"/>
      <c r="R1585" s="259"/>
      <c r="S1585" s="259"/>
      <c r="T1585" s="260"/>
      <c r="AT1585" s="261" t="s">
        <v>180</v>
      </c>
      <c r="AU1585" s="261" t="s">
        <v>87</v>
      </c>
      <c r="AV1585" s="12" t="s">
        <v>25</v>
      </c>
      <c r="AW1585" s="12" t="s">
        <v>38</v>
      </c>
      <c r="AX1585" s="12" t="s">
        <v>75</v>
      </c>
      <c r="AY1585" s="261" t="s">
        <v>167</v>
      </c>
    </row>
    <row r="1586" spans="2:51" s="13" customFormat="1" ht="13.5">
      <c r="B1586" s="262"/>
      <c r="C1586" s="263"/>
      <c r="D1586" s="248" t="s">
        <v>180</v>
      </c>
      <c r="E1586" s="264" t="s">
        <v>24</v>
      </c>
      <c r="F1586" s="265" t="s">
        <v>25</v>
      </c>
      <c r="G1586" s="263"/>
      <c r="H1586" s="266">
        <v>1</v>
      </c>
      <c r="I1586" s="267"/>
      <c r="J1586" s="263"/>
      <c r="K1586" s="263"/>
      <c r="L1586" s="268"/>
      <c r="M1586" s="269"/>
      <c r="N1586" s="270"/>
      <c r="O1586" s="270"/>
      <c r="P1586" s="270"/>
      <c r="Q1586" s="270"/>
      <c r="R1586" s="270"/>
      <c r="S1586" s="270"/>
      <c r="T1586" s="271"/>
      <c r="AT1586" s="272" t="s">
        <v>180</v>
      </c>
      <c r="AU1586" s="272" t="s">
        <v>87</v>
      </c>
      <c r="AV1586" s="13" t="s">
        <v>87</v>
      </c>
      <c r="AW1586" s="13" t="s">
        <v>38</v>
      </c>
      <c r="AX1586" s="13" t="s">
        <v>75</v>
      </c>
      <c r="AY1586" s="272" t="s">
        <v>167</v>
      </c>
    </row>
    <row r="1587" spans="2:51" s="12" customFormat="1" ht="13.5">
      <c r="B1587" s="252"/>
      <c r="C1587" s="253"/>
      <c r="D1587" s="248" t="s">
        <v>180</v>
      </c>
      <c r="E1587" s="254" t="s">
        <v>24</v>
      </c>
      <c r="F1587" s="255" t="s">
        <v>2001</v>
      </c>
      <c r="G1587" s="253"/>
      <c r="H1587" s="254" t="s">
        <v>24</v>
      </c>
      <c r="I1587" s="256"/>
      <c r="J1587" s="253"/>
      <c r="K1587" s="253"/>
      <c r="L1587" s="257"/>
      <c r="M1587" s="258"/>
      <c r="N1587" s="259"/>
      <c r="O1587" s="259"/>
      <c r="P1587" s="259"/>
      <c r="Q1587" s="259"/>
      <c r="R1587" s="259"/>
      <c r="S1587" s="259"/>
      <c r="T1587" s="260"/>
      <c r="AT1587" s="261" t="s">
        <v>180</v>
      </c>
      <c r="AU1587" s="261" t="s">
        <v>87</v>
      </c>
      <c r="AV1587" s="12" t="s">
        <v>25</v>
      </c>
      <c r="AW1587" s="12" t="s">
        <v>38</v>
      </c>
      <c r="AX1587" s="12" t="s">
        <v>75</v>
      </c>
      <c r="AY1587" s="261" t="s">
        <v>167</v>
      </c>
    </row>
    <row r="1588" spans="2:51" s="13" customFormat="1" ht="13.5">
      <c r="B1588" s="262"/>
      <c r="C1588" s="263"/>
      <c r="D1588" s="248" t="s">
        <v>180</v>
      </c>
      <c r="E1588" s="264" t="s">
        <v>24</v>
      </c>
      <c r="F1588" s="265" t="s">
        <v>87</v>
      </c>
      <c r="G1588" s="263"/>
      <c r="H1588" s="266">
        <v>2</v>
      </c>
      <c r="I1588" s="267"/>
      <c r="J1588" s="263"/>
      <c r="K1588" s="263"/>
      <c r="L1588" s="268"/>
      <c r="M1588" s="269"/>
      <c r="N1588" s="270"/>
      <c r="O1588" s="270"/>
      <c r="P1588" s="270"/>
      <c r="Q1588" s="270"/>
      <c r="R1588" s="270"/>
      <c r="S1588" s="270"/>
      <c r="T1588" s="271"/>
      <c r="AT1588" s="272" t="s">
        <v>180</v>
      </c>
      <c r="AU1588" s="272" t="s">
        <v>87</v>
      </c>
      <c r="AV1588" s="13" t="s">
        <v>87</v>
      </c>
      <c r="AW1588" s="13" t="s">
        <v>38</v>
      </c>
      <c r="AX1588" s="13" t="s">
        <v>75</v>
      </c>
      <c r="AY1588" s="272" t="s">
        <v>167</v>
      </c>
    </row>
    <row r="1589" spans="2:51" s="14" customFormat="1" ht="13.5">
      <c r="B1589" s="273"/>
      <c r="C1589" s="274"/>
      <c r="D1589" s="248" t="s">
        <v>180</v>
      </c>
      <c r="E1589" s="275" t="s">
        <v>24</v>
      </c>
      <c r="F1589" s="276" t="s">
        <v>201</v>
      </c>
      <c r="G1589" s="274"/>
      <c r="H1589" s="277">
        <v>3</v>
      </c>
      <c r="I1589" s="278"/>
      <c r="J1589" s="274"/>
      <c r="K1589" s="274"/>
      <c r="L1589" s="279"/>
      <c r="M1589" s="280"/>
      <c r="N1589" s="281"/>
      <c r="O1589" s="281"/>
      <c r="P1589" s="281"/>
      <c r="Q1589" s="281"/>
      <c r="R1589" s="281"/>
      <c r="S1589" s="281"/>
      <c r="T1589" s="282"/>
      <c r="AT1589" s="283" t="s">
        <v>180</v>
      </c>
      <c r="AU1589" s="283" t="s">
        <v>87</v>
      </c>
      <c r="AV1589" s="14" t="s">
        <v>174</v>
      </c>
      <c r="AW1589" s="14" t="s">
        <v>38</v>
      </c>
      <c r="AX1589" s="14" t="s">
        <v>25</v>
      </c>
      <c r="AY1589" s="283" t="s">
        <v>167</v>
      </c>
    </row>
    <row r="1590" spans="2:51" s="12" customFormat="1" ht="13.5">
      <c r="B1590" s="252"/>
      <c r="C1590" s="253"/>
      <c r="D1590" s="248" t="s">
        <v>180</v>
      </c>
      <c r="E1590" s="254" t="s">
        <v>24</v>
      </c>
      <c r="F1590" s="255" t="s">
        <v>2002</v>
      </c>
      <c r="G1590" s="253"/>
      <c r="H1590" s="254" t="s">
        <v>24</v>
      </c>
      <c r="I1590" s="256"/>
      <c r="J1590" s="253"/>
      <c r="K1590" s="253"/>
      <c r="L1590" s="257"/>
      <c r="M1590" s="258"/>
      <c r="N1590" s="259"/>
      <c r="O1590" s="259"/>
      <c r="P1590" s="259"/>
      <c r="Q1590" s="259"/>
      <c r="R1590" s="259"/>
      <c r="S1590" s="259"/>
      <c r="T1590" s="260"/>
      <c r="AT1590" s="261" t="s">
        <v>180</v>
      </c>
      <c r="AU1590" s="261" t="s">
        <v>87</v>
      </c>
      <c r="AV1590" s="12" t="s">
        <v>25</v>
      </c>
      <c r="AW1590" s="12" t="s">
        <v>38</v>
      </c>
      <c r="AX1590" s="12" t="s">
        <v>75</v>
      </c>
      <c r="AY1590" s="261" t="s">
        <v>167</v>
      </c>
    </row>
    <row r="1591" spans="2:51" s="12" customFormat="1" ht="13.5">
      <c r="B1591" s="252"/>
      <c r="C1591" s="253"/>
      <c r="D1591" s="248" t="s">
        <v>180</v>
      </c>
      <c r="E1591" s="254" t="s">
        <v>24</v>
      </c>
      <c r="F1591" s="255" t="s">
        <v>1983</v>
      </c>
      <c r="G1591" s="253"/>
      <c r="H1591" s="254" t="s">
        <v>24</v>
      </c>
      <c r="I1591" s="256"/>
      <c r="J1591" s="253"/>
      <c r="K1591" s="253"/>
      <c r="L1591" s="257"/>
      <c r="M1591" s="258"/>
      <c r="N1591" s="259"/>
      <c r="O1591" s="259"/>
      <c r="P1591" s="259"/>
      <c r="Q1591" s="259"/>
      <c r="R1591" s="259"/>
      <c r="S1591" s="259"/>
      <c r="T1591" s="260"/>
      <c r="AT1591" s="261" t="s">
        <v>180</v>
      </c>
      <c r="AU1591" s="261" t="s">
        <v>87</v>
      </c>
      <c r="AV1591" s="12" t="s">
        <v>25</v>
      </c>
      <c r="AW1591" s="12" t="s">
        <v>38</v>
      </c>
      <c r="AX1591" s="12" t="s">
        <v>75</v>
      </c>
      <c r="AY1591" s="261" t="s">
        <v>167</v>
      </c>
    </row>
    <row r="1592" spans="2:65" s="1" customFormat="1" ht="22.8" customHeight="1">
      <c r="B1592" s="47"/>
      <c r="C1592" s="236" t="s">
        <v>2003</v>
      </c>
      <c r="D1592" s="236" t="s">
        <v>169</v>
      </c>
      <c r="E1592" s="237" t="s">
        <v>2004</v>
      </c>
      <c r="F1592" s="238" t="s">
        <v>2005</v>
      </c>
      <c r="G1592" s="239" t="s">
        <v>931</v>
      </c>
      <c r="H1592" s="240">
        <v>1</v>
      </c>
      <c r="I1592" s="241"/>
      <c r="J1592" s="242">
        <f>ROUND(I1592*H1592,2)</f>
        <v>0</v>
      </c>
      <c r="K1592" s="238" t="s">
        <v>173</v>
      </c>
      <c r="L1592" s="73"/>
      <c r="M1592" s="243" t="s">
        <v>24</v>
      </c>
      <c r="N1592" s="244" t="s">
        <v>47</v>
      </c>
      <c r="O1592" s="48"/>
      <c r="P1592" s="245">
        <f>O1592*H1592</f>
        <v>0</v>
      </c>
      <c r="Q1592" s="245">
        <v>0.00084</v>
      </c>
      <c r="R1592" s="245">
        <f>Q1592*H1592</f>
        <v>0.00084</v>
      </c>
      <c r="S1592" s="245">
        <v>0</v>
      </c>
      <c r="T1592" s="246">
        <f>S1592*H1592</f>
        <v>0</v>
      </c>
      <c r="AR1592" s="25" t="s">
        <v>301</v>
      </c>
      <c r="AT1592" s="25" t="s">
        <v>169</v>
      </c>
      <c r="AU1592" s="25" t="s">
        <v>87</v>
      </c>
      <c r="AY1592" s="25" t="s">
        <v>167</v>
      </c>
      <c r="BE1592" s="247">
        <f>IF(N1592="základní",J1592,0)</f>
        <v>0</v>
      </c>
      <c r="BF1592" s="247">
        <f>IF(N1592="snížená",J1592,0)</f>
        <v>0</v>
      </c>
      <c r="BG1592" s="247">
        <f>IF(N1592="zákl. přenesená",J1592,0)</f>
        <v>0</v>
      </c>
      <c r="BH1592" s="247">
        <f>IF(N1592="sníž. přenesená",J1592,0)</f>
        <v>0</v>
      </c>
      <c r="BI1592" s="247">
        <f>IF(N1592="nulová",J1592,0)</f>
        <v>0</v>
      </c>
      <c r="BJ1592" s="25" t="s">
        <v>87</v>
      </c>
      <c r="BK1592" s="247">
        <f>ROUND(I1592*H1592,2)</f>
        <v>0</v>
      </c>
      <c r="BL1592" s="25" t="s">
        <v>301</v>
      </c>
      <c r="BM1592" s="25" t="s">
        <v>2006</v>
      </c>
    </row>
    <row r="1593" spans="2:47" s="1" customFormat="1" ht="13.5">
      <c r="B1593" s="47"/>
      <c r="C1593" s="75"/>
      <c r="D1593" s="248" t="s">
        <v>176</v>
      </c>
      <c r="E1593" s="75"/>
      <c r="F1593" s="249" t="s">
        <v>2007</v>
      </c>
      <c r="G1593" s="75"/>
      <c r="H1593" s="75"/>
      <c r="I1593" s="204"/>
      <c r="J1593" s="75"/>
      <c r="K1593" s="75"/>
      <c r="L1593" s="73"/>
      <c r="M1593" s="250"/>
      <c r="N1593" s="48"/>
      <c r="O1593" s="48"/>
      <c r="P1593" s="48"/>
      <c r="Q1593" s="48"/>
      <c r="R1593" s="48"/>
      <c r="S1593" s="48"/>
      <c r="T1593" s="96"/>
      <c r="AT1593" s="25" t="s">
        <v>176</v>
      </c>
      <c r="AU1593" s="25" t="s">
        <v>87</v>
      </c>
    </row>
    <row r="1594" spans="2:47" s="1" customFormat="1" ht="13.5">
      <c r="B1594" s="47"/>
      <c r="C1594" s="75"/>
      <c r="D1594" s="248" t="s">
        <v>178</v>
      </c>
      <c r="E1594" s="75"/>
      <c r="F1594" s="251" t="s">
        <v>1993</v>
      </c>
      <c r="G1594" s="75"/>
      <c r="H1594" s="75"/>
      <c r="I1594" s="204"/>
      <c r="J1594" s="75"/>
      <c r="K1594" s="75"/>
      <c r="L1594" s="73"/>
      <c r="M1594" s="250"/>
      <c r="N1594" s="48"/>
      <c r="O1594" s="48"/>
      <c r="P1594" s="48"/>
      <c r="Q1594" s="48"/>
      <c r="R1594" s="48"/>
      <c r="S1594" s="48"/>
      <c r="T1594" s="96"/>
      <c r="AT1594" s="25" t="s">
        <v>178</v>
      </c>
      <c r="AU1594" s="25" t="s">
        <v>87</v>
      </c>
    </row>
    <row r="1595" spans="2:51" s="12" customFormat="1" ht="13.5">
      <c r="B1595" s="252"/>
      <c r="C1595" s="253"/>
      <c r="D1595" s="248" t="s">
        <v>180</v>
      </c>
      <c r="E1595" s="254" t="s">
        <v>24</v>
      </c>
      <c r="F1595" s="255" t="s">
        <v>2008</v>
      </c>
      <c r="G1595" s="253"/>
      <c r="H1595" s="254" t="s">
        <v>24</v>
      </c>
      <c r="I1595" s="256"/>
      <c r="J1595" s="253"/>
      <c r="K1595" s="253"/>
      <c r="L1595" s="257"/>
      <c r="M1595" s="258"/>
      <c r="N1595" s="259"/>
      <c r="O1595" s="259"/>
      <c r="P1595" s="259"/>
      <c r="Q1595" s="259"/>
      <c r="R1595" s="259"/>
      <c r="S1595" s="259"/>
      <c r="T1595" s="260"/>
      <c r="AT1595" s="261" t="s">
        <v>180</v>
      </c>
      <c r="AU1595" s="261" t="s">
        <v>87</v>
      </c>
      <c r="AV1595" s="12" t="s">
        <v>25</v>
      </c>
      <c r="AW1595" s="12" t="s">
        <v>38</v>
      </c>
      <c r="AX1595" s="12" t="s">
        <v>75</v>
      </c>
      <c r="AY1595" s="261" t="s">
        <v>167</v>
      </c>
    </row>
    <row r="1596" spans="2:51" s="13" customFormat="1" ht="13.5">
      <c r="B1596" s="262"/>
      <c r="C1596" s="263"/>
      <c r="D1596" s="248" t="s">
        <v>180</v>
      </c>
      <c r="E1596" s="264" t="s">
        <v>24</v>
      </c>
      <c r="F1596" s="265" t="s">
        <v>448</v>
      </c>
      <c r="G1596" s="263"/>
      <c r="H1596" s="266">
        <v>1</v>
      </c>
      <c r="I1596" s="267"/>
      <c r="J1596" s="263"/>
      <c r="K1596" s="263"/>
      <c r="L1596" s="268"/>
      <c r="M1596" s="269"/>
      <c r="N1596" s="270"/>
      <c r="O1596" s="270"/>
      <c r="P1596" s="270"/>
      <c r="Q1596" s="270"/>
      <c r="R1596" s="270"/>
      <c r="S1596" s="270"/>
      <c r="T1596" s="271"/>
      <c r="AT1596" s="272" t="s">
        <v>180</v>
      </c>
      <c r="AU1596" s="272" t="s">
        <v>87</v>
      </c>
      <c r="AV1596" s="13" t="s">
        <v>87</v>
      </c>
      <c r="AW1596" s="13" t="s">
        <v>38</v>
      </c>
      <c r="AX1596" s="13" t="s">
        <v>25</v>
      </c>
      <c r="AY1596" s="272" t="s">
        <v>167</v>
      </c>
    </row>
    <row r="1597" spans="2:65" s="1" customFormat="1" ht="14.4" customHeight="1">
      <c r="B1597" s="47"/>
      <c r="C1597" s="285" t="s">
        <v>2009</v>
      </c>
      <c r="D1597" s="285" t="s">
        <v>293</v>
      </c>
      <c r="E1597" s="286" t="s">
        <v>2010</v>
      </c>
      <c r="F1597" s="287" t="s">
        <v>2011</v>
      </c>
      <c r="G1597" s="288" t="s">
        <v>931</v>
      </c>
      <c r="H1597" s="289">
        <v>1</v>
      </c>
      <c r="I1597" s="290"/>
      <c r="J1597" s="291">
        <f>ROUND(I1597*H1597,2)</f>
        <v>0</v>
      </c>
      <c r="K1597" s="287" t="s">
        <v>24</v>
      </c>
      <c r="L1597" s="292"/>
      <c r="M1597" s="293" t="s">
        <v>24</v>
      </c>
      <c r="N1597" s="294" t="s">
        <v>47</v>
      </c>
      <c r="O1597" s="48"/>
      <c r="P1597" s="245">
        <f>O1597*H1597</f>
        <v>0</v>
      </c>
      <c r="Q1597" s="245">
        <v>0.147</v>
      </c>
      <c r="R1597" s="245">
        <f>Q1597*H1597</f>
        <v>0.147</v>
      </c>
      <c r="S1597" s="245">
        <v>0</v>
      </c>
      <c r="T1597" s="246">
        <f>S1597*H1597</f>
        <v>0</v>
      </c>
      <c r="AR1597" s="25" t="s">
        <v>419</v>
      </c>
      <c r="AT1597" s="25" t="s">
        <v>293</v>
      </c>
      <c r="AU1597" s="25" t="s">
        <v>87</v>
      </c>
      <c r="AY1597" s="25" t="s">
        <v>167</v>
      </c>
      <c r="BE1597" s="247">
        <f>IF(N1597="základní",J1597,0)</f>
        <v>0</v>
      </c>
      <c r="BF1597" s="247">
        <f>IF(N1597="snížená",J1597,0)</f>
        <v>0</v>
      </c>
      <c r="BG1597" s="247">
        <f>IF(N1597="zákl. přenesená",J1597,0)</f>
        <v>0</v>
      </c>
      <c r="BH1597" s="247">
        <f>IF(N1597="sníž. přenesená",J1597,0)</f>
        <v>0</v>
      </c>
      <c r="BI1597" s="247">
        <f>IF(N1597="nulová",J1597,0)</f>
        <v>0</v>
      </c>
      <c r="BJ1597" s="25" t="s">
        <v>87</v>
      </c>
      <c r="BK1597" s="247">
        <f>ROUND(I1597*H1597,2)</f>
        <v>0</v>
      </c>
      <c r="BL1597" s="25" t="s">
        <v>301</v>
      </c>
      <c r="BM1597" s="25" t="s">
        <v>2012</v>
      </c>
    </row>
    <row r="1598" spans="2:47" s="1" customFormat="1" ht="13.5">
      <c r="B1598" s="47"/>
      <c r="C1598" s="75"/>
      <c r="D1598" s="248" t="s">
        <v>176</v>
      </c>
      <c r="E1598" s="75"/>
      <c r="F1598" s="249" t="s">
        <v>2013</v>
      </c>
      <c r="G1598" s="75"/>
      <c r="H1598" s="75"/>
      <c r="I1598" s="204"/>
      <c r="J1598" s="75"/>
      <c r="K1598" s="75"/>
      <c r="L1598" s="73"/>
      <c r="M1598" s="250"/>
      <c r="N1598" s="48"/>
      <c r="O1598" s="48"/>
      <c r="P1598" s="48"/>
      <c r="Q1598" s="48"/>
      <c r="R1598" s="48"/>
      <c r="S1598" s="48"/>
      <c r="T1598" s="96"/>
      <c r="AT1598" s="25" t="s">
        <v>176</v>
      </c>
      <c r="AU1598" s="25" t="s">
        <v>87</v>
      </c>
    </row>
    <row r="1599" spans="2:51" s="12" customFormat="1" ht="13.5">
      <c r="B1599" s="252"/>
      <c r="C1599" s="253"/>
      <c r="D1599" s="248" t="s">
        <v>180</v>
      </c>
      <c r="E1599" s="254" t="s">
        <v>24</v>
      </c>
      <c r="F1599" s="255" t="s">
        <v>1917</v>
      </c>
      <c r="G1599" s="253"/>
      <c r="H1599" s="254" t="s">
        <v>24</v>
      </c>
      <c r="I1599" s="256"/>
      <c r="J1599" s="253"/>
      <c r="K1599" s="253"/>
      <c r="L1599" s="257"/>
      <c r="M1599" s="258"/>
      <c r="N1599" s="259"/>
      <c r="O1599" s="259"/>
      <c r="P1599" s="259"/>
      <c r="Q1599" s="259"/>
      <c r="R1599" s="259"/>
      <c r="S1599" s="259"/>
      <c r="T1599" s="260"/>
      <c r="AT1599" s="261" t="s">
        <v>180</v>
      </c>
      <c r="AU1599" s="261" t="s">
        <v>87</v>
      </c>
      <c r="AV1599" s="12" t="s">
        <v>25</v>
      </c>
      <c r="AW1599" s="12" t="s">
        <v>38</v>
      </c>
      <c r="AX1599" s="12" t="s">
        <v>75</v>
      </c>
      <c r="AY1599" s="261" t="s">
        <v>167</v>
      </c>
    </row>
    <row r="1600" spans="2:51" s="13" customFormat="1" ht="13.5">
      <c r="B1600" s="262"/>
      <c r="C1600" s="263"/>
      <c r="D1600" s="248" t="s">
        <v>180</v>
      </c>
      <c r="E1600" s="264" t="s">
        <v>24</v>
      </c>
      <c r="F1600" s="265" t="s">
        <v>25</v>
      </c>
      <c r="G1600" s="263"/>
      <c r="H1600" s="266">
        <v>1</v>
      </c>
      <c r="I1600" s="267"/>
      <c r="J1600" s="263"/>
      <c r="K1600" s="263"/>
      <c r="L1600" s="268"/>
      <c r="M1600" s="269"/>
      <c r="N1600" s="270"/>
      <c r="O1600" s="270"/>
      <c r="P1600" s="270"/>
      <c r="Q1600" s="270"/>
      <c r="R1600" s="270"/>
      <c r="S1600" s="270"/>
      <c r="T1600" s="271"/>
      <c r="AT1600" s="272" t="s">
        <v>180</v>
      </c>
      <c r="AU1600" s="272" t="s">
        <v>87</v>
      </c>
      <c r="AV1600" s="13" t="s">
        <v>87</v>
      </c>
      <c r="AW1600" s="13" t="s">
        <v>38</v>
      </c>
      <c r="AX1600" s="13" t="s">
        <v>25</v>
      </c>
      <c r="AY1600" s="272" t="s">
        <v>167</v>
      </c>
    </row>
    <row r="1601" spans="2:51" s="12" customFormat="1" ht="13.5">
      <c r="B1601" s="252"/>
      <c r="C1601" s="253"/>
      <c r="D1601" s="248" t="s">
        <v>180</v>
      </c>
      <c r="E1601" s="254" t="s">
        <v>24</v>
      </c>
      <c r="F1601" s="255" t="s">
        <v>1982</v>
      </c>
      <c r="G1601" s="253"/>
      <c r="H1601" s="254" t="s">
        <v>24</v>
      </c>
      <c r="I1601" s="256"/>
      <c r="J1601" s="253"/>
      <c r="K1601" s="253"/>
      <c r="L1601" s="257"/>
      <c r="M1601" s="258"/>
      <c r="N1601" s="259"/>
      <c r="O1601" s="259"/>
      <c r="P1601" s="259"/>
      <c r="Q1601" s="259"/>
      <c r="R1601" s="259"/>
      <c r="S1601" s="259"/>
      <c r="T1601" s="260"/>
      <c r="AT1601" s="261" t="s">
        <v>180</v>
      </c>
      <c r="AU1601" s="261" t="s">
        <v>87</v>
      </c>
      <c r="AV1601" s="12" t="s">
        <v>25</v>
      </c>
      <c r="AW1601" s="12" t="s">
        <v>38</v>
      </c>
      <c r="AX1601" s="12" t="s">
        <v>75</v>
      </c>
      <c r="AY1601" s="261" t="s">
        <v>167</v>
      </c>
    </row>
    <row r="1602" spans="2:51" s="12" customFormat="1" ht="13.5">
      <c r="B1602" s="252"/>
      <c r="C1602" s="253"/>
      <c r="D1602" s="248" t="s">
        <v>180</v>
      </c>
      <c r="E1602" s="254" t="s">
        <v>24</v>
      </c>
      <c r="F1602" s="255" t="s">
        <v>1983</v>
      </c>
      <c r="G1602" s="253"/>
      <c r="H1602" s="254" t="s">
        <v>24</v>
      </c>
      <c r="I1602" s="256"/>
      <c r="J1602" s="253"/>
      <c r="K1602" s="253"/>
      <c r="L1602" s="257"/>
      <c r="M1602" s="258"/>
      <c r="N1602" s="259"/>
      <c r="O1602" s="259"/>
      <c r="P1602" s="259"/>
      <c r="Q1602" s="259"/>
      <c r="R1602" s="259"/>
      <c r="S1602" s="259"/>
      <c r="T1602" s="260"/>
      <c r="AT1602" s="261" t="s">
        <v>180</v>
      </c>
      <c r="AU1602" s="261" t="s">
        <v>87</v>
      </c>
      <c r="AV1602" s="12" t="s">
        <v>25</v>
      </c>
      <c r="AW1602" s="12" t="s">
        <v>38</v>
      </c>
      <c r="AX1602" s="12" t="s">
        <v>75</v>
      </c>
      <c r="AY1602" s="261" t="s">
        <v>167</v>
      </c>
    </row>
    <row r="1603" spans="2:65" s="1" customFormat="1" ht="22.8" customHeight="1">
      <c r="B1603" s="47"/>
      <c r="C1603" s="236" t="s">
        <v>2014</v>
      </c>
      <c r="D1603" s="236" t="s">
        <v>169</v>
      </c>
      <c r="E1603" s="237" t="s">
        <v>2015</v>
      </c>
      <c r="F1603" s="238" t="s">
        <v>2016</v>
      </c>
      <c r="G1603" s="239" t="s">
        <v>931</v>
      </c>
      <c r="H1603" s="240">
        <v>14</v>
      </c>
      <c r="I1603" s="241"/>
      <c r="J1603" s="242">
        <f>ROUND(I1603*H1603,2)</f>
        <v>0</v>
      </c>
      <c r="K1603" s="238" t="s">
        <v>173</v>
      </c>
      <c r="L1603" s="73"/>
      <c r="M1603" s="243" t="s">
        <v>24</v>
      </c>
      <c r="N1603" s="244" t="s">
        <v>47</v>
      </c>
      <c r="O1603" s="48"/>
      <c r="P1603" s="245">
        <f>O1603*H1603</f>
        <v>0</v>
      </c>
      <c r="Q1603" s="245">
        <v>0</v>
      </c>
      <c r="R1603" s="245">
        <f>Q1603*H1603</f>
        <v>0</v>
      </c>
      <c r="S1603" s="245">
        <v>0</v>
      </c>
      <c r="T1603" s="246">
        <f>S1603*H1603</f>
        <v>0</v>
      </c>
      <c r="AR1603" s="25" t="s">
        <v>301</v>
      </c>
      <c r="AT1603" s="25" t="s">
        <v>169</v>
      </c>
      <c r="AU1603" s="25" t="s">
        <v>87</v>
      </c>
      <c r="AY1603" s="25" t="s">
        <v>167</v>
      </c>
      <c r="BE1603" s="247">
        <f>IF(N1603="základní",J1603,0)</f>
        <v>0</v>
      </c>
      <c r="BF1603" s="247">
        <f>IF(N1603="snížená",J1603,0)</f>
        <v>0</v>
      </c>
      <c r="BG1603" s="247">
        <f>IF(N1603="zákl. přenesená",J1603,0)</f>
        <v>0</v>
      </c>
      <c r="BH1603" s="247">
        <f>IF(N1603="sníž. přenesená",J1603,0)</f>
        <v>0</v>
      </c>
      <c r="BI1603" s="247">
        <f>IF(N1603="nulová",J1603,0)</f>
        <v>0</v>
      </c>
      <c r="BJ1603" s="25" t="s">
        <v>87</v>
      </c>
      <c r="BK1603" s="247">
        <f>ROUND(I1603*H1603,2)</f>
        <v>0</v>
      </c>
      <c r="BL1603" s="25" t="s">
        <v>301</v>
      </c>
      <c r="BM1603" s="25" t="s">
        <v>2017</v>
      </c>
    </row>
    <row r="1604" spans="2:47" s="1" customFormat="1" ht="13.5">
      <c r="B1604" s="47"/>
      <c r="C1604" s="75"/>
      <c r="D1604" s="248" t="s">
        <v>176</v>
      </c>
      <c r="E1604" s="75"/>
      <c r="F1604" s="249" t="s">
        <v>2018</v>
      </c>
      <c r="G1604" s="75"/>
      <c r="H1604" s="75"/>
      <c r="I1604" s="204"/>
      <c r="J1604" s="75"/>
      <c r="K1604" s="75"/>
      <c r="L1604" s="73"/>
      <c r="M1604" s="250"/>
      <c r="N1604" s="48"/>
      <c r="O1604" s="48"/>
      <c r="P1604" s="48"/>
      <c r="Q1604" s="48"/>
      <c r="R1604" s="48"/>
      <c r="S1604" s="48"/>
      <c r="T1604" s="96"/>
      <c r="AT1604" s="25" t="s">
        <v>176</v>
      </c>
      <c r="AU1604" s="25" t="s">
        <v>87</v>
      </c>
    </row>
    <row r="1605" spans="2:47" s="1" customFormat="1" ht="13.5">
      <c r="B1605" s="47"/>
      <c r="C1605" s="75"/>
      <c r="D1605" s="248" t="s">
        <v>178</v>
      </c>
      <c r="E1605" s="75"/>
      <c r="F1605" s="251" t="s">
        <v>2019</v>
      </c>
      <c r="G1605" s="75"/>
      <c r="H1605" s="75"/>
      <c r="I1605" s="204"/>
      <c r="J1605" s="75"/>
      <c r="K1605" s="75"/>
      <c r="L1605" s="73"/>
      <c r="M1605" s="250"/>
      <c r="N1605" s="48"/>
      <c r="O1605" s="48"/>
      <c r="P1605" s="48"/>
      <c r="Q1605" s="48"/>
      <c r="R1605" s="48"/>
      <c r="S1605" s="48"/>
      <c r="T1605" s="96"/>
      <c r="AT1605" s="25" t="s">
        <v>178</v>
      </c>
      <c r="AU1605" s="25" t="s">
        <v>87</v>
      </c>
    </row>
    <row r="1606" spans="2:51" s="12" customFormat="1" ht="13.5">
      <c r="B1606" s="252"/>
      <c r="C1606" s="253"/>
      <c r="D1606" s="248" t="s">
        <v>180</v>
      </c>
      <c r="E1606" s="254" t="s">
        <v>24</v>
      </c>
      <c r="F1606" s="255" t="s">
        <v>1948</v>
      </c>
      <c r="G1606" s="253"/>
      <c r="H1606" s="254" t="s">
        <v>24</v>
      </c>
      <c r="I1606" s="256"/>
      <c r="J1606" s="253"/>
      <c r="K1606" s="253"/>
      <c r="L1606" s="257"/>
      <c r="M1606" s="258"/>
      <c r="N1606" s="259"/>
      <c r="O1606" s="259"/>
      <c r="P1606" s="259"/>
      <c r="Q1606" s="259"/>
      <c r="R1606" s="259"/>
      <c r="S1606" s="259"/>
      <c r="T1606" s="260"/>
      <c r="AT1606" s="261" t="s">
        <v>180</v>
      </c>
      <c r="AU1606" s="261" t="s">
        <v>87</v>
      </c>
      <c r="AV1606" s="12" t="s">
        <v>25</v>
      </c>
      <c r="AW1606" s="12" t="s">
        <v>38</v>
      </c>
      <c r="AX1606" s="12" t="s">
        <v>75</v>
      </c>
      <c r="AY1606" s="261" t="s">
        <v>167</v>
      </c>
    </row>
    <row r="1607" spans="2:51" s="13" customFormat="1" ht="13.5">
      <c r="B1607" s="262"/>
      <c r="C1607" s="263"/>
      <c r="D1607" s="248" t="s">
        <v>180</v>
      </c>
      <c r="E1607" s="264" t="s">
        <v>24</v>
      </c>
      <c r="F1607" s="265" t="s">
        <v>87</v>
      </c>
      <c r="G1607" s="263"/>
      <c r="H1607" s="266">
        <v>2</v>
      </c>
      <c r="I1607" s="267"/>
      <c r="J1607" s="263"/>
      <c r="K1607" s="263"/>
      <c r="L1607" s="268"/>
      <c r="M1607" s="269"/>
      <c r="N1607" s="270"/>
      <c r="O1607" s="270"/>
      <c r="P1607" s="270"/>
      <c r="Q1607" s="270"/>
      <c r="R1607" s="270"/>
      <c r="S1607" s="270"/>
      <c r="T1607" s="271"/>
      <c r="AT1607" s="272" t="s">
        <v>180</v>
      </c>
      <c r="AU1607" s="272" t="s">
        <v>87</v>
      </c>
      <c r="AV1607" s="13" t="s">
        <v>87</v>
      </c>
      <c r="AW1607" s="13" t="s">
        <v>38</v>
      </c>
      <c r="AX1607" s="13" t="s">
        <v>75</v>
      </c>
      <c r="AY1607" s="272" t="s">
        <v>167</v>
      </c>
    </row>
    <row r="1608" spans="2:51" s="12" customFormat="1" ht="13.5">
      <c r="B1608" s="252"/>
      <c r="C1608" s="253"/>
      <c r="D1608" s="248" t="s">
        <v>180</v>
      </c>
      <c r="E1608" s="254" t="s">
        <v>24</v>
      </c>
      <c r="F1608" s="255" t="s">
        <v>1950</v>
      </c>
      <c r="G1608" s="253"/>
      <c r="H1608" s="254" t="s">
        <v>24</v>
      </c>
      <c r="I1608" s="256"/>
      <c r="J1608" s="253"/>
      <c r="K1608" s="253"/>
      <c r="L1608" s="257"/>
      <c r="M1608" s="258"/>
      <c r="N1608" s="259"/>
      <c r="O1608" s="259"/>
      <c r="P1608" s="259"/>
      <c r="Q1608" s="259"/>
      <c r="R1608" s="259"/>
      <c r="S1608" s="259"/>
      <c r="T1608" s="260"/>
      <c r="AT1608" s="261" t="s">
        <v>180</v>
      </c>
      <c r="AU1608" s="261" t="s">
        <v>87</v>
      </c>
      <c r="AV1608" s="12" t="s">
        <v>25</v>
      </c>
      <c r="AW1608" s="12" t="s">
        <v>38</v>
      </c>
      <c r="AX1608" s="12" t="s">
        <v>75</v>
      </c>
      <c r="AY1608" s="261" t="s">
        <v>167</v>
      </c>
    </row>
    <row r="1609" spans="2:51" s="13" customFormat="1" ht="13.5">
      <c r="B1609" s="262"/>
      <c r="C1609" s="263"/>
      <c r="D1609" s="248" t="s">
        <v>180</v>
      </c>
      <c r="E1609" s="264" t="s">
        <v>24</v>
      </c>
      <c r="F1609" s="265" t="s">
        <v>267</v>
      </c>
      <c r="G1609" s="263"/>
      <c r="H1609" s="266">
        <v>12</v>
      </c>
      <c r="I1609" s="267"/>
      <c r="J1609" s="263"/>
      <c r="K1609" s="263"/>
      <c r="L1609" s="268"/>
      <c r="M1609" s="269"/>
      <c r="N1609" s="270"/>
      <c r="O1609" s="270"/>
      <c r="P1609" s="270"/>
      <c r="Q1609" s="270"/>
      <c r="R1609" s="270"/>
      <c r="S1609" s="270"/>
      <c r="T1609" s="271"/>
      <c r="AT1609" s="272" t="s">
        <v>180</v>
      </c>
      <c r="AU1609" s="272" t="s">
        <v>87</v>
      </c>
      <c r="AV1609" s="13" t="s">
        <v>87</v>
      </c>
      <c r="AW1609" s="13" t="s">
        <v>38</v>
      </c>
      <c r="AX1609" s="13" t="s">
        <v>75</v>
      </c>
      <c r="AY1609" s="272" t="s">
        <v>167</v>
      </c>
    </row>
    <row r="1610" spans="2:51" s="14" customFormat="1" ht="13.5">
      <c r="B1610" s="273"/>
      <c r="C1610" s="274"/>
      <c r="D1610" s="248" t="s">
        <v>180</v>
      </c>
      <c r="E1610" s="275" t="s">
        <v>24</v>
      </c>
      <c r="F1610" s="276" t="s">
        <v>201</v>
      </c>
      <c r="G1610" s="274"/>
      <c r="H1610" s="277">
        <v>14</v>
      </c>
      <c r="I1610" s="278"/>
      <c r="J1610" s="274"/>
      <c r="K1610" s="274"/>
      <c r="L1610" s="279"/>
      <c r="M1610" s="280"/>
      <c r="N1610" s="281"/>
      <c r="O1610" s="281"/>
      <c r="P1610" s="281"/>
      <c r="Q1610" s="281"/>
      <c r="R1610" s="281"/>
      <c r="S1610" s="281"/>
      <c r="T1610" s="282"/>
      <c r="AT1610" s="283" t="s">
        <v>180</v>
      </c>
      <c r="AU1610" s="283" t="s">
        <v>87</v>
      </c>
      <c r="AV1610" s="14" t="s">
        <v>174</v>
      </c>
      <c r="AW1610" s="14" t="s">
        <v>38</v>
      </c>
      <c r="AX1610" s="14" t="s">
        <v>25</v>
      </c>
      <c r="AY1610" s="283" t="s">
        <v>167</v>
      </c>
    </row>
    <row r="1611" spans="2:65" s="1" customFormat="1" ht="22.8" customHeight="1">
      <c r="B1611" s="47"/>
      <c r="C1611" s="285" t="s">
        <v>2020</v>
      </c>
      <c r="D1611" s="285" t="s">
        <v>293</v>
      </c>
      <c r="E1611" s="286" t="s">
        <v>2021</v>
      </c>
      <c r="F1611" s="287" t="s">
        <v>2022</v>
      </c>
      <c r="G1611" s="288" t="s">
        <v>270</v>
      </c>
      <c r="H1611" s="289">
        <v>18.5</v>
      </c>
      <c r="I1611" s="290"/>
      <c r="J1611" s="291">
        <f>ROUND(I1611*H1611,2)</f>
        <v>0</v>
      </c>
      <c r="K1611" s="287" t="s">
        <v>173</v>
      </c>
      <c r="L1611" s="292"/>
      <c r="M1611" s="293" t="s">
        <v>24</v>
      </c>
      <c r="N1611" s="294" t="s">
        <v>47</v>
      </c>
      <c r="O1611" s="48"/>
      <c r="P1611" s="245">
        <f>O1611*H1611</f>
        <v>0</v>
      </c>
      <c r="Q1611" s="245">
        <v>0.0018</v>
      </c>
      <c r="R1611" s="245">
        <f>Q1611*H1611</f>
        <v>0.033299999999999996</v>
      </c>
      <c r="S1611" s="245">
        <v>0</v>
      </c>
      <c r="T1611" s="246">
        <f>S1611*H1611</f>
        <v>0</v>
      </c>
      <c r="AR1611" s="25" t="s">
        <v>419</v>
      </c>
      <c r="AT1611" s="25" t="s">
        <v>293</v>
      </c>
      <c r="AU1611" s="25" t="s">
        <v>87</v>
      </c>
      <c r="AY1611" s="25" t="s">
        <v>167</v>
      </c>
      <c r="BE1611" s="247">
        <f>IF(N1611="základní",J1611,0)</f>
        <v>0</v>
      </c>
      <c r="BF1611" s="247">
        <f>IF(N1611="snížená",J1611,0)</f>
        <v>0</v>
      </c>
      <c r="BG1611" s="247">
        <f>IF(N1611="zákl. přenesená",J1611,0)</f>
        <v>0</v>
      </c>
      <c r="BH1611" s="247">
        <f>IF(N1611="sníž. přenesená",J1611,0)</f>
        <v>0</v>
      </c>
      <c r="BI1611" s="247">
        <f>IF(N1611="nulová",J1611,0)</f>
        <v>0</v>
      </c>
      <c r="BJ1611" s="25" t="s">
        <v>87</v>
      </c>
      <c r="BK1611" s="247">
        <f>ROUND(I1611*H1611,2)</f>
        <v>0</v>
      </c>
      <c r="BL1611" s="25" t="s">
        <v>301</v>
      </c>
      <c r="BM1611" s="25" t="s">
        <v>2023</v>
      </c>
    </row>
    <row r="1612" spans="2:47" s="1" customFormat="1" ht="13.5">
      <c r="B1612" s="47"/>
      <c r="C1612" s="75"/>
      <c r="D1612" s="248" t="s">
        <v>176</v>
      </c>
      <c r="E1612" s="75"/>
      <c r="F1612" s="249" t="s">
        <v>2022</v>
      </c>
      <c r="G1612" s="75"/>
      <c r="H1612" s="75"/>
      <c r="I1612" s="204"/>
      <c r="J1612" s="75"/>
      <c r="K1612" s="75"/>
      <c r="L1612" s="73"/>
      <c r="M1612" s="250"/>
      <c r="N1612" s="48"/>
      <c r="O1612" s="48"/>
      <c r="P1612" s="48"/>
      <c r="Q1612" s="48"/>
      <c r="R1612" s="48"/>
      <c r="S1612" s="48"/>
      <c r="T1612" s="96"/>
      <c r="AT1612" s="25" t="s">
        <v>176</v>
      </c>
      <c r="AU1612" s="25" t="s">
        <v>87</v>
      </c>
    </row>
    <row r="1613" spans="2:51" s="12" customFormat="1" ht="13.5">
      <c r="B1613" s="252"/>
      <c r="C1613" s="253"/>
      <c r="D1613" s="248" t="s">
        <v>180</v>
      </c>
      <c r="E1613" s="254" t="s">
        <v>24</v>
      </c>
      <c r="F1613" s="255" t="s">
        <v>1948</v>
      </c>
      <c r="G1613" s="253"/>
      <c r="H1613" s="254" t="s">
        <v>24</v>
      </c>
      <c r="I1613" s="256"/>
      <c r="J1613" s="253"/>
      <c r="K1613" s="253"/>
      <c r="L1613" s="257"/>
      <c r="M1613" s="258"/>
      <c r="N1613" s="259"/>
      <c r="O1613" s="259"/>
      <c r="P1613" s="259"/>
      <c r="Q1613" s="259"/>
      <c r="R1613" s="259"/>
      <c r="S1613" s="259"/>
      <c r="T1613" s="260"/>
      <c r="AT1613" s="261" t="s">
        <v>180</v>
      </c>
      <c r="AU1613" s="261" t="s">
        <v>87</v>
      </c>
      <c r="AV1613" s="12" t="s">
        <v>25</v>
      </c>
      <c r="AW1613" s="12" t="s">
        <v>38</v>
      </c>
      <c r="AX1613" s="12" t="s">
        <v>75</v>
      </c>
      <c r="AY1613" s="261" t="s">
        <v>167</v>
      </c>
    </row>
    <row r="1614" spans="2:51" s="13" customFormat="1" ht="13.5">
      <c r="B1614" s="262"/>
      <c r="C1614" s="263"/>
      <c r="D1614" s="248" t="s">
        <v>180</v>
      </c>
      <c r="E1614" s="264" t="s">
        <v>24</v>
      </c>
      <c r="F1614" s="265" t="s">
        <v>2024</v>
      </c>
      <c r="G1614" s="263"/>
      <c r="H1614" s="266">
        <v>2.9</v>
      </c>
      <c r="I1614" s="267"/>
      <c r="J1614" s="263"/>
      <c r="K1614" s="263"/>
      <c r="L1614" s="268"/>
      <c r="M1614" s="269"/>
      <c r="N1614" s="270"/>
      <c r="O1614" s="270"/>
      <c r="P1614" s="270"/>
      <c r="Q1614" s="270"/>
      <c r="R1614" s="270"/>
      <c r="S1614" s="270"/>
      <c r="T1614" s="271"/>
      <c r="AT1614" s="272" t="s">
        <v>180</v>
      </c>
      <c r="AU1614" s="272" t="s">
        <v>87</v>
      </c>
      <c r="AV1614" s="13" t="s">
        <v>87</v>
      </c>
      <c r="AW1614" s="13" t="s">
        <v>38</v>
      </c>
      <c r="AX1614" s="13" t="s">
        <v>75</v>
      </c>
      <c r="AY1614" s="272" t="s">
        <v>167</v>
      </c>
    </row>
    <row r="1615" spans="2:51" s="12" customFormat="1" ht="13.5">
      <c r="B1615" s="252"/>
      <c r="C1615" s="253"/>
      <c r="D1615" s="248" t="s">
        <v>180</v>
      </c>
      <c r="E1615" s="254" t="s">
        <v>24</v>
      </c>
      <c r="F1615" s="255" t="s">
        <v>1950</v>
      </c>
      <c r="G1615" s="253"/>
      <c r="H1615" s="254" t="s">
        <v>24</v>
      </c>
      <c r="I1615" s="256"/>
      <c r="J1615" s="253"/>
      <c r="K1615" s="253"/>
      <c r="L1615" s="257"/>
      <c r="M1615" s="258"/>
      <c r="N1615" s="259"/>
      <c r="O1615" s="259"/>
      <c r="P1615" s="259"/>
      <c r="Q1615" s="259"/>
      <c r="R1615" s="259"/>
      <c r="S1615" s="259"/>
      <c r="T1615" s="260"/>
      <c r="AT1615" s="261" t="s">
        <v>180</v>
      </c>
      <c r="AU1615" s="261" t="s">
        <v>87</v>
      </c>
      <c r="AV1615" s="12" t="s">
        <v>25</v>
      </c>
      <c r="AW1615" s="12" t="s">
        <v>38</v>
      </c>
      <c r="AX1615" s="12" t="s">
        <v>75</v>
      </c>
      <c r="AY1615" s="261" t="s">
        <v>167</v>
      </c>
    </row>
    <row r="1616" spans="2:51" s="13" customFormat="1" ht="13.5">
      <c r="B1616" s="262"/>
      <c r="C1616" s="263"/>
      <c r="D1616" s="248" t="s">
        <v>180</v>
      </c>
      <c r="E1616" s="264" t="s">
        <v>24</v>
      </c>
      <c r="F1616" s="265" t="s">
        <v>2025</v>
      </c>
      <c r="G1616" s="263"/>
      <c r="H1616" s="266">
        <v>15.6</v>
      </c>
      <c r="I1616" s="267"/>
      <c r="J1616" s="263"/>
      <c r="K1616" s="263"/>
      <c r="L1616" s="268"/>
      <c r="M1616" s="269"/>
      <c r="N1616" s="270"/>
      <c r="O1616" s="270"/>
      <c r="P1616" s="270"/>
      <c r="Q1616" s="270"/>
      <c r="R1616" s="270"/>
      <c r="S1616" s="270"/>
      <c r="T1616" s="271"/>
      <c r="AT1616" s="272" t="s">
        <v>180</v>
      </c>
      <c r="AU1616" s="272" t="s">
        <v>87</v>
      </c>
      <c r="AV1616" s="13" t="s">
        <v>87</v>
      </c>
      <c r="AW1616" s="13" t="s">
        <v>38</v>
      </c>
      <c r="AX1616" s="13" t="s">
        <v>75</v>
      </c>
      <c r="AY1616" s="272" t="s">
        <v>167</v>
      </c>
    </row>
    <row r="1617" spans="2:51" s="14" customFormat="1" ht="13.5">
      <c r="B1617" s="273"/>
      <c r="C1617" s="274"/>
      <c r="D1617" s="248" t="s">
        <v>180</v>
      </c>
      <c r="E1617" s="275" t="s">
        <v>24</v>
      </c>
      <c r="F1617" s="276" t="s">
        <v>201</v>
      </c>
      <c r="G1617" s="274"/>
      <c r="H1617" s="277">
        <v>18.5</v>
      </c>
      <c r="I1617" s="278"/>
      <c r="J1617" s="274"/>
      <c r="K1617" s="274"/>
      <c r="L1617" s="279"/>
      <c r="M1617" s="280"/>
      <c r="N1617" s="281"/>
      <c r="O1617" s="281"/>
      <c r="P1617" s="281"/>
      <c r="Q1617" s="281"/>
      <c r="R1617" s="281"/>
      <c r="S1617" s="281"/>
      <c r="T1617" s="282"/>
      <c r="AT1617" s="283" t="s">
        <v>180</v>
      </c>
      <c r="AU1617" s="283" t="s">
        <v>87</v>
      </c>
      <c r="AV1617" s="14" t="s">
        <v>174</v>
      </c>
      <c r="AW1617" s="14" t="s">
        <v>38</v>
      </c>
      <c r="AX1617" s="14" t="s">
        <v>25</v>
      </c>
      <c r="AY1617" s="283" t="s">
        <v>167</v>
      </c>
    </row>
    <row r="1618" spans="2:65" s="1" customFormat="1" ht="14.4" customHeight="1">
      <c r="B1618" s="47"/>
      <c r="C1618" s="285" t="s">
        <v>2026</v>
      </c>
      <c r="D1618" s="285" t="s">
        <v>293</v>
      </c>
      <c r="E1618" s="286" t="s">
        <v>2027</v>
      </c>
      <c r="F1618" s="287" t="s">
        <v>2028</v>
      </c>
      <c r="G1618" s="288" t="s">
        <v>931</v>
      </c>
      <c r="H1618" s="289">
        <v>14</v>
      </c>
      <c r="I1618" s="290"/>
      <c r="J1618" s="291">
        <f>ROUND(I1618*H1618,2)</f>
        <v>0</v>
      </c>
      <c r="K1618" s="287" t="s">
        <v>173</v>
      </c>
      <c r="L1618" s="292"/>
      <c r="M1618" s="293" t="s">
        <v>24</v>
      </c>
      <c r="N1618" s="294" t="s">
        <v>47</v>
      </c>
      <c r="O1618" s="48"/>
      <c r="P1618" s="245">
        <f>O1618*H1618</f>
        <v>0</v>
      </c>
      <c r="Q1618" s="245">
        <v>0.0002</v>
      </c>
      <c r="R1618" s="245">
        <f>Q1618*H1618</f>
        <v>0.0028</v>
      </c>
      <c r="S1618" s="245">
        <v>0</v>
      </c>
      <c r="T1618" s="246">
        <f>S1618*H1618</f>
        <v>0</v>
      </c>
      <c r="AR1618" s="25" t="s">
        <v>419</v>
      </c>
      <c r="AT1618" s="25" t="s">
        <v>293</v>
      </c>
      <c r="AU1618" s="25" t="s">
        <v>87</v>
      </c>
      <c r="AY1618" s="25" t="s">
        <v>167</v>
      </c>
      <c r="BE1618" s="247">
        <f>IF(N1618="základní",J1618,0)</f>
        <v>0</v>
      </c>
      <c r="BF1618" s="247">
        <f>IF(N1618="snížená",J1618,0)</f>
        <v>0</v>
      </c>
      <c r="BG1618" s="247">
        <f>IF(N1618="zákl. přenesená",J1618,0)</f>
        <v>0</v>
      </c>
      <c r="BH1618" s="247">
        <f>IF(N1618="sníž. přenesená",J1618,0)</f>
        <v>0</v>
      </c>
      <c r="BI1618" s="247">
        <f>IF(N1618="nulová",J1618,0)</f>
        <v>0</v>
      </c>
      <c r="BJ1618" s="25" t="s">
        <v>87</v>
      </c>
      <c r="BK1618" s="247">
        <f>ROUND(I1618*H1618,2)</f>
        <v>0</v>
      </c>
      <c r="BL1618" s="25" t="s">
        <v>301</v>
      </c>
      <c r="BM1618" s="25" t="s">
        <v>2029</v>
      </c>
    </row>
    <row r="1619" spans="2:47" s="1" customFormat="1" ht="13.5">
      <c r="B1619" s="47"/>
      <c r="C1619" s="75"/>
      <c r="D1619" s="248" t="s">
        <v>176</v>
      </c>
      <c r="E1619" s="75"/>
      <c r="F1619" s="249" t="s">
        <v>2028</v>
      </c>
      <c r="G1619" s="75"/>
      <c r="H1619" s="75"/>
      <c r="I1619" s="204"/>
      <c r="J1619" s="75"/>
      <c r="K1619" s="75"/>
      <c r="L1619" s="73"/>
      <c r="M1619" s="250"/>
      <c r="N1619" s="48"/>
      <c r="O1619" s="48"/>
      <c r="P1619" s="48"/>
      <c r="Q1619" s="48"/>
      <c r="R1619" s="48"/>
      <c r="S1619" s="48"/>
      <c r="T1619" s="96"/>
      <c r="AT1619" s="25" t="s">
        <v>176</v>
      </c>
      <c r="AU1619" s="25" t="s">
        <v>87</v>
      </c>
    </row>
    <row r="1620" spans="2:65" s="1" customFormat="1" ht="22.8" customHeight="1">
      <c r="B1620" s="47"/>
      <c r="C1620" s="236" t="s">
        <v>2030</v>
      </c>
      <c r="D1620" s="236" t="s">
        <v>169</v>
      </c>
      <c r="E1620" s="237" t="s">
        <v>2031</v>
      </c>
      <c r="F1620" s="238" t="s">
        <v>2032</v>
      </c>
      <c r="G1620" s="239" t="s">
        <v>931</v>
      </c>
      <c r="H1620" s="240">
        <v>9</v>
      </c>
      <c r="I1620" s="241"/>
      <c r="J1620" s="242">
        <f>ROUND(I1620*H1620,2)</f>
        <v>0</v>
      </c>
      <c r="K1620" s="238" t="s">
        <v>173</v>
      </c>
      <c r="L1620" s="73"/>
      <c r="M1620" s="243" t="s">
        <v>24</v>
      </c>
      <c r="N1620" s="244" t="s">
        <v>47</v>
      </c>
      <c r="O1620" s="48"/>
      <c r="P1620" s="245">
        <f>O1620*H1620</f>
        <v>0</v>
      </c>
      <c r="Q1620" s="245">
        <v>0</v>
      </c>
      <c r="R1620" s="245">
        <f>Q1620*H1620</f>
        <v>0</v>
      </c>
      <c r="S1620" s="245">
        <v>0</v>
      </c>
      <c r="T1620" s="246">
        <f>S1620*H1620</f>
        <v>0</v>
      </c>
      <c r="AR1620" s="25" t="s">
        <v>301</v>
      </c>
      <c r="AT1620" s="25" t="s">
        <v>169</v>
      </c>
      <c r="AU1620" s="25" t="s">
        <v>87</v>
      </c>
      <c r="AY1620" s="25" t="s">
        <v>167</v>
      </c>
      <c r="BE1620" s="247">
        <f>IF(N1620="základní",J1620,0)</f>
        <v>0</v>
      </c>
      <c r="BF1620" s="247">
        <f>IF(N1620="snížená",J1620,0)</f>
        <v>0</v>
      </c>
      <c r="BG1620" s="247">
        <f>IF(N1620="zákl. přenesená",J1620,0)</f>
        <v>0</v>
      </c>
      <c r="BH1620" s="247">
        <f>IF(N1620="sníž. přenesená",J1620,0)</f>
        <v>0</v>
      </c>
      <c r="BI1620" s="247">
        <f>IF(N1620="nulová",J1620,0)</f>
        <v>0</v>
      </c>
      <c r="BJ1620" s="25" t="s">
        <v>87</v>
      </c>
      <c r="BK1620" s="247">
        <f>ROUND(I1620*H1620,2)</f>
        <v>0</v>
      </c>
      <c r="BL1620" s="25" t="s">
        <v>301</v>
      </c>
      <c r="BM1620" s="25" t="s">
        <v>2033</v>
      </c>
    </row>
    <row r="1621" spans="2:47" s="1" customFormat="1" ht="13.5">
      <c r="B1621" s="47"/>
      <c r="C1621" s="75"/>
      <c r="D1621" s="248" t="s">
        <v>176</v>
      </c>
      <c r="E1621" s="75"/>
      <c r="F1621" s="249" t="s">
        <v>2034</v>
      </c>
      <c r="G1621" s="75"/>
      <c r="H1621" s="75"/>
      <c r="I1621" s="204"/>
      <c r="J1621" s="75"/>
      <c r="K1621" s="75"/>
      <c r="L1621" s="73"/>
      <c r="M1621" s="250"/>
      <c r="N1621" s="48"/>
      <c r="O1621" s="48"/>
      <c r="P1621" s="48"/>
      <c r="Q1621" s="48"/>
      <c r="R1621" s="48"/>
      <c r="S1621" s="48"/>
      <c r="T1621" s="96"/>
      <c r="AT1621" s="25" t="s">
        <v>176</v>
      </c>
      <c r="AU1621" s="25" t="s">
        <v>87</v>
      </c>
    </row>
    <row r="1622" spans="2:47" s="1" customFormat="1" ht="13.5">
      <c r="B1622" s="47"/>
      <c r="C1622" s="75"/>
      <c r="D1622" s="248" t="s">
        <v>178</v>
      </c>
      <c r="E1622" s="75"/>
      <c r="F1622" s="251" t="s">
        <v>1993</v>
      </c>
      <c r="G1622" s="75"/>
      <c r="H1622" s="75"/>
      <c r="I1622" s="204"/>
      <c r="J1622" s="75"/>
      <c r="K1622" s="75"/>
      <c r="L1622" s="73"/>
      <c r="M1622" s="250"/>
      <c r="N1622" s="48"/>
      <c r="O1622" s="48"/>
      <c r="P1622" s="48"/>
      <c r="Q1622" s="48"/>
      <c r="R1622" s="48"/>
      <c r="S1622" s="48"/>
      <c r="T1622" s="96"/>
      <c r="AT1622" s="25" t="s">
        <v>178</v>
      </c>
      <c r="AU1622" s="25" t="s">
        <v>87</v>
      </c>
    </row>
    <row r="1623" spans="2:51" s="12" customFormat="1" ht="13.5">
      <c r="B1623" s="252"/>
      <c r="C1623" s="253"/>
      <c r="D1623" s="248" t="s">
        <v>180</v>
      </c>
      <c r="E1623" s="254" t="s">
        <v>24</v>
      </c>
      <c r="F1623" s="255" t="s">
        <v>1917</v>
      </c>
      <c r="G1623" s="253"/>
      <c r="H1623" s="254" t="s">
        <v>24</v>
      </c>
      <c r="I1623" s="256"/>
      <c r="J1623" s="253"/>
      <c r="K1623" s="253"/>
      <c r="L1623" s="257"/>
      <c r="M1623" s="258"/>
      <c r="N1623" s="259"/>
      <c r="O1623" s="259"/>
      <c r="P1623" s="259"/>
      <c r="Q1623" s="259"/>
      <c r="R1623" s="259"/>
      <c r="S1623" s="259"/>
      <c r="T1623" s="260"/>
      <c r="AT1623" s="261" t="s">
        <v>180</v>
      </c>
      <c r="AU1623" s="261" t="s">
        <v>87</v>
      </c>
      <c r="AV1623" s="12" t="s">
        <v>25</v>
      </c>
      <c r="AW1623" s="12" t="s">
        <v>38</v>
      </c>
      <c r="AX1623" s="12" t="s">
        <v>75</v>
      </c>
      <c r="AY1623" s="261" t="s">
        <v>167</v>
      </c>
    </row>
    <row r="1624" spans="2:51" s="12" customFormat="1" ht="13.5">
      <c r="B1624" s="252"/>
      <c r="C1624" s="253"/>
      <c r="D1624" s="248" t="s">
        <v>180</v>
      </c>
      <c r="E1624" s="254" t="s">
        <v>24</v>
      </c>
      <c r="F1624" s="255" t="s">
        <v>1907</v>
      </c>
      <c r="G1624" s="253"/>
      <c r="H1624" s="254" t="s">
        <v>24</v>
      </c>
      <c r="I1624" s="256"/>
      <c r="J1624" s="253"/>
      <c r="K1624" s="253"/>
      <c r="L1624" s="257"/>
      <c r="M1624" s="258"/>
      <c r="N1624" s="259"/>
      <c r="O1624" s="259"/>
      <c r="P1624" s="259"/>
      <c r="Q1624" s="259"/>
      <c r="R1624" s="259"/>
      <c r="S1624" s="259"/>
      <c r="T1624" s="260"/>
      <c r="AT1624" s="261" t="s">
        <v>180</v>
      </c>
      <c r="AU1624" s="261" t="s">
        <v>87</v>
      </c>
      <c r="AV1624" s="12" t="s">
        <v>25</v>
      </c>
      <c r="AW1624" s="12" t="s">
        <v>38</v>
      </c>
      <c r="AX1624" s="12" t="s">
        <v>75</v>
      </c>
      <c r="AY1624" s="261" t="s">
        <v>167</v>
      </c>
    </row>
    <row r="1625" spans="2:51" s="13" customFormat="1" ht="13.5">
      <c r="B1625" s="262"/>
      <c r="C1625" s="263"/>
      <c r="D1625" s="248" t="s">
        <v>180</v>
      </c>
      <c r="E1625" s="264" t="s">
        <v>24</v>
      </c>
      <c r="F1625" s="265" t="s">
        <v>174</v>
      </c>
      <c r="G1625" s="263"/>
      <c r="H1625" s="266">
        <v>4</v>
      </c>
      <c r="I1625" s="267"/>
      <c r="J1625" s="263"/>
      <c r="K1625" s="263"/>
      <c r="L1625" s="268"/>
      <c r="M1625" s="269"/>
      <c r="N1625" s="270"/>
      <c r="O1625" s="270"/>
      <c r="P1625" s="270"/>
      <c r="Q1625" s="270"/>
      <c r="R1625" s="270"/>
      <c r="S1625" s="270"/>
      <c r="T1625" s="271"/>
      <c r="AT1625" s="272" t="s">
        <v>180</v>
      </c>
      <c r="AU1625" s="272" t="s">
        <v>87</v>
      </c>
      <c r="AV1625" s="13" t="s">
        <v>87</v>
      </c>
      <c r="AW1625" s="13" t="s">
        <v>38</v>
      </c>
      <c r="AX1625" s="13" t="s">
        <v>75</v>
      </c>
      <c r="AY1625" s="272" t="s">
        <v>167</v>
      </c>
    </row>
    <row r="1626" spans="2:51" s="12" customFormat="1" ht="13.5">
      <c r="B1626" s="252"/>
      <c r="C1626" s="253"/>
      <c r="D1626" s="248" t="s">
        <v>180</v>
      </c>
      <c r="E1626" s="254" t="s">
        <v>24</v>
      </c>
      <c r="F1626" s="255" t="s">
        <v>935</v>
      </c>
      <c r="G1626" s="253"/>
      <c r="H1626" s="254" t="s">
        <v>24</v>
      </c>
      <c r="I1626" s="256"/>
      <c r="J1626" s="253"/>
      <c r="K1626" s="253"/>
      <c r="L1626" s="257"/>
      <c r="M1626" s="258"/>
      <c r="N1626" s="259"/>
      <c r="O1626" s="259"/>
      <c r="P1626" s="259"/>
      <c r="Q1626" s="259"/>
      <c r="R1626" s="259"/>
      <c r="S1626" s="259"/>
      <c r="T1626" s="260"/>
      <c r="AT1626" s="261" t="s">
        <v>180</v>
      </c>
      <c r="AU1626" s="261" t="s">
        <v>87</v>
      </c>
      <c r="AV1626" s="12" t="s">
        <v>25</v>
      </c>
      <c r="AW1626" s="12" t="s">
        <v>38</v>
      </c>
      <c r="AX1626" s="12" t="s">
        <v>75</v>
      </c>
      <c r="AY1626" s="261" t="s">
        <v>167</v>
      </c>
    </row>
    <row r="1627" spans="2:51" s="13" customFormat="1" ht="13.5">
      <c r="B1627" s="262"/>
      <c r="C1627" s="263"/>
      <c r="D1627" s="248" t="s">
        <v>180</v>
      </c>
      <c r="E1627" s="264" t="s">
        <v>24</v>
      </c>
      <c r="F1627" s="265" t="s">
        <v>208</v>
      </c>
      <c r="G1627" s="263"/>
      <c r="H1627" s="266">
        <v>5</v>
      </c>
      <c r="I1627" s="267"/>
      <c r="J1627" s="263"/>
      <c r="K1627" s="263"/>
      <c r="L1627" s="268"/>
      <c r="M1627" s="269"/>
      <c r="N1627" s="270"/>
      <c r="O1627" s="270"/>
      <c r="P1627" s="270"/>
      <c r="Q1627" s="270"/>
      <c r="R1627" s="270"/>
      <c r="S1627" s="270"/>
      <c r="T1627" s="271"/>
      <c r="AT1627" s="272" t="s">
        <v>180</v>
      </c>
      <c r="AU1627" s="272" t="s">
        <v>87</v>
      </c>
      <c r="AV1627" s="13" t="s">
        <v>87</v>
      </c>
      <c r="AW1627" s="13" t="s">
        <v>38</v>
      </c>
      <c r="AX1627" s="13" t="s">
        <v>75</v>
      </c>
      <c r="AY1627" s="272" t="s">
        <v>167</v>
      </c>
    </row>
    <row r="1628" spans="2:51" s="14" customFormat="1" ht="13.5">
      <c r="B1628" s="273"/>
      <c r="C1628" s="274"/>
      <c r="D1628" s="248" t="s">
        <v>180</v>
      </c>
      <c r="E1628" s="275" t="s">
        <v>24</v>
      </c>
      <c r="F1628" s="276" t="s">
        <v>201</v>
      </c>
      <c r="G1628" s="274"/>
      <c r="H1628" s="277">
        <v>9</v>
      </c>
      <c r="I1628" s="278"/>
      <c r="J1628" s="274"/>
      <c r="K1628" s="274"/>
      <c r="L1628" s="279"/>
      <c r="M1628" s="280"/>
      <c r="N1628" s="281"/>
      <c r="O1628" s="281"/>
      <c r="P1628" s="281"/>
      <c r="Q1628" s="281"/>
      <c r="R1628" s="281"/>
      <c r="S1628" s="281"/>
      <c r="T1628" s="282"/>
      <c r="AT1628" s="283" t="s">
        <v>180</v>
      </c>
      <c r="AU1628" s="283" t="s">
        <v>87</v>
      </c>
      <c r="AV1628" s="14" t="s">
        <v>174</v>
      </c>
      <c r="AW1628" s="14" t="s">
        <v>38</v>
      </c>
      <c r="AX1628" s="14" t="s">
        <v>25</v>
      </c>
      <c r="AY1628" s="283" t="s">
        <v>167</v>
      </c>
    </row>
    <row r="1629" spans="2:65" s="1" customFormat="1" ht="22.8" customHeight="1">
      <c r="B1629" s="47"/>
      <c r="C1629" s="285" t="s">
        <v>2035</v>
      </c>
      <c r="D1629" s="285" t="s">
        <v>293</v>
      </c>
      <c r="E1629" s="286" t="s">
        <v>2036</v>
      </c>
      <c r="F1629" s="287" t="s">
        <v>2037</v>
      </c>
      <c r="G1629" s="288" t="s">
        <v>931</v>
      </c>
      <c r="H1629" s="289">
        <v>4</v>
      </c>
      <c r="I1629" s="290"/>
      <c r="J1629" s="291">
        <f>ROUND(I1629*H1629,2)</f>
        <v>0</v>
      </c>
      <c r="K1629" s="287" t="s">
        <v>173</v>
      </c>
      <c r="L1629" s="292"/>
      <c r="M1629" s="293" t="s">
        <v>24</v>
      </c>
      <c r="N1629" s="294" t="s">
        <v>47</v>
      </c>
      <c r="O1629" s="48"/>
      <c r="P1629" s="245">
        <f>O1629*H1629</f>
        <v>0</v>
      </c>
      <c r="Q1629" s="245">
        <v>0.0165</v>
      </c>
      <c r="R1629" s="245">
        <f>Q1629*H1629</f>
        <v>0.066</v>
      </c>
      <c r="S1629" s="245">
        <v>0</v>
      </c>
      <c r="T1629" s="246">
        <f>S1629*H1629</f>
        <v>0</v>
      </c>
      <c r="AR1629" s="25" t="s">
        <v>419</v>
      </c>
      <c r="AT1629" s="25" t="s">
        <v>293</v>
      </c>
      <c r="AU1629" s="25" t="s">
        <v>87</v>
      </c>
      <c r="AY1629" s="25" t="s">
        <v>167</v>
      </c>
      <c r="BE1629" s="247">
        <f>IF(N1629="základní",J1629,0)</f>
        <v>0</v>
      </c>
      <c r="BF1629" s="247">
        <f>IF(N1629="snížená",J1629,0)</f>
        <v>0</v>
      </c>
      <c r="BG1629" s="247">
        <f>IF(N1629="zákl. přenesená",J1629,0)</f>
        <v>0</v>
      </c>
      <c r="BH1629" s="247">
        <f>IF(N1629="sníž. přenesená",J1629,0)</f>
        <v>0</v>
      </c>
      <c r="BI1629" s="247">
        <f>IF(N1629="nulová",J1629,0)</f>
        <v>0</v>
      </c>
      <c r="BJ1629" s="25" t="s">
        <v>87</v>
      </c>
      <c r="BK1629" s="247">
        <f>ROUND(I1629*H1629,2)</f>
        <v>0</v>
      </c>
      <c r="BL1629" s="25" t="s">
        <v>301</v>
      </c>
      <c r="BM1629" s="25" t="s">
        <v>2038</v>
      </c>
    </row>
    <row r="1630" spans="2:47" s="1" customFormat="1" ht="13.5">
      <c r="B1630" s="47"/>
      <c r="C1630" s="75"/>
      <c r="D1630" s="248" t="s">
        <v>176</v>
      </c>
      <c r="E1630" s="75"/>
      <c r="F1630" s="249" t="s">
        <v>2037</v>
      </c>
      <c r="G1630" s="75"/>
      <c r="H1630" s="75"/>
      <c r="I1630" s="204"/>
      <c r="J1630" s="75"/>
      <c r="K1630" s="75"/>
      <c r="L1630" s="73"/>
      <c r="M1630" s="250"/>
      <c r="N1630" s="48"/>
      <c r="O1630" s="48"/>
      <c r="P1630" s="48"/>
      <c r="Q1630" s="48"/>
      <c r="R1630" s="48"/>
      <c r="S1630" s="48"/>
      <c r="T1630" s="96"/>
      <c r="AT1630" s="25" t="s">
        <v>176</v>
      </c>
      <c r="AU1630" s="25" t="s">
        <v>87</v>
      </c>
    </row>
    <row r="1631" spans="2:51" s="12" customFormat="1" ht="13.5">
      <c r="B1631" s="252"/>
      <c r="C1631" s="253"/>
      <c r="D1631" s="248" t="s">
        <v>180</v>
      </c>
      <c r="E1631" s="254" t="s">
        <v>24</v>
      </c>
      <c r="F1631" s="255" t="s">
        <v>1907</v>
      </c>
      <c r="G1631" s="253"/>
      <c r="H1631" s="254" t="s">
        <v>24</v>
      </c>
      <c r="I1631" s="256"/>
      <c r="J1631" s="253"/>
      <c r="K1631" s="253"/>
      <c r="L1631" s="257"/>
      <c r="M1631" s="258"/>
      <c r="N1631" s="259"/>
      <c r="O1631" s="259"/>
      <c r="P1631" s="259"/>
      <c r="Q1631" s="259"/>
      <c r="R1631" s="259"/>
      <c r="S1631" s="259"/>
      <c r="T1631" s="260"/>
      <c r="AT1631" s="261" t="s">
        <v>180</v>
      </c>
      <c r="AU1631" s="261" t="s">
        <v>87</v>
      </c>
      <c r="AV1631" s="12" t="s">
        <v>25</v>
      </c>
      <c r="AW1631" s="12" t="s">
        <v>38</v>
      </c>
      <c r="AX1631" s="12" t="s">
        <v>75</v>
      </c>
      <c r="AY1631" s="261" t="s">
        <v>167</v>
      </c>
    </row>
    <row r="1632" spans="2:51" s="12" customFormat="1" ht="13.5">
      <c r="B1632" s="252"/>
      <c r="C1632" s="253"/>
      <c r="D1632" s="248" t="s">
        <v>180</v>
      </c>
      <c r="E1632" s="254" t="s">
        <v>24</v>
      </c>
      <c r="F1632" s="255" t="s">
        <v>2001</v>
      </c>
      <c r="G1632" s="253"/>
      <c r="H1632" s="254" t="s">
        <v>24</v>
      </c>
      <c r="I1632" s="256"/>
      <c r="J1632" s="253"/>
      <c r="K1632" s="253"/>
      <c r="L1632" s="257"/>
      <c r="M1632" s="258"/>
      <c r="N1632" s="259"/>
      <c r="O1632" s="259"/>
      <c r="P1632" s="259"/>
      <c r="Q1632" s="259"/>
      <c r="R1632" s="259"/>
      <c r="S1632" s="259"/>
      <c r="T1632" s="260"/>
      <c r="AT1632" s="261" t="s">
        <v>180</v>
      </c>
      <c r="AU1632" s="261" t="s">
        <v>87</v>
      </c>
      <c r="AV1632" s="12" t="s">
        <v>25</v>
      </c>
      <c r="AW1632" s="12" t="s">
        <v>38</v>
      </c>
      <c r="AX1632" s="12" t="s">
        <v>75</v>
      </c>
      <c r="AY1632" s="261" t="s">
        <v>167</v>
      </c>
    </row>
    <row r="1633" spans="2:51" s="13" customFormat="1" ht="13.5">
      <c r="B1633" s="262"/>
      <c r="C1633" s="263"/>
      <c r="D1633" s="248" t="s">
        <v>180</v>
      </c>
      <c r="E1633" s="264" t="s">
        <v>24</v>
      </c>
      <c r="F1633" s="265" t="s">
        <v>190</v>
      </c>
      <c r="G1633" s="263"/>
      <c r="H1633" s="266">
        <v>3</v>
      </c>
      <c r="I1633" s="267"/>
      <c r="J1633" s="263"/>
      <c r="K1633" s="263"/>
      <c r="L1633" s="268"/>
      <c r="M1633" s="269"/>
      <c r="N1633" s="270"/>
      <c r="O1633" s="270"/>
      <c r="P1633" s="270"/>
      <c r="Q1633" s="270"/>
      <c r="R1633" s="270"/>
      <c r="S1633" s="270"/>
      <c r="T1633" s="271"/>
      <c r="AT1633" s="272" t="s">
        <v>180</v>
      </c>
      <c r="AU1633" s="272" t="s">
        <v>87</v>
      </c>
      <c r="AV1633" s="13" t="s">
        <v>87</v>
      </c>
      <c r="AW1633" s="13" t="s">
        <v>38</v>
      </c>
      <c r="AX1633" s="13" t="s">
        <v>75</v>
      </c>
      <c r="AY1633" s="272" t="s">
        <v>167</v>
      </c>
    </row>
    <row r="1634" spans="2:51" s="12" customFormat="1" ht="13.5">
      <c r="B1634" s="252"/>
      <c r="C1634" s="253"/>
      <c r="D1634" s="248" t="s">
        <v>180</v>
      </c>
      <c r="E1634" s="254" t="s">
        <v>24</v>
      </c>
      <c r="F1634" s="255" t="s">
        <v>2000</v>
      </c>
      <c r="G1634" s="253"/>
      <c r="H1634" s="254" t="s">
        <v>24</v>
      </c>
      <c r="I1634" s="256"/>
      <c r="J1634" s="253"/>
      <c r="K1634" s="253"/>
      <c r="L1634" s="257"/>
      <c r="M1634" s="258"/>
      <c r="N1634" s="259"/>
      <c r="O1634" s="259"/>
      <c r="P1634" s="259"/>
      <c r="Q1634" s="259"/>
      <c r="R1634" s="259"/>
      <c r="S1634" s="259"/>
      <c r="T1634" s="260"/>
      <c r="AT1634" s="261" t="s">
        <v>180</v>
      </c>
      <c r="AU1634" s="261" t="s">
        <v>87</v>
      </c>
      <c r="AV1634" s="12" t="s">
        <v>25</v>
      </c>
      <c r="AW1634" s="12" t="s">
        <v>38</v>
      </c>
      <c r="AX1634" s="12" t="s">
        <v>75</v>
      </c>
      <c r="AY1634" s="261" t="s">
        <v>167</v>
      </c>
    </row>
    <row r="1635" spans="2:51" s="13" customFormat="1" ht="13.5">
      <c r="B1635" s="262"/>
      <c r="C1635" s="263"/>
      <c r="D1635" s="248" t="s">
        <v>180</v>
      </c>
      <c r="E1635" s="264" t="s">
        <v>24</v>
      </c>
      <c r="F1635" s="265" t="s">
        <v>25</v>
      </c>
      <c r="G1635" s="263"/>
      <c r="H1635" s="266">
        <v>1</v>
      </c>
      <c r="I1635" s="267"/>
      <c r="J1635" s="263"/>
      <c r="K1635" s="263"/>
      <c r="L1635" s="268"/>
      <c r="M1635" s="269"/>
      <c r="N1635" s="270"/>
      <c r="O1635" s="270"/>
      <c r="P1635" s="270"/>
      <c r="Q1635" s="270"/>
      <c r="R1635" s="270"/>
      <c r="S1635" s="270"/>
      <c r="T1635" s="271"/>
      <c r="AT1635" s="272" t="s">
        <v>180</v>
      </c>
      <c r="AU1635" s="272" t="s">
        <v>87</v>
      </c>
      <c r="AV1635" s="13" t="s">
        <v>87</v>
      </c>
      <c r="AW1635" s="13" t="s">
        <v>38</v>
      </c>
      <c r="AX1635" s="13" t="s">
        <v>75</v>
      </c>
      <c r="AY1635" s="272" t="s">
        <v>167</v>
      </c>
    </row>
    <row r="1636" spans="2:51" s="14" customFormat="1" ht="13.5">
      <c r="B1636" s="273"/>
      <c r="C1636" s="274"/>
      <c r="D1636" s="248" t="s">
        <v>180</v>
      </c>
      <c r="E1636" s="275" t="s">
        <v>24</v>
      </c>
      <c r="F1636" s="276" t="s">
        <v>201</v>
      </c>
      <c r="G1636" s="274"/>
      <c r="H1636" s="277">
        <v>4</v>
      </c>
      <c r="I1636" s="278"/>
      <c r="J1636" s="274"/>
      <c r="K1636" s="274"/>
      <c r="L1636" s="279"/>
      <c r="M1636" s="280"/>
      <c r="N1636" s="281"/>
      <c r="O1636" s="281"/>
      <c r="P1636" s="281"/>
      <c r="Q1636" s="281"/>
      <c r="R1636" s="281"/>
      <c r="S1636" s="281"/>
      <c r="T1636" s="282"/>
      <c r="AT1636" s="283" t="s">
        <v>180</v>
      </c>
      <c r="AU1636" s="283" t="s">
        <v>87</v>
      </c>
      <c r="AV1636" s="14" t="s">
        <v>174</v>
      </c>
      <c r="AW1636" s="14" t="s">
        <v>38</v>
      </c>
      <c r="AX1636" s="14" t="s">
        <v>25</v>
      </c>
      <c r="AY1636" s="283" t="s">
        <v>167</v>
      </c>
    </row>
    <row r="1637" spans="2:65" s="1" customFormat="1" ht="22.8" customHeight="1">
      <c r="B1637" s="47"/>
      <c r="C1637" s="285" t="s">
        <v>2039</v>
      </c>
      <c r="D1637" s="285" t="s">
        <v>293</v>
      </c>
      <c r="E1637" s="286" t="s">
        <v>2040</v>
      </c>
      <c r="F1637" s="287" t="s">
        <v>2041</v>
      </c>
      <c r="G1637" s="288" t="s">
        <v>931</v>
      </c>
      <c r="H1637" s="289">
        <v>5</v>
      </c>
      <c r="I1637" s="290"/>
      <c r="J1637" s="291">
        <f>ROUND(I1637*H1637,2)</f>
        <v>0</v>
      </c>
      <c r="K1637" s="287" t="s">
        <v>173</v>
      </c>
      <c r="L1637" s="292"/>
      <c r="M1637" s="293" t="s">
        <v>24</v>
      </c>
      <c r="N1637" s="294" t="s">
        <v>47</v>
      </c>
      <c r="O1637" s="48"/>
      <c r="P1637" s="245">
        <f>O1637*H1637</f>
        <v>0</v>
      </c>
      <c r="Q1637" s="245">
        <v>0.0185</v>
      </c>
      <c r="R1637" s="245">
        <f>Q1637*H1637</f>
        <v>0.0925</v>
      </c>
      <c r="S1637" s="245">
        <v>0</v>
      </c>
      <c r="T1637" s="246">
        <f>S1637*H1637</f>
        <v>0</v>
      </c>
      <c r="AR1637" s="25" t="s">
        <v>419</v>
      </c>
      <c r="AT1637" s="25" t="s">
        <v>293</v>
      </c>
      <c r="AU1637" s="25" t="s">
        <v>87</v>
      </c>
      <c r="AY1637" s="25" t="s">
        <v>167</v>
      </c>
      <c r="BE1637" s="247">
        <f>IF(N1637="základní",J1637,0)</f>
        <v>0</v>
      </c>
      <c r="BF1637" s="247">
        <f>IF(N1637="snížená",J1637,0)</f>
        <v>0</v>
      </c>
      <c r="BG1637" s="247">
        <f>IF(N1637="zákl. přenesená",J1637,0)</f>
        <v>0</v>
      </c>
      <c r="BH1637" s="247">
        <f>IF(N1637="sníž. přenesená",J1637,0)</f>
        <v>0</v>
      </c>
      <c r="BI1637" s="247">
        <f>IF(N1637="nulová",J1637,0)</f>
        <v>0</v>
      </c>
      <c r="BJ1637" s="25" t="s">
        <v>87</v>
      </c>
      <c r="BK1637" s="247">
        <f>ROUND(I1637*H1637,2)</f>
        <v>0</v>
      </c>
      <c r="BL1637" s="25" t="s">
        <v>301</v>
      </c>
      <c r="BM1637" s="25" t="s">
        <v>2042</v>
      </c>
    </row>
    <row r="1638" spans="2:47" s="1" customFormat="1" ht="13.5">
      <c r="B1638" s="47"/>
      <c r="C1638" s="75"/>
      <c r="D1638" s="248" t="s">
        <v>176</v>
      </c>
      <c r="E1638" s="75"/>
      <c r="F1638" s="249" t="s">
        <v>2041</v>
      </c>
      <c r="G1638" s="75"/>
      <c r="H1638" s="75"/>
      <c r="I1638" s="204"/>
      <c r="J1638" s="75"/>
      <c r="K1638" s="75"/>
      <c r="L1638" s="73"/>
      <c r="M1638" s="250"/>
      <c r="N1638" s="48"/>
      <c r="O1638" s="48"/>
      <c r="P1638" s="48"/>
      <c r="Q1638" s="48"/>
      <c r="R1638" s="48"/>
      <c r="S1638" s="48"/>
      <c r="T1638" s="96"/>
      <c r="AT1638" s="25" t="s">
        <v>176</v>
      </c>
      <c r="AU1638" s="25" t="s">
        <v>87</v>
      </c>
    </row>
    <row r="1639" spans="2:51" s="12" customFormat="1" ht="13.5">
      <c r="B1639" s="252"/>
      <c r="C1639" s="253"/>
      <c r="D1639" s="248" t="s">
        <v>180</v>
      </c>
      <c r="E1639" s="254" t="s">
        <v>24</v>
      </c>
      <c r="F1639" s="255" t="s">
        <v>935</v>
      </c>
      <c r="G1639" s="253"/>
      <c r="H1639" s="254" t="s">
        <v>24</v>
      </c>
      <c r="I1639" s="256"/>
      <c r="J1639" s="253"/>
      <c r="K1639" s="253"/>
      <c r="L1639" s="257"/>
      <c r="M1639" s="258"/>
      <c r="N1639" s="259"/>
      <c r="O1639" s="259"/>
      <c r="P1639" s="259"/>
      <c r="Q1639" s="259"/>
      <c r="R1639" s="259"/>
      <c r="S1639" s="259"/>
      <c r="T1639" s="260"/>
      <c r="AT1639" s="261" t="s">
        <v>180</v>
      </c>
      <c r="AU1639" s="261" t="s">
        <v>87</v>
      </c>
      <c r="AV1639" s="12" t="s">
        <v>25</v>
      </c>
      <c r="AW1639" s="12" t="s">
        <v>38</v>
      </c>
      <c r="AX1639" s="12" t="s">
        <v>75</v>
      </c>
      <c r="AY1639" s="261" t="s">
        <v>167</v>
      </c>
    </row>
    <row r="1640" spans="2:51" s="12" customFormat="1" ht="13.5">
      <c r="B1640" s="252"/>
      <c r="C1640" s="253"/>
      <c r="D1640" s="248" t="s">
        <v>180</v>
      </c>
      <c r="E1640" s="254" t="s">
        <v>24</v>
      </c>
      <c r="F1640" s="255" t="s">
        <v>2001</v>
      </c>
      <c r="G1640" s="253"/>
      <c r="H1640" s="254" t="s">
        <v>24</v>
      </c>
      <c r="I1640" s="256"/>
      <c r="J1640" s="253"/>
      <c r="K1640" s="253"/>
      <c r="L1640" s="257"/>
      <c r="M1640" s="258"/>
      <c r="N1640" s="259"/>
      <c r="O1640" s="259"/>
      <c r="P1640" s="259"/>
      <c r="Q1640" s="259"/>
      <c r="R1640" s="259"/>
      <c r="S1640" s="259"/>
      <c r="T1640" s="260"/>
      <c r="AT1640" s="261" t="s">
        <v>180</v>
      </c>
      <c r="AU1640" s="261" t="s">
        <v>87</v>
      </c>
      <c r="AV1640" s="12" t="s">
        <v>25</v>
      </c>
      <c r="AW1640" s="12" t="s">
        <v>38</v>
      </c>
      <c r="AX1640" s="12" t="s">
        <v>75</v>
      </c>
      <c r="AY1640" s="261" t="s">
        <v>167</v>
      </c>
    </row>
    <row r="1641" spans="2:51" s="13" customFormat="1" ht="13.5">
      <c r="B1641" s="262"/>
      <c r="C1641" s="263"/>
      <c r="D1641" s="248" t="s">
        <v>180</v>
      </c>
      <c r="E1641" s="264" t="s">
        <v>24</v>
      </c>
      <c r="F1641" s="265" t="s">
        <v>25</v>
      </c>
      <c r="G1641" s="263"/>
      <c r="H1641" s="266">
        <v>1</v>
      </c>
      <c r="I1641" s="267"/>
      <c r="J1641" s="263"/>
      <c r="K1641" s="263"/>
      <c r="L1641" s="268"/>
      <c r="M1641" s="269"/>
      <c r="N1641" s="270"/>
      <c r="O1641" s="270"/>
      <c r="P1641" s="270"/>
      <c r="Q1641" s="270"/>
      <c r="R1641" s="270"/>
      <c r="S1641" s="270"/>
      <c r="T1641" s="271"/>
      <c r="AT1641" s="272" t="s">
        <v>180</v>
      </c>
      <c r="AU1641" s="272" t="s">
        <v>87</v>
      </c>
      <c r="AV1641" s="13" t="s">
        <v>87</v>
      </c>
      <c r="AW1641" s="13" t="s">
        <v>38</v>
      </c>
      <c r="AX1641" s="13" t="s">
        <v>75</v>
      </c>
      <c r="AY1641" s="272" t="s">
        <v>167</v>
      </c>
    </row>
    <row r="1642" spans="2:51" s="12" customFormat="1" ht="13.5">
      <c r="B1642" s="252"/>
      <c r="C1642" s="253"/>
      <c r="D1642" s="248" t="s">
        <v>180</v>
      </c>
      <c r="E1642" s="254" t="s">
        <v>24</v>
      </c>
      <c r="F1642" s="255" t="s">
        <v>2000</v>
      </c>
      <c r="G1642" s="253"/>
      <c r="H1642" s="254" t="s">
        <v>24</v>
      </c>
      <c r="I1642" s="256"/>
      <c r="J1642" s="253"/>
      <c r="K1642" s="253"/>
      <c r="L1642" s="257"/>
      <c r="M1642" s="258"/>
      <c r="N1642" s="259"/>
      <c r="O1642" s="259"/>
      <c r="P1642" s="259"/>
      <c r="Q1642" s="259"/>
      <c r="R1642" s="259"/>
      <c r="S1642" s="259"/>
      <c r="T1642" s="260"/>
      <c r="AT1642" s="261" t="s">
        <v>180</v>
      </c>
      <c r="AU1642" s="261" t="s">
        <v>87</v>
      </c>
      <c r="AV1642" s="12" t="s">
        <v>25</v>
      </c>
      <c r="AW1642" s="12" t="s">
        <v>38</v>
      </c>
      <c r="AX1642" s="12" t="s">
        <v>75</v>
      </c>
      <c r="AY1642" s="261" t="s">
        <v>167</v>
      </c>
    </row>
    <row r="1643" spans="2:51" s="13" customFormat="1" ht="13.5">
      <c r="B1643" s="262"/>
      <c r="C1643" s="263"/>
      <c r="D1643" s="248" t="s">
        <v>180</v>
      </c>
      <c r="E1643" s="264" t="s">
        <v>24</v>
      </c>
      <c r="F1643" s="265" t="s">
        <v>174</v>
      </c>
      <c r="G1643" s="263"/>
      <c r="H1643" s="266">
        <v>4</v>
      </c>
      <c r="I1643" s="267"/>
      <c r="J1643" s="263"/>
      <c r="K1643" s="263"/>
      <c r="L1643" s="268"/>
      <c r="M1643" s="269"/>
      <c r="N1643" s="270"/>
      <c r="O1643" s="270"/>
      <c r="P1643" s="270"/>
      <c r="Q1643" s="270"/>
      <c r="R1643" s="270"/>
      <c r="S1643" s="270"/>
      <c r="T1643" s="271"/>
      <c r="AT1643" s="272" t="s">
        <v>180</v>
      </c>
      <c r="AU1643" s="272" t="s">
        <v>87</v>
      </c>
      <c r="AV1643" s="13" t="s">
        <v>87</v>
      </c>
      <c r="AW1643" s="13" t="s">
        <v>38</v>
      </c>
      <c r="AX1643" s="13" t="s">
        <v>75</v>
      </c>
      <c r="AY1643" s="272" t="s">
        <v>167</v>
      </c>
    </row>
    <row r="1644" spans="2:51" s="14" customFormat="1" ht="13.5">
      <c r="B1644" s="273"/>
      <c r="C1644" s="274"/>
      <c r="D1644" s="248" t="s">
        <v>180</v>
      </c>
      <c r="E1644" s="275" t="s">
        <v>24</v>
      </c>
      <c r="F1644" s="276" t="s">
        <v>201</v>
      </c>
      <c r="G1644" s="274"/>
      <c r="H1644" s="277">
        <v>5</v>
      </c>
      <c r="I1644" s="278"/>
      <c r="J1644" s="274"/>
      <c r="K1644" s="274"/>
      <c r="L1644" s="279"/>
      <c r="M1644" s="280"/>
      <c r="N1644" s="281"/>
      <c r="O1644" s="281"/>
      <c r="P1644" s="281"/>
      <c r="Q1644" s="281"/>
      <c r="R1644" s="281"/>
      <c r="S1644" s="281"/>
      <c r="T1644" s="282"/>
      <c r="AT1644" s="283" t="s">
        <v>180</v>
      </c>
      <c r="AU1644" s="283" t="s">
        <v>87</v>
      </c>
      <c r="AV1644" s="14" t="s">
        <v>174</v>
      </c>
      <c r="AW1644" s="14" t="s">
        <v>38</v>
      </c>
      <c r="AX1644" s="14" t="s">
        <v>25</v>
      </c>
      <c r="AY1644" s="283" t="s">
        <v>167</v>
      </c>
    </row>
    <row r="1645" spans="2:65" s="1" customFormat="1" ht="22.8" customHeight="1">
      <c r="B1645" s="47"/>
      <c r="C1645" s="236" t="s">
        <v>2043</v>
      </c>
      <c r="D1645" s="236" t="s">
        <v>169</v>
      </c>
      <c r="E1645" s="237" t="s">
        <v>2044</v>
      </c>
      <c r="F1645" s="238" t="s">
        <v>2045</v>
      </c>
      <c r="G1645" s="239" t="s">
        <v>931</v>
      </c>
      <c r="H1645" s="240">
        <v>2</v>
      </c>
      <c r="I1645" s="241"/>
      <c r="J1645" s="242">
        <f>ROUND(I1645*H1645,2)</f>
        <v>0</v>
      </c>
      <c r="K1645" s="238" t="s">
        <v>173</v>
      </c>
      <c r="L1645" s="73"/>
      <c r="M1645" s="243" t="s">
        <v>24</v>
      </c>
      <c r="N1645" s="244" t="s">
        <v>47</v>
      </c>
      <c r="O1645" s="48"/>
      <c r="P1645" s="245">
        <f>O1645*H1645</f>
        <v>0</v>
      </c>
      <c r="Q1645" s="245">
        <v>0</v>
      </c>
      <c r="R1645" s="245">
        <f>Q1645*H1645</f>
        <v>0</v>
      </c>
      <c r="S1645" s="245">
        <v>0</v>
      </c>
      <c r="T1645" s="246">
        <f>S1645*H1645</f>
        <v>0</v>
      </c>
      <c r="AR1645" s="25" t="s">
        <v>301</v>
      </c>
      <c r="AT1645" s="25" t="s">
        <v>169</v>
      </c>
      <c r="AU1645" s="25" t="s">
        <v>87</v>
      </c>
      <c r="AY1645" s="25" t="s">
        <v>167</v>
      </c>
      <c r="BE1645" s="247">
        <f>IF(N1645="základní",J1645,0)</f>
        <v>0</v>
      </c>
      <c r="BF1645" s="247">
        <f>IF(N1645="snížená",J1645,0)</f>
        <v>0</v>
      </c>
      <c r="BG1645" s="247">
        <f>IF(N1645="zákl. přenesená",J1645,0)</f>
        <v>0</v>
      </c>
      <c r="BH1645" s="247">
        <f>IF(N1645="sníž. přenesená",J1645,0)</f>
        <v>0</v>
      </c>
      <c r="BI1645" s="247">
        <f>IF(N1645="nulová",J1645,0)</f>
        <v>0</v>
      </c>
      <c r="BJ1645" s="25" t="s">
        <v>87</v>
      </c>
      <c r="BK1645" s="247">
        <f>ROUND(I1645*H1645,2)</f>
        <v>0</v>
      </c>
      <c r="BL1645" s="25" t="s">
        <v>301</v>
      </c>
      <c r="BM1645" s="25" t="s">
        <v>2046</v>
      </c>
    </row>
    <row r="1646" spans="2:47" s="1" customFormat="1" ht="13.5">
      <c r="B1646" s="47"/>
      <c r="C1646" s="75"/>
      <c r="D1646" s="248" t="s">
        <v>176</v>
      </c>
      <c r="E1646" s="75"/>
      <c r="F1646" s="249" t="s">
        <v>2047</v>
      </c>
      <c r="G1646" s="75"/>
      <c r="H1646" s="75"/>
      <c r="I1646" s="204"/>
      <c r="J1646" s="75"/>
      <c r="K1646" s="75"/>
      <c r="L1646" s="73"/>
      <c r="M1646" s="250"/>
      <c r="N1646" s="48"/>
      <c r="O1646" s="48"/>
      <c r="P1646" s="48"/>
      <c r="Q1646" s="48"/>
      <c r="R1646" s="48"/>
      <c r="S1646" s="48"/>
      <c r="T1646" s="96"/>
      <c r="AT1646" s="25" t="s">
        <v>176</v>
      </c>
      <c r="AU1646" s="25" t="s">
        <v>87</v>
      </c>
    </row>
    <row r="1647" spans="2:47" s="1" customFormat="1" ht="13.5">
      <c r="B1647" s="47"/>
      <c r="C1647" s="75"/>
      <c r="D1647" s="248" t="s">
        <v>178</v>
      </c>
      <c r="E1647" s="75"/>
      <c r="F1647" s="251" t="s">
        <v>1993</v>
      </c>
      <c r="G1647" s="75"/>
      <c r="H1647" s="75"/>
      <c r="I1647" s="204"/>
      <c r="J1647" s="75"/>
      <c r="K1647" s="75"/>
      <c r="L1647" s="73"/>
      <c r="M1647" s="250"/>
      <c r="N1647" s="48"/>
      <c r="O1647" s="48"/>
      <c r="P1647" s="48"/>
      <c r="Q1647" s="48"/>
      <c r="R1647" s="48"/>
      <c r="S1647" s="48"/>
      <c r="T1647" s="96"/>
      <c r="AT1647" s="25" t="s">
        <v>178</v>
      </c>
      <c r="AU1647" s="25" t="s">
        <v>87</v>
      </c>
    </row>
    <row r="1648" spans="2:51" s="12" customFormat="1" ht="13.5">
      <c r="B1648" s="252"/>
      <c r="C1648" s="253"/>
      <c r="D1648" s="248" t="s">
        <v>180</v>
      </c>
      <c r="E1648" s="254" t="s">
        <v>24</v>
      </c>
      <c r="F1648" s="255" t="s">
        <v>947</v>
      </c>
      <c r="G1648" s="253"/>
      <c r="H1648" s="254" t="s">
        <v>24</v>
      </c>
      <c r="I1648" s="256"/>
      <c r="J1648" s="253"/>
      <c r="K1648" s="253"/>
      <c r="L1648" s="257"/>
      <c r="M1648" s="258"/>
      <c r="N1648" s="259"/>
      <c r="O1648" s="259"/>
      <c r="P1648" s="259"/>
      <c r="Q1648" s="259"/>
      <c r="R1648" s="259"/>
      <c r="S1648" s="259"/>
      <c r="T1648" s="260"/>
      <c r="AT1648" s="261" t="s">
        <v>180</v>
      </c>
      <c r="AU1648" s="261" t="s">
        <v>87</v>
      </c>
      <c r="AV1648" s="12" t="s">
        <v>25</v>
      </c>
      <c r="AW1648" s="12" t="s">
        <v>38</v>
      </c>
      <c r="AX1648" s="12" t="s">
        <v>75</v>
      </c>
      <c r="AY1648" s="261" t="s">
        <v>167</v>
      </c>
    </row>
    <row r="1649" spans="2:51" s="13" customFormat="1" ht="13.5">
      <c r="B1649" s="262"/>
      <c r="C1649" s="263"/>
      <c r="D1649" s="248" t="s">
        <v>180</v>
      </c>
      <c r="E1649" s="264" t="s">
        <v>24</v>
      </c>
      <c r="F1649" s="265" t="s">
        <v>87</v>
      </c>
      <c r="G1649" s="263"/>
      <c r="H1649" s="266">
        <v>2</v>
      </c>
      <c r="I1649" s="267"/>
      <c r="J1649" s="263"/>
      <c r="K1649" s="263"/>
      <c r="L1649" s="268"/>
      <c r="M1649" s="269"/>
      <c r="N1649" s="270"/>
      <c r="O1649" s="270"/>
      <c r="P1649" s="270"/>
      <c r="Q1649" s="270"/>
      <c r="R1649" s="270"/>
      <c r="S1649" s="270"/>
      <c r="T1649" s="271"/>
      <c r="AT1649" s="272" t="s">
        <v>180</v>
      </c>
      <c r="AU1649" s="272" t="s">
        <v>87</v>
      </c>
      <c r="AV1649" s="13" t="s">
        <v>87</v>
      </c>
      <c r="AW1649" s="13" t="s">
        <v>38</v>
      </c>
      <c r="AX1649" s="13" t="s">
        <v>25</v>
      </c>
      <c r="AY1649" s="272" t="s">
        <v>167</v>
      </c>
    </row>
    <row r="1650" spans="2:65" s="1" customFormat="1" ht="22.8" customHeight="1">
      <c r="B1650" s="47"/>
      <c r="C1650" s="285" t="s">
        <v>2048</v>
      </c>
      <c r="D1650" s="285" t="s">
        <v>293</v>
      </c>
      <c r="E1650" s="286" t="s">
        <v>2049</v>
      </c>
      <c r="F1650" s="287" t="s">
        <v>2050</v>
      </c>
      <c r="G1650" s="288" t="s">
        <v>931</v>
      </c>
      <c r="H1650" s="289">
        <v>2</v>
      </c>
      <c r="I1650" s="290"/>
      <c r="J1650" s="291">
        <f>ROUND(I1650*H1650,2)</f>
        <v>0</v>
      </c>
      <c r="K1650" s="287" t="s">
        <v>173</v>
      </c>
      <c r="L1650" s="292"/>
      <c r="M1650" s="293" t="s">
        <v>24</v>
      </c>
      <c r="N1650" s="294" t="s">
        <v>47</v>
      </c>
      <c r="O1650" s="48"/>
      <c r="P1650" s="245">
        <f>O1650*H1650</f>
        <v>0</v>
      </c>
      <c r="Q1650" s="245">
        <v>0.038</v>
      </c>
      <c r="R1650" s="245">
        <f>Q1650*H1650</f>
        <v>0.076</v>
      </c>
      <c r="S1650" s="245">
        <v>0</v>
      </c>
      <c r="T1650" s="246">
        <f>S1650*H1650</f>
        <v>0</v>
      </c>
      <c r="AR1650" s="25" t="s">
        <v>419</v>
      </c>
      <c r="AT1650" s="25" t="s">
        <v>293</v>
      </c>
      <c r="AU1650" s="25" t="s">
        <v>87</v>
      </c>
      <c r="AY1650" s="25" t="s">
        <v>167</v>
      </c>
      <c r="BE1650" s="247">
        <f>IF(N1650="základní",J1650,0)</f>
        <v>0</v>
      </c>
      <c r="BF1650" s="247">
        <f>IF(N1650="snížená",J1650,0)</f>
        <v>0</v>
      </c>
      <c r="BG1650" s="247">
        <f>IF(N1650="zákl. přenesená",J1650,0)</f>
        <v>0</v>
      </c>
      <c r="BH1650" s="247">
        <f>IF(N1650="sníž. přenesená",J1650,0)</f>
        <v>0</v>
      </c>
      <c r="BI1650" s="247">
        <f>IF(N1650="nulová",J1650,0)</f>
        <v>0</v>
      </c>
      <c r="BJ1650" s="25" t="s">
        <v>87</v>
      </c>
      <c r="BK1650" s="247">
        <f>ROUND(I1650*H1650,2)</f>
        <v>0</v>
      </c>
      <c r="BL1650" s="25" t="s">
        <v>301</v>
      </c>
      <c r="BM1650" s="25" t="s">
        <v>2051</v>
      </c>
    </row>
    <row r="1651" spans="2:47" s="1" customFormat="1" ht="13.5">
      <c r="B1651" s="47"/>
      <c r="C1651" s="75"/>
      <c r="D1651" s="248" t="s">
        <v>176</v>
      </c>
      <c r="E1651" s="75"/>
      <c r="F1651" s="249" t="s">
        <v>2052</v>
      </c>
      <c r="G1651" s="75"/>
      <c r="H1651" s="75"/>
      <c r="I1651" s="204"/>
      <c r="J1651" s="75"/>
      <c r="K1651" s="75"/>
      <c r="L1651" s="73"/>
      <c r="M1651" s="250"/>
      <c r="N1651" s="48"/>
      <c r="O1651" s="48"/>
      <c r="P1651" s="48"/>
      <c r="Q1651" s="48"/>
      <c r="R1651" s="48"/>
      <c r="S1651" s="48"/>
      <c r="T1651" s="96"/>
      <c r="AT1651" s="25" t="s">
        <v>176</v>
      </c>
      <c r="AU1651" s="25" t="s">
        <v>87</v>
      </c>
    </row>
    <row r="1652" spans="2:51" s="12" customFormat="1" ht="13.5">
      <c r="B1652" s="252"/>
      <c r="C1652" s="253"/>
      <c r="D1652" s="248" t="s">
        <v>180</v>
      </c>
      <c r="E1652" s="254" t="s">
        <v>24</v>
      </c>
      <c r="F1652" s="255" t="s">
        <v>947</v>
      </c>
      <c r="G1652" s="253"/>
      <c r="H1652" s="254" t="s">
        <v>24</v>
      </c>
      <c r="I1652" s="256"/>
      <c r="J1652" s="253"/>
      <c r="K1652" s="253"/>
      <c r="L1652" s="257"/>
      <c r="M1652" s="258"/>
      <c r="N1652" s="259"/>
      <c r="O1652" s="259"/>
      <c r="P1652" s="259"/>
      <c r="Q1652" s="259"/>
      <c r="R1652" s="259"/>
      <c r="S1652" s="259"/>
      <c r="T1652" s="260"/>
      <c r="AT1652" s="261" t="s">
        <v>180</v>
      </c>
      <c r="AU1652" s="261" t="s">
        <v>87</v>
      </c>
      <c r="AV1652" s="12" t="s">
        <v>25</v>
      </c>
      <c r="AW1652" s="12" t="s">
        <v>38</v>
      </c>
      <c r="AX1652" s="12" t="s">
        <v>75</v>
      </c>
      <c r="AY1652" s="261" t="s">
        <v>167</v>
      </c>
    </row>
    <row r="1653" spans="2:51" s="12" customFormat="1" ht="13.5">
      <c r="B1653" s="252"/>
      <c r="C1653" s="253"/>
      <c r="D1653" s="248" t="s">
        <v>180</v>
      </c>
      <c r="E1653" s="254" t="s">
        <v>24</v>
      </c>
      <c r="F1653" s="255" t="s">
        <v>2001</v>
      </c>
      <c r="G1653" s="253"/>
      <c r="H1653" s="254" t="s">
        <v>24</v>
      </c>
      <c r="I1653" s="256"/>
      <c r="J1653" s="253"/>
      <c r="K1653" s="253"/>
      <c r="L1653" s="257"/>
      <c r="M1653" s="258"/>
      <c r="N1653" s="259"/>
      <c r="O1653" s="259"/>
      <c r="P1653" s="259"/>
      <c r="Q1653" s="259"/>
      <c r="R1653" s="259"/>
      <c r="S1653" s="259"/>
      <c r="T1653" s="260"/>
      <c r="AT1653" s="261" t="s">
        <v>180</v>
      </c>
      <c r="AU1653" s="261" t="s">
        <v>87</v>
      </c>
      <c r="AV1653" s="12" t="s">
        <v>25</v>
      </c>
      <c r="AW1653" s="12" t="s">
        <v>38</v>
      </c>
      <c r="AX1653" s="12" t="s">
        <v>75</v>
      </c>
      <c r="AY1653" s="261" t="s">
        <v>167</v>
      </c>
    </row>
    <row r="1654" spans="2:51" s="13" customFormat="1" ht="13.5">
      <c r="B1654" s="262"/>
      <c r="C1654" s="263"/>
      <c r="D1654" s="248" t="s">
        <v>180</v>
      </c>
      <c r="E1654" s="264" t="s">
        <v>24</v>
      </c>
      <c r="F1654" s="265" t="s">
        <v>25</v>
      </c>
      <c r="G1654" s="263"/>
      <c r="H1654" s="266">
        <v>1</v>
      </c>
      <c r="I1654" s="267"/>
      <c r="J1654" s="263"/>
      <c r="K1654" s="263"/>
      <c r="L1654" s="268"/>
      <c r="M1654" s="269"/>
      <c r="N1654" s="270"/>
      <c r="O1654" s="270"/>
      <c r="P1654" s="270"/>
      <c r="Q1654" s="270"/>
      <c r="R1654" s="270"/>
      <c r="S1654" s="270"/>
      <c r="T1654" s="271"/>
      <c r="AT1654" s="272" t="s">
        <v>180</v>
      </c>
      <c r="AU1654" s="272" t="s">
        <v>87</v>
      </c>
      <c r="AV1654" s="13" t="s">
        <v>87</v>
      </c>
      <c r="AW1654" s="13" t="s">
        <v>38</v>
      </c>
      <c r="AX1654" s="13" t="s">
        <v>75</v>
      </c>
      <c r="AY1654" s="272" t="s">
        <v>167</v>
      </c>
    </row>
    <row r="1655" spans="2:51" s="12" customFormat="1" ht="13.5">
      <c r="B1655" s="252"/>
      <c r="C1655" s="253"/>
      <c r="D1655" s="248" t="s">
        <v>180</v>
      </c>
      <c r="E1655" s="254" t="s">
        <v>24</v>
      </c>
      <c r="F1655" s="255" t="s">
        <v>2000</v>
      </c>
      <c r="G1655" s="253"/>
      <c r="H1655" s="254" t="s">
        <v>24</v>
      </c>
      <c r="I1655" s="256"/>
      <c r="J1655" s="253"/>
      <c r="K1655" s="253"/>
      <c r="L1655" s="257"/>
      <c r="M1655" s="258"/>
      <c r="N1655" s="259"/>
      <c r="O1655" s="259"/>
      <c r="P1655" s="259"/>
      <c r="Q1655" s="259"/>
      <c r="R1655" s="259"/>
      <c r="S1655" s="259"/>
      <c r="T1655" s="260"/>
      <c r="AT1655" s="261" t="s">
        <v>180</v>
      </c>
      <c r="AU1655" s="261" t="s">
        <v>87</v>
      </c>
      <c r="AV1655" s="12" t="s">
        <v>25</v>
      </c>
      <c r="AW1655" s="12" t="s">
        <v>38</v>
      </c>
      <c r="AX1655" s="12" t="s">
        <v>75</v>
      </c>
      <c r="AY1655" s="261" t="s">
        <v>167</v>
      </c>
    </row>
    <row r="1656" spans="2:51" s="13" customFormat="1" ht="13.5">
      <c r="B1656" s="262"/>
      <c r="C1656" s="263"/>
      <c r="D1656" s="248" t="s">
        <v>180</v>
      </c>
      <c r="E1656" s="264" t="s">
        <v>24</v>
      </c>
      <c r="F1656" s="265" t="s">
        <v>25</v>
      </c>
      <c r="G1656" s="263"/>
      <c r="H1656" s="266">
        <v>1</v>
      </c>
      <c r="I1656" s="267"/>
      <c r="J1656" s="263"/>
      <c r="K1656" s="263"/>
      <c r="L1656" s="268"/>
      <c r="M1656" s="269"/>
      <c r="N1656" s="270"/>
      <c r="O1656" s="270"/>
      <c r="P1656" s="270"/>
      <c r="Q1656" s="270"/>
      <c r="R1656" s="270"/>
      <c r="S1656" s="270"/>
      <c r="T1656" s="271"/>
      <c r="AT1656" s="272" t="s">
        <v>180</v>
      </c>
      <c r="AU1656" s="272" t="s">
        <v>87</v>
      </c>
      <c r="AV1656" s="13" t="s">
        <v>87</v>
      </c>
      <c r="AW1656" s="13" t="s">
        <v>38</v>
      </c>
      <c r="AX1656" s="13" t="s">
        <v>75</v>
      </c>
      <c r="AY1656" s="272" t="s">
        <v>167</v>
      </c>
    </row>
    <row r="1657" spans="2:51" s="14" customFormat="1" ht="13.5">
      <c r="B1657" s="273"/>
      <c r="C1657" s="274"/>
      <c r="D1657" s="248" t="s">
        <v>180</v>
      </c>
      <c r="E1657" s="275" t="s">
        <v>24</v>
      </c>
      <c r="F1657" s="276" t="s">
        <v>201</v>
      </c>
      <c r="G1657" s="274"/>
      <c r="H1657" s="277">
        <v>2</v>
      </c>
      <c r="I1657" s="278"/>
      <c r="J1657" s="274"/>
      <c r="K1657" s="274"/>
      <c r="L1657" s="279"/>
      <c r="M1657" s="280"/>
      <c r="N1657" s="281"/>
      <c r="O1657" s="281"/>
      <c r="P1657" s="281"/>
      <c r="Q1657" s="281"/>
      <c r="R1657" s="281"/>
      <c r="S1657" s="281"/>
      <c r="T1657" s="282"/>
      <c r="AT1657" s="283" t="s">
        <v>180</v>
      </c>
      <c r="AU1657" s="283" t="s">
        <v>87</v>
      </c>
      <c r="AV1657" s="14" t="s">
        <v>174</v>
      </c>
      <c r="AW1657" s="14" t="s">
        <v>38</v>
      </c>
      <c r="AX1657" s="14" t="s">
        <v>25</v>
      </c>
      <c r="AY1657" s="283" t="s">
        <v>167</v>
      </c>
    </row>
    <row r="1658" spans="2:65" s="1" customFormat="1" ht="22.8" customHeight="1">
      <c r="B1658" s="47"/>
      <c r="C1658" s="236" t="s">
        <v>2053</v>
      </c>
      <c r="D1658" s="236" t="s">
        <v>169</v>
      </c>
      <c r="E1658" s="237" t="s">
        <v>2054</v>
      </c>
      <c r="F1658" s="238" t="s">
        <v>2055</v>
      </c>
      <c r="G1658" s="239" t="s">
        <v>931</v>
      </c>
      <c r="H1658" s="240">
        <v>4</v>
      </c>
      <c r="I1658" s="241"/>
      <c r="J1658" s="242">
        <f>ROUND(I1658*H1658,2)</f>
        <v>0</v>
      </c>
      <c r="K1658" s="238" t="s">
        <v>173</v>
      </c>
      <c r="L1658" s="73"/>
      <c r="M1658" s="243" t="s">
        <v>24</v>
      </c>
      <c r="N1658" s="244" t="s">
        <v>47</v>
      </c>
      <c r="O1658" s="48"/>
      <c r="P1658" s="245">
        <f>O1658*H1658</f>
        <v>0</v>
      </c>
      <c r="Q1658" s="245">
        <v>0</v>
      </c>
      <c r="R1658" s="245">
        <f>Q1658*H1658</f>
        <v>0</v>
      </c>
      <c r="S1658" s="245">
        <v>0</v>
      </c>
      <c r="T1658" s="246">
        <f>S1658*H1658</f>
        <v>0</v>
      </c>
      <c r="AR1658" s="25" t="s">
        <v>301</v>
      </c>
      <c r="AT1658" s="25" t="s">
        <v>169</v>
      </c>
      <c r="AU1658" s="25" t="s">
        <v>87</v>
      </c>
      <c r="AY1658" s="25" t="s">
        <v>167</v>
      </c>
      <c r="BE1658" s="247">
        <f>IF(N1658="základní",J1658,0)</f>
        <v>0</v>
      </c>
      <c r="BF1658" s="247">
        <f>IF(N1658="snížená",J1658,0)</f>
        <v>0</v>
      </c>
      <c r="BG1658" s="247">
        <f>IF(N1658="zákl. přenesená",J1658,0)</f>
        <v>0</v>
      </c>
      <c r="BH1658" s="247">
        <f>IF(N1658="sníž. přenesená",J1658,0)</f>
        <v>0</v>
      </c>
      <c r="BI1658" s="247">
        <f>IF(N1658="nulová",J1658,0)</f>
        <v>0</v>
      </c>
      <c r="BJ1658" s="25" t="s">
        <v>87</v>
      </c>
      <c r="BK1658" s="247">
        <f>ROUND(I1658*H1658,2)</f>
        <v>0</v>
      </c>
      <c r="BL1658" s="25" t="s">
        <v>301</v>
      </c>
      <c r="BM1658" s="25" t="s">
        <v>2056</v>
      </c>
    </row>
    <row r="1659" spans="2:47" s="1" customFormat="1" ht="13.5">
      <c r="B1659" s="47"/>
      <c r="C1659" s="75"/>
      <c r="D1659" s="248" t="s">
        <v>176</v>
      </c>
      <c r="E1659" s="75"/>
      <c r="F1659" s="249" t="s">
        <v>2057</v>
      </c>
      <c r="G1659" s="75"/>
      <c r="H1659" s="75"/>
      <c r="I1659" s="204"/>
      <c r="J1659" s="75"/>
      <c r="K1659" s="75"/>
      <c r="L1659" s="73"/>
      <c r="M1659" s="250"/>
      <c r="N1659" s="48"/>
      <c r="O1659" s="48"/>
      <c r="P1659" s="48"/>
      <c r="Q1659" s="48"/>
      <c r="R1659" s="48"/>
      <c r="S1659" s="48"/>
      <c r="T1659" s="96"/>
      <c r="AT1659" s="25" t="s">
        <v>176</v>
      </c>
      <c r="AU1659" s="25" t="s">
        <v>87</v>
      </c>
    </row>
    <row r="1660" spans="2:47" s="1" customFormat="1" ht="13.5">
      <c r="B1660" s="47"/>
      <c r="C1660" s="75"/>
      <c r="D1660" s="248" t="s">
        <v>178</v>
      </c>
      <c r="E1660" s="75"/>
      <c r="F1660" s="251" t="s">
        <v>2019</v>
      </c>
      <c r="G1660" s="75"/>
      <c r="H1660" s="75"/>
      <c r="I1660" s="204"/>
      <c r="J1660" s="75"/>
      <c r="K1660" s="75"/>
      <c r="L1660" s="73"/>
      <c r="M1660" s="250"/>
      <c r="N1660" s="48"/>
      <c r="O1660" s="48"/>
      <c r="P1660" s="48"/>
      <c r="Q1660" s="48"/>
      <c r="R1660" s="48"/>
      <c r="S1660" s="48"/>
      <c r="T1660" s="96"/>
      <c r="AT1660" s="25" t="s">
        <v>178</v>
      </c>
      <c r="AU1660" s="25" t="s">
        <v>87</v>
      </c>
    </row>
    <row r="1661" spans="2:51" s="12" customFormat="1" ht="13.5">
      <c r="B1661" s="252"/>
      <c r="C1661" s="253"/>
      <c r="D1661" s="248" t="s">
        <v>180</v>
      </c>
      <c r="E1661" s="254" t="s">
        <v>24</v>
      </c>
      <c r="F1661" s="255" t="s">
        <v>1907</v>
      </c>
      <c r="G1661" s="253"/>
      <c r="H1661" s="254" t="s">
        <v>24</v>
      </c>
      <c r="I1661" s="256"/>
      <c r="J1661" s="253"/>
      <c r="K1661" s="253"/>
      <c r="L1661" s="257"/>
      <c r="M1661" s="258"/>
      <c r="N1661" s="259"/>
      <c r="O1661" s="259"/>
      <c r="P1661" s="259"/>
      <c r="Q1661" s="259"/>
      <c r="R1661" s="259"/>
      <c r="S1661" s="259"/>
      <c r="T1661" s="260"/>
      <c r="AT1661" s="261" t="s">
        <v>180</v>
      </c>
      <c r="AU1661" s="261" t="s">
        <v>87</v>
      </c>
      <c r="AV1661" s="12" t="s">
        <v>25</v>
      </c>
      <c r="AW1661" s="12" t="s">
        <v>38</v>
      </c>
      <c r="AX1661" s="12" t="s">
        <v>75</v>
      </c>
      <c r="AY1661" s="261" t="s">
        <v>167</v>
      </c>
    </row>
    <row r="1662" spans="2:51" s="13" customFormat="1" ht="13.5">
      <c r="B1662" s="262"/>
      <c r="C1662" s="263"/>
      <c r="D1662" s="248" t="s">
        <v>180</v>
      </c>
      <c r="E1662" s="264" t="s">
        <v>24</v>
      </c>
      <c r="F1662" s="265" t="s">
        <v>174</v>
      </c>
      <c r="G1662" s="263"/>
      <c r="H1662" s="266">
        <v>4</v>
      </c>
      <c r="I1662" s="267"/>
      <c r="J1662" s="263"/>
      <c r="K1662" s="263"/>
      <c r="L1662" s="268"/>
      <c r="M1662" s="269"/>
      <c r="N1662" s="270"/>
      <c r="O1662" s="270"/>
      <c r="P1662" s="270"/>
      <c r="Q1662" s="270"/>
      <c r="R1662" s="270"/>
      <c r="S1662" s="270"/>
      <c r="T1662" s="271"/>
      <c r="AT1662" s="272" t="s">
        <v>180</v>
      </c>
      <c r="AU1662" s="272" t="s">
        <v>87</v>
      </c>
      <c r="AV1662" s="13" t="s">
        <v>87</v>
      </c>
      <c r="AW1662" s="13" t="s">
        <v>38</v>
      </c>
      <c r="AX1662" s="13" t="s">
        <v>25</v>
      </c>
      <c r="AY1662" s="272" t="s">
        <v>167</v>
      </c>
    </row>
    <row r="1663" spans="2:65" s="1" customFormat="1" ht="22.8" customHeight="1">
      <c r="B1663" s="47"/>
      <c r="C1663" s="285" t="s">
        <v>2058</v>
      </c>
      <c r="D1663" s="285" t="s">
        <v>293</v>
      </c>
      <c r="E1663" s="286" t="s">
        <v>2059</v>
      </c>
      <c r="F1663" s="287" t="s">
        <v>2060</v>
      </c>
      <c r="G1663" s="288" t="s">
        <v>931</v>
      </c>
      <c r="H1663" s="289">
        <v>4</v>
      </c>
      <c r="I1663" s="290"/>
      <c r="J1663" s="291">
        <f>ROUND(I1663*H1663,2)</f>
        <v>0</v>
      </c>
      <c r="K1663" s="287" t="s">
        <v>173</v>
      </c>
      <c r="L1663" s="292"/>
      <c r="M1663" s="293" t="s">
        <v>24</v>
      </c>
      <c r="N1663" s="294" t="s">
        <v>47</v>
      </c>
      <c r="O1663" s="48"/>
      <c r="P1663" s="245">
        <f>O1663*H1663</f>
        <v>0</v>
      </c>
      <c r="Q1663" s="245">
        <v>0.00108</v>
      </c>
      <c r="R1663" s="245">
        <f>Q1663*H1663</f>
        <v>0.00432</v>
      </c>
      <c r="S1663" s="245">
        <v>0</v>
      </c>
      <c r="T1663" s="246">
        <f>S1663*H1663</f>
        <v>0</v>
      </c>
      <c r="AR1663" s="25" t="s">
        <v>419</v>
      </c>
      <c r="AT1663" s="25" t="s">
        <v>293</v>
      </c>
      <c r="AU1663" s="25" t="s">
        <v>87</v>
      </c>
      <c r="AY1663" s="25" t="s">
        <v>167</v>
      </c>
      <c r="BE1663" s="247">
        <f>IF(N1663="základní",J1663,0)</f>
        <v>0</v>
      </c>
      <c r="BF1663" s="247">
        <f>IF(N1663="snížená",J1663,0)</f>
        <v>0</v>
      </c>
      <c r="BG1663" s="247">
        <f>IF(N1663="zákl. přenesená",J1663,0)</f>
        <v>0</v>
      </c>
      <c r="BH1663" s="247">
        <f>IF(N1663="sníž. přenesená",J1663,0)</f>
        <v>0</v>
      </c>
      <c r="BI1663" s="247">
        <f>IF(N1663="nulová",J1663,0)</f>
        <v>0</v>
      </c>
      <c r="BJ1663" s="25" t="s">
        <v>87</v>
      </c>
      <c r="BK1663" s="247">
        <f>ROUND(I1663*H1663,2)</f>
        <v>0</v>
      </c>
      <c r="BL1663" s="25" t="s">
        <v>301</v>
      </c>
      <c r="BM1663" s="25" t="s">
        <v>2061</v>
      </c>
    </row>
    <row r="1664" spans="2:47" s="1" customFormat="1" ht="13.5">
      <c r="B1664" s="47"/>
      <c r="C1664" s="75"/>
      <c r="D1664" s="248" t="s">
        <v>176</v>
      </c>
      <c r="E1664" s="75"/>
      <c r="F1664" s="249" t="s">
        <v>2060</v>
      </c>
      <c r="G1664" s="75"/>
      <c r="H1664" s="75"/>
      <c r="I1664" s="204"/>
      <c r="J1664" s="75"/>
      <c r="K1664" s="75"/>
      <c r="L1664" s="73"/>
      <c r="M1664" s="250"/>
      <c r="N1664" s="48"/>
      <c r="O1664" s="48"/>
      <c r="P1664" s="48"/>
      <c r="Q1664" s="48"/>
      <c r="R1664" s="48"/>
      <c r="S1664" s="48"/>
      <c r="T1664" s="96"/>
      <c r="AT1664" s="25" t="s">
        <v>176</v>
      </c>
      <c r="AU1664" s="25" t="s">
        <v>87</v>
      </c>
    </row>
    <row r="1665" spans="2:51" s="12" customFormat="1" ht="13.5">
      <c r="B1665" s="252"/>
      <c r="C1665" s="253"/>
      <c r="D1665" s="248" t="s">
        <v>180</v>
      </c>
      <c r="E1665" s="254" t="s">
        <v>24</v>
      </c>
      <c r="F1665" s="255" t="s">
        <v>1907</v>
      </c>
      <c r="G1665" s="253"/>
      <c r="H1665" s="254" t="s">
        <v>24</v>
      </c>
      <c r="I1665" s="256"/>
      <c r="J1665" s="253"/>
      <c r="K1665" s="253"/>
      <c r="L1665" s="257"/>
      <c r="M1665" s="258"/>
      <c r="N1665" s="259"/>
      <c r="O1665" s="259"/>
      <c r="P1665" s="259"/>
      <c r="Q1665" s="259"/>
      <c r="R1665" s="259"/>
      <c r="S1665" s="259"/>
      <c r="T1665" s="260"/>
      <c r="AT1665" s="261" t="s">
        <v>180</v>
      </c>
      <c r="AU1665" s="261" t="s">
        <v>87</v>
      </c>
      <c r="AV1665" s="12" t="s">
        <v>25</v>
      </c>
      <c r="AW1665" s="12" t="s">
        <v>38</v>
      </c>
      <c r="AX1665" s="12" t="s">
        <v>75</v>
      </c>
      <c r="AY1665" s="261" t="s">
        <v>167</v>
      </c>
    </row>
    <row r="1666" spans="2:51" s="13" customFormat="1" ht="13.5">
      <c r="B1666" s="262"/>
      <c r="C1666" s="263"/>
      <c r="D1666" s="248" t="s">
        <v>180</v>
      </c>
      <c r="E1666" s="264" t="s">
        <v>24</v>
      </c>
      <c r="F1666" s="265" t="s">
        <v>174</v>
      </c>
      <c r="G1666" s="263"/>
      <c r="H1666" s="266">
        <v>4</v>
      </c>
      <c r="I1666" s="267"/>
      <c r="J1666" s="263"/>
      <c r="K1666" s="263"/>
      <c r="L1666" s="268"/>
      <c r="M1666" s="269"/>
      <c r="N1666" s="270"/>
      <c r="O1666" s="270"/>
      <c r="P1666" s="270"/>
      <c r="Q1666" s="270"/>
      <c r="R1666" s="270"/>
      <c r="S1666" s="270"/>
      <c r="T1666" s="271"/>
      <c r="AT1666" s="272" t="s">
        <v>180</v>
      </c>
      <c r="AU1666" s="272" t="s">
        <v>87</v>
      </c>
      <c r="AV1666" s="13" t="s">
        <v>87</v>
      </c>
      <c r="AW1666" s="13" t="s">
        <v>38</v>
      </c>
      <c r="AX1666" s="13" t="s">
        <v>25</v>
      </c>
      <c r="AY1666" s="272" t="s">
        <v>167</v>
      </c>
    </row>
    <row r="1667" spans="2:65" s="1" customFormat="1" ht="22.8" customHeight="1">
      <c r="B1667" s="47"/>
      <c r="C1667" s="236" t="s">
        <v>2062</v>
      </c>
      <c r="D1667" s="236" t="s">
        <v>169</v>
      </c>
      <c r="E1667" s="237" t="s">
        <v>2063</v>
      </c>
      <c r="F1667" s="238" t="s">
        <v>2064</v>
      </c>
      <c r="G1667" s="239" t="s">
        <v>931</v>
      </c>
      <c r="H1667" s="240">
        <v>2</v>
      </c>
      <c r="I1667" s="241"/>
      <c r="J1667" s="242">
        <f>ROUND(I1667*H1667,2)</f>
        <v>0</v>
      </c>
      <c r="K1667" s="238" t="s">
        <v>173</v>
      </c>
      <c r="L1667" s="73"/>
      <c r="M1667" s="243" t="s">
        <v>24</v>
      </c>
      <c r="N1667" s="244" t="s">
        <v>47</v>
      </c>
      <c r="O1667" s="48"/>
      <c r="P1667" s="245">
        <f>O1667*H1667</f>
        <v>0</v>
      </c>
      <c r="Q1667" s="245">
        <v>0</v>
      </c>
      <c r="R1667" s="245">
        <f>Q1667*H1667</f>
        <v>0</v>
      </c>
      <c r="S1667" s="245">
        <v>0</v>
      </c>
      <c r="T1667" s="246">
        <f>S1667*H1667</f>
        <v>0</v>
      </c>
      <c r="AR1667" s="25" t="s">
        <v>301</v>
      </c>
      <c r="AT1667" s="25" t="s">
        <v>169</v>
      </c>
      <c r="AU1667" s="25" t="s">
        <v>87</v>
      </c>
      <c r="AY1667" s="25" t="s">
        <v>167</v>
      </c>
      <c r="BE1667" s="247">
        <f>IF(N1667="základní",J1667,0)</f>
        <v>0</v>
      </c>
      <c r="BF1667" s="247">
        <f>IF(N1667="snížená",J1667,0)</f>
        <v>0</v>
      </c>
      <c r="BG1667" s="247">
        <f>IF(N1667="zákl. přenesená",J1667,0)</f>
        <v>0</v>
      </c>
      <c r="BH1667" s="247">
        <f>IF(N1667="sníž. přenesená",J1667,0)</f>
        <v>0</v>
      </c>
      <c r="BI1667" s="247">
        <f>IF(N1667="nulová",J1667,0)</f>
        <v>0</v>
      </c>
      <c r="BJ1667" s="25" t="s">
        <v>87</v>
      </c>
      <c r="BK1667" s="247">
        <f>ROUND(I1667*H1667,2)</f>
        <v>0</v>
      </c>
      <c r="BL1667" s="25" t="s">
        <v>301</v>
      </c>
      <c r="BM1667" s="25" t="s">
        <v>2065</v>
      </c>
    </row>
    <row r="1668" spans="2:47" s="1" customFormat="1" ht="13.5">
      <c r="B1668" s="47"/>
      <c r="C1668" s="75"/>
      <c r="D1668" s="248" t="s">
        <v>176</v>
      </c>
      <c r="E1668" s="75"/>
      <c r="F1668" s="249" t="s">
        <v>2066</v>
      </c>
      <c r="G1668" s="75"/>
      <c r="H1668" s="75"/>
      <c r="I1668" s="204"/>
      <c r="J1668" s="75"/>
      <c r="K1668" s="75"/>
      <c r="L1668" s="73"/>
      <c r="M1668" s="250"/>
      <c r="N1668" s="48"/>
      <c r="O1668" s="48"/>
      <c r="P1668" s="48"/>
      <c r="Q1668" s="48"/>
      <c r="R1668" s="48"/>
      <c r="S1668" s="48"/>
      <c r="T1668" s="96"/>
      <c r="AT1668" s="25" t="s">
        <v>176</v>
      </c>
      <c r="AU1668" s="25" t="s">
        <v>87</v>
      </c>
    </row>
    <row r="1669" spans="2:47" s="1" customFormat="1" ht="13.5">
      <c r="B1669" s="47"/>
      <c r="C1669" s="75"/>
      <c r="D1669" s="248" t="s">
        <v>178</v>
      </c>
      <c r="E1669" s="75"/>
      <c r="F1669" s="251" t="s">
        <v>2019</v>
      </c>
      <c r="G1669" s="75"/>
      <c r="H1669" s="75"/>
      <c r="I1669" s="204"/>
      <c r="J1669" s="75"/>
      <c r="K1669" s="75"/>
      <c r="L1669" s="73"/>
      <c r="M1669" s="250"/>
      <c r="N1669" s="48"/>
      <c r="O1669" s="48"/>
      <c r="P1669" s="48"/>
      <c r="Q1669" s="48"/>
      <c r="R1669" s="48"/>
      <c r="S1669" s="48"/>
      <c r="T1669" s="96"/>
      <c r="AT1669" s="25" t="s">
        <v>178</v>
      </c>
      <c r="AU1669" s="25" t="s">
        <v>87</v>
      </c>
    </row>
    <row r="1670" spans="2:51" s="12" customFormat="1" ht="13.5">
      <c r="B1670" s="252"/>
      <c r="C1670" s="253"/>
      <c r="D1670" s="248" t="s">
        <v>180</v>
      </c>
      <c r="E1670" s="254" t="s">
        <v>24</v>
      </c>
      <c r="F1670" s="255" t="s">
        <v>947</v>
      </c>
      <c r="G1670" s="253"/>
      <c r="H1670" s="254" t="s">
        <v>24</v>
      </c>
      <c r="I1670" s="256"/>
      <c r="J1670" s="253"/>
      <c r="K1670" s="253"/>
      <c r="L1670" s="257"/>
      <c r="M1670" s="258"/>
      <c r="N1670" s="259"/>
      <c r="O1670" s="259"/>
      <c r="P1670" s="259"/>
      <c r="Q1670" s="259"/>
      <c r="R1670" s="259"/>
      <c r="S1670" s="259"/>
      <c r="T1670" s="260"/>
      <c r="AT1670" s="261" t="s">
        <v>180</v>
      </c>
      <c r="AU1670" s="261" t="s">
        <v>87</v>
      </c>
      <c r="AV1670" s="12" t="s">
        <v>25</v>
      </c>
      <c r="AW1670" s="12" t="s">
        <v>38</v>
      </c>
      <c r="AX1670" s="12" t="s">
        <v>75</v>
      </c>
      <c r="AY1670" s="261" t="s">
        <v>167</v>
      </c>
    </row>
    <row r="1671" spans="2:51" s="13" customFormat="1" ht="13.5">
      <c r="B1671" s="262"/>
      <c r="C1671" s="263"/>
      <c r="D1671" s="248" t="s">
        <v>180</v>
      </c>
      <c r="E1671" s="264" t="s">
        <v>24</v>
      </c>
      <c r="F1671" s="265" t="s">
        <v>87</v>
      </c>
      <c r="G1671" s="263"/>
      <c r="H1671" s="266">
        <v>2</v>
      </c>
      <c r="I1671" s="267"/>
      <c r="J1671" s="263"/>
      <c r="K1671" s="263"/>
      <c r="L1671" s="268"/>
      <c r="M1671" s="269"/>
      <c r="N1671" s="270"/>
      <c r="O1671" s="270"/>
      <c r="P1671" s="270"/>
      <c r="Q1671" s="270"/>
      <c r="R1671" s="270"/>
      <c r="S1671" s="270"/>
      <c r="T1671" s="271"/>
      <c r="AT1671" s="272" t="s">
        <v>180</v>
      </c>
      <c r="AU1671" s="272" t="s">
        <v>87</v>
      </c>
      <c r="AV1671" s="13" t="s">
        <v>87</v>
      </c>
      <c r="AW1671" s="13" t="s">
        <v>38</v>
      </c>
      <c r="AX1671" s="13" t="s">
        <v>25</v>
      </c>
      <c r="AY1671" s="272" t="s">
        <v>167</v>
      </c>
    </row>
    <row r="1672" spans="2:65" s="1" customFormat="1" ht="22.8" customHeight="1">
      <c r="B1672" s="47"/>
      <c r="C1672" s="285" t="s">
        <v>2067</v>
      </c>
      <c r="D1672" s="285" t="s">
        <v>293</v>
      </c>
      <c r="E1672" s="286" t="s">
        <v>2068</v>
      </c>
      <c r="F1672" s="287" t="s">
        <v>2069</v>
      </c>
      <c r="G1672" s="288" t="s">
        <v>931</v>
      </c>
      <c r="H1672" s="289">
        <v>2</v>
      </c>
      <c r="I1672" s="290"/>
      <c r="J1672" s="291">
        <f>ROUND(I1672*H1672,2)</f>
        <v>0</v>
      </c>
      <c r="K1672" s="287" t="s">
        <v>173</v>
      </c>
      <c r="L1672" s="292"/>
      <c r="M1672" s="293" t="s">
        <v>24</v>
      </c>
      <c r="N1672" s="294" t="s">
        <v>47</v>
      </c>
      <c r="O1672" s="48"/>
      <c r="P1672" s="245">
        <f>O1672*H1672</f>
        <v>0</v>
      </c>
      <c r="Q1672" s="245">
        <v>0.00185</v>
      </c>
      <c r="R1672" s="245">
        <f>Q1672*H1672</f>
        <v>0.0037</v>
      </c>
      <c r="S1672" s="245">
        <v>0</v>
      </c>
      <c r="T1672" s="246">
        <f>S1672*H1672</f>
        <v>0</v>
      </c>
      <c r="AR1672" s="25" t="s">
        <v>419</v>
      </c>
      <c r="AT1672" s="25" t="s">
        <v>293</v>
      </c>
      <c r="AU1672" s="25" t="s">
        <v>87</v>
      </c>
      <c r="AY1672" s="25" t="s">
        <v>167</v>
      </c>
      <c r="BE1672" s="247">
        <f>IF(N1672="základní",J1672,0)</f>
        <v>0</v>
      </c>
      <c r="BF1672" s="247">
        <f>IF(N1672="snížená",J1672,0)</f>
        <v>0</v>
      </c>
      <c r="BG1672" s="247">
        <f>IF(N1672="zákl. přenesená",J1672,0)</f>
        <v>0</v>
      </c>
      <c r="BH1672" s="247">
        <f>IF(N1672="sníž. přenesená",J1672,0)</f>
        <v>0</v>
      </c>
      <c r="BI1672" s="247">
        <f>IF(N1672="nulová",J1672,0)</f>
        <v>0</v>
      </c>
      <c r="BJ1672" s="25" t="s">
        <v>87</v>
      </c>
      <c r="BK1672" s="247">
        <f>ROUND(I1672*H1672,2)</f>
        <v>0</v>
      </c>
      <c r="BL1672" s="25" t="s">
        <v>301</v>
      </c>
      <c r="BM1672" s="25" t="s">
        <v>2070</v>
      </c>
    </row>
    <row r="1673" spans="2:47" s="1" customFormat="1" ht="13.5">
      <c r="B1673" s="47"/>
      <c r="C1673" s="75"/>
      <c r="D1673" s="248" t="s">
        <v>176</v>
      </c>
      <c r="E1673" s="75"/>
      <c r="F1673" s="249" t="s">
        <v>2069</v>
      </c>
      <c r="G1673" s="75"/>
      <c r="H1673" s="75"/>
      <c r="I1673" s="204"/>
      <c r="J1673" s="75"/>
      <c r="K1673" s="75"/>
      <c r="L1673" s="73"/>
      <c r="M1673" s="250"/>
      <c r="N1673" s="48"/>
      <c r="O1673" s="48"/>
      <c r="P1673" s="48"/>
      <c r="Q1673" s="48"/>
      <c r="R1673" s="48"/>
      <c r="S1673" s="48"/>
      <c r="T1673" s="96"/>
      <c r="AT1673" s="25" t="s">
        <v>176</v>
      </c>
      <c r="AU1673" s="25" t="s">
        <v>87</v>
      </c>
    </row>
    <row r="1674" spans="2:51" s="12" customFormat="1" ht="13.5">
      <c r="B1674" s="252"/>
      <c r="C1674" s="253"/>
      <c r="D1674" s="248" t="s">
        <v>180</v>
      </c>
      <c r="E1674" s="254" t="s">
        <v>24</v>
      </c>
      <c r="F1674" s="255" t="s">
        <v>947</v>
      </c>
      <c r="G1674" s="253"/>
      <c r="H1674" s="254" t="s">
        <v>24</v>
      </c>
      <c r="I1674" s="256"/>
      <c r="J1674" s="253"/>
      <c r="K1674" s="253"/>
      <c r="L1674" s="257"/>
      <c r="M1674" s="258"/>
      <c r="N1674" s="259"/>
      <c r="O1674" s="259"/>
      <c r="P1674" s="259"/>
      <c r="Q1674" s="259"/>
      <c r="R1674" s="259"/>
      <c r="S1674" s="259"/>
      <c r="T1674" s="260"/>
      <c r="AT1674" s="261" t="s">
        <v>180</v>
      </c>
      <c r="AU1674" s="261" t="s">
        <v>87</v>
      </c>
      <c r="AV1674" s="12" t="s">
        <v>25</v>
      </c>
      <c r="AW1674" s="12" t="s">
        <v>38</v>
      </c>
      <c r="AX1674" s="12" t="s">
        <v>75</v>
      </c>
      <c r="AY1674" s="261" t="s">
        <v>167</v>
      </c>
    </row>
    <row r="1675" spans="2:51" s="13" customFormat="1" ht="13.5">
      <c r="B1675" s="262"/>
      <c r="C1675" s="263"/>
      <c r="D1675" s="248" t="s">
        <v>180</v>
      </c>
      <c r="E1675" s="264" t="s">
        <v>24</v>
      </c>
      <c r="F1675" s="265" t="s">
        <v>87</v>
      </c>
      <c r="G1675" s="263"/>
      <c r="H1675" s="266">
        <v>2</v>
      </c>
      <c r="I1675" s="267"/>
      <c r="J1675" s="263"/>
      <c r="K1675" s="263"/>
      <c r="L1675" s="268"/>
      <c r="M1675" s="269"/>
      <c r="N1675" s="270"/>
      <c r="O1675" s="270"/>
      <c r="P1675" s="270"/>
      <c r="Q1675" s="270"/>
      <c r="R1675" s="270"/>
      <c r="S1675" s="270"/>
      <c r="T1675" s="271"/>
      <c r="AT1675" s="272" t="s">
        <v>180</v>
      </c>
      <c r="AU1675" s="272" t="s">
        <v>87</v>
      </c>
      <c r="AV1675" s="13" t="s">
        <v>87</v>
      </c>
      <c r="AW1675" s="13" t="s">
        <v>38</v>
      </c>
      <c r="AX1675" s="13" t="s">
        <v>25</v>
      </c>
      <c r="AY1675" s="272" t="s">
        <v>167</v>
      </c>
    </row>
    <row r="1676" spans="2:65" s="1" customFormat="1" ht="14.4" customHeight="1">
      <c r="B1676" s="47"/>
      <c r="C1676" s="236" t="s">
        <v>2071</v>
      </c>
      <c r="D1676" s="236" t="s">
        <v>169</v>
      </c>
      <c r="E1676" s="237" t="s">
        <v>2072</v>
      </c>
      <c r="F1676" s="238" t="s">
        <v>2073</v>
      </c>
      <c r="G1676" s="239" t="s">
        <v>931</v>
      </c>
      <c r="H1676" s="240">
        <v>11</v>
      </c>
      <c r="I1676" s="241"/>
      <c r="J1676" s="242">
        <f>ROUND(I1676*H1676,2)</f>
        <v>0</v>
      </c>
      <c r="K1676" s="238" t="s">
        <v>173</v>
      </c>
      <c r="L1676" s="73"/>
      <c r="M1676" s="243" t="s">
        <v>24</v>
      </c>
      <c r="N1676" s="244" t="s">
        <v>47</v>
      </c>
      <c r="O1676" s="48"/>
      <c r="P1676" s="245">
        <f>O1676*H1676</f>
        <v>0</v>
      </c>
      <c r="Q1676" s="245">
        <v>0</v>
      </c>
      <c r="R1676" s="245">
        <f>Q1676*H1676</f>
        <v>0</v>
      </c>
      <c r="S1676" s="245">
        <v>0</v>
      </c>
      <c r="T1676" s="246">
        <f>S1676*H1676</f>
        <v>0</v>
      </c>
      <c r="AR1676" s="25" t="s">
        <v>301</v>
      </c>
      <c r="AT1676" s="25" t="s">
        <v>169</v>
      </c>
      <c r="AU1676" s="25" t="s">
        <v>87</v>
      </c>
      <c r="AY1676" s="25" t="s">
        <v>167</v>
      </c>
      <c r="BE1676" s="247">
        <f>IF(N1676="základní",J1676,0)</f>
        <v>0</v>
      </c>
      <c r="BF1676" s="247">
        <f>IF(N1676="snížená",J1676,0)</f>
        <v>0</v>
      </c>
      <c r="BG1676" s="247">
        <f>IF(N1676="zákl. přenesená",J1676,0)</f>
        <v>0</v>
      </c>
      <c r="BH1676" s="247">
        <f>IF(N1676="sníž. přenesená",J1676,0)</f>
        <v>0</v>
      </c>
      <c r="BI1676" s="247">
        <f>IF(N1676="nulová",J1676,0)</f>
        <v>0</v>
      </c>
      <c r="BJ1676" s="25" t="s">
        <v>87</v>
      </c>
      <c r="BK1676" s="247">
        <f>ROUND(I1676*H1676,2)</f>
        <v>0</v>
      </c>
      <c r="BL1676" s="25" t="s">
        <v>301</v>
      </c>
      <c r="BM1676" s="25" t="s">
        <v>2074</v>
      </c>
    </row>
    <row r="1677" spans="2:47" s="1" customFormat="1" ht="13.5">
      <c r="B1677" s="47"/>
      <c r="C1677" s="75"/>
      <c r="D1677" s="248" t="s">
        <v>176</v>
      </c>
      <c r="E1677" s="75"/>
      <c r="F1677" s="249" t="s">
        <v>2075</v>
      </c>
      <c r="G1677" s="75"/>
      <c r="H1677" s="75"/>
      <c r="I1677" s="204"/>
      <c r="J1677" s="75"/>
      <c r="K1677" s="75"/>
      <c r="L1677" s="73"/>
      <c r="M1677" s="250"/>
      <c r="N1677" s="48"/>
      <c r="O1677" s="48"/>
      <c r="P1677" s="48"/>
      <c r="Q1677" s="48"/>
      <c r="R1677" s="48"/>
      <c r="S1677" s="48"/>
      <c r="T1677" s="96"/>
      <c r="AT1677" s="25" t="s">
        <v>176</v>
      </c>
      <c r="AU1677" s="25" t="s">
        <v>87</v>
      </c>
    </row>
    <row r="1678" spans="2:47" s="1" customFormat="1" ht="13.5">
      <c r="B1678" s="47"/>
      <c r="C1678" s="75"/>
      <c r="D1678" s="248" t="s">
        <v>178</v>
      </c>
      <c r="E1678" s="75"/>
      <c r="F1678" s="251" t="s">
        <v>1993</v>
      </c>
      <c r="G1678" s="75"/>
      <c r="H1678" s="75"/>
      <c r="I1678" s="204"/>
      <c r="J1678" s="75"/>
      <c r="K1678" s="75"/>
      <c r="L1678" s="73"/>
      <c r="M1678" s="250"/>
      <c r="N1678" s="48"/>
      <c r="O1678" s="48"/>
      <c r="P1678" s="48"/>
      <c r="Q1678" s="48"/>
      <c r="R1678" s="48"/>
      <c r="S1678" s="48"/>
      <c r="T1678" s="96"/>
      <c r="AT1678" s="25" t="s">
        <v>178</v>
      </c>
      <c r="AU1678" s="25" t="s">
        <v>87</v>
      </c>
    </row>
    <row r="1679" spans="2:51" s="12" customFormat="1" ht="13.5">
      <c r="B1679" s="252"/>
      <c r="C1679" s="253"/>
      <c r="D1679" s="248" t="s">
        <v>180</v>
      </c>
      <c r="E1679" s="254" t="s">
        <v>24</v>
      </c>
      <c r="F1679" s="255" t="s">
        <v>2076</v>
      </c>
      <c r="G1679" s="253"/>
      <c r="H1679" s="254" t="s">
        <v>24</v>
      </c>
      <c r="I1679" s="256"/>
      <c r="J1679" s="253"/>
      <c r="K1679" s="253"/>
      <c r="L1679" s="257"/>
      <c r="M1679" s="258"/>
      <c r="N1679" s="259"/>
      <c r="O1679" s="259"/>
      <c r="P1679" s="259"/>
      <c r="Q1679" s="259"/>
      <c r="R1679" s="259"/>
      <c r="S1679" s="259"/>
      <c r="T1679" s="260"/>
      <c r="AT1679" s="261" t="s">
        <v>180</v>
      </c>
      <c r="AU1679" s="261" t="s">
        <v>87</v>
      </c>
      <c r="AV1679" s="12" t="s">
        <v>25</v>
      </c>
      <c r="AW1679" s="12" t="s">
        <v>38</v>
      </c>
      <c r="AX1679" s="12" t="s">
        <v>75</v>
      </c>
      <c r="AY1679" s="261" t="s">
        <v>167</v>
      </c>
    </row>
    <row r="1680" spans="2:51" s="13" customFormat="1" ht="13.5">
      <c r="B1680" s="262"/>
      <c r="C1680" s="263"/>
      <c r="D1680" s="248" t="s">
        <v>180</v>
      </c>
      <c r="E1680" s="264" t="s">
        <v>24</v>
      </c>
      <c r="F1680" s="265" t="s">
        <v>2077</v>
      </c>
      <c r="G1680" s="263"/>
      <c r="H1680" s="266">
        <v>11</v>
      </c>
      <c r="I1680" s="267"/>
      <c r="J1680" s="263"/>
      <c r="K1680" s="263"/>
      <c r="L1680" s="268"/>
      <c r="M1680" s="269"/>
      <c r="N1680" s="270"/>
      <c r="O1680" s="270"/>
      <c r="P1680" s="270"/>
      <c r="Q1680" s="270"/>
      <c r="R1680" s="270"/>
      <c r="S1680" s="270"/>
      <c r="T1680" s="271"/>
      <c r="AT1680" s="272" t="s">
        <v>180</v>
      </c>
      <c r="AU1680" s="272" t="s">
        <v>87</v>
      </c>
      <c r="AV1680" s="13" t="s">
        <v>87</v>
      </c>
      <c r="AW1680" s="13" t="s">
        <v>38</v>
      </c>
      <c r="AX1680" s="13" t="s">
        <v>25</v>
      </c>
      <c r="AY1680" s="272" t="s">
        <v>167</v>
      </c>
    </row>
    <row r="1681" spans="2:65" s="1" customFormat="1" ht="14.4" customHeight="1">
      <c r="B1681" s="47"/>
      <c r="C1681" s="285" t="s">
        <v>2078</v>
      </c>
      <c r="D1681" s="285" t="s">
        <v>293</v>
      </c>
      <c r="E1681" s="286" t="s">
        <v>2079</v>
      </c>
      <c r="F1681" s="287" t="s">
        <v>2080</v>
      </c>
      <c r="G1681" s="288" t="s">
        <v>931</v>
      </c>
      <c r="H1681" s="289">
        <v>4</v>
      </c>
      <c r="I1681" s="290"/>
      <c r="J1681" s="291">
        <f>ROUND(I1681*H1681,2)</f>
        <v>0</v>
      </c>
      <c r="K1681" s="287" t="s">
        <v>24</v>
      </c>
      <c r="L1681" s="292"/>
      <c r="M1681" s="293" t="s">
        <v>24</v>
      </c>
      <c r="N1681" s="294" t="s">
        <v>47</v>
      </c>
      <c r="O1681" s="48"/>
      <c r="P1681" s="245">
        <f>O1681*H1681</f>
        <v>0</v>
      </c>
      <c r="Q1681" s="245">
        <v>0</v>
      </c>
      <c r="R1681" s="245">
        <f>Q1681*H1681</f>
        <v>0</v>
      </c>
      <c r="S1681" s="245">
        <v>0</v>
      </c>
      <c r="T1681" s="246">
        <f>S1681*H1681</f>
        <v>0</v>
      </c>
      <c r="AR1681" s="25" t="s">
        <v>419</v>
      </c>
      <c r="AT1681" s="25" t="s">
        <v>293</v>
      </c>
      <c r="AU1681" s="25" t="s">
        <v>87</v>
      </c>
      <c r="AY1681" s="25" t="s">
        <v>167</v>
      </c>
      <c r="BE1681" s="247">
        <f>IF(N1681="základní",J1681,0)</f>
        <v>0</v>
      </c>
      <c r="BF1681" s="247">
        <f>IF(N1681="snížená",J1681,0)</f>
        <v>0</v>
      </c>
      <c r="BG1681" s="247">
        <f>IF(N1681="zákl. přenesená",J1681,0)</f>
        <v>0</v>
      </c>
      <c r="BH1681" s="247">
        <f>IF(N1681="sníž. přenesená",J1681,0)</f>
        <v>0</v>
      </c>
      <c r="BI1681" s="247">
        <f>IF(N1681="nulová",J1681,0)</f>
        <v>0</v>
      </c>
      <c r="BJ1681" s="25" t="s">
        <v>87</v>
      </c>
      <c r="BK1681" s="247">
        <f>ROUND(I1681*H1681,2)</f>
        <v>0</v>
      </c>
      <c r="BL1681" s="25" t="s">
        <v>301</v>
      </c>
      <c r="BM1681" s="25" t="s">
        <v>2081</v>
      </c>
    </row>
    <row r="1682" spans="2:47" s="1" customFormat="1" ht="13.5">
      <c r="B1682" s="47"/>
      <c r="C1682" s="75"/>
      <c r="D1682" s="248" t="s">
        <v>176</v>
      </c>
      <c r="E1682" s="75"/>
      <c r="F1682" s="249" t="s">
        <v>2080</v>
      </c>
      <c r="G1682" s="75"/>
      <c r="H1682" s="75"/>
      <c r="I1682" s="204"/>
      <c r="J1682" s="75"/>
      <c r="K1682" s="75"/>
      <c r="L1682" s="73"/>
      <c r="M1682" s="250"/>
      <c r="N1682" s="48"/>
      <c r="O1682" s="48"/>
      <c r="P1682" s="48"/>
      <c r="Q1682" s="48"/>
      <c r="R1682" s="48"/>
      <c r="S1682" s="48"/>
      <c r="T1682" s="96"/>
      <c r="AT1682" s="25" t="s">
        <v>176</v>
      </c>
      <c r="AU1682" s="25" t="s">
        <v>87</v>
      </c>
    </row>
    <row r="1683" spans="2:51" s="12" customFormat="1" ht="13.5">
      <c r="B1683" s="252"/>
      <c r="C1683" s="253"/>
      <c r="D1683" s="248" t="s">
        <v>180</v>
      </c>
      <c r="E1683" s="254" t="s">
        <v>24</v>
      </c>
      <c r="F1683" s="255" t="s">
        <v>1907</v>
      </c>
      <c r="G1683" s="253"/>
      <c r="H1683" s="254" t="s">
        <v>24</v>
      </c>
      <c r="I1683" s="256"/>
      <c r="J1683" s="253"/>
      <c r="K1683" s="253"/>
      <c r="L1683" s="257"/>
      <c r="M1683" s="258"/>
      <c r="N1683" s="259"/>
      <c r="O1683" s="259"/>
      <c r="P1683" s="259"/>
      <c r="Q1683" s="259"/>
      <c r="R1683" s="259"/>
      <c r="S1683" s="259"/>
      <c r="T1683" s="260"/>
      <c r="AT1683" s="261" t="s">
        <v>180</v>
      </c>
      <c r="AU1683" s="261" t="s">
        <v>87</v>
      </c>
      <c r="AV1683" s="12" t="s">
        <v>25</v>
      </c>
      <c r="AW1683" s="12" t="s">
        <v>38</v>
      </c>
      <c r="AX1683" s="12" t="s">
        <v>75</v>
      </c>
      <c r="AY1683" s="261" t="s">
        <v>167</v>
      </c>
    </row>
    <row r="1684" spans="2:51" s="13" customFormat="1" ht="13.5">
      <c r="B1684" s="262"/>
      <c r="C1684" s="263"/>
      <c r="D1684" s="248" t="s">
        <v>180</v>
      </c>
      <c r="E1684" s="264" t="s">
        <v>24</v>
      </c>
      <c r="F1684" s="265" t="s">
        <v>174</v>
      </c>
      <c r="G1684" s="263"/>
      <c r="H1684" s="266">
        <v>4</v>
      </c>
      <c r="I1684" s="267"/>
      <c r="J1684" s="263"/>
      <c r="K1684" s="263"/>
      <c r="L1684" s="268"/>
      <c r="M1684" s="269"/>
      <c r="N1684" s="270"/>
      <c r="O1684" s="270"/>
      <c r="P1684" s="270"/>
      <c r="Q1684" s="270"/>
      <c r="R1684" s="270"/>
      <c r="S1684" s="270"/>
      <c r="T1684" s="271"/>
      <c r="AT1684" s="272" t="s">
        <v>180</v>
      </c>
      <c r="AU1684" s="272" t="s">
        <v>87</v>
      </c>
      <c r="AV1684" s="13" t="s">
        <v>87</v>
      </c>
      <c r="AW1684" s="13" t="s">
        <v>38</v>
      </c>
      <c r="AX1684" s="13" t="s">
        <v>25</v>
      </c>
      <c r="AY1684" s="272" t="s">
        <v>167</v>
      </c>
    </row>
    <row r="1685" spans="2:65" s="1" customFormat="1" ht="14.4" customHeight="1">
      <c r="B1685" s="47"/>
      <c r="C1685" s="285" t="s">
        <v>2082</v>
      </c>
      <c r="D1685" s="285" t="s">
        <v>293</v>
      </c>
      <c r="E1685" s="286" t="s">
        <v>2083</v>
      </c>
      <c r="F1685" s="287" t="s">
        <v>2084</v>
      </c>
      <c r="G1685" s="288" t="s">
        <v>931</v>
      </c>
      <c r="H1685" s="289">
        <v>5</v>
      </c>
      <c r="I1685" s="290"/>
      <c r="J1685" s="291">
        <f>ROUND(I1685*H1685,2)</f>
        <v>0</v>
      </c>
      <c r="K1685" s="287" t="s">
        <v>24</v>
      </c>
      <c r="L1685" s="292"/>
      <c r="M1685" s="293" t="s">
        <v>24</v>
      </c>
      <c r="N1685" s="294" t="s">
        <v>47</v>
      </c>
      <c r="O1685" s="48"/>
      <c r="P1685" s="245">
        <f>O1685*H1685</f>
        <v>0</v>
      </c>
      <c r="Q1685" s="245">
        <v>0</v>
      </c>
      <c r="R1685" s="245">
        <f>Q1685*H1685</f>
        <v>0</v>
      </c>
      <c r="S1685" s="245">
        <v>0</v>
      </c>
      <c r="T1685" s="246">
        <f>S1685*H1685</f>
        <v>0</v>
      </c>
      <c r="AR1685" s="25" t="s">
        <v>419</v>
      </c>
      <c r="AT1685" s="25" t="s">
        <v>293</v>
      </c>
      <c r="AU1685" s="25" t="s">
        <v>87</v>
      </c>
      <c r="AY1685" s="25" t="s">
        <v>167</v>
      </c>
      <c r="BE1685" s="247">
        <f>IF(N1685="základní",J1685,0)</f>
        <v>0</v>
      </c>
      <c r="BF1685" s="247">
        <f>IF(N1685="snížená",J1685,0)</f>
        <v>0</v>
      </c>
      <c r="BG1685" s="247">
        <f>IF(N1685="zákl. přenesená",J1685,0)</f>
        <v>0</v>
      </c>
      <c r="BH1685" s="247">
        <f>IF(N1685="sníž. přenesená",J1685,0)</f>
        <v>0</v>
      </c>
      <c r="BI1685" s="247">
        <f>IF(N1685="nulová",J1685,0)</f>
        <v>0</v>
      </c>
      <c r="BJ1685" s="25" t="s">
        <v>87</v>
      </c>
      <c r="BK1685" s="247">
        <f>ROUND(I1685*H1685,2)</f>
        <v>0</v>
      </c>
      <c r="BL1685" s="25" t="s">
        <v>301</v>
      </c>
      <c r="BM1685" s="25" t="s">
        <v>2085</v>
      </c>
    </row>
    <row r="1686" spans="2:47" s="1" customFormat="1" ht="13.5">
      <c r="B1686" s="47"/>
      <c r="C1686" s="75"/>
      <c r="D1686" s="248" t="s">
        <v>176</v>
      </c>
      <c r="E1686" s="75"/>
      <c r="F1686" s="249" t="s">
        <v>2084</v>
      </c>
      <c r="G1686" s="75"/>
      <c r="H1686" s="75"/>
      <c r="I1686" s="204"/>
      <c r="J1686" s="75"/>
      <c r="K1686" s="75"/>
      <c r="L1686" s="73"/>
      <c r="M1686" s="250"/>
      <c r="N1686" s="48"/>
      <c r="O1686" s="48"/>
      <c r="P1686" s="48"/>
      <c r="Q1686" s="48"/>
      <c r="R1686" s="48"/>
      <c r="S1686" s="48"/>
      <c r="T1686" s="96"/>
      <c r="AT1686" s="25" t="s">
        <v>176</v>
      </c>
      <c r="AU1686" s="25" t="s">
        <v>87</v>
      </c>
    </row>
    <row r="1687" spans="2:51" s="12" customFormat="1" ht="13.5">
      <c r="B1687" s="252"/>
      <c r="C1687" s="253"/>
      <c r="D1687" s="248" t="s">
        <v>180</v>
      </c>
      <c r="E1687" s="254" t="s">
        <v>24</v>
      </c>
      <c r="F1687" s="255" t="s">
        <v>935</v>
      </c>
      <c r="G1687" s="253"/>
      <c r="H1687" s="254" t="s">
        <v>24</v>
      </c>
      <c r="I1687" s="256"/>
      <c r="J1687" s="253"/>
      <c r="K1687" s="253"/>
      <c r="L1687" s="257"/>
      <c r="M1687" s="258"/>
      <c r="N1687" s="259"/>
      <c r="O1687" s="259"/>
      <c r="P1687" s="259"/>
      <c r="Q1687" s="259"/>
      <c r="R1687" s="259"/>
      <c r="S1687" s="259"/>
      <c r="T1687" s="260"/>
      <c r="AT1687" s="261" t="s">
        <v>180</v>
      </c>
      <c r="AU1687" s="261" t="s">
        <v>87</v>
      </c>
      <c r="AV1687" s="12" t="s">
        <v>25</v>
      </c>
      <c r="AW1687" s="12" t="s">
        <v>38</v>
      </c>
      <c r="AX1687" s="12" t="s">
        <v>75</v>
      </c>
      <c r="AY1687" s="261" t="s">
        <v>167</v>
      </c>
    </row>
    <row r="1688" spans="2:51" s="13" customFormat="1" ht="13.5">
      <c r="B1688" s="262"/>
      <c r="C1688" s="263"/>
      <c r="D1688" s="248" t="s">
        <v>180</v>
      </c>
      <c r="E1688" s="264" t="s">
        <v>24</v>
      </c>
      <c r="F1688" s="265" t="s">
        <v>208</v>
      </c>
      <c r="G1688" s="263"/>
      <c r="H1688" s="266">
        <v>5</v>
      </c>
      <c r="I1688" s="267"/>
      <c r="J1688" s="263"/>
      <c r="K1688" s="263"/>
      <c r="L1688" s="268"/>
      <c r="M1688" s="269"/>
      <c r="N1688" s="270"/>
      <c r="O1688" s="270"/>
      <c r="P1688" s="270"/>
      <c r="Q1688" s="270"/>
      <c r="R1688" s="270"/>
      <c r="S1688" s="270"/>
      <c r="T1688" s="271"/>
      <c r="AT1688" s="272" t="s">
        <v>180</v>
      </c>
      <c r="AU1688" s="272" t="s">
        <v>87</v>
      </c>
      <c r="AV1688" s="13" t="s">
        <v>87</v>
      </c>
      <c r="AW1688" s="13" t="s">
        <v>38</v>
      </c>
      <c r="AX1688" s="13" t="s">
        <v>25</v>
      </c>
      <c r="AY1688" s="272" t="s">
        <v>167</v>
      </c>
    </row>
    <row r="1689" spans="2:65" s="1" customFormat="1" ht="14.4" customHeight="1">
      <c r="B1689" s="47"/>
      <c r="C1689" s="285" t="s">
        <v>2086</v>
      </c>
      <c r="D1689" s="285" t="s">
        <v>293</v>
      </c>
      <c r="E1689" s="286" t="s">
        <v>2087</v>
      </c>
      <c r="F1689" s="287" t="s">
        <v>2088</v>
      </c>
      <c r="G1689" s="288" t="s">
        <v>931</v>
      </c>
      <c r="H1689" s="289">
        <v>2</v>
      </c>
      <c r="I1689" s="290"/>
      <c r="J1689" s="291">
        <f>ROUND(I1689*H1689,2)</f>
        <v>0</v>
      </c>
      <c r="K1689" s="287" t="s">
        <v>24</v>
      </c>
      <c r="L1689" s="292"/>
      <c r="M1689" s="293" t="s">
        <v>24</v>
      </c>
      <c r="N1689" s="294" t="s">
        <v>47</v>
      </c>
      <c r="O1689" s="48"/>
      <c r="P1689" s="245">
        <f>O1689*H1689</f>
        <v>0</v>
      </c>
      <c r="Q1689" s="245">
        <v>0</v>
      </c>
      <c r="R1689" s="245">
        <f>Q1689*H1689</f>
        <v>0</v>
      </c>
      <c r="S1689" s="245">
        <v>0</v>
      </c>
      <c r="T1689" s="246">
        <f>S1689*H1689</f>
        <v>0</v>
      </c>
      <c r="AR1689" s="25" t="s">
        <v>419</v>
      </c>
      <c r="AT1689" s="25" t="s">
        <v>293</v>
      </c>
      <c r="AU1689" s="25" t="s">
        <v>87</v>
      </c>
      <c r="AY1689" s="25" t="s">
        <v>167</v>
      </c>
      <c r="BE1689" s="247">
        <f>IF(N1689="základní",J1689,0)</f>
        <v>0</v>
      </c>
      <c r="BF1689" s="247">
        <f>IF(N1689="snížená",J1689,0)</f>
        <v>0</v>
      </c>
      <c r="BG1689" s="247">
        <f>IF(N1689="zákl. přenesená",J1689,0)</f>
        <v>0</v>
      </c>
      <c r="BH1689" s="247">
        <f>IF(N1689="sníž. přenesená",J1689,0)</f>
        <v>0</v>
      </c>
      <c r="BI1689" s="247">
        <f>IF(N1689="nulová",J1689,0)</f>
        <v>0</v>
      </c>
      <c r="BJ1689" s="25" t="s">
        <v>87</v>
      </c>
      <c r="BK1689" s="247">
        <f>ROUND(I1689*H1689,2)</f>
        <v>0</v>
      </c>
      <c r="BL1689" s="25" t="s">
        <v>301</v>
      </c>
      <c r="BM1689" s="25" t="s">
        <v>2089</v>
      </c>
    </row>
    <row r="1690" spans="2:47" s="1" customFormat="1" ht="13.5">
      <c r="B1690" s="47"/>
      <c r="C1690" s="75"/>
      <c r="D1690" s="248" t="s">
        <v>176</v>
      </c>
      <c r="E1690" s="75"/>
      <c r="F1690" s="249" t="s">
        <v>2088</v>
      </c>
      <c r="G1690" s="75"/>
      <c r="H1690" s="75"/>
      <c r="I1690" s="204"/>
      <c r="J1690" s="75"/>
      <c r="K1690" s="75"/>
      <c r="L1690" s="73"/>
      <c r="M1690" s="250"/>
      <c r="N1690" s="48"/>
      <c r="O1690" s="48"/>
      <c r="P1690" s="48"/>
      <c r="Q1690" s="48"/>
      <c r="R1690" s="48"/>
      <c r="S1690" s="48"/>
      <c r="T1690" s="96"/>
      <c r="AT1690" s="25" t="s">
        <v>176</v>
      </c>
      <c r="AU1690" s="25" t="s">
        <v>87</v>
      </c>
    </row>
    <row r="1691" spans="2:51" s="12" customFormat="1" ht="13.5">
      <c r="B1691" s="252"/>
      <c r="C1691" s="253"/>
      <c r="D1691" s="248" t="s">
        <v>180</v>
      </c>
      <c r="E1691" s="254" t="s">
        <v>24</v>
      </c>
      <c r="F1691" s="255" t="s">
        <v>947</v>
      </c>
      <c r="G1691" s="253"/>
      <c r="H1691" s="254" t="s">
        <v>24</v>
      </c>
      <c r="I1691" s="256"/>
      <c r="J1691" s="253"/>
      <c r="K1691" s="253"/>
      <c r="L1691" s="257"/>
      <c r="M1691" s="258"/>
      <c r="N1691" s="259"/>
      <c r="O1691" s="259"/>
      <c r="P1691" s="259"/>
      <c r="Q1691" s="259"/>
      <c r="R1691" s="259"/>
      <c r="S1691" s="259"/>
      <c r="T1691" s="260"/>
      <c r="AT1691" s="261" t="s">
        <v>180</v>
      </c>
      <c r="AU1691" s="261" t="s">
        <v>87</v>
      </c>
      <c r="AV1691" s="12" t="s">
        <v>25</v>
      </c>
      <c r="AW1691" s="12" t="s">
        <v>38</v>
      </c>
      <c r="AX1691" s="12" t="s">
        <v>75</v>
      </c>
      <c r="AY1691" s="261" t="s">
        <v>167</v>
      </c>
    </row>
    <row r="1692" spans="2:51" s="13" customFormat="1" ht="13.5">
      <c r="B1692" s="262"/>
      <c r="C1692" s="263"/>
      <c r="D1692" s="248" t="s">
        <v>180</v>
      </c>
      <c r="E1692" s="264" t="s">
        <v>24</v>
      </c>
      <c r="F1692" s="265" t="s">
        <v>87</v>
      </c>
      <c r="G1692" s="263"/>
      <c r="H1692" s="266">
        <v>2</v>
      </c>
      <c r="I1692" s="267"/>
      <c r="J1692" s="263"/>
      <c r="K1692" s="263"/>
      <c r="L1692" s="268"/>
      <c r="M1692" s="269"/>
      <c r="N1692" s="270"/>
      <c r="O1692" s="270"/>
      <c r="P1692" s="270"/>
      <c r="Q1692" s="270"/>
      <c r="R1692" s="270"/>
      <c r="S1692" s="270"/>
      <c r="T1692" s="271"/>
      <c r="AT1692" s="272" t="s">
        <v>180</v>
      </c>
      <c r="AU1692" s="272" t="s">
        <v>87</v>
      </c>
      <c r="AV1692" s="13" t="s">
        <v>87</v>
      </c>
      <c r="AW1692" s="13" t="s">
        <v>38</v>
      </c>
      <c r="AX1692" s="13" t="s">
        <v>25</v>
      </c>
      <c r="AY1692" s="272" t="s">
        <v>167</v>
      </c>
    </row>
    <row r="1693" spans="2:65" s="1" customFormat="1" ht="14.4" customHeight="1">
      <c r="B1693" s="47"/>
      <c r="C1693" s="236" t="s">
        <v>2090</v>
      </c>
      <c r="D1693" s="236" t="s">
        <v>169</v>
      </c>
      <c r="E1693" s="237" t="s">
        <v>2091</v>
      </c>
      <c r="F1693" s="238" t="s">
        <v>2092</v>
      </c>
      <c r="G1693" s="239" t="s">
        <v>931</v>
      </c>
      <c r="H1693" s="240">
        <v>2</v>
      </c>
      <c r="I1693" s="241"/>
      <c r="J1693" s="242">
        <f>ROUND(I1693*H1693,2)</f>
        <v>0</v>
      </c>
      <c r="K1693" s="238" t="s">
        <v>24</v>
      </c>
      <c r="L1693" s="73"/>
      <c r="M1693" s="243" t="s">
        <v>24</v>
      </c>
      <c r="N1693" s="244" t="s">
        <v>47</v>
      </c>
      <c r="O1693" s="48"/>
      <c r="P1693" s="245">
        <f>O1693*H1693</f>
        <v>0</v>
      </c>
      <c r="Q1693" s="245">
        <v>0</v>
      </c>
      <c r="R1693" s="245">
        <f>Q1693*H1693</f>
        <v>0</v>
      </c>
      <c r="S1693" s="245">
        <v>0</v>
      </c>
      <c r="T1693" s="246">
        <f>S1693*H1693</f>
        <v>0</v>
      </c>
      <c r="AR1693" s="25" t="s">
        <v>301</v>
      </c>
      <c r="AT1693" s="25" t="s">
        <v>169</v>
      </c>
      <c r="AU1693" s="25" t="s">
        <v>87</v>
      </c>
      <c r="AY1693" s="25" t="s">
        <v>167</v>
      </c>
      <c r="BE1693" s="247">
        <f>IF(N1693="základní",J1693,0)</f>
        <v>0</v>
      </c>
      <c r="BF1693" s="247">
        <f>IF(N1693="snížená",J1693,0)</f>
        <v>0</v>
      </c>
      <c r="BG1693" s="247">
        <f>IF(N1693="zákl. přenesená",J1693,0)</f>
        <v>0</v>
      </c>
      <c r="BH1693" s="247">
        <f>IF(N1693="sníž. přenesená",J1693,0)</f>
        <v>0</v>
      </c>
      <c r="BI1693" s="247">
        <f>IF(N1693="nulová",J1693,0)</f>
        <v>0</v>
      </c>
      <c r="BJ1693" s="25" t="s">
        <v>87</v>
      </c>
      <c r="BK1693" s="247">
        <f>ROUND(I1693*H1693,2)</f>
        <v>0</v>
      </c>
      <c r="BL1693" s="25" t="s">
        <v>301</v>
      </c>
      <c r="BM1693" s="25" t="s">
        <v>2093</v>
      </c>
    </row>
    <row r="1694" spans="2:47" s="1" customFormat="1" ht="13.5">
      <c r="B1694" s="47"/>
      <c r="C1694" s="75"/>
      <c r="D1694" s="248" t="s">
        <v>176</v>
      </c>
      <c r="E1694" s="75"/>
      <c r="F1694" s="249" t="s">
        <v>2094</v>
      </c>
      <c r="G1694" s="75"/>
      <c r="H1694" s="75"/>
      <c r="I1694" s="204"/>
      <c r="J1694" s="75"/>
      <c r="K1694" s="75"/>
      <c r="L1694" s="73"/>
      <c r="M1694" s="250"/>
      <c r="N1694" s="48"/>
      <c r="O1694" s="48"/>
      <c r="P1694" s="48"/>
      <c r="Q1694" s="48"/>
      <c r="R1694" s="48"/>
      <c r="S1694" s="48"/>
      <c r="T1694" s="96"/>
      <c r="AT1694" s="25" t="s">
        <v>176</v>
      </c>
      <c r="AU1694" s="25" t="s">
        <v>87</v>
      </c>
    </row>
    <row r="1695" spans="2:47" s="1" customFormat="1" ht="13.5">
      <c r="B1695" s="47"/>
      <c r="C1695" s="75"/>
      <c r="D1695" s="248" t="s">
        <v>178</v>
      </c>
      <c r="E1695" s="75"/>
      <c r="F1695" s="251" t="s">
        <v>1993</v>
      </c>
      <c r="G1695" s="75"/>
      <c r="H1695" s="75"/>
      <c r="I1695" s="204"/>
      <c r="J1695" s="75"/>
      <c r="K1695" s="75"/>
      <c r="L1695" s="73"/>
      <c r="M1695" s="250"/>
      <c r="N1695" s="48"/>
      <c r="O1695" s="48"/>
      <c r="P1695" s="48"/>
      <c r="Q1695" s="48"/>
      <c r="R1695" s="48"/>
      <c r="S1695" s="48"/>
      <c r="T1695" s="96"/>
      <c r="AT1695" s="25" t="s">
        <v>178</v>
      </c>
      <c r="AU1695" s="25" t="s">
        <v>87</v>
      </c>
    </row>
    <row r="1696" spans="2:51" s="12" customFormat="1" ht="13.5">
      <c r="B1696" s="252"/>
      <c r="C1696" s="253"/>
      <c r="D1696" s="248" t="s">
        <v>180</v>
      </c>
      <c r="E1696" s="254" t="s">
        <v>24</v>
      </c>
      <c r="F1696" s="255" t="s">
        <v>947</v>
      </c>
      <c r="G1696" s="253"/>
      <c r="H1696" s="254" t="s">
        <v>24</v>
      </c>
      <c r="I1696" s="256"/>
      <c r="J1696" s="253"/>
      <c r="K1696" s="253"/>
      <c r="L1696" s="257"/>
      <c r="M1696" s="258"/>
      <c r="N1696" s="259"/>
      <c r="O1696" s="259"/>
      <c r="P1696" s="259"/>
      <c r="Q1696" s="259"/>
      <c r="R1696" s="259"/>
      <c r="S1696" s="259"/>
      <c r="T1696" s="260"/>
      <c r="AT1696" s="261" t="s">
        <v>180</v>
      </c>
      <c r="AU1696" s="261" t="s">
        <v>87</v>
      </c>
      <c r="AV1696" s="12" t="s">
        <v>25</v>
      </c>
      <c r="AW1696" s="12" t="s">
        <v>38</v>
      </c>
      <c r="AX1696" s="12" t="s">
        <v>75</v>
      </c>
      <c r="AY1696" s="261" t="s">
        <v>167</v>
      </c>
    </row>
    <row r="1697" spans="2:51" s="13" customFormat="1" ht="13.5">
      <c r="B1697" s="262"/>
      <c r="C1697" s="263"/>
      <c r="D1697" s="248" t="s">
        <v>180</v>
      </c>
      <c r="E1697" s="264" t="s">
        <v>24</v>
      </c>
      <c r="F1697" s="265" t="s">
        <v>87</v>
      </c>
      <c r="G1697" s="263"/>
      <c r="H1697" s="266">
        <v>2</v>
      </c>
      <c r="I1697" s="267"/>
      <c r="J1697" s="263"/>
      <c r="K1697" s="263"/>
      <c r="L1697" s="268"/>
      <c r="M1697" s="269"/>
      <c r="N1697" s="270"/>
      <c r="O1697" s="270"/>
      <c r="P1697" s="270"/>
      <c r="Q1697" s="270"/>
      <c r="R1697" s="270"/>
      <c r="S1697" s="270"/>
      <c r="T1697" s="271"/>
      <c r="AT1697" s="272" t="s">
        <v>180</v>
      </c>
      <c r="AU1697" s="272" t="s">
        <v>87</v>
      </c>
      <c r="AV1697" s="13" t="s">
        <v>87</v>
      </c>
      <c r="AW1697" s="13" t="s">
        <v>38</v>
      </c>
      <c r="AX1697" s="13" t="s">
        <v>25</v>
      </c>
      <c r="AY1697" s="272" t="s">
        <v>167</v>
      </c>
    </row>
    <row r="1698" spans="2:65" s="1" customFormat="1" ht="22.8" customHeight="1">
      <c r="B1698" s="47"/>
      <c r="C1698" s="285" t="s">
        <v>2095</v>
      </c>
      <c r="D1698" s="285" t="s">
        <v>293</v>
      </c>
      <c r="E1698" s="286" t="s">
        <v>2096</v>
      </c>
      <c r="F1698" s="287" t="s">
        <v>2097</v>
      </c>
      <c r="G1698" s="288" t="s">
        <v>931</v>
      </c>
      <c r="H1698" s="289">
        <v>2</v>
      </c>
      <c r="I1698" s="290"/>
      <c r="J1698" s="291">
        <f>ROUND(I1698*H1698,2)</f>
        <v>0</v>
      </c>
      <c r="K1698" s="287" t="s">
        <v>173</v>
      </c>
      <c r="L1698" s="292"/>
      <c r="M1698" s="293" t="s">
        <v>24</v>
      </c>
      <c r="N1698" s="294" t="s">
        <v>47</v>
      </c>
      <c r="O1698" s="48"/>
      <c r="P1698" s="245">
        <f>O1698*H1698</f>
        <v>0</v>
      </c>
      <c r="Q1698" s="245">
        <v>0.0002</v>
      </c>
      <c r="R1698" s="245">
        <f>Q1698*H1698</f>
        <v>0.0004</v>
      </c>
      <c r="S1698" s="245">
        <v>0</v>
      </c>
      <c r="T1698" s="246">
        <f>S1698*H1698</f>
        <v>0</v>
      </c>
      <c r="AR1698" s="25" t="s">
        <v>419</v>
      </c>
      <c r="AT1698" s="25" t="s">
        <v>293</v>
      </c>
      <c r="AU1698" s="25" t="s">
        <v>87</v>
      </c>
      <c r="AY1698" s="25" t="s">
        <v>167</v>
      </c>
      <c r="BE1698" s="247">
        <f>IF(N1698="základní",J1698,0)</f>
        <v>0</v>
      </c>
      <c r="BF1698" s="247">
        <f>IF(N1698="snížená",J1698,0)</f>
        <v>0</v>
      </c>
      <c r="BG1698" s="247">
        <f>IF(N1698="zákl. přenesená",J1698,0)</f>
        <v>0</v>
      </c>
      <c r="BH1698" s="247">
        <f>IF(N1698="sníž. přenesená",J1698,0)</f>
        <v>0</v>
      </c>
      <c r="BI1698" s="247">
        <f>IF(N1698="nulová",J1698,0)</f>
        <v>0</v>
      </c>
      <c r="BJ1698" s="25" t="s">
        <v>87</v>
      </c>
      <c r="BK1698" s="247">
        <f>ROUND(I1698*H1698,2)</f>
        <v>0</v>
      </c>
      <c r="BL1698" s="25" t="s">
        <v>301</v>
      </c>
      <c r="BM1698" s="25" t="s">
        <v>2098</v>
      </c>
    </row>
    <row r="1699" spans="2:47" s="1" customFormat="1" ht="13.5">
      <c r="B1699" s="47"/>
      <c r="C1699" s="75"/>
      <c r="D1699" s="248" t="s">
        <v>176</v>
      </c>
      <c r="E1699" s="75"/>
      <c r="F1699" s="249" t="s">
        <v>2097</v>
      </c>
      <c r="G1699" s="75"/>
      <c r="H1699" s="75"/>
      <c r="I1699" s="204"/>
      <c r="J1699" s="75"/>
      <c r="K1699" s="75"/>
      <c r="L1699" s="73"/>
      <c r="M1699" s="250"/>
      <c r="N1699" s="48"/>
      <c r="O1699" s="48"/>
      <c r="P1699" s="48"/>
      <c r="Q1699" s="48"/>
      <c r="R1699" s="48"/>
      <c r="S1699" s="48"/>
      <c r="T1699" s="96"/>
      <c r="AT1699" s="25" t="s">
        <v>176</v>
      </c>
      <c r="AU1699" s="25" t="s">
        <v>87</v>
      </c>
    </row>
    <row r="1700" spans="2:51" s="12" customFormat="1" ht="13.5">
      <c r="B1700" s="252"/>
      <c r="C1700" s="253"/>
      <c r="D1700" s="248" t="s">
        <v>180</v>
      </c>
      <c r="E1700" s="254" t="s">
        <v>24</v>
      </c>
      <c r="F1700" s="255" t="s">
        <v>947</v>
      </c>
      <c r="G1700" s="253"/>
      <c r="H1700" s="254" t="s">
        <v>24</v>
      </c>
      <c r="I1700" s="256"/>
      <c r="J1700" s="253"/>
      <c r="K1700" s="253"/>
      <c r="L1700" s="257"/>
      <c r="M1700" s="258"/>
      <c r="N1700" s="259"/>
      <c r="O1700" s="259"/>
      <c r="P1700" s="259"/>
      <c r="Q1700" s="259"/>
      <c r="R1700" s="259"/>
      <c r="S1700" s="259"/>
      <c r="T1700" s="260"/>
      <c r="AT1700" s="261" t="s">
        <v>180</v>
      </c>
      <c r="AU1700" s="261" t="s">
        <v>87</v>
      </c>
      <c r="AV1700" s="12" t="s">
        <v>25</v>
      </c>
      <c r="AW1700" s="12" t="s">
        <v>38</v>
      </c>
      <c r="AX1700" s="12" t="s">
        <v>75</v>
      </c>
      <c r="AY1700" s="261" t="s">
        <v>167</v>
      </c>
    </row>
    <row r="1701" spans="2:51" s="13" customFormat="1" ht="13.5">
      <c r="B1701" s="262"/>
      <c r="C1701" s="263"/>
      <c r="D1701" s="248" t="s">
        <v>180</v>
      </c>
      <c r="E1701" s="264" t="s">
        <v>24</v>
      </c>
      <c r="F1701" s="265" t="s">
        <v>87</v>
      </c>
      <c r="G1701" s="263"/>
      <c r="H1701" s="266">
        <v>2</v>
      </c>
      <c r="I1701" s="267"/>
      <c r="J1701" s="263"/>
      <c r="K1701" s="263"/>
      <c r="L1701" s="268"/>
      <c r="M1701" s="269"/>
      <c r="N1701" s="270"/>
      <c r="O1701" s="270"/>
      <c r="P1701" s="270"/>
      <c r="Q1701" s="270"/>
      <c r="R1701" s="270"/>
      <c r="S1701" s="270"/>
      <c r="T1701" s="271"/>
      <c r="AT1701" s="272" t="s">
        <v>180</v>
      </c>
      <c r="AU1701" s="272" t="s">
        <v>87</v>
      </c>
      <c r="AV1701" s="13" t="s">
        <v>87</v>
      </c>
      <c r="AW1701" s="13" t="s">
        <v>38</v>
      </c>
      <c r="AX1701" s="13" t="s">
        <v>25</v>
      </c>
      <c r="AY1701" s="272" t="s">
        <v>167</v>
      </c>
    </row>
    <row r="1702" spans="2:65" s="1" customFormat="1" ht="22.8" customHeight="1">
      <c r="B1702" s="47"/>
      <c r="C1702" s="236" t="s">
        <v>2099</v>
      </c>
      <c r="D1702" s="236" t="s">
        <v>169</v>
      </c>
      <c r="E1702" s="237" t="s">
        <v>2100</v>
      </c>
      <c r="F1702" s="238" t="s">
        <v>2101</v>
      </c>
      <c r="G1702" s="239" t="s">
        <v>296</v>
      </c>
      <c r="H1702" s="240">
        <v>1.502</v>
      </c>
      <c r="I1702" s="241"/>
      <c r="J1702" s="242">
        <f>ROUND(I1702*H1702,2)</f>
        <v>0</v>
      </c>
      <c r="K1702" s="238" t="s">
        <v>173</v>
      </c>
      <c r="L1702" s="73"/>
      <c r="M1702" s="243" t="s">
        <v>24</v>
      </c>
      <c r="N1702" s="244" t="s">
        <v>47</v>
      </c>
      <c r="O1702" s="48"/>
      <c r="P1702" s="245">
        <f>O1702*H1702</f>
        <v>0</v>
      </c>
      <c r="Q1702" s="245">
        <v>0</v>
      </c>
      <c r="R1702" s="245">
        <f>Q1702*H1702</f>
        <v>0</v>
      </c>
      <c r="S1702" s="245">
        <v>0</v>
      </c>
      <c r="T1702" s="246">
        <f>S1702*H1702</f>
        <v>0</v>
      </c>
      <c r="AR1702" s="25" t="s">
        <v>301</v>
      </c>
      <c r="AT1702" s="25" t="s">
        <v>169</v>
      </c>
      <c r="AU1702" s="25" t="s">
        <v>87</v>
      </c>
      <c r="AY1702" s="25" t="s">
        <v>167</v>
      </c>
      <c r="BE1702" s="247">
        <f>IF(N1702="základní",J1702,0)</f>
        <v>0</v>
      </c>
      <c r="BF1702" s="247">
        <f>IF(N1702="snížená",J1702,0)</f>
        <v>0</v>
      </c>
      <c r="BG1702" s="247">
        <f>IF(N1702="zákl. přenesená",J1702,0)</f>
        <v>0</v>
      </c>
      <c r="BH1702" s="247">
        <f>IF(N1702="sníž. přenesená",J1702,0)</f>
        <v>0</v>
      </c>
      <c r="BI1702" s="247">
        <f>IF(N1702="nulová",J1702,0)</f>
        <v>0</v>
      </c>
      <c r="BJ1702" s="25" t="s">
        <v>87</v>
      </c>
      <c r="BK1702" s="247">
        <f>ROUND(I1702*H1702,2)</f>
        <v>0</v>
      </c>
      <c r="BL1702" s="25" t="s">
        <v>301</v>
      </c>
      <c r="BM1702" s="25" t="s">
        <v>2102</v>
      </c>
    </row>
    <row r="1703" spans="2:47" s="1" customFormat="1" ht="13.5">
      <c r="B1703" s="47"/>
      <c r="C1703" s="75"/>
      <c r="D1703" s="248" t="s">
        <v>176</v>
      </c>
      <c r="E1703" s="75"/>
      <c r="F1703" s="249" t="s">
        <v>2103</v>
      </c>
      <c r="G1703" s="75"/>
      <c r="H1703" s="75"/>
      <c r="I1703" s="204"/>
      <c r="J1703" s="75"/>
      <c r="K1703" s="75"/>
      <c r="L1703" s="73"/>
      <c r="M1703" s="250"/>
      <c r="N1703" s="48"/>
      <c r="O1703" s="48"/>
      <c r="P1703" s="48"/>
      <c r="Q1703" s="48"/>
      <c r="R1703" s="48"/>
      <c r="S1703" s="48"/>
      <c r="T1703" s="96"/>
      <c r="AT1703" s="25" t="s">
        <v>176</v>
      </c>
      <c r="AU1703" s="25" t="s">
        <v>87</v>
      </c>
    </row>
    <row r="1704" spans="2:47" s="1" customFormat="1" ht="13.5">
      <c r="B1704" s="47"/>
      <c r="C1704" s="75"/>
      <c r="D1704" s="248" t="s">
        <v>178</v>
      </c>
      <c r="E1704" s="75"/>
      <c r="F1704" s="251" t="s">
        <v>2104</v>
      </c>
      <c r="G1704" s="75"/>
      <c r="H1704" s="75"/>
      <c r="I1704" s="204"/>
      <c r="J1704" s="75"/>
      <c r="K1704" s="75"/>
      <c r="L1704" s="73"/>
      <c r="M1704" s="250"/>
      <c r="N1704" s="48"/>
      <c r="O1704" s="48"/>
      <c r="P1704" s="48"/>
      <c r="Q1704" s="48"/>
      <c r="R1704" s="48"/>
      <c r="S1704" s="48"/>
      <c r="T1704" s="96"/>
      <c r="AT1704" s="25" t="s">
        <v>178</v>
      </c>
      <c r="AU1704" s="25" t="s">
        <v>87</v>
      </c>
    </row>
    <row r="1705" spans="2:63" s="11" customFormat="1" ht="29.85" customHeight="1">
      <c r="B1705" s="220"/>
      <c r="C1705" s="221"/>
      <c r="D1705" s="222" t="s">
        <v>74</v>
      </c>
      <c r="E1705" s="234" t="s">
        <v>2105</v>
      </c>
      <c r="F1705" s="234" t="s">
        <v>2106</v>
      </c>
      <c r="G1705" s="221"/>
      <c r="H1705" s="221"/>
      <c r="I1705" s="224"/>
      <c r="J1705" s="235">
        <f>BK1705</f>
        <v>0</v>
      </c>
      <c r="K1705" s="221"/>
      <c r="L1705" s="226"/>
      <c r="M1705" s="227"/>
      <c r="N1705" s="228"/>
      <c r="O1705" s="228"/>
      <c r="P1705" s="229">
        <f>SUM(P1706:P1789)</f>
        <v>0</v>
      </c>
      <c r="Q1705" s="228"/>
      <c r="R1705" s="229">
        <f>SUM(R1706:R1789)</f>
        <v>0.9048579999999999</v>
      </c>
      <c r="S1705" s="228"/>
      <c r="T1705" s="230">
        <f>SUM(T1706:T1789)</f>
        <v>0</v>
      </c>
      <c r="AR1705" s="231" t="s">
        <v>87</v>
      </c>
      <c r="AT1705" s="232" t="s">
        <v>74</v>
      </c>
      <c r="AU1705" s="232" t="s">
        <v>25</v>
      </c>
      <c r="AY1705" s="231" t="s">
        <v>167</v>
      </c>
      <c r="BK1705" s="233">
        <f>SUM(BK1706:BK1789)</f>
        <v>0</v>
      </c>
    </row>
    <row r="1706" spans="2:65" s="1" customFormat="1" ht="22.8" customHeight="1">
      <c r="B1706" s="47"/>
      <c r="C1706" s="236" t="s">
        <v>2107</v>
      </c>
      <c r="D1706" s="236" t="s">
        <v>169</v>
      </c>
      <c r="E1706" s="237" t="s">
        <v>2108</v>
      </c>
      <c r="F1706" s="238" t="s">
        <v>2109</v>
      </c>
      <c r="G1706" s="239" t="s">
        <v>270</v>
      </c>
      <c r="H1706" s="240">
        <v>24</v>
      </c>
      <c r="I1706" s="241"/>
      <c r="J1706" s="242">
        <f>ROUND(I1706*H1706,2)</f>
        <v>0</v>
      </c>
      <c r="K1706" s="238" t="s">
        <v>173</v>
      </c>
      <c r="L1706" s="73"/>
      <c r="M1706" s="243" t="s">
        <v>24</v>
      </c>
      <c r="N1706" s="244" t="s">
        <v>47</v>
      </c>
      <c r="O1706" s="48"/>
      <c r="P1706" s="245">
        <f>O1706*H1706</f>
        <v>0</v>
      </c>
      <c r="Q1706" s="245">
        <v>0.00062</v>
      </c>
      <c r="R1706" s="245">
        <f>Q1706*H1706</f>
        <v>0.01488</v>
      </c>
      <c r="S1706" s="245">
        <v>0</v>
      </c>
      <c r="T1706" s="246">
        <f>S1706*H1706</f>
        <v>0</v>
      </c>
      <c r="AR1706" s="25" t="s">
        <v>301</v>
      </c>
      <c r="AT1706" s="25" t="s">
        <v>169</v>
      </c>
      <c r="AU1706" s="25" t="s">
        <v>87</v>
      </c>
      <c r="AY1706" s="25" t="s">
        <v>167</v>
      </c>
      <c r="BE1706" s="247">
        <f>IF(N1706="základní",J1706,0)</f>
        <v>0</v>
      </c>
      <c r="BF1706" s="247">
        <f>IF(N1706="snížená",J1706,0)</f>
        <v>0</v>
      </c>
      <c r="BG1706" s="247">
        <f>IF(N1706="zákl. přenesená",J1706,0)</f>
        <v>0</v>
      </c>
      <c r="BH1706" s="247">
        <f>IF(N1706="sníž. přenesená",J1706,0)</f>
        <v>0</v>
      </c>
      <c r="BI1706" s="247">
        <f>IF(N1706="nulová",J1706,0)</f>
        <v>0</v>
      </c>
      <c r="BJ1706" s="25" t="s">
        <v>87</v>
      </c>
      <c r="BK1706" s="247">
        <f>ROUND(I1706*H1706,2)</f>
        <v>0</v>
      </c>
      <c r="BL1706" s="25" t="s">
        <v>301</v>
      </c>
      <c r="BM1706" s="25" t="s">
        <v>2110</v>
      </c>
    </row>
    <row r="1707" spans="2:47" s="1" customFormat="1" ht="13.5">
      <c r="B1707" s="47"/>
      <c r="C1707" s="75"/>
      <c r="D1707" s="248" t="s">
        <v>176</v>
      </c>
      <c r="E1707" s="75"/>
      <c r="F1707" s="249" t="s">
        <v>2109</v>
      </c>
      <c r="G1707" s="75"/>
      <c r="H1707" s="75"/>
      <c r="I1707" s="204"/>
      <c r="J1707" s="75"/>
      <c r="K1707" s="75"/>
      <c r="L1707" s="73"/>
      <c r="M1707" s="250"/>
      <c r="N1707" s="48"/>
      <c r="O1707" s="48"/>
      <c r="P1707" s="48"/>
      <c r="Q1707" s="48"/>
      <c r="R1707" s="48"/>
      <c r="S1707" s="48"/>
      <c r="T1707" s="96"/>
      <c r="AT1707" s="25" t="s">
        <v>176</v>
      </c>
      <c r="AU1707" s="25" t="s">
        <v>87</v>
      </c>
    </row>
    <row r="1708" spans="2:47" s="1" customFormat="1" ht="13.5">
      <c r="B1708" s="47"/>
      <c r="C1708" s="75"/>
      <c r="D1708" s="248" t="s">
        <v>1939</v>
      </c>
      <c r="E1708" s="75"/>
      <c r="F1708" s="251" t="s">
        <v>2111</v>
      </c>
      <c r="G1708" s="75"/>
      <c r="H1708" s="75"/>
      <c r="I1708" s="204"/>
      <c r="J1708" s="75"/>
      <c r="K1708" s="75"/>
      <c r="L1708" s="73"/>
      <c r="M1708" s="250"/>
      <c r="N1708" s="48"/>
      <c r="O1708" s="48"/>
      <c r="P1708" s="48"/>
      <c r="Q1708" s="48"/>
      <c r="R1708" s="48"/>
      <c r="S1708" s="48"/>
      <c r="T1708" s="96"/>
      <c r="AT1708" s="25" t="s">
        <v>1939</v>
      </c>
      <c r="AU1708" s="25" t="s">
        <v>87</v>
      </c>
    </row>
    <row r="1709" spans="2:51" s="12" customFormat="1" ht="13.5">
      <c r="B1709" s="252"/>
      <c r="C1709" s="253"/>
      <c r="D1709" s="248" t="s">
        <v>180</v>
      </c>
      <c r="E1709" s="254" t="s">
        <v>24</v>
      </c>
      <c r="F1709" s="255" t="s">
        <v>2112</v>
      </c>
      <c r="G1709" s="253"/>
      <c r="H1709" s="254" t="s">
        <v>24</v>
      </c>
      <c r="I1709" s="256"/>
      <c r="J1709" s="253"/>
      <c r="K1709" s="253"/>
      <c r="L1709" s="257"/>
      <c r="M1709" s="258"/>
      <c r="N1709" s="259"/>
      <c r="O1709" s="259"/>
      <c r="P1709" s="259"/>
      <c r="Q1709" s="259"/>
      <c r="R1709" s="259"/>
      <c r="S1709" s="259"/>
      <c r="T1709" s="260"/>
      <c r="AT1709" s="261" t="s">
        <v>180</v>
      </c>
      <c r="AU1709" s="261" t="s">
        <v>87</v>
      </c>
      <c r="AV1709" s="12" t="s">
        <v>25</v>
      </c>
      <c r="AW1709" s="12" t="s">
        <v>38</v>
      </c>
      <c r="AX1709" s="12" t="s">
        <v>75</v>
      </c>
      <c r="AY1709" s="261" t="s">
        <v>167</v>
      </c>
    </row>
    <row r="1710" spans="2:51" s="12" customFormat="1" ht="13.5">
      <c r="B1710" s="252"/>
      <c r="C1710" s="253"/>
      <c r="D1710" s="248" t="s">
        <v>180</v>
      </c>
      <c r="E1710" s="254" t="s">
        <v>24</v>
      </c>
      <c r="F1710" s="255" t="s">
        <v>417</v>
      </c>
      <c r="G1710" s="253"/>
      <c r="H1710" s="254" t="s">
        <v>24</v>
      </c>
      <c r="I1710" s="256"/>
      <c r="J1710" s="253"/>
      <c r="K1710" s="253"/>
      <c r="L1710" s="257"/>
      <c r="M1710" s="258"/>
      <c r="N1710" s="259"/>
      <c r="O1710" s="259"/>
      <c r="P1710" s="259"/>
      <c r="Q1710" s="259"/>
      <c r="R1710" s="259"/>
      <c r="S1710" s="259"/>
      <c r="T1710" s="260"/>
      <c r="AT1710" s="261" t="s">
        <v>180</v>
      </c>
      <c r="AU1710" s="261" t="s">
        <v>87</v>
      </c>
      <c r="AV1710" s="12" t="s">
        <v>25</v>
      </c>
      <c r="AW1710" s="12" t="s">
        <v>38</v>
      </c>
      <c r="AX1710" s="12" t="s">
        <v>75</v>
      </c>
      <c r="AY1710" s="261" t="s">
        <v>167</v>
      </c>
    </row>
    <row r="1711" spans="2:51" s="12" customFormat="1" ht="13.5">
      <c r="B1711" s="252"/>
      <c r="C1711" s="253"/>
      <c r="D1711" s="248" t="s">
        <v>180</v>
      </c>
      <c r="E1711" s="254" t="s">
        <v>24</v>
      </c>
      <c r="F1711" s="255" t="s">
        <v>2113</v>
      </c>
      <c r="G1711" s="253"/>
      <c r="H1711" s="254" t="s">
        <v>24</v>
      </c>
      <c r="I1711" s="256"/>
      <c r="J1711" s="253"/>
      <c r="K1711" s="253"/>
      <c r="L1711" s="257"/>
      <c r="M1711" s="258"/>
      <c r="N1711" s="259"/>
      <c r="O1711" s="259"/>
      <c r="P1711" s="259"/>
      <c r="Q1711" s="259"/>
      <c r="R1711" s="259"/>
      <c r="S1711" s="259"/>
      <c r="T1711" s="260"/>
      <c r="AT1711" s="261" t="s">
        <v>180</v>
      </c>
      <c r="AU1711" s="261" t="s">
        <v>87</v>
      </c>
      <c r="AV1711" s="12" t="s">
        <v>25</v>
      </c>
      <c r="AW1711" s="12" t="s">
        <v>38</v>
      </c>
      <c r="AX1711" s="12" t="s">
        <v>75</v>
      </c>
      <c r="AY1711" s="261" t="s">
        <v>167</v>
      </c>
    </row>
    <row r="1712" spans="2:51" s="13" customFormat="1" ht="13.5">
      <c r="B1712" s="262"/>
      <c r="C1712" s="263"/>
      <c r="D1712" s="248" t="s">
        <v>180</v>
      </c>
      <c r="E1712" s="264" t="s">
        <v>24</v>
      </c>
      <c r="F1712" s="265" t="s">
        <v>2114</v>
      </c>
      <c r="G1712" s="263"/>
      <c r="H1712" s="266">
        <v>12</v>
      </c>
      <c r="I1712" s="267"/>
      <c r="J1712" s="263"/>
      <c r="K1712" s="263"/>
      <c r="L1712" s="268"/>
      <c r="M1712" s="269"/>
      <c r="N1712" s="270"/>
      <c r="O1712" s="270"/>
      <c r="P1712" s="270"/>
      <c r="Q1712" s="270"/>
      <c r="R1712" s="270"/>
      <c r="S1712" s="270"/>
      <c r="T1712" s="271"/>
      <c r="AT1712" s="272" t="s">
        <v>180</v>
      </c>
      <c r="AU1712" s="272" t="s">
        <v>87</v>
      </c>
      <c r="AV1712" s="13" t="s">
        <v>87</v>
      </c>
      <c r="AW1712" s="13" t="s">
        <v>38</v>
      </c>
      <c r="AX1712" s="13" t="s">
        <v>75</v>
      </c>
      <c r="AY1712" s="272" t="s">
        <v>167</v>
      </c>
    </row>
    <row r="1713" spans="2:51" s="13" customFormat="1" ht="13.5">
      <c r="B1713" s="262"/>
      <c r="C1713" s="263"/>
      <c r="D1713" s="248" t="s">
        <v>180</v>
      </c>
      <c r="E1713" s="264" t="s">
        <v>24</v>
      </c>
      <c r="F1713" s="265" t="s">
        <v>2115</v>
      </c>
      <c r="G1713" s="263"/>
      <c r="H1713" s="266">
        <v>9.65</v>
      </c>
      <c r="I1713" s="267"/>
      <c r="J1713" s="263"/>
      <c r="K1713" s="263"/>
      <c r="L1713" s="268"/>
      <c r="M1713" s="269"/>
      <c r="N1713" s="270"/>
      <c r="O1713" s="270"/>
      <c r="P1713" s="270"/>
      <c r="Q1713" s="270"/>
      <c r="R1713" s="270"/>
      <c r="S1713" s="270"/>
      <c r="T1713" s="271"/>
      <c r="AT1713" s="272" t="s">
        <v>180</v>
      </c>
      <c r="AU1713" s="272" t="s">
        <v>87</v>
      </c>
      <c r="AV1713" s="13" t="s">
        <v>87</v>
      </c>
      <c r="AW1713" s="13" t="s">
        <v>38</v>
      </c>
      <c r="AX1713" s="13" t="s">
        <v>75</v>
      </c>
      <c r="AY1713" s="272" t="s">
        <v>167</v>
      </c>
    </row>
    <row r="1714" spans="2:51" s="13" customFormat="1" ht="13.5">
      <c r="B1714" s="262"/>
      <c r="C1714" s="263"/>
      <c r="D1714" s="248" t="s">
        <v>180</v>
      </c>
      <c r="E1714" s="264" t="s">
        <v>24</v>
      </c>
      <c r="F1714" s="265" t="s">
        <v>2116</v>
      </c>
      <c r="G1714" s="263"/>
      <c r="H1714" s="266">
        <v>2.35</v>
      </c>
      <c r="I1714" s="267"/>
      <c r="J1714" s="263"/>
      <c r="K1714" s="263"/>
      <c r="L1714" s="268"/>
      <c r="M1714" s="269"/>
      <c r="N1714" s="270"/>
      <c r="O1714" s="270"/>
      <c r="P1714" s="270"/>
      <c r="Q1714" s="270"/>
      <c r="R1714" s="270"/>
      <c r="S1714" s="270"/>
      <c r="T1714" s="271"/>
      <c r="AT1714" s="272" t="s">
        <v>180</v>
      </c>
      <c r="AU1714" s="272" t="s">
        <v>87</v>
      </c>
      <c r="AV1714" s="13" t="s">
        <v>87</v>
      </c>
      <c r="AW1714" s="13" t="s">
        <v>38</v>
      </c>
      <c r="AX1714" s="13" t="s">
        <v>75</v>
      </c>
      <c r="AY1714" s="272" t="s">
        <v>167</v>
      </c>
    </row>
    <row r="1715" spans="2:51" s="14" customFormat="1" ht="13.5">
      <c r="B1715" s="273"/>
      <c r="C1715" s="274"/>
      <c r="D1715" s="248" t="s">
        <v>180</v>
      </c>
      <c r="E1715" s="275" t="s">
        <v>24</v>
      </c>
      <c r="F1715" s="276" t="s">
        <v>201</v>
      </c>
      <c r="G1715" s="274"/>
      <c r="H1715" s="277">
        <v>24</v>
      </c>
      <c r="I1715" s="278"/>
      <c r="J1715" s="274"/>
      <c r="K1715" s="274"/>
      <c r="L1715" s="279"/>
      <c r="M1715" s="280"/>
      <c r="N1715" s="281"/>
      <c r="O1715" s="281"/>
      <c r="P1715" s="281"/>
      <c r="Q1715" s="281"/>
      <c r="R1715" s="281"/>
      <c r="S1715" s="281"/>
      <c r="T1715" s="282"/>
      <c r="AT1715" s="283" t="s">
        <v>180</v>
      </c>
      <c r="AU1715" s="283" t="s">
        <v>87</v>
      </c>
      <c r="AV1715" s="14" t="s">
        <v>174</v>
      </c>
      <c r="AW1715" s="14" t="s">
        <v>38</v>
      </c>
      <c r="AX1715" s="14" t="s">
        <v>25</v>
      </c>
      <c r="AY1715" s="283" t="s">
        <v>167</v>
      </c>
    </row>
    <row r="1716" spans="2:65" s="1" customFormat="1" ht="22.8" customHeight="1">
      <c r="B1716" s="47"/>
      <c r="C1716" s="236" t="s">
        <v>2117</v>
      </c>
      <c r="D1716" s="236" t="s">
        <v>169</v>
      </c>
      <c r="E1716" s="237" t="s">
        <v>2118</v>
      </c>
      <c r="F1716" s="238" t="s">
        <v>2119</v>
      </c>
      <c r="G1716" s="239" t="s">
        <v>226</v>
      </c>
      <c r="H1716" s="240">
        <v>37.7</v>
      </c>
      <c r="I1716" s="241"/>
      <c r="J1716" s="242">
        <f>ROUND(I1716*H1716,2)</f>
        <v>0</v>
      </c>
      <c r="K1716" s="238" t="s">
        <v>173</v>
      </c>
      <c r="L1716" s="73"/>
      <c r="M1716" s="243" t="s">
        <v>24</v>
      </c>
      <c r="N1716" s="244" t="s">
        <v>47</v>
      </c>
      <c r="O1716" s="48"/>
      <c r="P1716" s="245">
        <f>O1716*H1716</f>
        <v>0</v>
      </c>
      <c r="Q1716" s="245">
        <v>0.00392</v>
      </c>
      <c r="R1716" s="245">
        <f>Q1716*H1716</f>
        <v>0.147784</v>
      </c>
      <c r="S1716" s="245">
        <v>0</v>
      </c>
      <c r="T1716" s="246">
        <f>S1716*H1716</f>
        <v>0</v>
      </c>
      <c r="AR1716" s="25" t="s">
        <v>301</v>
      </c>
      <c r="AT1716" s="25" t="s">
        <v>169</v>
      </c>
      <c r="AU1716" s="25" t="s">
        <v>87</v>
      </c>
      <c r="AY1716" s="25" t="s">
        <v>167</v>
      </c>
      <c r="BE1716" s="247">
        <f>IF(N1716="základní",J1716,0)</f>
        <v>0</v>
      </c>
      <c r="BF1716" s="247">
        <f>IF(N1716="snížená",J1716,0)</f>
        <v>0</v>
      </c>
      <c r="BG1716" s="247">
        <f>IF(N1716="zákl. přenesená",J1716,0)</f>
        <v>0</v>
      </c>
      <c r="BH1716" s="247">
        <f>IF(N1716="sníž. přenesená",J1716,0)</f>
        <v>0</v>
      </c>
      <c r="BI1716" s="247">
        <f>IF(N1716="nulová",J1716,0)</f>
        <v>0</v>
      </c>
      <c r="BJ1716" s="25" t="s">
        <v>87</v>
      </c>
      <c r="BK1716" s="247">
        <f>ROUND(I1716*H1716,2)</f>
        <v>0</v>
      </c>
      <c r="BL1716" s="25" t="s">
        <v>301</v>
      </c>
      <c r="BM1716" s="25" t="s">
        <v>2120</v>
      </c>
    </row>
    <row r="1717" spans="2:47" s="1" customFormat="1" ht="13.5">
      <c r="B1717" s="47"/>
      <c r="C1717" s="75"/>
      <c r="D1717" s="248" t="s">
        <v>176</v>
      </c>
      <c r="E1717" s="75"/>
      <c r="F1717" s="249" t="s">
        <v>2119</v>
      </c>
      <c r="G1717" s="75"/>
      <c r="H1717" s="75"/>
      <c r="I1717" s="204"/>
      <c r="J1717" s="75"/>
      <c r="K1717" s="75"/>
      <c r="L1717" s="73"/>
      <c r="M1717" s="250"/>
      <c r="N1717" s="48"/>
      <c r="O1717" s="48"/>
      <c r="P1717" s="48"/>
      <c r="Q1717" s="48"/>
      <c r="R1717" s="48"/>
      <c r="S1717" s="48"/>
      <c r="T1717" s="96"/>
      <c r="AT1717" s="25" t="s">
        <v>176</v>
      </c>
      <c r="AU1717" s="25" t="s">
        <v>87</v>
      </c>
    </row>
    <row r="1718" spans="2:47" s="1" customFormat="1" ht="13.5">
      <c r="B1718" s="47"/>
      <c r="C1718" s="75"/>
      <c r="D1718" s="248" t="s">
        <v>1939</v>
      </c>
      <c r="E1718" s="75"/>
      <c r="F1718" s="251" t="s">
        <v>2111</v>
      </c>
      <c r="G1718" s="75"/>
      <c r="H1718" s="75"/>
      <c r="I1718" s="204"/>
      <c r="J1718" s="75"/>
      <c r="K1718" s="75"/>
      <c r="L1718" s="73"/>
      <c r="M1718" s="250"/>
      <c r="N1718" s="48"/>
      <c r="O1718" s="48"/>
      <c r="P1718" s="48"/>
      <c r="Q1718" s="48"/>
      <c r="R1718" s="48"/>
      <c r="S1718" s="48"/>
      <c r="T1718" s="96"/>
      <c r="AT1718" s="25" t="s">
        <v>1939</v>
      </c>
      <c r="AU1718" s="25" t="s">
        <v>87</v>
      </c>
    </row>
    <row r="1719" spans="2:51" s="12" customFormat="1" ht="13.5">
      <c r="B1719" s="252"/>
      <c r="C1719" s="253"/>
      <c r="D1719" s="248" t="s">
        <v>180</v>
      </c>
      <c r="E1719" s="254" t="s">
        <v>24</v>
      </c>
      <c r="F1719" s="255" t="s">
        <v>2112</v>
      </c>
      <c r="G1719" s="253"/>
      <c r="H1719" s="254" t="s">
        <v>24</v>
      </c>
      <c r="I1719" s="256"/>
      <c r="J1719" s="253"/>
      <c r="K1719" s="253"/>
      <c r="L1719" s="257"/>
      <c r="M1719" s="258"/>
      <c r="N1719" s="259"/>
      <c r="O1719" s="259"/>
      <c r="P1719" s="259"/>
      <c r="Q1719" s="259"/>
      <c r="R1719" s="259"/>
      <c r="S1719" s="259"/>
      <c r="T1719" s="260"/>
      <c r="AT1719" s="261" t="s">
        <v>180</v>
      </c>
      <c r="AU1719" s="261" t="s">
        <v>87</v>
      </c>
      <c r="AV1719" s="12" t="s">
        <v>25</v>
      </c>
      <c r="AW1719" s="12" t="s">
        <v>38</v>
      </c>
      <c r="AX1719" s="12" t="s">
        <v>75</v>
      </c>
      <c r="AY1719" s="261" t="s">
        <v>167</v>
      </c>
    </row>
    <row r="1720" spans="2:51" s="12" customFormat="1" ht="13.5">
      <c r="B1720" s="252"/>
      <c r="C1720" s="253"/>
      <c r="D1720" s="248" t="s">
        <v>180</v>
      </c>
      <c r="E1720" s="254" t="s">
        <v>24</v>
      </c>
      <c r="F1720" s="255" t="s">
        <v>417</v>
      </c>
      <c r="G1720" s="253"/>
      <c r="H1720" s="254" t="s">
        <v>24</v>
      </c>
      <c r="I1720" s="256"/>
      <c r="J1720" s="253"/>
      <c r="K1720" s="253"/>
      <c r="L1720" s="257"/>
      <c r="M1720" s="258"/>
      <c r="N1720" s="259"/>
      <c r="O1720" s="259"/>
      <c r="P1720" s="259"/>
      <c r="Q1720" s="259"/>
      <c r="R1720" s="259"/>
      <c r="S1720" s="259"/>
      <c r="T1720" s="260"/>
      <c r="AT1720" s="261" t="s">
        <v>180</v>
      </c>
      <c r="AU1720" s="261" t="s">
        <v>87</v>
      </c>
      <c r="AV1720" s="12" t="s">
        <v>25</v>
      </c>
      <c r="AW1720" s="12" t="s">
        <v>38</v>
      </c>
      <c r="AX1720" s="12" t="s">
        <v>75</v>
      </c>
      <c r="AY1720" s="261" t="s">
        <v>167</v>
      </c>
    </row>
    <row r="1721" spans="2:51" s="12" customFormat="1" ht="13.5">
      <c r="B1721" s="252"/>
      <c r="C1721" s="253"/>
      <c r="D1721" s="248" t="s">
        <v>180</v>
      </c>
      <c r="E1721" s="254" t="s">
        <v>24</v>
      </c>
      <c r="F1721" s="255" t="s">
        <v>2121</v>
      </c>
      <c r="G1721" s="253"/>
      <c r="H1721" s="254" t="s">
        <v>24</v>
      </c>
      <c r="I1721" s="256"/>
      <c r="J1721" s="253"/>
      <c r="K1721" s="253"/>
      <c r="L1721" s="257"/>
      <c r="M1721" s="258"/>
      <c r="N1721" s="259"/>
      <c r="O1721" s="259"/>
      <c r="P1721" s="259"/>
      <c r="Q1721" s="259"/>
      <c r="R1721" s="259"/>
      <c r="S1721" s="259"/>
      <c r="T1721" s="260"/>
      <c r="AT1721" s="261" t="s">
        <v>180</v>
      </c>
      <c r="AU1721" s="261" t="s">
        <v>87</v>
      </c>
      <c r="AV1721" s="12" t="s">
        <v>25</v>
      </c>
      <c r="AW1721" s="12" t="s">
        <v>38</v>
      </c>
      <c r="AX1721" s="12" t="s">
        <v>75</v>
      </c>
      <c r="AY1721" s="261" t="s">
        <v>167</v>
      </c>
    </row>
    <row r="1722" spans="2:51" s="13" customFormat="1" ht="13.5">
      <c r="B1722" s="262"/>
      <c r="C1722" s="263"/>
      <c r="D1722" s="248" t="s">
        <v>180</v>
      </c>
      <c r="E1722" s="264" t="s">
        <v>24</v>
      </c>
      <c r="F1722" s="265" t="s">
        <v>2122</v>
      </c>
      <c r="G1722" s="263"/>
      <c r="H1722" s="266">
        <v>21.06</v>
      </c>
      <c r="I1722" s="267"/>
      <c r="J1722" s="263"/>
      <c r="K1722" s="263"/>
      <c r="L1722" s="268"/>
      <c r="M1722" s="269"/>
      <c r="N1722" s="270"/>
      <c r="O1722" s="270"/>
      <c r="P1722" s="270"/>
      <c r="Q1722" s="270"/>
      <c r="R1722" s="270"/>
      <c r="S1722" s="270"/>
      <c r="T1722" s="271"/>
      <c r="AT1722" s="272" t="s">
        <v>180</v>
      </c>
      <c r="AU1722" s="272" t="s">
        <v>87</v>
      </c>
      <c r="AV1722" s="13" t="s">
        <v>87</v>
      </c>
      <c r="AW1722" s="13" t="s">
        <v>38</v>
      </c>
      <c r="AX1722" s="13" t="s">
        <v>75</v>
      </c>
      <c r="AY1722" s="272" t="s">
        <v>167</v>
      </c>
    </row>
    <row r="1723" spans="2:51" s="12" customFormat="1" ht="13.5">
      <c r="B1723" s="252"/>
      <c r="C1723" s="253"/>
      <c r="D1723" s="248" t="s">
        <v>180</v>
      </c>
      <c r="E1723" s="254" t="s">
        <v>24</v>
      </c>
      <c r="F1723" s="255" t="s">
        <v>2123</v>
      </c>
      <c r="G1723" s="253"/>
      <c r="H1723" s="254" t="s">
        <v>24</v>
      </c>
      <c r="I1723" s="256"/>
      <c r="J1723" s="253"/>
      <c r="K1723" s="253"/>
      <c r="L1723" s="257"/>
      <c r="M1723" s="258"/>
      <c r="N1723" s="259"/>
      <c r="O1723" s="259"/>
      <c r="P1723" s="259"/>
      <c r="Q1723" s="259"/>
      <c r="R1723" s="259"/>
      <c r="S1723" s="259"/>
      <c r="T1723" s="260"/>
      <c r="AT1723" s="261" t="s">
        <v>180</v>
      </c>
      <c r="AU1723" s="261" t="s">
        <v>87</v>
      </c>
      <c r="AV1723" s="12" t="s">
        <v>25</v>
      </c>
      <c r="AW1723" s="12" t="s">
        <v>38</v>
      </c>
      <c r="AX1723" s="12" t="s">
        <v>75</v>
      </c>
      <c r="AY1723" s="261" t="s">
        <v>167</v>
      </c>
    </row>
    <row r="1724" spans="2:51" s="13" customFormat="1" ht="13.5">
      <c r="B1724" s="262"/>
      <c r="C1724" s="263"/>
      <c r="D1724" s="248" t="s">
        <v>180</v>
      </c>
      <c r="E1724" s="264" t="s">
        <v>24</v>
      </c>
      <c r="F1724" s="265" t="s">
        <v>2124</v>
      </c>
      <c r="G1724" s="263"/>
      <c r="H1724" s="266">
        <v>8.71</v>
      </c>
      <c r="I1724" s="267"/>
      <c r="J1724" s="263"/>
      <c r="K1724" s="263"/>
      <c r="L1724" s="268"/>
      <c r="M1724" s="269"/>
      <c r="N1724" s="270"/>
      <c r="O1724" s="270"/>
      <c r="P1724" s="270"/>
      <c r="Q1724" s="270"/>
      <c r="R1724" s="270"/>
      <c r="S1724" s="270"/>
      <c r="T1724" s="271"/>
      <c r="AT1724" s="272" t="s">
        <v>180</v>
      </c>
      <c r="AU1724" s="272" t="s">
        <v>87</v>
      </c>
      <c r="AV1724" s="13" t="s">
        <v>87</v>
      </c>
      <c r="AW1724" s="13" t="s">
        <v>38</v>
      </c>
      <c r="AX1724" s="13" t="s">
        <v>75</v>
      </c>
      <c r="AY1724" s="272" t="s">
        <v>167</v>
      </c>
    </row>
    <row r="1725" spans="2:51" s="13" customFormat="1" ht="13.5">
      <c r="B1725" s="262"/>
      <c r="C1725" s="263"/>
      <c r="D1725" s="248" t="s">
        <v>180</v>
      </c>
      <c r="E1725" s="264" t="s">
        <v>24</v>
      </c>
      <c r="F1725" s="265" t="s">
        <v>2125</v>
      </c>
      <c r="G1725" s="263"/>
      <c r="H1725" s="266">
        <v>1.53</v>
      </c>
      <c r="I1725" s="267"/>
      <c r="J1725" s="263"/>
      <c r="K1725" s="263"/>
      <c r="L1725" s="268"/>
      <c r="M1725" s="269"/>
      <c r="N1725" s="270"/>
      <c r="O1725" s="270"/>
      <c r="P1725" s="270"/>
      <c r="Q1725" s="270"/>
      <c r="R1725" s="270"/>
      <c r="S1725" s="270"/>
      <c r="T1725" s="271"/>
      <c r="AT1725" s="272" t="s">
        <v>180</v>
      </c>
      <c r="AU1725" s="272" t="s">
        <v>87</v>
      </c>
      <c r="AV1725" s="13" t="s">
        <v>87</v>
      </c>
      <c r="AW1725" s="13" t="s">
        <v>38</v>
      </c>
      <c r="AX1725" s="13" t="s">
        <v>75</v>
      </c>
      <c r="AY1725" s="272" t="s">
        <v>167</v>
      </c>
    </row>
    <row r="1726" spans="2:51" s="15" customFormat="1" ht="13.5">
      <c r="B1726" s="295"/>
      <c r="C1726" s="296"/>
      <c r="D1726" s="248" t="s">
        <v>180</v>
      </c>
      <c r="E1726" s="297" t="s">
        <v>24</v>
      </c>
      <c r="F1726" s="298" t="s">
        <v>708</v>
      </c>
      <c r="G1726" s="296"/>
      <c r="H1726" s="299">
        <v>31.3</v>
      </c>
      <c r="I1726" s="300"/>
      <c r="J1726" s="296"/>
      <c r="K1726" s="296"/>
      <c r="L1726" s="301"/>
      <c r="M1726" s="302"/>
      <c r="N1726" s="303"/>
      <c r="O1726" s="303"/>
      <c r="P1726" s="303"/>
      <c r="Q1726" s="303"/>
      <c r="R1726" s="303"/>
      <c r="S1726" s="303"/>
      <c r="T1726" s="304"/>
      <c r="AT1726" s="305" t="s">
        <v>180</v>
      </c>
      <c r="AU1726" s="305" t="s">
        <v>87</v>
      </c>
      <c r="AV1726" s="15" t="s">
        <v>190</v>
      </c>
      <c r="AW1726" s="15" t="s">
        <v>38</v>
      </c>
      <c r="AX1726" s="15" t="s">
        <v>75</v>
      </c>
      <c r="AY1726" s="305" t="s">
        <v>167</v>
      </c>
    </row>
    <row r="1727" spans="2:51" s="12" customFormat="1" ht="13.5">
      <c r="B1727" s="252"/>
      <c r="C1727" s="253"/>
      <c r="D1727" s="248" t="s">
        <v>180</v>
      </c>
      <c r="E1727" s="254" t="s">
        <v>24</v>
      </c>
      <c r="F1727" s="255" t="s">
        <v>2126</v>
      </c>
      <c r="G1727" s="253"/>
      <c r="H1727" s="254" t="s">
        <v>24</v>
      </c>
      <c r="I1727" s="256"/>
      <c r="J1727" s="253"/>
      <c r="K1727" s="253"/>
      <c r="L1727" s="257"/>
      <c r="M1727" s="258"/>
      <c r="N1727" s="259"/>
      <c r="O1727" s="259"/>
      <c r="P1727" s="259"/>
      <c r="Q1727" s="259"/>
      <c r="R1727" s="259"/>
      <c r="S1727" s="259"/>
      <c r="T1727" s="260"/>
      <c r="AT1727" s="261" t="s">
        <v>180</v>
      </c>
      <c r="AU1727" s="261" t="s">
        <v>87</v>
      </c>
      <c r="AV1727" s="12" t="s">
        <v>25</v>
      </c>
      <c r="AW1727" s="12" t="s">
        <v>38</v>
      </c>
      <c r="AX1727" s="12" t="s">
        <v>75</v>
      </c>
      <c r="AY1727" s="261" t="s">
        <v>167</v>
      </c>
    </row>
    <row r="1728" spans="2:51" s="12" customFormat="1" ht="13.5">
      <c r="B1728" s="252"/>
      <c r="C1728" s="253"/>
      <c r="D1728" s="248" t="s">
        <v>180</v>
      </c>
      <c r="E1728" s="254" t="s">
        <v>24</v>
      </c>
      <c r="F1728" s="255" t="s">
        <v>2127</v>
      </c>
      <c r="G1728" s="253"/>
      <c r="H1728" s="254" t="s">
        <v>24</v>
      </c>
      <c r="I1728" s="256"/>
      <c r="J1728" s="253"/>
      <c r="K1728" s="253"/>
      <c r="L1728" s="257"/>
      <c r="M1728" s="258"/>
      <c r="N1728" s="259"/>
      <c r="O1728" s="259"/>
      <c r="P1728" s="259"/>
      <c r="Q1728" s="259"/>
      <c r="R1728" s="259"/>
      <c r="S1728" s="259"/>
      <c r="T1728" s="260"/>
      <c r="AT1728" s="261" t="s">
        <v>180</v>
      </c>
      <c r="AU1728" s="261" t="s">
        <v>87</v>
      </c>
      <c r="AV1728" s="12" t="s">
        <v>25</v>
      </c>
      <c r="AW1728" s="12" t="s">
        <v>38</v>
      </c>
      <c r="AX1728" s="12" t="s">
        <v>75</v>
      </c>
      <c r="AY1728" s="261" t="s">
        <v>167</v>
      </c>
    </row>
    <row r="1729" spans="2:51" s="13" customFormat="1" ht="13.5">
      <c r="B1729" s="262"/>
      <c r="C1729" s="263"/>
      <c r="D1729" s="248" t="s">
        <v>180</v>
      </c>
      <c r="E1729" s="264" t="s">
        <v>24</v>
      </c>
      <c r="F1729" s="265" t="s">
        <v>2128</v>
      </c>
      <c r="G1729" s="263"/>
      <c r="H1729" s="266">
        <v>6.4</v>
      </c>
      <c r="I1729" s="267"/>
      <c r="J1729" s="263"/>
      <c r="K1729" s="263"/>
      <c r="L1729" s="268"/>
      <c r="M1729" s="269"/>
      <c r="N1729" s="270"/>
      <c r="O1729" s="270"/>
      <c r="P1729" s="270"/>
      <c r="Q1729" s="270"/>
      <c r="R1729" s="270"/>
      <c r="S1729" s="270"/>
      <c r="T1729" s="271"/>
      <c r="AT1729" s="272" t="s">
        <v>180</v>
      </c>
      <c r="AU1729" s="272" t="s">
        <v>87</v>
      </c>
      <c r="AV1729" s="13" t="s">
        <v>87</v>
      </c>
      <c r="AW1729" s="13" t="s">
        <v>38</v>
      </c>
      <c r="AX1729" s="13" t="s">
        <v>75</v>
      </c>
      <c r="AY1729" s="272" t="s">
        <v>167</v>
      </c>
    </row>
    <row r="1730" spans="2:51" s="14" customFormat="1" ht="13.5">
      <c r="B1730" s="273"/>
      <c r="C1730" s="274"/>
      <c r="D1730" s="248" t="s">
        <v>180</v>
      </c>
      <c r="E1730" s="275" t="s">
        <v>24</v>
      </c>
      <c r="F1730" s="276" t="s">
        <v>201</v>
      </c>
      <c r="G1730" s="274"/>
      <c r="H1730" s="277">
        <v>37.7</v>
      </c>
      <c r="I1730" s="278"/>
      <c r="J1730" s="274"/>
      <c r="K1730" s="274"/>
      <c r="L1730" s="279"/>
      <c r="M1730" s="280"/>
      <c r="N1730" s="281"/>
      <c r="O1730" s="281"/>
      <c r="P1730" s="281"/>
      <c r="Q1730" s="281"/>
      <c r="R1730" s="281"/>
      <c r="S1730" s="281"/>
      <c r="T1730" s="282"/>
      <c r="AT1730" s="283" t="s">
        <v>180</v>
      </c>
      <c r="AU1730" s="283" t="s">
        <v>87</v>
      </c>
      <c r="AV1730" s="14" t="s">
        <v>174</v>
      </c>
      <c r="AW1730" s="14" t="s">
        <v>38</v>
      </c>
      <c r="AX1730" s="14" t="s">
        <v>25</v>
      </c>
      <c r="AY1730" s="283" t="s">
        <v>167</v>
      </c>
    </row>
    <row r="1731" spans="2:65" s="1" customFormat="1" ht="22.8" customHeight="1">
      <c r="B1731" s="47"/>
      <c r="C1731" s="285" t="s">
        <v>2129</v>
      </c>
      <c r="D1731" s="285" t="s">
        <v>293</v>
      </c>
      <c r="E1731" s="286" t="s">
        <v>2130</v>
      </c>
      <c r="F1731" s="287" t="s">
        <v>2131</v>
      </c>
      <c r="G1731" s="288" t="s">
        <v>226</v>
      </c>
      <c r="H1731" s="289">
        <v>38</v>
      </c>
      <c r="I1731" s="290"/>
      <c r="J1731" s="291">
        <f>ROUND(I1731*H1731,2)</f>
        <v>0</v>
      </c>
      <c r="K1731" s="287" t="s">
        <v>24</v>
      </c>
      <c r="L1731" s="292"/>
      <c r="M1731" s="293" t="s">
        <v>24</v>
      </c>
      <c r="N1731" s="294" t="s">
        <v>47</v>
      </c>
      <c r="O1731" s="48"/>
      <c r="P1731" s="245">
        <f>O1731*H1731</f>
        <v>0</v>
      </c>
      <c r="Q1731" s="245">
        <v>0.019</v>
      </c>
      <c r="R1731" s="245">
        <f>Q1731*H1731</f>
        <v>0.722</v>
      </c>
      <c r="S1731" s="245">
        <v>0</v>
      </c>
      <c r="T1731" s="246">
        <f>S1731*H1731</f>
        <v>0</v>
      </c>
      <c r="AR1731" s="25" t="s">
        <v>419</v>
      </c>
      <c r="AT1731" s="25" t="s">
        <v>293</v>
      </c>
      <c r="AU1731" s="25" t="s">
        <v>87</v>
      </c>
      <c r="AY1731" s="25" t="s">
        <v>167</v>
      </c>
      <c r="BE1731" s="247">
        <f>IF(N1731="základní",J1731,0)</f>
        <v>0</v>
      </c>
      <c r="BF1731" s="247">
        <f>IF(N1731="snížená",J1731,0)</f>
        <v>0</v>
      </c>
      <c r="BG1731" s="247">
        <f>IF(N1731="zákl. přenesená",J1731,0)</f>
        <v>0</v>
      </c>
      <c r="BH1731" s="247">
        <f>IF(N1731="sníž. přenesená",J1731,0)</f>
        <v>0</v>
      </c>
      <c r="BI1731" s="247">
        <f>IF(N1731="nulová",J1731,0)</f>
        <v>0</v>
      </c>
      <c r="BJ1731" s="25" t="s">
        <v>87</v>
      </c>
      <c r="BK1731" s="247">
        <f>ROUND(I1731*H1731,2)</f>
        <v>0</v>
      </c>
      <c r="BL1731" s="25" t="s">
        <v>301</v>
      </c>
      <c r="BM1731" s="25" t="s">
        <v>2132</v>
      </c>
    </row>
    <row r="1732" spans="2:47" s="1" customFormat="1" ht="13.5">
      <c r="B1732" s="47"/>
      <c r="C1732" s="75"/>
      <c r="D1732" s="248" t="s">
        <v>176</v>
      </c>
      <c r="E1732" s="75"/>
      <c r="F1732" s="249" t="s">
        <v>2131</v>
      </c>
      <c r="G1732" s="75"/>
      <c r="H1732" s="75"/>
      <c r="I1732" s="204"/>
      <c r="J1732" s="75"/>
      <c r="K1732" s="75"/>
      <c r="L1732" s="73"/>
      <c r="M1732" s="250"/>
      <c r="N1732" s="48"/>
      <c r="O1732" s="48"/>
      <c r="P1732" s="48"/>
      <c r="Q1732" s="48"/>
      <c r="R1732" s="48"/>
      <c r="S1732" s="48"/>
      <c r="T1732" s="96"/>
      <c r="AT1732" s="25" t="s">
        <v>176</v>
      </c>
      <c r="AU1732" s="25" t="s">
        <v>87</v>
      </c>
    </row>
    <row r="1733" spans="2:51" s="12" customFormat="1" ht="13.5">
      <c r="B1733" s="252"/>
      <c r="C1733" s="253"/>
      <c r="D1733" s="248" t="s">
        <v>180</v>
      </c>
      <c r="E1733" s="254" t="s">
        <v>24</v>
      </c>
      <c r="F1733" s="255" t="s">
        <v>2133</v>
      </c>
      <c r="G1733" s="253"/>
      <c r="H1733" s="254" t="s">
        <v>24</v>
      </c>
      <c r="I1733" s="256"/>
      <c r="J1733" s="253"/>
      <c r="K1733" s="253"/>
      <c r="L1733" s="257"/>
      <c r="M1733" s="258"/>
      <c r="N1733" s="259"/>
      <c r="O1733" s="259"/>
      <c r="P1733" s="259"/>
      <c r="Q1733" s="259"/>
      <c r="R1733" s="259"/>
      <c r="S1733" s="259"/>
      <c r="T1733" s="260"/>
      <c r="AT1733" s="261" t="s">
        <v>180</v>
      </c>
      <c r="AU1733" s="261" t="s">
        <v>87</v>
      </c>
      <c r="AV1733" s="12" t="s">
        <v>25</v>
      </c>
      <c r="AW1733" s="12" t="s">
        <v>38</v>
      </c>
      <c r="AX1733" s="12" t="s">
        <v>75</v>
      </c>
      <c r="AY1733" s="261" t="s">
        <v>167</v>
      </c>
    </row>
    <row r="1734" spans="2:51" s="12" customFormat="1" ht="13.5">
      <c r="B1734" s="252"/>
      <c r="C1734" s="253"/>
      <c r="D1734" s="248" t="s">
        <v>180</v>
      </c>
      <c r="E1734" s="254" t="s">
        <v>24</v>
      </c>
      <c r="F1734" s="255" t="s">
        <v>1716</v>
      </c>
      <c r="G1734" s="253"/>
      <c r="H1734" s="254" t="s">
        <v>24</v>
      </c>
      <c r="I1734" s="256"/>
      <c r="J1734" s="253"/>
      <c r="K1734" s="253"/>
      <c r="L1734" s="257"/>
      <c r="M1734" s="258"/>
      <c r="N1734" s="259"/>
      <c r="O1734" s="259"/>
      <c r="P1734" s="259"/>
      <c r="Q1734" s="259"/>
      <c r="R1734" s="259"/>
      <c r="S1734" s="259"/>
      <c r="T1734" s="260"/>
      <c r="AT1734" s="261" t="s">
        <v>180</v>
      </c>
      <c r="AU1734" s="261" t="s">
        <v>87</v>
      </c>
      <c r="AV1734" s="12" t="s">
        <v>25</v>
      </c>
      <c r="AW1734" s="12" t="s">
        <v>38</v>
      </c>
      <c r="AX1734" s="12" t="s">
        <v>75</v>
      </c>
      <c r="AY1734" s="261" t="s">
        <v>167</v>
      </c>
    </row>
    <row r="1735" spans="2:51" s="13" customFormat="1" ht="13.5">
      <c r="B1735" s="262"/>
      <c r="C1735" s="263"/>
      <c r="D1735" s="248" t="s">
        <v>180</v>
      </c>
      <c r="E1735" s="264" t="s">
        <v>24</v>
      </c>
      <c r="F1735" s="265" t="s">
        <v>2134</v>
      </c>
      <c r="G1735" s="263"/>
      <c r="H1735" s="266">
        <v>34.43</v>
      </c>
      <c r="I1735" s="267"/>
      <c r="J1735" s="263"/>
      <c r="K1735" s="263"/>
      <c r="L1735" s="268"/>
      <c r="M1735" s="269"/>
      <c r="N1735" s="270"/>
      <c r="O1735" s="270"/>
      <c r="P1735" s="270"/>
      <c r="Q1735" s="270"/>
      <c r="R1735" s="270"/>
      <c r="S1735" s="270"/>
      <c r="T1735" s="271"/>
      <c r="AT1735" s="272" t="s">
        <v>180</v>
      </c>
      <c r="AU1735" s="272" t="s">
        <v>87</v>
      </c>
      <c r="AV1735" s="13" t="s">
        <v>87</v>
      </c>
      <c r="AW1735" s="13" t="s">
        <v>38</v>
      </c>
      <c r="AX1735" s="13" t="s">
        <v>75</v>
      </c>
      <c r="AY1735" s="272" t="s">
        <v>167</v>
      </c>
    </row>
    <row r="1736" spans="2:51" s="12" customFormat="1" ht="13.5">
      <c r="B1736" s="252"/>
      <c r="C1736" s="253"/>
      <c r="D1736" s="248" t="s">
        <v>180</v>
      </c>
      <c r="E1736" s="254" t="s">
        <v>24</v>
      </c>
      <c r="F1736" s="255" t="s">
        <v>2135</v>
      </c>
      <c r="G1736" s="253"/>
      <c r="H1736" s="254" t="s">
        <v>24</v>
      </c>
      <c r="I1736" s="256"/>
      <c r="J1736" s="253"/>
      <c r="K1736" s="253"/>
      <c r="L1736" s="257"/>
      <c r="M1736" s="258"/>
      <c r="N1736" s="259"/>
      <c r="O1736" s="259"/>
      <c r="P1736" s="259"/>
      <c r="Q1736" s="259"/>
      <c r="R1736" s="259"/>
      <c r="S1736" s="259"/>
      <c r="T1736" s="260"/>
      <c r="AT1736" s="261" t="s">
        <v>180</v>
      </c>
      <c r="AU1736" s="261" t="s">
        <v>87</v>
      </c>
      <c r="AV1736" s="12" t="s">
        <v>25</v>
      </c>
      <c r="AW1736" s="12" t="s">
        <v>38</v>
      </c>
      <c r="AX1736" s="12" t="s">
        <v>75</v>
      </c>
      <c r="AY1736" s="261" t="s">
        <v>167</v>
      </c>
    </row>
    <row r="1737" spans="2:51" s="13" customFormat="1" ht="13.5">
      <c r="B1737" s="262"/>
      <c r="C1737" s="263"/>
      <c r="D1737" s="248" t="s">
        <v>180</v>
      </c>
      <c r="E1737" s="264" t="s">
        <v>24</v>
      </c>
      <c r="F1737" s="265" t="s">
        <v>2136</v>
      </c>
      <c r="G1737" s="263"/>
      <c r="H1737" s="266">
        <v>3.57</v>
      </c>
      <c r="I1737" s="267"/>
      <c r="J1737" s="263"/>
      <c r="K1737" s="263"/>
      <c r="L1737" s="268"/>
      <c r="M1737" s="269"/>
      <c r="N1737" s="270"/>
      <c r="O1737" s="270"/>
      <c r="P1737" s="270"/>
      <c r="Q1737" s="270"/>
      <c r="R1737" s="270"/>
      <c r="S1737" s="270"/>
      <c r="T1737" s="271"/>
      <c r="AT1737" s="272" t="s">
        <v>180</v>
      </c>
      <c r="AU1737" s="272" t="s">
        <v>87</v>
      </c>
      <c r="AV1737" s="13" t="s">
        <v>87</v>
      </c>
      <c r="AW1737" s="13" t="s">
        <v>38</v>
      </c>
      <c r="AX1737" s="13" t="s">
        <v>75</v>
      </c>
      <c r="AY1737" s="272" t="s">
        <v>167</v>
      </c>
    </row>
    <row r="1738" spans="2:51" s="14" customFormat="1" ht="13.5">
      <c r="B1738" s="273"/>
      <c r="C1738" s="274"/>
      <c r="D1738" s="248" t="s">
        <v>180</v>
      </c>
      <c r="E1738" s="275" t="s">
        <v>24</v>
      </c>
      <c r="F1738" s="276" t="s">
        <v>201</v>
      </c>
      <c r="G1738" s="274"/>
      <c r="H1738" s="277">
        <v>38</v>
      </c>
      <c r="I1738" s="278"/>
      <c r="J1738" s="274"/>
      <c r="K1738" s="274"/>
      <c r="L1738" s="279"/>
      <c r="M1738" s="280"/>
      <c r="N1738" s="281"/>
      <c r="O1738" s="281"/>
      <c r="P1738" s="281"/>
      <c r="Q1738" s="281"/>
      <c r="R1738" s="281"/>
      <c r="S1738" s="281"/>
      <c r="T1738" s="282"/>
      <c r="AT1738" s="283" t="s">
        <v>180</v>
      </c>
      <c r="AU1738" s="283" t="s">
        <v>87</v>
      </c>
      <c r="AV1738" s="14" t="s">
        <v>174</v>
      </c>
      <c r="AW1738" s="14" t="s">
        <v>38</v>
      </c>
      <c r="AX1738" s="14" t="s">
        <v>25</v>
      </c>
      <c r="AY1738" s="283" t="s">
        <v>167</v>
      </c>
    </row>
    <row r="1739" spans="2:65" s="1" customFormat="1" ht="14.4" customHeight="1">
      <c r="B1739" s="47"/>
      <c r="C1739" s="236" t="s">
        <v>2137</v>
      </c>
      <c r="D1739" s="236" t="s">
        <v>169</v>
      </c>
      <c r="E1739" s="237" t="s">
        <v>2138</v>
      </c>
      <c r="F1739" s="238" t="s">
        <v>2139</v>
      </c>
      <c r="G1739" s="239" t="s">
        <v>931</v>
      </c>
      <c r="H1739" s="240">
        <v>60</v>
      </c>
      <c r="I1739" s="241"/>
      <c r="J1739" s="242">
        <f>ROUND(I1739*H1739,2)</f>
        <v>0</v>
      </c>
      <c r="K1739" s="238" t="s">
        <v>173</v>
      </c>
      <c r="L1739" s="73"/>
      <c r="M1739" s="243" t="s">
        <v>24</v>
      </c>
      <c r="N1739" s="244" t="s">
        <v>47</v>
      </c>
      <c r="O1739" s="48"/>
      <c r="P1739" s="245">
        <f>O1739*H1739</f>
        <v>0</v>
      </c>
      <c r="Q1739" s="245">
        <v>0</v>
      </c>
      <c r="R1739" s="245">
        <f>Q1739*H1739</f>
        <v>0</v>
      </c>
      <c r="S1739" s="245">
        <v>0</v>
      </c>
      <c r="T1739" s="246">
        <f>S1739*H1739</f>
        <v>0</v>
      </c>
      <c r="AR1739" s="25" t="s">
        <v>301</v>
      </c>
      <c r="AT1739" s="25" t="s">
        <v>169</v>
      </c>
      <c r="AU1739" s="25" t="s">
        <v>87</v>
      </c>
      <c r="AY1739" s="25" t="s">
        <v>167</v>
      </c>
      <c r="BE1739" s="247">
        <f>IF(N1739="základní",J1739,0)</f>
        <v>0</v>
      </c>
      <c r="BF1739" s="247">
        <f>IF(N1739="snížená",J1739,0)</f>
        <v>0</v>
      </c>
      <c r="BG1739" s="247">
        <f>IF(N1739="zákl. přenesená",J1739,0)</f>
        <v>0</v>
      </c>
      <c r="BH1739" s="247">
        <f>IF(N1739="sníž. přenesená",J1739,0)</f>
        <v>0</v>
      </c>
      <c r="BI1739" s="247">
        <f>IF(N1739="nulová",J1739,0)</f>
        <v>0</v>
      </c>
      <c r="BJ1739" s="25" t="s">
        <v>87</v>
      </c>
      <c r="BK1739" s="247">
        <f>ROUND(I1739*H1739,2)</f>
        <v>0</v>
      </c>
      <c r="BL1739" s="25" t="s">
        <v>301</v>
      </c>
      <c r="BM1739" s="25" t="s">
        <v>2140</v>
      </c>
    </row>
    <row r="1740" spans="2:47" s="1" customFormat="1" ht="13.5">
      <c r="B1740" s="47"/>
      <c r="C1740" s="75"/>
      <c r="D1740" s="248" t="s">
        <v>176</v>
      </c>
      <c r="E1740" s="75"/>
      <c r="F1740" s="249" t="s">
        <v>2141</v>
      </c>
      <c r="G1740" s="75"/>
      <c r="H1740" s="75"/>
      <c r="I1740" s="204"/>
      <c r="J1740" s="75"/>
      <c r="K1740" s="75"/>
      <c r="L1740" s="73"/>
      <c r="M1740" s="250"/>
      <c r="N1740" s="48"/>
      <c r="O1740" s="48"/>
      <c r="P1740" s="48"/>
      <c r="Q1740" s="48"/>
      <c r="R1740" s="48"/>
      <c r="S1740" s="48"/>
      <c r="T1740" s="96"/>
      <c r="AT1740" s="25" t="s">
        <v>176</v>
      </c>
      <c r="AU1740" s="25" t="s">
        <v>87</v>
      </c>
    </row>
    <row r="1741" spans="2:47" s="1" customFormat="1" ht="13.5">
      <c r="B1741" s="47"/>
      <c r="C1741" s="75"/>
      <c r="D1741" s="248" t="s">
        <v>178</v>
      </c>
      <c r="E1741" s="75"/>
      <c r="F1741" s="251" t="s">
        <v>2142</v>
      </c>
      <c r="G1741" s="75"/>
      <c r="H1741" s="75"/>
      <c r="I1741" s="204"/>
      <c r="J1741" s="75"/>
      <c r="K1741" s="75"/>
      <c r="L1741" s="73"/>
      <c r="M1741" s="250"/>
      <c r="N1741" s="48"/>
      <c r="O1741" s="48"/>
      <c r="P1741" s="48"/>
      <c r="Q1741" s="48"/>
      <c r="R1741" s="48"/>
      <c r="S1741" s="48"/>
      <c r="T1741" s="96"/>
      <c r="AT1741" s="25" t="s">
        <v>178</v>
      </c>
      <c r="AU1741" s="25" t="s">
        <v>87</v>
      </c>
    </row>
    <row r="1742" spans="2:51" s="12" customFormat="1" ht="13.5">
      <c r="B1742" s="252"/>
      <c r="C1742" s="253"/>
      <c r="D1742" s="248" t="s">
        <v>180</v>
      </c>
      <c r="E1742" s="254" t="s">
        <v>24</v>
      </c>
      <c r="F1742" s="255" t="s">
        <v>2143</v>
      </c>
      <c r="G1742" s="253"/>
      <c r="H1742" s="254" t="s">
        <v>24</v>
      </c>
      <c r="I1742" s="256"/>
      <c r="J1742" s="253"/>
      <c r="K1742" s="253"/>
      <c r="L1742" s="257"/>
      <c r="M1742" s="258"/>
      <c r="N1742" s="259"/>
      <c r="O1742" s="259"/>
      <c r="P1742" s="259"/>
      <c r="Q1742" s="259"/>
      <c r="R1742" s="259"/>
      <c r="S1742" s="259"/>
      <c r="T1742" s="260"/>
      <c r="AT1742" s="261" t="s">
        <v>180</v>
      </c>
      <c r="AU1742" s="261" t="s">
        <v>87</v>
      </c>
      <c r="AV1742" s="12" t="s">
        <v>25</v>
      </c>
      <c r="AW1742" s="12" t="s">
        <v>38</v>
      </c>
      <c r="AX1742" s="12" t="s">
        <v>75</v>
      </c>
      <c r="AY1742" s="261" t="s">
        <v>167</v>
      </c>
    </row>
    <row r="1743" spans="2:51" s="13" customFormat="1" ht="13.5">
      <c r="B1743" s="262"/>
      <c r="C1743" s="263"/>
      <c r="D1743" s="248" t="s">
        <v>180</v>
      </c>
      <c r="E1743" s="264" t="s">
        <v>24</v>
      </c>
      <c r="F1743" s="265" t="s">
        <v>2144</v>
      </c>
      <c r="G1743" s="263"/>
      <c r="H1743" s="266">
        <v>60</v>
      </c>
      <c r="I1743" s="267"/>
      <c r="J1743" s="263"/>
      <c r="K1743" s="263"/>
      <c r="L1743" s="268"/>
      <c r="M1743" s="269"/>
      <c r="N1743" s="270"/>
      <c r="O1743" s="270"/>
      <c r="P1743" s="270"/>
      <c r="Q1743" s="270"/>
      <c r="R1743" s="270"/>
      <c r="S1743" s="270"/>
      <c r="T1743" s="271"/>
      <c r="AT1743" s="272" t="s">
        <v>180</v>
      </c>
      <c r="AU1743" s="272" t="s">
        <v>87</v>
      </c>
      <c r="AV1743" s="13" t="s">
        <v>87</v>
      </c>
      <c r="AW1743" s="13" t="s">
        <v>38</v>
      </c>
      <c r="AX1743" s="13" t="s">
        <v>25</v>
      </c>
      <c r="AY1743" s="272" t="s">
        <v>167</v>
      </c>
    </row>
    <row r="1744" spans="2:65" s="1" customFormat="1" ht="22.8" customHeight="1">
      <c r="B1744" s="47"/>
      <c r="C1744" s="236" t="s">
        <v>2145</v>
      </c>
      <c r="D1744" s="236" t="s">
        <v>169</v>
      </c>
      <c r="E1744" s="237" t="s">
        <v>2146</v>
      </c>
      <c r="F1744" s="238" t="s">
        <v>2147</v>
      </c>
      <c r="G1744" s="239" t="s">
        <v>226</v>
      </c>
      <c r="H1744" s="240">
        <v>23</v>
      </c>
      <c r="I1744" s="241"/>
      <c r="J1744" s="242">
        <f>ROUND(I1744*H1744,2)</f>
        <v>0</v>
      </c>
      <c r="K1744" s="238" t="s">
        <v>173</v>
      </c>
      <c r="L1744" s="73"/>
      <c r="M1744" s="243" t="s">
        <v>24</v>
      </c>
      <c r="N1744" s="244" t="s">
        <v>47</v>
      </c>
      <c r="O1744" s="48"/>
      <c r="P1744" s="245">
        <f>O1744*H1744</f>
        <v>0</v>
      </c>
      <c r="Q1744" s="245">
        <v>0</v>
      </c>
      <c r="R1744" s="245">
        <f>Q1744*H1744</f>
        <v>0</v>
      </c>
      <c r="S1744" s="245">
        <v>0</v>
      </c>
      <c r="T1744" s="246">
        <f>S1744*H1744</f>
        <v>0</v>
      </c>
      <c r="AR1744" s="25" t="s">
        <v>301</v>
      </c>
      <c r="AT1744" s="25" t="s">
        <v>169</v>
      </c>
      <c r="AU1744" s="25" t="s">
        <v>87</v>
      </c>
      <c r="AY1744" s="25" t="s">
        <v>167</v>
      </c>
      <c r="BE1744" s="247">
        <f>IF(N1744="základní",J1744,0)</f>
        <v>0</v>
      </c>
      <c r="BF1744" s="247">
        <f>IF(N1744="snížená",J1744,0)</f>
        <v>0</v>
      </c>
      <c r="BG1744" s="247">
        <f>IF(N1744="zákl. přenesená",J1744,0)</f>
        <v>0</v>
      </c>
      <c r="BH1744" s="247">
        <f>IF(N1744="sníž. přenesená",J1744,0)</f>
        <v>0</v>
      </c>
      <c r="BI1744" s="247">
        <f>IF(N1744="nulová",J1744,0)</f>
        <v>0</v>
      </c>
      <c r="BJ1744" s="25" t="s">
        <v>87</v>
      </c>
      <c r="BK1744" s="247">
        <f>ROUND(I1744*H1744,2)</f>
        <v>0</v>
      </c>
      <c r="BL1744" s="25" t="s">
        <v>301</v>
      </c>
      <c r="BM1744" s="25" t="s">
        <v>2148</v>
      </c>
    </row>
    <row r="1745" spans="2:47" s="1" customFormat="1" ht="13.5">
      <c r="B1745" s="47"/>
      <c r="C1745" s="75"/>
      <c r="D1745" s="248" t="s">
        <v>176</v>
      </c>
      <c r="E1745" s="75"/>
      <c r="F1745" s="249" t="s">
        <v>2149</v>
      </c>
      <c r="G1745" s="75"/>
      <c r="H1745" s="75"/>
      <c r="I1745" s="204"/>
      <c r="J1745" s="75"/>
      <c r="K1745" s="75"/>
      <c r="L1745" s="73"/>
      <c r="M1745" s="250"/>
      <c r="N1745" s="48"/>
      <c r="O1745" s="48"/>
      <c r="P1745" s="48"/>
      <c r="Q1745" s="48"/>
      <c r="R1745" s="48"/>
      <c r="S1745" s="48"/>
      <c r="T1745" s="96"/>
      <c r="AT1745" s="25" t="s">
        <v>176</v>
      </c>
      <c r="AU1745" s="25" t="s">
        <v>87</v>
      </c>
    </row>
    <row r="1746" spans="2:51" s="12" customFormat="1" ht="13.5">
      <c r="B1746" s="252"/>
      <c r="C1746" s="253"/>
      <c r="D1746" s="248" t="s">
        <v>180</v>
      </c>
      <c r="E1746" s="254" t="s">
        <v>24</v>
      </c>
      <c r="F1746" s="255" t="s">
        <v>2150</v>
      </c>
      <c r="G1746" s="253"/>
      <c r="H1746" s="254" t="s">
        <v>24</v>
      </c>
      <c r="I1746" s="256"/>
      <c r="J1746" s="253"/>
      <c r="K1746" s="253"/>
      <c r="L1746" s="257"/>
      <c r="M1746" s="258"/>
      <c r="N1746" s="259"/>
      <c r="O1746" s="259"/>
      <c r="P1746" s="259"/>
      <c r="Q1746" s="259"/>
      <c r="R1746" s="259"/>
      <c r="S1746" s="259"/>
      <c r="T1746" s="260"/>
      <c r="AT1746" s="261" t="s">
        <v>180</v>
      </c>
      <c r="AU1746" s="261" t="s">
        <v>87</v>
      </c>
      <c r="AV1746" s="12" t="s">
        <v>25</v>
      </c>
      <c r="AW1746" s="12" t="s">
        <v>38</v>
      </c>
      <c r="AX1746" s="12" t="s">
        <v>75</v>
      </c>
      <c r="AY1746" s="261" t="s">
        <v>167</v>
      </c>
    </row>
    <row r="1747" spans="2:51" s="13" customFormat="1" ht="13.5">
      <c r="B1747" s="262"/>
      <c r="C1747" s="263"/>
      <c r="D1747" s="248" t="s">
        <v>180</v>
      </c>
      <c r="E1747" s="264" t="s">
        <v>24</v>
      </c>
      <c r="F1747" s="265" t="s">
        <v>2151</v>
      </c>
      <c r="G1747" s="263"/>
      <c r="H1747" s="266">
        <v>14.26</v>
      </c>
      <c r="I1747" s="267"/>
      <c r="J1747" s="263"/>
      <c r="K1747" s="263"/>
      <c r="L1747" s="268"/>
      <c r="M1747" s="269"/>
      <c r="N1747" s="270"/>
      <c r="O1747" s="270"/>
      <c r="P1747" s="270"/>
      <c r="Q1747" s="270"/>
      <c r="R1747" s="270"/>
      <c r="S1747" s="270"/>
      <c r="T1747" s="271"/>
      <c r="AT1747" s="272" t="s">
        <v>180</v>
      </c>
      <c r="AU1747" s="272" t="s">
        <v>87</v>
      </c>
      <c r="AV1747" s="13" t="s">
        <v>87</v>
      </c>
      <c r="AW1747" s="13" t="s">
        <v>38</v>
      </c>
      <c r="AX1747" s="13" t="s">
        <v>75</v>
      </c>
      <c r="AY1747" s="272" t="s">
        <v>167</v>
      </c>
    </row>
    <row r="1748" spans="2:51" s="12" customFormat="1" ht="13.5">
      <c r="B1748" s="252"/>
      <c r="C1748" s="253"/>
      <c r="D1748" s="248" t="s">
        <v>180</v>
      </c>
      <c r="E1748" s="254" t="s">
        <v>24</v>
      </c>
      <c r="F1748" s="255" t="s">
        <v>2123</v>
      </c>
      <c r="G1748" s="253"/>
      <c r="H1748" s="254" t="s">
        <v>24</v>
      </c>
      <c r="I1748" s="256"/>
      <c r="J1748" s="253"/>
      <c r="K1748" s="253"/>
      <c r="L1748" s="257"/>
      <c r="M1748" s="258"/>
      <c r="N1748" s="259"/>
      <c r="O1748" s="259"/>
      <c r="P1748" s="259"/>
      <c r="Q1748" s="259"/>
      <c r="R1748" s="259"/>
      <c r="S1748" s="259"/>
      <c r="T1748" s="260"/>
      <c r="AT1748" s="261" t="s">
        <v>180</v>
      </c>
      <c r="AU1748" s="261" t="s">
        <v>87</v>
      </c>
      <c r="AV1748" s="12" t="s">
        <v>25</v>
      </c>
      <c r="AW1748" s="12" t="s">
        <v>38</v>
      </c>
      <c r="AX1748" s="12" t="s">
        <v>75</v>
      </c>
      <c r="AY1748" s="261" t="s">
        <v>167</v>
      </c>
    </row>
    <row r="1749" spans="2:51" s="13" customFormat="1" ht="13.5">
      <c r="B1749" s="262"/>
      <c r="C1749" s="263"/>
      <c r="D1749" s="248" t="s">
        <v>180</v>
      </c>
      <c r="E1749" s="264" t="s">
        <v>24</v>
      </c>
      <c r="F1749" s="265" t="s">
        <v>2152</v>
      </c>
      <c r="G1749" s="263"/>
      <c r="H1749" s="266">
        <v>8.74</v>
      </c>
      <c r="I1749" s="267"/>
      <c r="J1749" s="263"/>
      <c r="K1749" s="263"/>
      <c r="L1749" s="268"/>
      <c r="M1749" s="269"/>
      <c r="N1749" s="270"/>
      <c r="O1749" s="270"/>
      <c r="P1749" s="270"/>
      <c r="Q1749" s="270"/>
      <c r="R1749" s="270"/>
      <c r="S1749" s="270"/>
      <c r="T1749" s="271"/>
      <c r="AT1749" s="272" t="s">
        <v>180</v>
      </c>
      <c r="AU1749" s="272" t="s">
        <v>87</v>
      </c>
      <c r="AV1749" s="13" t="s">
        <v>87</v>
      </c>
      <c r="AW1749" s="13" t="s">
        <v>38</v>
      </c>
      <c r="AX1749" s="13" t="s">
        <v>75</v>
      </c>
      <c r="AY1749" s="272" t="s">
        <v>167</v>
      </c>
    </row>
    <row r="1750" spans="2:51" s="14" customFormat="1" ht="13.5">
      <c r="B1750" s="273"/>
      <c r="C1750" s="274"/>
      <c r="D1750" s="248" t="s">
        <v>180</v>
      </c>
      <c r="E1750" s="275" t="s">
        <v>24</v>
      </c>
      <c r="F1750" s="276" t="s">
        <v>201</v>
      </c>
      <c r="G1750" s="274"/>
      <c r="H1750" s="277">
        <v>23</v>
      </c>
      <c r="I1750" s="278"/>
      <c r="J1750" s="274"/>
      <c r="K1750" s="274"/>
      <c r="L1750" s="279"/>
      <c r="M1750" s="280"/>
      <c r="N1750" s="281"/>
      <c r="O1750" s="281"/>
      <c r="P1750" s="281"/>
      <c r="Q1750" s="281"/>
      <c r="R1750" s="281"/>
      <c r="S1750" s="281"/>
      <c r="T1750" s="282"/>
      <c r="AT1750" s="283" t="s">
        <v>180</v>
      </c>
      <c r="AU1750" s="283" t="s">
        <v>87</v>
      </c>
      <c r="AV1750" s="14" t="s">
        <v>174</v>
      </c>
      <c r="AW1750" s="14" t="s">
        <v>38</v>
      </c>
      <c r="AX1750" s="14" t="s">
        <v>25</v>
      </c>
      <c r="AY1750" s="283" t="s">
        <v>167</v>
      </c>
    </row>
    <row r="1751" spans="2:65" s="1" customFormat="1" ht="14.4" customHeight="1">
      <c r="B1751" s="47"/>
      <c r="C1751" s="236" t="s">
        <v>2153</v>
      </c>
      <c r="D1751" s="236" t="s">
        <v>169</v>
      </c>
      <c r="E1751" s="237" t="s">
        <v>2154</v>
      </c>
      <c r="F1751" s="238" t="s">
        <v>2155</v>
      </c>
      <c r="G1751" s="239" t="s">
        <v>226</v>
      </c>
      <c r="H1751" s="240">
        <v>33.7</v>
      </c>
      <c r="I1751" s="241"/>
      <c r="J1751" s="242">
        <f>ROUND(I1751*H1751,2)</f>
        <v>0</v>
      </c>
      <c r="K1751" s="238" t="s">
        <v>173</v>
      </c>
      <c r="L1751" s="73"/>
      <c r="M1751" s="243" t="s">
        <v>24</v>
      </c>
      <c r="N1751" s="244" t="s">
        <v>47</v>
      </c>
      <c r="O1751" s="48"/>
      <c r="P1751" s="245">
        <f>O1751*H1751</f>
        <v>0</v>
      </c>
      <c r="Q1751" s="245">
        <v>0.0003</v>
      </c>
      <c r="R1751" s="245">
        <f>Q1751*H1751</f>
        <v>0.01011</v>
      </c>
      <c r="S1751" s="245">
        <v>0</v>
      </c>
      <c r="T1751" s="246">
        <f>S1751*H1751</f>
        <v>0</v>
      </c>
      <c r="AR1751" s="25" t="s">
        <v>301</v>
      </c>
      <c r="AT1751" s="25" t="s">
        <v>169</v>
      </c>
      <c r="AU1751" s="25" t="s">
        <v>87</v>
      </c>
      <c r="AY1751" s="25" t="s">
        <v>167</v>
      </c>
      <c r="BE1751" s="247">
        <f>IF(N1751="základní",J1751,0)</f>
        <v>0</v>
      </c>
      <c r="BF1751" s="247">
        <f>IF(N1751="snížená",J1751,0)</f>
        <v>0</v>
      </c>
      <c r="BG1751" s="247">
        <f>IF(N1751="zákl. přenesená",J1751,0)</f>
        <v>0</v>
      </c>
      <c r="BH1751" s="247">
        <f>IF(N1751="sníž. přenesená",J1751,0)</f>
        <v>0</v>
      </c>
      <c r="BI1751" s="247">
        <f>IF(N1751="nulová",J1751,0)</f>
        <v>0</v>
      </c>
      <c r="BJ1751" s="25" t="s">
        <v>87</v>
      </c>
      <c r="BK1751" s="247">
        <f>ROUND(I1751*H1751,2)</f>
        <v>0</v>
      </c>
      <c r="BL1751" s="25" t="s">
        <v>301</v>
      </c>
      <c r="BM1751" s="25" t="s">
        <v>2156</v>
      </c>
    </row>
    <row r="1752" spans="2:47" s="1" customFormat="1" ht="13.5">
      <c r="B1752" s="47"/>
      <c r="C1752" s="75"/>
      <c r="D1752" s="248" t="s">
        <v>176</v>
      </c>
      <c r="E1752" s="75"/>
      <c r="F1752" s="249" t="s">
        <v>2157</v>
      </c>
      <c r="G1752" s="75"/>
      <c r="H1752" s="75"/>
      <c r="I1752" s="204"/>
      <c r="J1752" s="75"/>
      <c r="K1752" s="75"/>
      <c r="L1752" s="73"/>
      <c r="M1752" s="250"/>
      <c r="N1752" s="48"/>
      <c r="O1752" s="48"/>
      <c r="P1752" s="48"/>
      <c r="Q1752" s="48"/>
      <c r="R1752" s="48"/>
      <c r="S1752" s="48"/>
      <c r="T1752" s="96"/>
      <c r="AT1752" s="25" t="s">
        <v>176</v>
      </c>
      <c r="AU1752" s="25" t="s">
        <v>87</v>
      </c>
    </row>
    <row r="1753" spans="2:47" s="1" customFormat="1" ht="13.5">
      <c r="B1753" s="47"/>
      <c r="C1753" s="75"/>
      <c r="D1753" s="248" t="s">
        <v>178</v>
      </c>
      <c r="E1753" s="75"/>
      <c r="F1753" s="251" t="s">
        <v>2142</v>
      </c>
      <c r="G1753" s="75"/>
      <c r="H1753" s="75"/>
      <c r="I1753" s="204"/>
      <c r="J1753" s="75"/>
      <c r="K1753" s="75"/>
      <c r="L1753" s="73"/>
      <c r="M1753" s="250"/>
      <c r="N1753" s="48"/>
      <c r="O1753" s="48"/>
      <c r="P1753" s="48"/>
      <c r="Q1753" s="48"/>
      <c r="R1753" s="48"/>
      <c r="S1753" s="48"/>
      <c r="T1753" s="96"/>
      <c r="AT1753" s="25" t="s">
        <v>178</v>
      </c>
      <c r="AU1753" s="25" t="s">
        <v>87</v>
      </c>
    </row>
    <row r="1754" spans="2:51" s="12" customFormat="1" ht="13.5">
      <c r="B1754" s="252"/>
      <c r="C1754" s="253"/>
      <c r="D1754" s="248" t="s">
        <v>180</v>
      </c>
      <c r="E1754" s="254" t="s">
        <v>24</v>
      </c>
      <c r="F1754" s="255" t="s">
        <v>2158</v>
      </c>
      <c r="G1754" s="253"/>
      <c r="H1754" s="254" t="s">
        <v>24</v>
      </c>
      <c r="I1754" s="256"/>
      <c r="J1754" s="253"/>
      <c r="K1754" s="253"/>
      <c r="L1754" s="257"/>
      <c r="M1754" s="258"/>
      <c r="N1754" s="259"/>
      <c r="O1754" s="259"/>
      <c r="P1754" s="259"/>
      <c r="Q1754" s="259"/>
      <c r="R1754" s="259"/>
      <c r="S1754" s="259"/>
      <c r="T1754" s="260"/>
      <c r="AT1754" s="261" t="s">
        <v>180</v>
      </c>
      <c r="AU1754" s="261" t="s">
        <v>87</v>
      </c>
      <c r="AV1754" s="12" t="s">
        <v>25</v>
      </c>
      <c r="AW1754" s="12" t="s">
        <v>38</v>
      </c>
      <c r="AX1754" s="12" t="s">
        <v>75</v>
      </c>
      <c r="AY1754" s="261" t="s">
        <v>167</v>
      </c>
    </row>
    <row r="1755" spans="2:51" s="13" customFormat="1" ht="13.5">
      <c r="B1755" s="262"/>
      <c r="C1755" s="263"/>
      <c r="D1755" s="248" t="s">
        <v>180</v>
      </c>
      <c r="E1755" s="264" t="s">
        <v>24</v>
      </c>
      <c r="F1755" s="265" t="s">
        <v>2159</v>
      </c>
      <c r="G1755" s="263"/>
      <c r="H1755" s="266">
        <v>31.3</v>
      </c>
      <c r="I1755" s="267"/>
      <c r="J1755" s="263"/>
      <c r="K1755" s="263"/>
      <c r="L1755" s="268"/>
      <c r="M1755" s="269"/>
      <c r="N1755" s="270"/>
      <c r="O1755" s="270"/>
      <c r="P1755" s="270"/>
      <c r="Q1755" s="270"/>
      <c r="R1755" s="270"/>
      <c r="S1755" s="270"/>
      <c r="T1755" s="271"/>
      <c r="AT1755" s="272" t="s">
        <v>180</v>
      </c>
      <c r="AU1755" s="272" t="s">
        <v>87</v>
      </c>
      <c r="AV1755" s="13" t="s">
        <v>87</v>
      </c>
      <c r="AW1755" s="13" t="s">
        <v>38</v>
      </c>
      <c r="AX1755" s="13" t="s">
        <v>75</v>
      </c>
      <c r="AY1755" s="272" t="s">
        <v>167</v>
      </c>
    </row>
    <row r="1756" spans="2:51" s="12" customFormat="1" ht="13.5">
      <c r="B1756" s="252"/>
      <c r="C1756" s="253"/>
      <c r="D1756" s="248" t="s">
        <v>180</v>
      </c>
      <c r="E1756" s="254" t="s">
        <v>24</v>
      </c>
      <c r="F1756" s="255" t="s">
        <v>2160</v>
      </c>
      <c r="G1756" s="253"/>
      <c r="H1756" s="254" t="s">
        <v>24</v>
      </c>
      <c r="I1756" s="256"/>
      <c r="J1756" s="253"/>
      <c r="K1756" s="253"/>
      <c r="L1756" s="257"/>
      <c r="M1756" s="258"/>
      <c r="N1756" s="259"/>
      <c r="O1756" s="259"/>
      <c r="P1756" s="259"/>
      <c r="Q1756" s="259"/>
      <c r="R1756" s="259"/>
      <c r="S1756" s="259"/>
      <c r="T1756" s="260"/>
      <c r="AT1756" s="261" t="s">
        <v>180</v>
      </c>
      <c r="AU1756" s="261" t="s">
        <v>87</v>
      </c>
      <c r="AV1756" s="12" t="s">
        <v>25</v>
      </c>
      <c r="AW1756" s="12" t="s">
        <v>38</v>
      </c>
      <c r="AX1756" s="12" t="s">
        <v>75</v>
      </c>
      <c r="AY1756" s="261" t="s">
        <v>167</v>
      </c>
    </row>
    <row r="1757" spans="2:51" s="13" customFormat="1" ht="13.5">
      <c r="B1757" s="262"/>
      <c r="C1757" s="263"/>
      <c r="D1757" s="248" t="s">
        <v>180</v>
      </c>
      <c r="E1757" s="264" t="s">
        <v>24</v>
      </c>
      <c r="F1757" s="265" t="s">
        <v>2161</v>
      </c>
      <c r="G1757" s="263"/>
      <c r="H1757" s="266">
        <v>2.4</v>
      </c>
      <c r="I1757" s="267"/>
      <c r="J1757" s="263"/>
      <c r="K1757" s="263"/>
      <c r="L1757" s="268"/>
      <c r="M1757" s="269"/>
      <c r="N1757" s="270"/>
      <c r="O1757" s="270"/>
      <c r="P1757" s="270"/>
      <c r="Q1757" s="270"/>
      <c r="R1757" s="270"/>
      <c r="S1757" s="270"/>
      <c r="T1757" s="271"/>
      <c r="AT1757" s="272" t="s">
        <v>180</v>
      </c>
      <c r="AU1757" s="272" t="s">
        <v>87</v>
      </c>
      <c r="AV1757" s="13" t="s">
        <v>87</v>
      </c>
      <c r="AW1757" s="13" t="s">
        <v>38</v>
      </c>
      <c r="AX1757" s="13" t="s">
        <v>75</v>
      </c>
      <c r="AY1757" s="272" t="s">
        <v>167</v>
      </c>
    </row>
    <row r="1758" spans="2:51" s="14" customFormat="1" ht="13.5">
      <c r="B1758" s="273"/>
      <c r="C1758" s="274"/>
      <c r="D1758" s="248" t="s">
        <v>180</v>
      </c>
      <c r="E1758" s="275" t="s">
        <v>24</v>
      </c>
      <c r="F1758" s="276" t="s">
        <v>201</v>
      </c>
      <c r="G1758" s="274"/>
      <c r="H1758" s="277">
        <v>33.7</v>
      </c>
      <c r="I1758" s="278"/>
      <c r="J1758" s="274"/>
      <c r="K1758" s="274"/>
      <c r="L1758" s="279"/>
      <c r="M1758" s="280"/>
      <c r="N1758" s="281"/>
      <c r="O1758" s="281"/>
      <c r="P1758" s="281"/>
      <c r="Q1758" s="281"/>
      <c r="R1758" s="281"/>
      <c r="S1758" s="281"/>
      <c r="T1758" s="282"/>
      <c r="AT1758" s="283" t="s">
        <v>180</v>
      </c>
      <c r="AU1758" s="283" t="s">
        <v>87</v>
      </c>
      <c r="AV1758" s="14" t="s">
        <v>174</v>
      </c>
      <c r="AW1758" s="14" t="s">
        <v>38</v>
      </c>
      <c r="AX1758" s="14" t="s">
        <v>25</v>
      </c>
      <c r="AY1758" s="283" t="s">
        <v>167</v>
      </c>
    </row>
    <row r="1759" spans="2:65" s="1" customFormat="1" ht="14.4" customHeight="1">
      <c r="B1759" s="47"/>
      <c r="C1759" s="236" t="s">
        <v>2162</v>
      </c>
      <c r="D1759" s="236" t="s">
        <v>169</v>
      </c>
      <c r="E1759" s="237" t="s">
        <v>2163</v>
      </c>
      <c r="F1759" s="238" t="s">
        <v>2164</v>
      </c>
      <c r="G1759" s="239" t="s">
        <v>270</v>
      </c>
      <c r="H1759" s="240">
        <v>68</v>
      </c>
      <c r="I1759" s="241"/>
      <c r="J1759" s="242">
        <f>ROUND(I1759*H1759,2)</f>
        <v>0</v>
      </c>
      <c r="K1759" s="238" t="s">
        <v>173</v>
      </c>
      <c r="L1759" s="73"/>
      <c r="M1759" s="243" t="s">
        <v>24</v>
      </c>
      <c r="N1759" s="244" t="s">
        <v>47</v>
      </c>
      <c r="O1759" s="48"/>
      <c r="P1759" s="245">
        <f>O1759*H1759</f>
        <v>0</v>
      </c>
      <c r="Q1759" s="245">
        <v>3E-05</v>
      </c>
      <c r="R1759" s="245">
        <f>Q1759*H1759</f>
        <v>0.00204</v>
      </c>
      <c r="S1759" s="245">
        <v>0</v>
      </c>
      <c r="T1759" s="246">
        <f>S1759*H1759</f>
        <v>0</v>
      </c>
      <c r="AR1759" s="25" t="s">
        <v>301</v>
      </c>
      <c r="AT1759" s="25" t="s">
        <v>169</v>
      </c>
      <c r="AU1759" s="25" t="s">
        <v>87</v>
      </c>
      <c r="AY1759" s="25" t="s">
        <v>167</v>
      </c>
      <c r="BE1759" s="247">
        <f>IF(N1759="základní",J1759,0)</f>
        <v>0</v>
      </c>
      <c r="BF1759" s="247">
        <f>IF(N1759="snížená",J1759,0)</f>
        <v>0</v>
      </c>
      <c r="BG1759" s="247">
        <f>IF(N1759="zákl. přenesená",J1759,0)</f>
        <v>0</v>
      </c>
      <c r="BH1759" s="247">
        <f>IF(N1759="sníž. přenesená",J1759,0)</f>
        <v>0</v>
      </c>
      <c r="BI1759" s="247">
        <f>IF(N1759="nulová",J1759,0)</f>
        <v>0</v>
      </c>
      <c r="BJ1759" s="25" t="s">
        <v>87</v>
      </c>
      <c r="BK1759" s="247">
        <f>ROUND(I1759*H1759,2)</f>
        <v>0</v>
      </c>
      <c r="BL1759" s="25" t="s">
        <v>301</v>
      </c>
      <c r="BM1759" s="25" t="s">
        <v>2165</v>
      </c>
    </row>
    <row r="1760" spans="2:47" s="1" customFormat="1" ht="13.5">
      <c r="B1760" s="47"/>
      <c r="C1760" s="75"/>
      <c r="D1760" s="248" t="s">
        <v>176</v>
      </c>
      <c r="E1760" s="75"/>
      <c r="F1760" s="249" t="s">
        <v>2166</v>
      </c>
      <c r="G1760" s="75"/>
      <c r="H1760" s="75"/>
      <c r="I1760" s="204"/>
      <c r="J1760" s="75"/>
      <c r="K1760" s="75"/>
      <c r="L1760" s="73"/>
      <c r="M1760" s="250"/>
      <c r="N1760" s="48"/>
      <c r="O1760" s="48"/>
      <c r="P1760" s="48"/>
      <c r="Q1760" s="48"/>
      <c r="R1760" s="48"/>
      <c r="S1760" s="48"/>
      <c r="T1760" s="96"/>
      <c r="AT1760" s="25" t="s">
        <v>176</v>
      </c>
      <c r="AU1760" s="25" t="s">
        <v>87</v>
      </c>
    </row>
    <row r="1761" spans="2:47" s="1" customFormat="1" ht="13.5">
      <c r="B1761" s="47"/>
      <c r="C1761" s="75"/>
      <c r="D1761" s="248" t="s">
        <v>178</v>
      </c>
      <c r="E1761" s="75"/>
      <c r="F1761" s="251" t="s">
        <v>2142</v>
      </c>
      <c r="G1761" s="75"/>
      <c r="H1761" s="75"/>
      <c r="I1761" s="204"/>
      <c r="J1761" s="75"/>
      <c r="K1761" s="75"/>
      <c r="L1761" s="73"/>
      <c r="M1761" s="250"/>
      <c r="N1761" s="48"/>
      <c r="O1761" s="48"/>
      <c r="P1761" s="48"/>
      <c r="Q1761" s="48"/>
      <c r="R1761" s="48"/>
      <c r="S1761" s="48"/>
      <c r="T1761" s="96"/>
      <c r="AT1761" s="25" t="s">
        <v>178</v>
      </c>
      <c r="AU1761" s="25" t="s">
        <v>87</v>
      </c>
    </row>
    <row r="1762" spans="2:51" s="12" customFormat="1" ht="13.5">
      <c r="B1762" s="252"/>
      <c r="C1762" s="253"/>
      <c r="D1762" s="248" t="s">
        <v>180</v>
      </c>
      <c r="E1762" s="254" t="s">
        <v>24</v>
      </c>
      <c r="F1762" s="255" t="s">
        <v>2167</v>
      </c>
      <c r="G1762" s="253"/>
      <c r="H1762" s="254" t="s">
        <v>24</v>
      </c>
      <c r="I1762" s="256"/>
      <c r="J1762" s="253"/>
      <c r="K1762" s="253"/>
      <c r="L1762" s="257"/>
      <c r="M1762" s="258"/>
      <c r="N1762" s="259"/>
      <c r="O1762" s="259"/>
      <c r="P1762" s="259"/>
      <c r="Q1762" s="259"/>
      <c r="R1762" s="259"/>
      <c r="S1762" s="259"/>
      <c r="T1762" s="260"/>
      <c r="AT1762" s="261" t="s">
        <v>180</v>
      </c>
      <c r="AU1762" s="261" t="s">
        <v>87</v>
      </c>
      <c r="AV1762" s="12" t="s">
        <v>25</v>
      </c>
      <c r="AW1762" s="12" t="s">
        <v>38</v>
      </c>
      <c r="AX1762" s="12" t="s">
        <v>75</v>
      </c>
      <c r="AY1762" s="261" t="s">
        <v>167</v>
      </c>
    </row>
    <row r="1763" spans="2:51" s="12" customFormat="1" ht="13.5">
      <c r="B1763" s="252"/>
      <c r="C1763" s="253"/>
      <c r="D1763" s="248" t="s">
        <v>180</v>
      </c>
      <c r="E1763" s="254" t="s">
        <v>24</v>
      </c>
      <c r="F1763" s="255" t="s">
        <v>2168</v>
      </c>
      <c r="G1763" s="253"/>
      <c r="H1763" s="254" t="s">
        <v>24</v>
      </c>
      <c r="I1763" s="256"/>
      <c r="J1763" s="253"/>
      <c r="K1763" s="253"/>
      <c r="L1763" s="257"/>
      <c r="M1763" s="258"/>
      <c r="N1763" s="259"/>
      <c r="O1763" s="259"/>
      <c r="P1763" s="259"/>
      <c r="Q1763" s="259"/>
      <c r="R1763" s="259"/>
      <c r="S1763" s="259"/>
      <c r="T1763" s="260"/>
      <c r="AT1763" s="261" t="s">
        <v>180</v>
      </c>
      <c r="AU1763" s="261" t="s">
        <v>87</v>
      </c>
      <c r="AV1763" s="12" t="s">
        <v>25</v>
      </c>
      <c r="AW1763" s="12" t="s">
        <v>38</v>
      </c>
      <c r="AX1763" s="12" t="s">
        <v>75</v>
      </c>
      <c r="AY1763" s="261" t="s">
        <v>167</v>
      </c>
    </row>
    <row r="1764" spans="2:51" s="13" customFormat="1" ht="13.5">
      <c r="B1764" s="262"/>
      <c r="C1764" s="263"/>
      <c r="D1764" s="248" t="s">
        <v>180</v>
      </c>
      <c r="E1764" s="264" t="s">
        <v>24</v>
      </c>
      <c r="F1764" s="265" t="s">
        <v>2169</v>
      </c>
      <c r="G1764" s="263"/>
      <c r="H1764" s="266">
        <v>66.2</v>
      </c>
      <c r="I1764" s="267"/>
      <c r="J1764" s="263"/>
      <c r="K1764" s="263"/>
      <c r="L1764" s="268"/>
      <c r="M1764" s="269"/>
      <c r="N1764" s="270"/>
      <c r="O1764" s="270"/>
      <c r="P1764" s="270"/>
      <c r="Q1764" s="270"/>
      <c r="R1764" s="270"/>
      <c r="S1764" s="270"/>
      <c r="T1764" s="271"/>
      <c r="AT1764" s="272" t="s">
        <v>180</v>
      </c>
      <c r="AU1764" s="272" t="s">
        <v>87</v>
      </c>
      <c r="AV1764" s="13" t="s">
        <v>87</v>
      </c>
      <c r="AW1764" s="13" t="s">
        <v>38</v>
      </c>
      <c r="AX1764" s="13" t="s">
        <v>75</v>
      </c>
      <c r="AY1764" s="272" t="s">
        <v>167</v>
      </c>
    </row>
    <row r="1765" spans="2:51" s="13" customFormat="1" ht="13.5">
      <c r="B1765" s="262"/>
      <c r="C1765" s="263"/>
      <c r="D1765" s="248" t="s">
        <v>180</v>
      </c>
      <c r="E1765" s="264" t="s">
        <v>24</v>
      </c>
      <c r="F1765" s="265" t="s">
        <v>2170</v>
      </c>
      <c r="G1765" s="263"/>
      <c r="H1765" s="266">
        <v>1.8</v>
      </c>
      <c r="I1765" s="267"/>
      <c r="J1765" s="263"/>
      <c r="K1765" s="263"/>
      <c r="L1765" s="268"/>
      <c r="M1765" s="269"/>
      <c r="N1765" s="270"/>
      <c r="O1765" s="270"/>
      <c r="P1765" s="270"/>
      <c r="Q1765" s="270"/>
      <c r="R1765" s="270"/>
      <c r="S1765" s="270"/>
      <c r="T1765" s="271"/>
      <c r="AT1765" s="272" t="s">
        <v>180</v>
      </c>
      <c r="AU1765" s="272" t="s">
        <v>87</v>
      </c>
      <c r="AV1765" s="13" t="s">
        <v>87</v>
      </c>
      <c r="AW1765" s="13" t="s">
        <v>38</v>
      </c>
      <c r="AX1765" s="13" t="s">
        <v>75</v>
      </c>
      <c r="AY1765" s="272" t="s">
        <v>167</v>
      </c>
    </row>
    <row r="1766" spans="2:51" s="14" customFormat="1" ht="13.5">
      <c r="B1766" s="273"/>
      <c r="C1766" s="274"/>
      <c r="D1766" s="248" t="s">
        <v>180</v>
      </c>
      <c r="E1766" s="275" t="s">
        <v>24</v>
      </c>
      <c r="F1766" s="276" t="s">
        <v>201</v>
      </c>
      <c r="G1766" s="274"/>
      <c r="H1766" s="277">
        <v>68</v>
      </c>
      <c r="I1766" s="278"/>
      <c r="J1766" s="274"/>
      <c r="K1766" s="274"/>
      <c r="L1766" s="279"/>
      <c r="M1766" s="280"/>
      <c r="N1766" s="281"/>
      <c r="O1766" s="281"/>
      <c r="P1766" s="281"/>
      <c r="Q1766" s="281"/>
      <c r="R1766" s="281"/>
      <c r="S1766" s="281"/>
      <c r="T1766" s="282"/>
      <c r="AT1766" s="283" t="s">
        <v>180</v>
      </c>
      <c r="AU1766" s="283" t="s">
        <v>87</v>
      </c>
      <c r="AV1766" s="14" t="s">
        <v>174</v>
      </c>
      <c r="AW1766" s="14" t="s">
        <v>38</v>
      </c>
      <c r="AX1766" s="14" t="s">
        <v>25</v>
      </c>
      <c r="AY1766" s="283" t="s">
        <v>167</v>
      </c>
    </row>
    <row r="1767" spans="2:65" s="1" customFormat="1" ht="22.8" customHeight="1">
      <c r="B1767" s="47"/>
      <c r="C1767" s="236" t="s">
        <v>2171</v>
      </c>
      <c r="D1767" s="236" t="s">
        <v>169</v>
      </c>
      <c r="E1767" s="237" t="s">
        <v>2172</v>
      </c>
      <c r="F1767" s="238" t="s">
        <v>2173</v>
      </c>
      <c r="G1767" s="239" t="s">
        <v>270</v>
      </c>
      <c r="H1767" s="240">
        <v>1.8</v>
      </c>
      <c r="I1767" s="241"/>
      <c r="J1767" s="242">
        <f>ROUND(I1767*H1767,2)</f>
        <v>0</v>
      </c>
      <c r="K1767" s="238" t="s">
        <v>173</v>
      </c>
      <c r="L1767" s="73"/>
      <c r="M1767" s="243" t="s">
        <v>24</v>
      </c>
      <c r="N1767" s="244" t="s">
        <v>47</v>
      </c>
      <c r="O1767" s="48"/>
      <c r="P1767" s="245">
        <f>O1767*H1767</f>
        <v>0</v>
      </c>
      <c r="Q1767" s="245">
        <v>0.0002</v>
      </c>
      <c r="R1767" s="245">
        <f>Q1767*H1767</f>
        <v>0.00036</v>
      </c>
      <c r="S1767" s="245">
        <v>0</v>
      </c>
      <c r="T1767" s="246">
        <f>S1767*H1767</f>
        <v>0</v>
      </c>
      <c r="AR1767" s="25" t="s">
        <v>301</v>
      </c>
      <c r="AT1767" s="25" t="s">
        <v>169</v>
      </c>
      <c r="AU1767" s="25" t="s">
        <v>87</v>
      </c>
      <c r="AY1767" s="25" t="s">
        <v>167</v>
      </c>
      <c r="BE1767" s="247">
        <f>IF(N1767="základní",J1767,0)</f>
        <v>0</v>
      </c>
      <c r="BF1767" s="247">
        <f>IF(N1767="snížená",J1767,0)</f>
        <v>0</v>
      </c>
      <c r="BG1767" s="247">
        <f>IF(N1767="zákl. přenesená",J1767,0)</f>
        <v>0</v>
      </c>
      <c r="BH1767" s="247">
        <f>IF(N1767="sníž. přenesená",J1767,0)</f>
        <v>0</v>
      </c>
      <c r="BI1767" s="247">
        <f>IF(N1767="nulová",J1767,0)</f>
        <v>0</v>
      </c>
      <c r="BJ1767" s="25" t="s">
        <v>87</v>
      </c>
      <c r="BK1767" s="247">
        <f>ROUND(I1767*H1767,2)</f>
        <v>0</v>
      </c>
      <c r="BL1767" s="25" t="s">
        <v>301</v>
      </c>
      <c r="BM1767" s="25" t="s">
        <v>2174</v>
      </c>
    </row>
    <row r="1768" spans="2:47" s="1" customFormat="1" ht="13.5">
      <c r="B1768" s="47"/>
      <c r="C1768" s="75"/>
      <c r="D1768" s="248" t="s">
        <v>176</v>
      </c>
      <c r="E1768" s="75"/>
      <c r="F1768" s="249" t="s">
        <v>2175</v>
      </c>
      <c r="G1768" s="75"/>
      <c r="H1768" s="75"/>
      <c r="I1768" s="204"/>
      <c r="J1768" s="75"/>
      <c r="K1768" s="75"/>
      <c r="L1768" s="73"/>
      <c r="M1768" s="250"/>
      <c r="N1768" s="48"/>
      <c r="O1768" s="48"/>
      <c r="P1768" s="48"/>
      <c r="Q1768" s="48"/>
      <c r="R1768" s="48"/>
      <c r="S1768" s="48"/>
      <c r="T1768" s="96"/>
      <c r="AT1768" s="25" t="s">
        <v>176</v>
      </c>
      <c r="AU1768" s="25" t="s">
        <v>87</v>
      </c>
    </row>
    <row r="1769" spans="2:47" s="1" customFormat="1" ht="13.5">
      <c r="B1769" s="47"/>
      <c r="C1769" s="75"/>
      <c r="D1769" s="248" t="s">
        <v>178</v>
      </c>
      <c r="E1769" s="75"/>
      <c r="F1769" s="251" t="s">
        <v>2142</v>
      </c>
      <c r="G1769" s="75"/>
      <c r="H1769" s="75"/>
      <c r="I1769" s="204"/>
      <c r="J1769" s="75"/>
      <c r="K1769" s="75"/>
      <c r="L1769" s="73"/>
      <c r="M1769" s="250"/>
      <c r="N1769" s="48"/>
      <c r="O1769" s="48"/>
      <c r="P1769" s="48"/>
      <c r="Q1769" s="48"/>
      <c r="R1769" s="48"/>
      <c r="S1769" s="48"/>
      <c r="T1769" s="96"/>
      <c r="AT1769" s="25" t="s">
        <v>178</v>
      </c>
      <c r="AU1769" s="25" t="s">
        <v>87</v>
      </c>
    </row>
    <row r="1770" spans="2:51" s="12" customFormat="1" ht="13.5">
      <c r="B1770" s="252"/>
      <c r="C1770" s="253"/>
      <c r="D1770" s="248" t="s">
        <v>180</v>
      </c>
      <c r="E1770" s="254" t="s">
        <v>24</v>
      </c>
      <c r="F1770" s="255" t="s">
        <v>2176</v>
      </c>
      <c r="G1770" s="253"/>
      <c r="H1770" s="254" t="s">
        <v>24</v>
      </c>
      <c r="I1770" s="256"/>
      <c r="J1770" s="253"/>
      <c r="K1770" s="253"/>
      <c r="L1770" s="257"/>
      <c r="M1770" s="258"/>
      <c r="N1770" s="259"/>
      <c r="O1770" s="259"/>
      <c r="P1770" s="259"/>
      <c r="Q1770" s="259"/>
      <c r="R1770" s="259"/>
      <c r="S1770" s="259"/>
      <c r="T1770" s="260"/>
      <c r="AT1770" s="261" t="s">
        <v>180</v>
      </c>
      <c r="AU1770" s="261" t="s">
        <v>87</v>
      </c>
      <c r="AV1770" s="12" t="s">
        <v>25</v>
      </c>
      <c r="AW1770" s="12" t="s">
        <v>38</v>
      </c>
      <c r="AX1770" s="12" t="s">
        <v>75</v>
      </c>
      <c r="AY1770" s="261" t="s">
        <v>167</v>
      </c>
    </row>
    <row r="1771" spans="2:51" s="13" customFormat="1" ht="13.5">
      <c r="B1771" s="262"/>
      <c r="C1771" s="263"/>
      <c r="D1771" s="248" t="s">
        <v>180</v>
      </c>
      <c r="E1771" s="264" t="s">
        <v>24</v>
      </c>
      <c r="F1771" s="265" t="s">
        <v>2177</v>
      </c>
      <c r="G1771" s="263"/>
      <c r="H1771" s="266">
        <v>1.8</v>
      </c>
      <c r="I1771" s="267"/>
      <c r="J1771" s="263"/>
      <c r="K1771" s="263"/>
      <c r="L1771" s="268"/>
      <c r="M1771" s="269"/>
      <c r="N1771" s="270"/>
      <c r="O1771" s="270"/>
      <c r="P1771" s="270"/>
      <c r="Q1771" s="270"/>
      <c r="R1771" s="270"/>
      <c r="S1771" s="270"/>
      <c r="T1771" s="271"/>
      <c r="AT1771" s="272" t="s">
        <v>180</v>
      </c>
      <c r="AU1771" s="272" t="s">
        <v>87</v>
      </c>
      <c r="AV1771" s="13" t="s">
        <v>87</v>
      </c>
      <c r="AW1771" s="13" t="s">
        <v>38</v>
      </c>
      <c r="AX1771" s="13" t="s">
        <v>25</v>
      </c>
      <c r="AY1771" s="272" t="s">
        <v>167</v>
      </c>
    </row>
    <row r="1772" spans="2:65" s="1" customFormat="1" ht="22.8" customHeight="1">
      <c r="B1772" s="47"/>
      <c r="C1772" s="285" t="s">
        <v>2178</v>
      </c>
      <c r="D1772" s="285" t="s">
        <v>293</v>
      </c>
      <c r="E1772" s="286" t="s">
        <v>2179</v>
      </c>
      <c r="F1772" s="287" t="s">
        <v>2180</v>
      </c>
      <c r="G1772" s="288" t="s">
        <v>270</v>
      </c>
      <c r="H1772" s="289">
        <v>2</v>
      </c>
      <c r="I1772" s="290"/>
      <c r="J1772" s="291">
        <f>ROUND(I1772*H1772,2)</f>
        <v>0</v>
      </c>
      <c r="K1772" s="287" t="s">
        <v>24</v>
      </c>
      <c r="L1772" s="292"/>
      <c r="M1772" s="293" t="s">
        <v>24</v>
      </c>
      <c r="N1772" s="294" t="s">
        <v>47</v>
      </c>
      <c r="O1772" s="48"/>
      <c r="P1772" s="245">
        <f>O1772*H1772</f>
        <v>0</v>
      </c>
      <c r="Q1772" s="245">
        <v>0.0002</v>
      </c>
      <c r="R1772" s="245">
        <f>Q1772*H1772</f>
        <v>0.0004</v>
      </c>
      <c r="S1772" s="245">
        <v>0</v>
      </c>
      <c r="T1772" s="246">
        <f>S1772*H1772</f>
        <v>0</v>
      </c>
      <c r="AR1772" s="25" t="s">
        <v>419</v>
      </c>
      <c r="AT1772" s="25" t="s">
        <v>293</v>
      </c>
      <c r="AU1772" s="25" t="s">
        <v>87</v>
      </c>
      <c r="AY1772" s="25" t="s">
        <v>167</v>
      </c>
      <c r="BE1772" s="247">
        <f>IF(N1772="základní",J1772,0)</f>
        <v>0</v>
      </c>
      <c r="BF1772" s="247">
        <f>IF(N1772="snížená",J1772,0)</f>
        <v>0</v>
      </c>
      <c r="BG1772" s="247">
        <f>IF(N1772="zákl. přenesená",J1772,0)</f>
        <v>0</v>
      </c>
      <c r="BH1772" s="247">
        <f>IF(N1772="sníž. přenesená",J1772,0)</f>
        <v>0</v>
      </c>
      <c r="BI1772" s="247">
        <f>IF(N1772="nulová",J1772,0)</f>
        <v>0</v>
      </c>
      <c r="BJ1772" s="25" t="s">
        <v>87</v>
      </c>
      <c r="BK1772" s="247">
        <f>ROUND(I1772*H1772,2)</f>
        <v>0</v>
      </c>
      <c r="BL1772" s="25" t="s">
        <v>301</v>
      </c>
      <c r="BM1772" s="25" t="s">
        <v>2181</v>
      </c>
    </row>
    <row r="1773" spans="2:47" s="1" customFormat="1" ht="13.5">
      <c r="B1773" s="47"/>
      <c r="C1773" s="75"/>
      <c r="D1773" s="248" t="s">
        <v>176</v>
      </c>
      <c r="E1773" s="75"/>
      <c r="F1773" s="249" t="s">
        <v>2182</v>
      </c>
      <c r="G1773" s="75"/>
      <c r="H1773" s="75"/>
      <c r="I1773" s="204"/>
      <c r="J1773" s="75"/>
      <c r="K1773" s="75"/>
      <c r="L1773" s="73"/>
      <c r="M1773" s="250"/>
      <c r="N1773" s="48"/>
      <c r="O1773" s="48"/>
      <c r="P1773" s="48"/>
      <c r="Q1773" s="48"/>
      <c r="R1773" s="48"/>
      <c r="S1773" s="48"/>
      <c r="T1773" s="96"/>
      <c r="AT1773" s="25" t="s">
        <v>176</v>
      </c>
      <c r="AU1773" s="25" t="s">
        <v>87</v>
      </c>
    </row>
    <row r="1774" spans="2:51" s="12" customFormat="1" ht="13.5">
      <c r="B1774" s="252"/>
      <c r="C1774" s="253"/>
      <c r="D1774" s="248" t="s">
        <v>180</v>
      </c>
      <c r="E1774" s="254" t="s">
        <v>24</v>
      </c>
      <c r="F1774" s="255" t="s">
        <v>1716</v>
      </c>
      <c r="G1774" s="253"/>
      <c r="H1774" s="254" t="s">
        <v>24</v>
      </c>
      <c r="I1774" s="256"/>
      <c r="J1774" s="253"/>
      <c r="K1774" s="253"/>
      <c r="L1774" s="257"/>
      <c r="M1774" s="258"/>
      <c r="N1774" s="259"/>
      <c r="O1774" s="259"/>
      <c r="P1774" s="259"/>
      <c r="Q1774" s="259"/>
      <c r="R1774" s="259"/>
      <c r="S1774" s="259"/>
      <c r="T1774" s="260"/>
      <c r="AT1774" s="261" t="s">
        <v>180</v>
      </c>
      <c r="AU1774" s="261" t="s">
        <v>87</v>
      </c>
      <c r="AV1774" s="12" t="s">
        <v>25</v>
      </c>
      <c r="AW1774" s="12" t="s">
        <v>38</v>
      </c>
      <c r="AX1774" s="12" t="s">
        <v>75</v>
      </c>
      <c r="AY1774" s="261" t="s">
        <v>167</v>
      </c>
    </row>
    <row r="1775" spans="2:51" s="12" customFormat="1" ht="13.5">
      <c r="B1775" s="252"/>
      <c r="C1775" s="253"/>
      <c r="D1775" s="248" t="s">
        <v>180</v>
      </c>
      <c r="E1775" s="254" t="s">
        <v>24</v>
      </c>
      <c r="F1775" s="255" t="s">
        <v>2183</v>
      </c>
      <c r="G1775" s="253"/>
      <c r="H1775" s="254" t="s">
        <v>24</v>
      </c>
      <c r="I1775" s="256"/>
      <c r="J1775" s="253"/>
      <c r="K1775" s="253"/>
      <c r="L1775" s="257"/>
      <c r="M1775" s="258"/>
      <c r="N1775" s="259"/>
      <c r="O1775" s="259"/>
      <c r="P1775" s="259"/>
      <c r="Q1775" s="259"/>
      <c r="R1775" s="259"/>
      <c r="S1775" s="259"/>
      <c r="T1775" s="260"/>
      <c r="AT1775" s="261" t="s">
        <v>180</v>
      </c>
      <c r="AU1775" s="261" t="s">
        <v>87</v>
      </c>
      <c r="AV1775" s="12" t="s">
        <v>25</v>
      </c>
      <c r="AW1775" s="12" t="s">
        <v>38</v>
      </c>
      <c r="AX1775" s="12" t="s">
        <v>75</v>
      </c>
      <c r="AY1775" s="261" t="s">
        <v>167</v>
      </c>
    </row>
    <row r="1776" spans="2:51" s="13" customFormat="1" ht="13.5">
      <c r="B1776" s="262"/>
      <c r="C1776" s="263"/>
      <c r="D1776" s="248" t="s">
        <v>180</v>
      </c>
      <c r="E1776" s="264" t="s">
        <v>24</v>
      </c>
      <c r="F1776" s="265" t="s">
        <v>2184</v>
      </c>
      <c r="G1776" s="263"/>
      <c r="H1776" s="266">
        <v>2</v>
      </c>
      <c r="I1776" s="267"/>
      <c r="J1776" s="263"/>
      <c r="K1776" s="263"/>
      <c r="L1776" s="268"/>
      <c r="M1776" s="269"/>
      <c r="N1776" s="270"/>
      <c r="O1776" s="270"/>
      <c r="P1776" s="270"/>
      <c r="Q1776" s="270"/>
      <c r="R1776" s="270"/>
      <c r="S1776" s="270"/>
      <c r="T1776" s="271"/>
      <c r="AT1776" s="272" t="s">
        <v>180</v>
      </c>
      <c r="AU1776" s="272" t="s">
        <v>87</v>
      </c>
      <c r="AV1776" s="13" t="s">
        <v>87</v>
      </c>
      <c r="AW1776" s="13" t="s">
        <v>38</v>
      </c>
      <c r="AX1776" s="13" t="s">
        <v>25</v>
      </c>
      <c r="AY1776" s="272" t="s">
        <v>167</v>
      </c>
    </row>
    <row r="1777" spans="2:65" s="1" customFormat="1" ht="22.8" customHeight="1">
      <c r="B1777" s="47"/>
      <c r="C1777" s="236" t="s">
        <v>2185</v>
      </c>
      <c r="D1777" s="236" t="s">
        <v>169</v>
      </c>
      <c r="E1777" s="237" t="s">
        <v>2186</v>
      </c>
      <c r="F1777" s="238" t="s">
        <v>2187</v>
      </c>
      <c r="G1777" s="239" t="s">
        <v>270</v>
      </c>
      <c r="H1777" s="240">
        <v>40.2</v>
      </c>
      <c r="I1777" s="241"/>
      <c r="J1777" s="242">
        <f>ROUND(I1777*H1777,2)</f>
        <v>0</v>
      </c>
      <c r="K1777" s="238" t="s">
        <v>173</v>
      </c>
      <c r="L1777" s="73"/>
      <c r="M1777" s="243" t="s">
        <v>24</v>
      </c>
      <c r="N1777" s="244" t="s">
        <v>47</v>
      </c>
      <c r="O1777" s="48"/>
      <c r="P1777" s="245">
        <f>O1777*H1777</f>
        <v>0</v>
      </c>
      <c r="Q1777" s="245">
        <v>0.00017</v>
      </c>
      <c r="R1777" s="245">
        <f>Q1777*H1777</f>
        <v>0.006834000000000001</v>
      </c>
      <c r="S1777" s="245">
        <v>0</v>
      </c>
      <c r="T1777" s="246">
        <f>S1777*H1777</f>
        <v>0</v>
      </c>
      <c r="AR1777" s="25" t="s">
        <v>301</v>
      </c>
      <c r="AT1777" s="25" t="s">
        <v>169</v>
      </c>
      <c r="AU1777" s="25" t="s">
        <v>87</v>
      </c>
      <c r="AY1777" s="25" t="s">
        <v>167</v>
      </c>
      <c r="BE1777" s="247">
        <f>IF(N1777="základní",J1777,0)</f>
        <v>0</v>
      </c>
      <c r="BF1777" s="247">
        <f>IF(N1777="snížená",J1777,0)</f>
        <v>0</v>
      </c>
      <c r="BG1777" s="247">
        <f>IF(N1777="zákl. přenesená",J1777,0)</f>
        <v>0</v>
      </c>
      <c r="BH1777" s="247">
        <f>IF(N1777="sníž. přenesená",J1777,0)</f>
        <v>0</v>
      </c>
      <c r="BI1777" s="247">
        <f>IF(N1777="nulová",J1777,0)</f>
        <v>0</v>
      </c>
      <c r="BJ1777" s="25" t="s">
        <v>87</v>
      </c>
      <c r="BK1777" s="247">
        <f>ROUND(I1777*H1777,2)</f>
        <v>0</v>
      </c>
      <c r="BL1777" s="25" t="s">
        <v>301</v>
      </c>
      <c r="BM1777" s="25" t="s">
        <v>2188</v>
      </c>
    </row>
    <row r="1778" spans="2:47" s="1" customFormat="1" ht="13.5">
      <c r="B1778" s="47"/>
      <c r="C1778" s="75"/>
      <c r="D1778" s="248" t="s">
        <v>176</v>
      </c>
      <c r="E1778" s="75"/>
      <c r="F1778" s="249" t="s">
        <v>2189</v>
      </c>
      <c r="G1778" s="75"/>
      <c r="H1778" s="75"/>
      <c r="I1778" s="204"/>
      <c r="J1778" s="75"/>
      <c r="K1778" s="75"/>
      <c r="L1778" s="73"/>
      <c r="M1778" s="250"/>
      <c r="N1778" s="48"/>
      <c r="O1778" s="48"/>
      <c r="P1778" s="48"/>
      <c r="Q1778" s="48"/>
      <c r="R1778" s="48"/>
      <c r="S1778" s="48"/>
      <c r="T1778" s="96"/>
      <c r="AT1778" s="25" t="s">
        <v>176</v>
      </c>
      <c r="AU1778" s="25" t="s">
        <v>87</v>
      </c>
    </row>
    <row r="1779" spans="2:47" s="1" customFormat="1" ht="13.5">
      <c r="B1779" s="47"/>
      <c r="C1779" s="75"/>
      <c r="D1779" s="248" t="s">
        <v>178</v>
      </c>
      <c r="E1779" s="75"/>
      <c r="F1779" s="251" t="s">
        <v>2190</v>
      </c>
      <c r="G1779" s="75"/>
      <c r="H1779" s="75"/>
      <c r="I1779" s="204"/>
      <c r="J1779" s="75"/>
      <c r="K1779" s="75"/>
      <c r="L1779" s="73"/>
      <c r="M1779" s="250"/>
      <c r="N1779" s="48"/>
      <c r="O1779" s="48"/>
      <c r="P1779" s="48"/>
      <c r="Q1779" s="48"/>
      <c r="R1779" s="48"/>
      <c r="S1779" s="48"/>
      <c r="T1779" s="96"/>
      <c r="AT1779" s="25" t="s">
        <v>178</v>
      </c>
      <c r="AU1779" s="25" t="s">
        <v>87</v>
      </c>
    </row>
    <row r="1780" spans="2:51" s="12" customFormat="1" ht="13.5">
      <c r="B1780" s="252"/>
      <c r="C1780" s="253"/>
      <c r="D1780" s="248" t="s">
        <v>180</v>
      </c>
      <c r="E1780" s="254" t="s">
        <v>24</v>
      </c>
      <c r="F1780" s="255" t="s">
        <v>2191</v>
      </c>
      <c r="G1780" s="253"/>
      <c r="H1780" s="254" t="s">
        <v>24</v>
      </c>
      <c r="I1780" s="256"/>
      <c r="J1780" s="253"/>
      <c r="K1780" s="253"/>
      <c r="L1780" s="257"/>
      <c r="M1780" s="258"/>
      <c r="N1780" s="259"/>
      <c r="O1780" s="259"/>
      <c r="P1780" s="259"/>
      <c r="Q1780" s="259"/>
      <c r="R1780" s="259"/>
      <c r="S1780" s="259"/>
      <c r="T1780" s="260"/>
      <c r="AT1780" s="261" t="s">
        <v>180</v>
      </c>
      <c r="AU1780" s="261" t="s">
        <v>87</v>
      </c>
      <c r="AV1780" s="12" t="s">
        <v>25</v>
      </c>
      <c r="AW1780" s="12" t="s">
        <v>38</v>
      </c>
      <c r="AX1780" s="12" t="s">
        <v>75</v>
      </c>
      <c r="AY1780" s="261" t="s">
        <v>167</v>
      </c>
    </row>
    <row r="1781" spans="2:51" s="12" customFormat="1" ht="13.5">
      <c r="B1781" s="252"/>
      <c r="C1781" s="253"/>
      <c r="D1781" s="248" t="s">
        <v>180</v>
      </c>
      <c r="E1781" s="254" t="s">
        <v>24</v>
      </c>
      <c r="F1781" s="255" t="s">
        <v>1576</v>
      </c>
      <c r="G1781" s="253"/>
      <c r="H1781" s="254" t="s">
        <v>24</v>
      </c>
      <c r="I1781" s="256"/>
      <c r="J1781" s="253"/>
      <c r="K1781" s="253"/>
      <c r="L1781" s="257"/>
      <c r="M1781" s="258"/>
      <c r="N1781" s="259"/>
      <c r="O1781" s="259"/>
      <c r="P1781" s="259"/>
      <c r="Q1781" s="259"/>
      <c r="R1781" s="259"/>
      <c r="S1781" s="259"/>
      <c r="T1781" s="260"/>
      <c r="AT1781" s="261" t="s">
        <v>180</v>
      </c>
      <c r="AU1781" s="261" t="s">
        <v>87</v>
      </c>
      <c r="AV1781" s="12" t="s">
        <v>25</v>
      </c>
      <c r="AW1781" s="12" t="s">
        <v>38</v>
      </c>
      <c r="AX1781" s="12" t="s">
        <v>75</v>
      </c>
      <c r="AY1781" s="261" t="s">
        <v>167</v>
      </c>
    </row>
    <row r="1782" spans="2:51" s="13" customFormat="1" ht="13.5">
      <c r="B1782" s="262"/>
      <c r="C1782" s="263"/>
      <c r="D1782" s="248" t="s">
        <v>180</v>
      </c>
      <c r="E1782" s="264" t="s">
        <v>24</v>
      </c>
      <c r="F1782" s="265" t="s">
        <v>2192</v>
      </c>
      <c r="G1782" s="263"/>
      <c r="H1782" s="266">
        <v>40.2</v>
      </c>
      <c r="I1782" s="267"/>
      <c r="J1782" s="263"/>
      <c r="K1782" s="263"/>
      <c r="L1782" s="268"/>
      <c r="M1782" s="269"/>
      <c r="N1782" s="270"/>
      <c r="O1782" s="270"/>
      <c r="P1782" s="270"/>
      <c r="Q1782" s="270"/>
      <c r="R1782" s="270"/>
      <c r="S1782" s="270"/>
      <c r="T1782" s="271"/>
      <c r="AT1782" s="272" t="s">
        <v>180</v>
      </c>
      <c r="AU1782" s="272" t="s">
        <v>87</v>
      </c>
      <c r="AV1782" s="13" t="s">
        <v>87</v>
      </c>
      <c r="AW1782" s="13" t="s">
        <v>38</v>
      </c>
      <c r="AX1782" s="13" t="s">
        <v>25</v>
      </c>
      <c r="AY1782" s="272" t="s">
        <v>167</v>
      </c>
    </row>
    <row r="1783" spans="2:65" s="1" customFormat="1" ht="22.8" customHeight="1">
      <c r="B1783" s="47"/>
      <c r="C1783" s="285" t="s">
        <v>2193</v>
      </c>
      <c r="D1783" s="285" t="s">
        <v>293</v>
      </c>
      <c r="E1783" s="286" t="s">
        <v>2194</v>
      </c>
      <c r="F1783" s="287" t="s">
        <v>2195</v>
      </c>
      <c r="G1783" s="288" t="s">
        <v>270</v>
      </c>
      <c r="H1783" s="289">
        <v>45</v>
      </c>
      <c r="I1783" s="290"/>
      <c r="J1783" s="291">
        <f>ROUND(I1783*H1783,2)</f>
        <v>0</v>
      </c>
      <c r="K1783" s="287" t="s">
        <v>173</v>
      </c>
      <c r="L1783" s="292"/>
      <c r="M1783" s="293" t="s">
        <v>24</v>
      </c>
      <c r="N1783" s="294" t="s">
        <v>47</v>
      </c>
      <c r="O1783" s="48"/>
      <c r="P1783" s="245">
        <f>O1783*H1783</f>
        <v>0</v>
      </c>
      <c r="Q1783" s="245">
        <v>1E-05</v>
      </c>
      <c r="R1783" s="245">
        <f>Q1783*H1783</f>
        <v>0.00045000000000000004</v>
      </c>
      <c r="S1783" s="245">
        <v>0</v>
      </c>
      <c r="T1783" s="246">
        <f>S1783*H1783</f>
        <v>0</v>
      </c>
      <c r="AR1783" s="25" t="s">
        <v>419</v>
      </c>
      <c r="AT1783" s="25" t="s">
        <v>293</v>
      </c>
      <c r="AU1783" s="25" t="s">
        <v>87</v>
      </c>
      <c r="AY1783" s="25" t="s">
        <v>167</v>
      </c>
      <c r="BE1783" s="247">
        <f>IF(N1783="základní",J1783,0)</f>
        <v>0</v>
      </c>
      <c r="BF1783" s="247">
        <f>IF(N1783="snížená",J1783,0)</f>
        <v>0</v>
      </c>
      <c r="BG1783" s="247">
        <f>IF(N1783="zákl. přenesená",J1783,0)</f>
        <v>0</v>
      </c>
      <c r="BH1783" s="247">
        <f>IF(N1783="sníž. přenesená",J1783,0)</f>
        <v>0</v>
      </c>
      <c r="BI1783" s="247">
        <f>IF(N1783="nulová",J1783,0)</f>
        <v>0</v>
      </c>
      <c r="BJ1783" s="25" t="s">
        <v>87</v>
      </c>
      <c r="BK1783" s="247">
        <f>ROUND(I1783*H1783,2)</f>
        <v>0</v>
      </c>
      <c r="BL1783" s="25" t="s">
        <v>301</v>
      </c>
      <c r="BM1783" s="25" t="s">
        <v>2196</v>
      </c>
    </row>
    <row r="1784" spans="2:47" s="1" customFormat="1" ht="13.5">
      <c r="B1784" s="47"/>
      <c r="C1784" s="75"/>
      <c r="D1784" s="248" t="s">
        <v>176</v>
      </c>
      <c r="E1784" s="75"/>
      <c r="F1784" s="249" t="s">
        <v>2197</v>
      </c>
      <c r="G1784" s="75"/>
      <c r="H1784" s="75"/>
      <c r="I1784" s="204"/>
      <c r="J1784" s="75"/>
      <c r="K1784" s="75"/>
      <c r="L1784" s="73"/>
      <c r="M1784" s="250"/>
      <c r="N1784" s="48"/>
      <c r="O1784" s="48"/>
      <c r="P1784" s="48"/>
      <c r="Q1784" s="48"/>
      <c r="R1784" s="48"/>
      <c r="S1784" s="48"/>
      <c r="T1784" s="96"/>
      <c r="AT1784" s="25" t="s">
        <v>176</v>
      </c>
      <c r="AU1784" s="25" t="s">
        <v>87</v>
      </c>
    </row>
    <row r="1785" spans="2:51" s="12" customFormat="1" ht="13.5">
      <c r="B1785" s="252"/>
      <c r="C1785" s="253"/>
      <c r="D1785" s="248" t="s">
        <v>180</v>
      </c>
      <c r="E1785" s="254" t="s">
        <v>24</v>
      </c>
      <c r="F1785" s="255" t="s">
        <v>2198</v>
      </c>
      <c r="G1785" s="253"/>
      <c r="H1785" s="254" t="s">
        <v>24</v>
      </c>
      <c r="I1785" s="256"/>
      <c r="J1785" s="253"/>
      <c r="K1785" s="253"/>
      <c r="L1785" s="257"/>
      <c r="M1785" s="258"/>
      <c r="N1785" s="259"/>
      <c r="O1785" s="259"/>
      <c r="P1785" s="259"/>
      <c r="Q1785" s="259"/>
      <c r="R1785" s="259"/>
      <c r="S1785" s="259"/>
      <c r="T1785" s="260"/>
      <c r="AT1785" s="261" t="s">
        <v>180</v>
      </c>
      <c r="AU1785" s="261" t="s">
        <v>87</v>
      </c>
      <c r="AV1785" s="12" t="s">
        <v>25</v>
      </c>
      <c r="AW1785" s="12" t="s">
        <v>38</v>
      </c>
      <c r="AX1785" s="12" t="s">
        <v>75</v>
      </c>
      <c r="AY1785" s="261" t="s">
        <v>167</v>
      </c>
    </row>
    <row r="1786" spans="2:51" s="13" customFormat="1" ht="13.5">
      <c r="B1786" s="262"/>
      <c r="C1786" s="263"/>
      <c r="D1786" s="248" t="s">
        <v>180</v>
      </c>
      <c r="E1786" s="264" t="s">
        <v>24</v>
      </c>
      <c r="F1786" s="265" t="s">
        <v>2199</v>
      </c>
      <c r="G1786" s="263"/>
      <c r="H1786" s="266">
        <v>45</v>
      </c>
      <c r="I1786" s="267"/>
      <c r="J1786" s="263"/>
      <c r="K1786" s="263"/>
      <c r="L1786" s="268"/>
      <c r="M1786" s="269"/>
      <c r="N1786" s="270"/>
      <c r="O1786" s="270"/>
      <c r="P1786" s="270"/>
      <c r="Q1786" s="270"/>
      <c r="R1786" s="270"/>
      <c r="S1786" s="270"/>
      <c r="T1786" s="271"/>
      <c r="AT1786" s="272" t="s">
        <v>180</v>
      </c>
      <c r="AU1786" s="272" t="s">
        <v>87</v>
      </c>
      <c r="AV1786" s="13" t="s">
        <v>87</v>
      </c>
      <c r="AW1786" s="13" t="s">
        <v>38</v>
      </c>
      <c r="AX1786" s="13" t="s">
        <v>25</v>
      </c>
      <c r="AY1786" s="272" t="s">
        <v>167</v>
      </c>
    </row>
    <row r="1787" spans="2:65" s="1" customFormat="1" ht="22.8" customHeight="1">
      <c r="B1787" s="47"/>
      <c r="C1787" s="236" t="s">
        <v>2200</v>
      </c>
      <c r="D1787" s="236" t="s">
        <v>169</v>
      </c>
      <c r="E1787" s="237" t="s">
        <v>2201</v>
      </c>
      <c r="F1787" s="238" t="s">
        <v>2202</v>
      </c>
      <c r="G1787" s="239" t="s">
        <v>296</v>
      </c>
      <c r="H1787" s="240">
        <v>0.905</v>
      </c>
      <c r="I1787" s="241"/>
      <c r="J1787" s="242">
        <f>ROUND(I1787*H1787,2)</f>
        <v>0</v>
      </c>
      <c r="K1787" s="238" t="s">
        <v>173</v>
      </c>
      <c r="L1787" s="73"/>
      <c r="M1787" s="243" t="s">
        <v>24</v>
      </c>
      <c r="N1787" s="244" t="s">
        <v>47</v>
      </c>
      <c r="O1787" s="48"/>
      <c r="P1787" s="245">
        <f>O1787*H1787</f>
        <v>0</v>
      </c>
      <c r="Q1787" s="245">
        <v>0</v>
      </c>
      <c r="R1787" s="245">
        <f>Q1787*H1787</f>
        <v>0</v>
      </c>
      <c r="S1787" s="245">
        <v>0</v>
      </c>
      <c r="T1787" s="246">
        <f>S1787*H1787</f>
        <v>0</v>
      </c>
      <c r="AR1787" s="25" t="s">
        <v>301</v>
      </c>
      <c r="AT1787" s="25" t="s">
        <v>169</v>
      </c>
      <c r="AU1787" s="25" t="s">
        <v>87</v>
      </c>
      <c r="AY1787" s="25" t="s">
        <v>167</v>
      </c>
      <c r="BE1787" s="247">
        <f>IF(N1787="základní",J1787,0)</f>
        <v>0</v>
      </c>
      <c r="BF1787" s="247">
        <f>IF(N1787="snížená",J1787,0)</f>
        <v>0</v>
      </c>
      <c r="BG1787" s="247">
        <f>IF(N1787="zákl. přenesená",J1787,0)</f>
        <v>0</v>
      </c>
      <c r="BH1787" s="247">
        <f>IF(N1787="sníž. přenesená",J1787,0)</f>
        <v>0</v>
      </c>
      <c r="BI1787" s="247">
        <f>IF(N1787="nulová",J1787,0)</f>
        <v>0</v>
      </c>
      <c r="BJ1787" s="25" t="s">
        <v>87</v>
      </c>
      <c r="BK1787" s="247">
        <f>ROUND(I1787*H1787,2)</f>
        <v>0</v>
      </c>
      <c r="BL1787" s="25" t="s">
        <v>301</v>
      </c>
      <c r="BM1787" s="25" t="s">
        <v>2203</v>
      </c>
    </row>
    <row r="1788" spans="2:47" s="1" customFormat="1" ht="13.5">
      <c r="B1788" s="47"/>
      <c r="C1788" s="75"/>
      <c r="D1788" s="248" t="s">
        <v>176</v>
      </c>
      <c r="E1788" s="75"/>
      <c r="F1788" s="249" t="s">
        <v>2204</v>
      </c>
      <c r="G1788" s="75"/>
      <c r="H1788" s="75"/>
      <c r="I1788" s="204"/>
      <c r="J1788" s="75"/>
      <c r="K1788" s="75"/>
      <c r="L1788" s="73"/>
      <c r="M1788" s="250"/>
      <c r="N1788" s="48"/>
      <c r="O1788" s="48"/>
      <c r="P1788" s="48"/>
      <c r="Q1788" s="48"/>
      <c r="R1788" s="48"/>
      <c r="S1788" s="48"/>
      <c r="T1788" s="96"/>
      <c r="AT1788" s="25" t="s">
        <v>176</v>
      </c>
      <c r="AU1788" s="25" t="s">
        <v>87</v>
      </c>
    </row>
    <row r="1789" spans="2:47" s="1" customFormat="1" ht="13.5">
      <c r="B1789" s="47"/>
      <c r="C1789" s="75"/>
      <c r="D1789" s="248" t="s">
        <v>178</v>
      </c>
      <c r="E1789" s="75"/>
      <c r="F1789" s="251" t="s">
        <v>1597</v>
      </c>
      <c r="G1789" s="75"/>
      <c r="H1789" s="75"/>
      <c r="I1789" s="204"/>
      <c r="J1789" s="75"/>
      <c r="K1789" s="75"/>
      <c r="L1789" s="73"/>
      <c r="M1789" s="250"/>
      <c r="N1789" s="48"/>
      <c r="O1789" s="48"/>
      <c r="P1789" s="48"/>
      <c r="Q1789" s="48"/>
      <c r="R1789" s="48"/>
      <c r="S1789" s="48"/>
      <c r="T1789" s="96"/>
      <c r="AT1789" s="25" t="s">
        <v>178</v>
      </c>
      <c r="AU1789" s="25" t="s">
        <v>87</v>
      </c>
    </row>
    <row r="1790" spans="2:63" s="11" customFormat="1" ht="29.85" customHeight="1">
      <c r="B1790" s="220"/>
      <c r="C1790" s="221"/>
      <c r="D1790" s="222" t="s">
        <v>74</v>
      </c>
      <c r="E1790" s="234" t="s">
        <v>2205</v>
      </c>
      <c r="F1790" s="234" t="s">
        <v>2206</v>
      </c>
      <c r="G1790" s="221"/>
      <c r="H1790" s="221"/>
      <c r="I1790" s="224"/>
      <c r="J1790" s="235">
        <f>BK1790</f>
        <v>0</v>
      </c>
      <c r="K1790" s="221"/>
      <c r="L1790" s="226"/>
      <c r="M1790" s="227"/>
      <c r="N1790" s="228"/>
      <c r="O1790" s="228"/>
      <c r="P1790" s="229">
        <f>SUM(P1791:P1825)</f>
        <v>0</v>
      </c>
      <c r="Q1790" s="228"/>
      <c r="R1790" s="229">
        <f>SUM(R1791:R1825)</f>
        <v>0.347</v>
      </c>
      <c r="S1790" s="228"/>
      <c r="T1790" s="230">
        <f>SUM(T1791:T1825)</f>
        <v>0</v>
      </c>
      <c r="AR1790" s="231" t="s">
        <v>87</v>
      </c>
      <c r="AT1790" s="232" t="s">
        <v>74</v>
      </c>
      <c r="AU1790" s="232" t="s">
        <v>25</v>
      </c>
      <c r="AY1790" s="231" t="s">
        <v>167</v>
      </c>
      <c r="BK1790" s="233">
        <f>SUM(BK1791:BK1825)</f>
        <v>0</v>
      </c>
    </row>
    <row r="1791" spans="2:65" s="1" customFormat="1" ht="22.8" customHeight="1">
      <c r="B1791" s="47"/>
      <c r="C1791" s="285" t="s">
        <v>2207</v>
      </c>
      <c r="D1791" s="285" t="s">
        <v>293</v>
      </c>
      <c r="E1791" s="286" t="s">
        <v>2208</v>
      </c>
      <c r="F1791" s="287" t="s">
        <v>2209</v>
      </c>
      <c r="G1791" s="288" t="s">
        <v>931</v>
      </c>
      <c r="H1791" s="289">
        <v>1</v>
      </c>
      <c r="I1791" s="290"/>
      <c r="J1791" s="291">
        <f>ROUND(I1791*H1791,2)</f>
        <v>0</v>
      </c>
      <c r="K1791" s="287" t="s">
        <v>173</v>
      </c>
      <c r="L1791" s="292"/>
      <c r="M1791" s="293" t="s">
        <v>24</v>
      </c>
      <c r="N1791" s="294" t="s">
        <v>47</v>
      </c>
      <c r="O1791" s="48"/>
      <c r="P1791" s="245">
        <f>O1791*H1791</f>
        <v>0</v>
      </c>
      <c r="Q1791" s="245">
        <v>0.047</v>
      </c>
      <c r="R1791" s="245">
        <f>Q1791*H1791</f>
        <v>0.047</v>
      </c>
      <c r="S1791" s="245">
        <v>0</v>
      </c>
      <c r="T1791" s="246">
        <f>S1791*H1791</f>
        <v>0</v>
      </c>
      <c r="AR1791" s="25" t="s">
        <v>235</v>
      </c>
      <c r="AT1791" s="25" t="s">
        <v>293</v>
      </c>
      <c r="AU1791" s="25" t="s">
        <v>87</v>
      </c>
      <c r="AY1791" s="25" t="s">
        <v>167</v>
      </c>
      <c r="BE1791" s="247">
        <f>IF(N1791="základní",J1791,0)</f>
        <v>0</v>
      </c>
      <c r="BF1791" s="247">
        <f>IF(N1791="snížená",J1791,0)</f>
        <v>0</v>
      </c>
      <c r="BG1791" s="247">
        <f>IF(N1791="zákl. přenesená",J1791,0)</f>
        <v>0</v>
      </c>
      <c r="BH1791" s="247">
        <f>IF(N1791="sníž. přenesená",J1791,0)</f>
        <v>0</v>
      </c>
      <c r="BI1791" s="247">
        <f>IF(N1791="nulová",J1791,0)</f>
        <v>0</v>
      </c>
      <c r="BJ1791" s="25" t="s">
        <v>87</v>
      </c>
      <c r="BK1791" s="247">
        <f>ROUND(I1791*H1791,2)</f>
        <v>0</v>
      </c>
      <c r="BL1791" s="25" t="s">
        <v>174</v>
      </c>
      <c r="BM1791" s="25" t="s">
        <v>2210</v>
      </c>
    </row>
    <row r="1792" spans="2:47" s="1" customFormat="1" ht="13.5">
      <c r="B1792" s="47"/>
      <c r="C1792" s="75"/>
      <c r="D1792" s="248" t="s">
        <v>176</v>
      </c>
      <c r="E1792" s="75"/>
      <c r="F1792" s="249" t="s">
        <v>2209</v>
      </c>
      <c r="G1792" s="75"/>
      <c r="H1792" s="75"/>
      <c r="I1792" s="204"/>
      <c r="J1792" s="75"/>
      <c r="K1792" s="75"/>
      <c r="L1792" s="73"/>
      <c r="M1792" s="250"/>
      <c r="N1792" s="48"/>
      <c r="O1792" s="48"/>
      <c r="P1792" s="48"/>
      <c r="Q1792" s="48"/>
      <c r="R1792" s="48"/>
      <c r="S1792" s="48"/>
      <c r="T1792" s="96"/>
      <c r="AT1792" s="25" t="s">
        <v>176</v>
      </c>
      <c r="AU1792" s="25" t="s">
        <v>87</v>
      </c>
    </row>
    <row r="1793" spans="2:51" s="12" customFormat="1" ht="13.5">
      <c r="B1793" s="252"/>
      <c r="C1793" s="253"/>
      <c r="D1793" s="248" t="s">
        <v>180</v>
      </c>
      <c r="E1793" s="254" t="s">
        <v>24</v>
      </c>
      <c r="F1793" s="255" t="s">
        <v>2211</v>
      </c>
      <c r="G1793" s="253"/>
      <c r="H1793" s="254" t="s">
        <v>24</v>
      </c>
      <c r="I1793" s="256"/>
      <c r="J1793" s="253"/>
      <c r="K1793" s="253"/>
      <c r="L1793" s="257"/>
      <c r="M1793" s="258"/>
      <c r="N1793" s="259"/>
      <c r="O1793" s="259"/>
      <c r="P1793" s="259"/>
      <c r="Q1793" s="259"/>
      <c r="R1793" s="259"/>
      <c r="S1793" s="259"/>
      <c r="T1793" s="260"/>
      <c r="AT1793" s="261" t="s">
        <v>180</v>
      </c>
      <c r="AU1793" s="261" t="s">
        <v>87</v>
      </c>
      <c r="AV1793" s="12" t="s">
        <v>25</v>
      </c>
      <c r="AW1793" s="12" t="s">
        <v>38</v>
      </c>
      <c r="AX1793" s="12" t="s">
        <v>75</v>
      </c>
      <c r="AY1793" s="261" t="s">
        <v>167</v>
      </c>
    </row>
    <row r="1794" spans="2:51" s="13" customFormat="1" ht="13.5">
      <c r="B1794" s="262"/>
      <c r="C1794" s="263"/>
      <c r="D1794" s="248" t="s">
        <v>180</v>
      </c>
      <c r="E1794" s="264" t="s">
        <v>24</v>
      </c>
      <c r="F1794" s="265" t="s">
        <v>25</v>
      </c>
      <c r="G1794" s="263"/>
      <c r="H1794" s="266">
        <v>1</v>
      </c>
      <c r="I1794" s="267"/>
      <c r="J1794" s="263"/>
      <c r="K1794" s="263"/>
      <c r="L1794" s="268"/>
      <c r="M1794" s="269"/>
      <c r="N1794" s="270"/>
      <c r="O1794" s="270"/>
      <c r="P1794" s="270"/>
      <c r="Q1794" s="270"/>
      <c r="R1794" s="270"/>
      <c r="S1794" s="270"/>
      <c r="T1794" s="271"/>
      <c r="AT1794" s="272" t="s">
        <v>180</v>
      </c>
      <c r="AU1794" s="272" t="s">
        <v>87</v>
      </c>
      <c r="AV1794" s="13" t="s">
        <v>87</v>
      </c>
      <c r="AW1794" s="13" t="s">
        <v>38</v>
      </c>
      <c r="AX1794" s="13" t="s">
        <v>25</v>
      </c>
      <c r="AY1794" s="272" t="s">
        <v>167</v>
      </c>
    </row>
    <row r="1795" spans="2:65" s="1" customFormat="1" ht="14.4" customHeight="1">
      <c r="B1795" s="47"/>
      <c r="C1795" s="236" t="s">
        <v>2212</v>
      </c>
      <c r="D1795" s="236" t="s">
        <v>169</v>
      </c>
      <c r="E1795" s="237" t="s">
        <v>2213</v>
      </c>
      <c r="F1795" s="238" t="s">
        <v>2214</v>
      </c>
      <c r="G1795" s="239" t="s">
        <v>931</v>
      </c>
      <c r="H1795" s="240">
        <v>1</v>
      </c>
      <c r="I1795" s="241"/>
      <c r="J1795" s="242">
        <f>ROUND(I1795*H1795,2)</f>
        <v>0</v>
      </c>
      <c r="K1795" s="238" t="s">
        <v>24</v>
      </c>
      <c r="L1795" s="73"/>
      <c r="M1795" s="243" t="s">
        <v>24</v>
      </c>
      <c r="N1795" s="244" t="s">
        <v>47</v>
      </c>
      <c r="O1795" s="48"/>
      <c r="P1795" s="245">
        <f>O1795*H1795</f>
        <v>0</v>
      </c>
      <c r="Q1795" s="245">
        <v>0</v>
      </c>
      <c r="R1795" s="245">
        <f>Q1795*H1795</f>
        <v>0</v>
      </c>
      <c r="S1795" s="245">
        <v>0</v>
      </c>
      <c r="T1795" s="246">
        <f>S1795*H1795</f>
        <v>0</v>
      </c>
      <c r="AR1795" s="25" t="s">
        <v>174</v>
      </c>
      <c r="AT1795" s="25" t="s">
        <v>169</v>
      </c>
      <c r="AU1795" s="25" t="s">
        <v>87</v>
      </c>
      <c r="AY1795" s="25" t="s">
        <v>167</v>
      </c>
      <c r="BE1795" s="247">
        <f>IF(N1795="základní",J1795,0)</f>
        <v>0</v>
      </c>
      <c r="BF1795" s="247">
        <f>IF(N1795="snížená",J1795,0)</f>
        <v>0</v>
      </c>
      <c r="BG1795" s="247">
        <f>IF(N1795="zákl. přenesená",J1795,0)</f>
        <v>0</v>
      </c>
      <c r="BH1795" s="247">
        <f>IF(N1795="sníž. přenesená",J1795,0)</f>
        <v>0</v>
      </c>
      <c r="BI1795" s="247">
        <f>IF(N1795="nulová",J1795,0)</f>
        <v>0</v>
      </c>
      <c r="BJ1795" s="25" t="s">
        <v>87</v>
      </c>
      <c r="BK1795" s="247">
        <f>ROUND(I1795*H1795,2)</f>
        <v>0</v>
      </c>
      <c r="BL1795" s="25" t="s">
        <v>174</v>
      </c>
      <c r="BM1795" s="25" t="s">
        <v>2215</v>
      </c>
    </row>
    <row r="1796" spans="2:47" s="1" customFormat="1" ht="13.5">
      <c r="B1796" s="47"/>
      <c r="C1796" s="75"/>
      <c r="D1796" s="248" t="s">
        <v>176</v>
      </c>
      <c r="E1796" s="75"/>
      <c r="F1796" s="249" t="s">
        <v>2214</v>
      </c>
      <c r="G1796" s="75"/>
      <c r="H1796" s="75"/>
      <c r="I1796" s="204"/>
      <c r="J1796" s="75"/>
      <c r="K1796" s="75"/>
      <c r="L1796" s="73"/>
      <c r="M1796" s="250"/>
      <c r="N1796" s="48"/>
      <c r="O1796" s="48"/>
      <c r="P1796" s="48"/>
      <c r="Q1796" s="48"/>
      <c r="R1796" s="48"/>
      <c r="S1796" s="48"/>
      <c r="T1796" s="96"/>
      <c r="AT1796" s="25" t="s">
        <v>176</v>
      </c>
      <c r="AU1796" s="25" t="s">
        <v>87</v>
      </c>
    </row>
    <row r="1797" spans="2:65" s="1" customFormat="1" ht="22.8" customHeight="1">
      <c r="B1797" s="47"/>
      <c r="C1797" s="236" t="s">
        <v>2216</v>
      </c>
      <c r="D1797" s="236" t="s">
        <v>169</v>
      </c>
      <c r="E1797" s="237" t="s">
        <v>2217</v>
      </c>
      <c r="F1797" s="238" t="s">
        <v>2218</v>
      </c>
      <c r="G1797" s="239" t="s">
        <v>370</v>
      </c>
      <c r="H1797" s="240">
        <v>90</v>
      </c>
      <c r="I1797" s="241"/>
      <c r="J1797" s="242">
        <f>ROUND(I1797*H1797,2)</f>
        <v>0</v>
      </c>
      <c r="K1797" s="238" t="s">
        <v>173</v>
      </c>
      <c r="L1797" s="73"/>
      <c r="M1797" s="243" t="s">
        <v>24</v>
      </c>
      <c r="N1797" s="244" t="s">
        <v>47</v>
      </c>
      <c r="O1797" s="48"/>
      <c r="P1797" s="245">
        <f>O1797*H1797</f>
        <v>0</v>
      </c>
      <c r="Q1797" s="245">
        <v>7E-05</v>
      </c>
      <c r="R1797" s="245">
        <f>Q1797*H1797</f>
        <v>0.006299999999999999</v>
      </c>
      <c r="S1797" s="245">
        <v>0</v>
      </c>
      <c r="T1797" s="246">
        <f>S1797*H1797</f>
        <v>0</v>
      </c>
      <c r="AR1797" s="25" t="s">
        <v>174</v>
      </c>
      <c r="AT1797" s="25" t="s">
        <v>169</v>
      </c>
      <c r="AU1797" s="25" t="s">
        <v>87</v>
      </c>
      <c r="AY1797" s="25" t="s">
        <v>167</v>
      </c>
      <c r="BE1797" s="247">
        <f>IF(N1797="základní",J1797,0)</f>
        <v>0</v>
      </c>
      <c r="BF1797" s="247">
        <f>IF(N1797="snížená",J1797,0)</f>
        <v>0</v>
      </c>
      <c r="BG1797" s="247">
        <f>IF(N1797="zákl. přenesená",J1797,0)</f>
        <v>0</v>
      </c>
      <c r="BH1797" s="247">
        <f>IF(N1797="sníž. přenesená",J1797,0)</f>
        <v>0</v>
      </c>
      <c r="BI1797" s="247">
        <f>IF(N1797="nulová",J1797,0)</f>
        <v>0</v>
      </c>
      <c r="BJ1797" s="25" t="s">
        <v>87</v>
      </c>
      <c r="BK1797" s="247">
        <f>ROUND(I1797*H1797,2)</f>
        <v>0</v>
      </c>
      <c r="BL1797" s="25" t="s">
        <v>174</v>
      </c>
      <c r="BM1797" s="25" t="s">
        <v>2219</v>
      </c>
    </row>
    <row r="1798" spans="2:47" s="1" customFormat="1" ht="13.5">
      <c r="B1798" s="47"/>
      <c r="C1798" s="75"/>
      <c r="D1798" s="248" t="s">
        <v>176</v>
      </c>
      <c r="E1798" s="75"/>
      <c r="F1798" s="249" t="s">
        <v>2220</v>
      </c>
      <c r="G1798" s="75"/>
      <c r="H1798" s="75"/>
      <c r="I1798" s="204"/>
      <c r="J1798" s="75"/>
      <c r="K1798" s="75"/>
      <c r="L1798" s="73"/>
      <c r="M1798" s="250"/>
      <c r="N1798" s="48"/>
      <c r="O1798" s="48"/>
      <c r="P1798" s="48"/>
      <c r="Q1798" s="48"/>
      <c r="R1798" s="48"/>
      <c r="S1798" s="48"/>
      <c r="T1798" s="96"/>
      <c r="AT1798" s="25" t="s">
        <v>176</v>
      </c>
      <c r="AU1798" s="25" t="s">
        <v>87</v>
      </c>
    </row>
    <row r="1799" spans="2:47" s="1" customFormat="1" ht="13.5">
      <c r="B1799" s="47"/>
      <c r="C1799" s="75"/>
      <c r="D1799" s="248" t="s">
        <v>178</v>
      </c>
      <c r="E1799" s="75"/>
      <c r="F1799" s="251" t="s">
        <v>2221</v>
      </c>
      <c r="G1799" s="75"/>
      <c r="H1799" s="75"/>
      <c r="I1799" s="204"/>
      <c r="J1799" s="75"/>
      <c r="K1799" s="75"/>
      <c r="L1799" s="73"/>
      <c r="M1799" s="250"/>
      <c r="N1799" s="48"/>
      <c r="O1799" s="48"/>
      <c r="P1799" s="48"/>
      <c r="Q1799" s="48"/>
      <c r="R1799" s="48"/>
      <c r="S1799" s="48"/>
      <c r="T1799" s="96"/>
      <c r="AT1799" s="25" t="s">
        <v>178</v>
      </c>
      <c r="AU1799" s="25" t="s">
        <v>87</v>
      </c>
    </row>
    <row r="1800" spans="2:51" s="12" customFormat="1" ht="13.5">
      <c r="B1800" s="252"/>
      <c r="C1800" s="253"/>
      <c r="D1800" s="248" t="s">
        <v>180</v>
      </c>
      <c r="E1800" s="254" t="s">
        <v>24</v>
      </c>
      <c r="F1800" s="255" t="s">
        <v>2222</v>
      </c>
      <c r="G1800" s="253"/>
      <c r="H1800" s="254" t="s">
        <v>24</v>
      </c>
      <c r="I1800" s="256"/>
      <c r="J1800" s="253"/>
      <c r="K1800" s="253"/>
      <c r="L1800" s="257"/>
      <c r="M1800" s="258"/>
      <c r="N1800" s="259"/>
      <c r="O1800" s="259"/>
      <c r="P1800" s="259"/>
      <c r="Q1800" s="259"/>
      <c r="R1800" s="259"/>
      <c r="S1800" s="259"/>
      <c r="T1800" s="260"/>
      <c r="AT1800" s="261" t="s">
        <v>180</v>
      </c>
      <c r="AU1800" s="261" t="s">
        <v>87</v>
      </c>
      <c r="AV1800" s="12" t="s">
        <v>25</v>
      </c>
      <c r="AW1800" s="12" t="s">
        <v>38</v>
      </c>
      <c r="AX1800" s="12" t="s">
        <v>75</v>
      </c>
      <c r="AY1800" s="261" t="s">
        <v>167</v>
      </c>
    </row>
    <row r="1801" spans="2:51" s="12" customFormat="1" ht="13.5">
      <c r="B1801" s="252"/>
      <c r="C1801" s="253"/>
      <c r="D1801" s="248" t="s">
        <v>180</v>
      </c>
      <c r="E1801" s="254" t="s">
        <v>24</v>
      </c>
      <c r="F1801" s="255" t="s">
        <v>2223</v>
      </c>
      <c r="G1801" s="253"/>
      <c r="H1801" s="254" t="s">
        <v>24</v>
      </c>
      <c r="I1801" s="256"/>
      <c r="J1801" s="253"/>
      <c r="K1801" s="253"/>
      <c r="L1801" s="257"/>
      <c r="M1801" s="258"/>
      <c r="N1801" s="259"/>
      <c r="O1801" s="259"/>
      <c r="P1801" s="259"/>
      <c r="Q1801" s="259"/>
      <c r="R1801" s="259"/>
      <c r="S1801" s="259"/>
      <c r="T1801" s="260"/>
      <c r="AT1801" s="261" t="s">
        <v>180</v>
      </c>
      <c r="AU1801" s="261" t="s">
        <v>87</v>
      </c>
      <c r="AV1801" s="12" t="s">
        <v>25</v>
      </c>
      <c r="AW1801" s="12" t="s">
        <v>38</v>
      </c>
      <c r="AX1801" s="12" t="s">
        <v>75</v>
      </c>
      <c r="AY1801" s="261" t="s">
        <v>167</v>
      </c>
    </row>
    <row r="1802" spans="2:51" s="13" customFormat="1" ht="13.5">
      <c r="B1802" s="262"/>
      <c r="C1802" s="263"/>
      <c r="D1802" s="248" t="s">
        <v>180</v>
      </c>
      <c r="E1802" s="264" t="s">
        <v>24</v>
      </c>
      <c r="F1802" s="265" t="s">
        <v>2224</v>
      </c>
      <c r="G1802" s="263"/>
      <c r="H1802" s="266">
        <v>90</v>
      </c>
      <c r="I1802" s="267"/>
      <c r="J1802" s="263"/>
      <c r="K1802" s="263"/>
      <c r="L1802" s="268"/>
      <c r="M1802" s="269"/>
      <c r="N1802" s="270"/>
      <c r="O1802" s="270"/>
      <c r="P1802" s="270"/>
      <c r="Q1802" s="270"/>
      <c r="R1802" s="270"/>
      <c r="S1802" s="270"/>
      <c r="T1802" s="271"/>
      <c r="AT1802" s="272" t="s">
        <v>180</v>
      </c>
      <c r="AU1802" s="272" t="s">
        <v>87</v>
      </c>
      <c r="AV1802" s="13" t="s">
        <v>87</v>
      </c>
      <c r="AW1802" s="13" t="s">
        <v>38</v>
      </c>
      <c r="AX1802" s="13" t="s">
        <v>25</v>
      </c>
      <c r="AY1802" s="272" t="s">
        <v>167</v>
      </c>
    </row>
    <row r="1803" spans="2:51" s="12" customFormat="1" ht="13.5">
      <c r="B1803" s="252"/>
      <c r="C1803" s="253"/>
      <c r="D1803" s="248" t="s">
        <v>180</v>
      </c>
      <c r="E1803" s="254" t="s">
        <v>24</v>
      </c>
      <c r="F1803" s="255" t="s">
        <v>2225</v>
      </c>
      <c r="G1803" s="253"/>
      <c r="H1803" s="254" t="s">
        <v>24</v>
      </c>
      <c r="I1803" s="256"/>
      <c r="J1803" s="253"/>
      <c r="K1803" s="253"/>
      <c r="L1803" s="257"/>
      <c r="M1803" s="258"/>
      <c r="N1803" s="259"/>
      <c r="O1803" s="259"/>
      <c r="P1803" s="259"/>
      <c r="Q1803" s="259"/>
      <c r="R1803" s="259"/>
      <c r="S1803" s="259"/>
      <c r="T1803" s="260"/>
      <c r="AT1803" s="261" t="s">
        <v>180</v>
      </c>
      <c r="AU1803" s="261" t="s">
        <v>87</v>
      </c>
      <c r="AV1803" s="12" t="s">
        <v>25</v>
      </c>
      <c r="AW1803" s="12" t="s">
        <v>38</v>
      </c>
      <c r="AX1803" s="12" t="s">
        <v>75</v>
      </c>
      <c r="AY1803" s="261" t="s">
        <v>167</v>
      </c>
    </row>
    <row r="1804" spans="2:51" s="12" customFormat="1" ht="13.5">
      <c r="B1804" s="252"/>
      <c r="C1804" s="253"/>
      <c r="D1804" s="248" t="s">
        <v>180</v>
      </c>
      <c r="E1804" s="254" t="s">
        <v>24</v>
      </c>
      <c r="F1804" s="255" t="s">
        <v>2226</v>
      </c>
      <c r="G1804" s="253"/>
      <c r="H1804" s="254" t="s">
        <v>24</v>
      </c>
      <c r="I1804" s="256"/>
      <c r="J1804" s="253"/>
      <c r="K1804" s="253"/>
      <c r="L1804" s="257"/>
      <c r="M1804" s="258"/>
      <c r="N1804" s="259"/>
      <c r="O1804" s="259"/>
      <c r="P1804" s="259"/>
      <c r="Q1804" s="259"/>
      <c r="R1804" s="259"/>
      <c r="S1804" s="259"/>
      <c r="T1804" s="260"/>
      <c r="AT1804" s="261" t="s">
        <v>180</v>
      </c>
      <c r="AU1804" s="261" t="s">
        <v>87</v>
      </c>
      <c r="AV1804" s="12" t="s">
        <v>25</v>
      </c>
      <c r="AW1804" s="12" t="s">
        <v>38</v>
      </c>
      <c r="AX1804" s="12" t="s">
        <v>75</v>
      </c>
      <c r="AY1804" s="261" t="s">
        <v>167</v>
      </c>
    </row>
    <row r="1805" spans="2:65" s="1" customFormat="1" ht="22.8" customHeight="1">
      <c r="B1805" s="47"/>
      <c r="C1805" s="285" t="s">
        <v>2227</v>
      </c>
      <c r="D1805" s="285" t="s">
        <v>293</v>
      </c>
      <c r="E1805" s="286" t="s">
        <v>2228</v>
      </c>
      <c r="F1805" s="287" t="s">
        <v>2229</v>
      </c>
      <c r="G1805" s="288" t="s">
        <v>370</v>
      </c>
      <c r="H1805" s="289">
        <v>90</v>
      </c>
      <c r="I1805" s="290"/>
      <c r="J1805" s="291">
        <f>ROUND(I1805*H1805,2)</f>
        <v>0</v>
      </c>
      <c r="K1805" s="287" t="s">
        <v>24</v>
      </c>
      <c r="L1805" s="292"/>
      <c r="M1805" s="293" t="s">
        <v>24</v>
      </c>
      <c r="N1805" s="294" t="s">
        <v>47</v>
      </c>
      <c r="O1805" s="48"/>
      <c r="P1805" s="245">
        <f>O1805*H1805</f>
        <v>0</v>
      </c>
      <c r="Q1805" s="245">
        <v>0.001</v>
      </c>
      <c r="R1805" s="245">
        <f>Q1805*H1805</f>
        <v>0.09</v>
      </c>
      <c r="S1805" s="245">
        <v>0</v>
      </c>
      <c r="T1805" s="246">
        <f>S1805*H1805</f>
        <v>0</v>
      </c>
      <c r="AR1805" s="25" t="s">
        <v>235</v>
      </c>
      <c r="AT1805" s="25" t="s">
        <v>293</v>
      </c>
      <c r="AU1805" s="25" t="s">
        <v>87</v>
      </c>
      <c r="AY1805" s="25" t="s">
        <v>167</v>
      </c>
      <c r="BE1805" s="247">
        <f>IF(N1805="základní",J1805,0)</f>
        <v>0</v>
      </c>
      <c r="BF1805" s="247">
        <f>IF(N1805="snížená",J1805,0)</f>
        <v>0</v>
      </c>
      <c r="BG1805" s="247">
        <f>IF(N1805="zákl. přenesená",J1805,0)</f>
        <v>0</v>
      </c>
      <c r="BH1805" s="247">
        <f>IF(N1805="sníž. přenesená",J1805,0)</f>
        <v>0</v>
      </c>
      <c r="BI1805" s="247">
        <f>IF(N1805="nulová",J1805,0)</f>
        <v>0</v>
      </c>
      <c r="BJ1805" s="25" t="s">
        <v>87</v>
      </c>
      <c r="BK1805" s="247">
        <f>ROUND(I1805*H1805,2)</f>
        <v>0</v>
      </c>
      <c r="BL1805" s="25" t="s">
        <v>174</v>
      </c>
      <c r="BM1805" s="25" t="s">
        <v>2230</v>
      </c>
    </row>
    <row r="1806" spans="2:47" s="1" customFormat="1" ht="13.5">
      <c r="B1806" s="47"/>
      <c r="C1806" s="75"/>
      <c r="D1806" s="248" t="s">
        <v>176</v>
      </c>
      <c r="E1806" s="75"/>
      <c r="F1806" s="249" t="s">
        <v>2229</v>
      </c>
      <c r="G1806" s="75"/>
      <c r="H1806" s="75"/>
      <c r="I1806" s="204"/>
      <c r="J1806" s="75"/>
      <c r="K1806" s="75"/>
      <c r="L1806" s="73"/>
      <c r="M1806" s="250"/>
      <c r="N1806" s="48"/>
      <c r="O1806" s="48"/>
      <c r="P1806" s="48"/>
      <c r="Q1806" s="48"/>
      <c r="R1806" s="48"/>
      <c r="S1806" s="48"/>
      <c r="T1806" s="96"/>
      <c r="AT1806" s="25" t="s">
        <v>176</v>
      </c>
      <c r="AU1806" s="25" t="s">
        <v>87</v>
      </c>
    </row>
    <row r="1807" spans="2:51" s="12" customFormat="1" ht="13.5">
      <c r="B1807" s="252"/>
      <c r="C1807" s="253"/>
      <c r="D1807" s="248" t="s">
        <v>180</v>
      </c>
      <c r="E1807" s="254" t="s">
        <v>24</v>
      </c>
      <c r="F1807" s="255" t="s">
        <v>2231</v>
      </c>
      <c r="G1807" s="253"/>
      <c r="H1807" s="254" t="s">
        <v>24</v>
      </c>
      <c r="I1807" s="256"/>
      <c r="J1807" s="253"/>
      <c r="K1807" s="253"/>
      <c r="L1807" s="257"/>
      <c r="M1807" s="258"/>
      <c r="N1807" s="259"/>
      <c r="O1807" s="259"/>
      <c r="P1807" s="259"/>
      <c r="Q1807" s="259"/>
      <c r="R1807" s="259"/>
      <c r="S1807" s="259"/>
      <c r="T1807" s="260"/>
      <c r="AT1807" s="261" t="s">
        <v>180</v>
      </c>
      <c r="AU1807" s="261" t="s">
        <v>87</v>
      </c>
      <c r="AV1807" s="12" t="s">
        <v>25</v>
      </c>
      <c r="AW1807" s="12" t="s">
        <v>38</v>
      </c>
      <c r="AX1807" s="12" t="s">
        <v>75</v>
      </c>
      <c r="AY1807" s="261" t="s">
        <v>167</v>
      </c>
    </row>
    <row r="1808" spans="2:51" s="13" customFormat="1" ht="13.5">
      <c r="B1808" s="262"/>
      <c r="C1808" s="263"/>
      <c r="D1808" s="248" t="s">
        <v>180</v>
      </c>
      <c r="E1808" s="264" t="s">
        <v>24</v>
      </c>
      <c r="F1808" s="265" t="s">
        <v>2224</v>
      </c>
      <c r="G1808" s="263"/>
      <c r="H1808" s="266">
        <v>90</v>
      </c>
      <c r="I1808" s="267"/>
      <c r="J1808" s="263"/>
      <c r="K1808" s="263"/>
      <c r="L1808" s="268"/>
      <c r="M1808" s="269"/>
      <c r="N1808" s="270"/>
      <c r="O1808" s="270"/>
      <c r="P1808" s="270"/>
      <c r="Q1808" s="270"/>
      <c r="R1808" s="270"/>
      <c r="S1808" s="270"/>
      <c r="T1808" s="271"/>
      <c r="AT1808" s="272" t="s">
        <v>180</v>
      </c>
      <c r="AU1808" s="272" t="s">
        <v>87</v>
      </c>
      <c r="AV1808" s="13" t="s">
        <v>87</v>
      </c>
      <c r="AW1808" s="13" t="s">
        <v>38</v>
      </c>
      <c r="AX1808" s="13" t="s">
        <v>25</v>
      </c>
      <c r="AY1808" s="272" t="s">
        <v>167</v>
      </c>
    </row>
    <row r="1809" spans="2:65" s="1" customFormat="1" ht="45.6" customHeight="1">
      <c r="B1809" s="47"/>
      <c r="C1809" s="236" t="s">
        <v>2232</v>
      </c>
      <c r="D1809" s="236" t="s">
        <v>169</v>
      </c>
      <c r="E1809" s="237" t="s">
        <v>2233</v>
      </c>
      <c r="F1809" s="238" t="s">
        <v>2234</v>
      </c>
      <c r="G1809" s="239" t="s">
        <v>931</v>
      </c>
      <c r="H1809" s="240">
        <v>3</v>
      </c>
      <c r="I1809" s="241"/>
      <c r="J1809" s="242">
        <f>ROUND(I1809*H1809,2)</f>
        <v>0</v>
      </c>
      <c r="K1809" s="238" t="s">
        <v>24</v>
      </c>
      <c r="L1809" s="73"/>
      <c r="M1809" s="243" t="s">
        <v>24</v>
      </c>
      <c r="N1809" s="244" t="s">
        <v>47</v>
      </c>
      <c r="O1809" s="48"/>
      <c r="P1809" s="245">
        <f>O1809*H1809</f>
        <v>0</v>
      </c>
      <c r="Q1809" s="245">
        <v>0</v>
      </c>
      <c r="R1809" s="245">
        <f>Q1809*H1809</f>
        <v>0</v>
      </c>
      <c r="S1809" s="245">
        <v>0</v>
      </c>
      <c r="T1809" s="246">
        <f>S1809*H1809</f>
        <v>0</v>
      </c>
      <c r="AR1809" s="25" t="s">
        <v>2235</v>
      </c>
      <c r="AT1809" s="25" t="s">
        <v>169</v>
      </c>
      <c r="AU1809" s="25" t="s">
        <v>87</v>
      </c>
      <c r="AY1809" s="25" t="s">
        <v>167</v>
      </c>
      <c r="BE1809" s="247">
        <f>IF(N1809="základní",J1809,0)</f>
        <v>0</v>
      </c>
      <c r="BF1809" s="247">
        <f>IF(N1809="snížená",J1809,0)</f>
        <v>0</v>
      </c>
      <c r="BG1809" s="247">
        <f>IF(N1809="zákl. přenesená",J1809,0)</f>
        <v>0</v>
      </c>
      <c r="BH1809" s="247">
        <f>IF(N1809="sníž. přenesená",J1809,0)</f>
        <v>0</v>
      </c>
      <c r="BI1809" s="247">
        <f>IF(N1809="nulová",J1809,0)</f>
        <v>0</v>
      </c>
      <c r="BJ1809" s="25" t="s">
        <v>87</v>
      </c>
      <c r="BK1809" s="247">
        <f>ROUND(I1809*H1809,2)</f>
        <v>0</v>
      </c>
      <c r="BL1809" s="25" t="s">
        <v>2235</v>
      </c>
      <c r="BM1809" s="25" t="s">
        <v>2236</v>
      </c>
    </row>
    <row r="1810" spans="2:47" s="1" customFormat="1" ht="13.5">
      <c r="B1810" s="47"/>
      <c r="C1810" s="75"/>
      <c r="D1810" s="248" t="s">
        <v>176</v>
      </c>
      <c r="E1810" s="75"/>
      <c r="F1810" s="249" t="s">
        <v>2237</v>
      </c>
      <c r="G1810" s="75"/>
      <c r="H1810" s="75"/>
      <c r="I1810" s="204"/>
      <c r="J1810" s="75"/>
      <c r="K1810" s="75"/>
      <c r="L1810" s="73"/>
      <c r="M1810" s="250"/>
      <c r="N1810" s="48"/>
      <c r="O1810" s="48"/>
      <c r="P1810" s="48"/>
      <c r="Q1810" s="48"/>
      <c r="R1810" s="48"/>
      <c r="S1810" s="48"/>
      <c r="T1810" s="96"/>
      <c r="AT1810" s="25" t="s">
        <v>176</v>
      </c>
      <c r="AU1810" s="25" t="s">
        <v>87</v>
      </c>
    </row>
    <row r="1811" spans="2:65" s="1" customFormat="1" ht="22.8" customHeight="1">
      <c r="B1811" s="47"/>
      <c r="C1811" s="236" t="s">
        <v>2238</v>
      </c>
      <c r="D1811" s="236" t="s">
        <v>169</v>
      </c>
      <c r="E1811" s="237" t="s">
        <v>2239</v>
      </c>
      <c r="F1811" s="238" t="s">
        <v>2240</v>
      </c>
      <c r="G1811" s="239" t="s">
        <v>370</v>
      </c>
      <c r="H1811" s="240">
        <v>194</v>
      </c>
      <c r="I1811" s="241"/>
      <c r="J1811" s="242">
        <f>ROUND(I1811*H1811,2)</f>
        <v>0</v>
      </c>
      <c r="K1811" s="238" t="s">
        <v>173</v>
      </c>
      <c r="L1811" s="73"/>
      <c r="M1811" s="243" t="s">
        <v>24</v>
      </c>
      <c r="N1811" s="244" t="s">
        <v>47</v>
      </c>
      <c r="O1811" s="48"/>
      <c r="P1811" s="245">
        <f>O1811*H1811</f>
        <v>0</v>
      </c>
      <c r="Q1811" s="245">
        <v>5E-05</v>
      </c>
      <c r="R1811" s="245">
        <f>Q1811*H1811</f>
        <v>0.0097</v>
      </c>
      <c r="S1811" s="245">
        <v>0</v>
      </c>
      <c r="T1811" s="246">
        <f>S1811*H1811</f>
        <v>0</v>
      </c>
      <c r="AR1811" s="25" t="s">
        <v>2235</v>
      </c>
      <c r="AT1811" s="25" t="s">
        <v>169</v>
      </c>
      <c r="AU1811" s="25" t="s">
        <v>87</v>
      </c>
      <c r="AY1811" s="25" t="s">
        <v>167</v>
      </c>
      <c r="BE1811" s="247">
        <f>IF(N1811="základní",J1811,0)</f>
        <v>0</v>
      </c>
      <c r="BF1811" s="247">
        <f>IF(N1811="snížená",J1811,0)</f>
        <v>0</v>
      </c>
      <c r="BG1811" s="247">
        <f>IF(N1811="zákl. přenesená",J1811,0)</f>
        <v>0</v>
      </c>
      <c r="BH1811" s="247">
        <f>IF(N1811="sníž. přenesená",J1811,0)</f>
        <v>0</v>
      </c>
      <c r="BI1811" s="247">
        <f>IF(N1811="nulová",J1811,0)</f>
        <v>0</v>
      </c>
      <c r="BJ1811" s="25" t="s">
        <v>87</v>
      </c>
      <c r="BK1811" s="247">
        <f>ROUND(I1811*H1811,2)</f>
        <v>0</v>
      </c>
      <c r="BL1811" s="25" t="s">
        <v>2235</v>
      </c>
      <c r="BM1811" s="25" t="s">
        <v>2241</v>
      </c>
    </row>
    <row r="1812" spans="2:47" s="1" customFormat="1" ht="13.5">
      <c r="B1812" s="47"/>
      <c r="C1812" s="75"/>
      <c r="D1812" s="248" t="s">
        <v>176</v>
      </c>
      <c r="E1812" s="75"/>
      <c r="F1812" s="249" t="s">
        <v>2242</v>
      </c>
      <c r="G1812" s="75"/>
      <c r="H1812" s="75"/>
      <c r="I1812" s="204"/>
      <c r="J1812" s="75"/>
      <c r="K1812" s="75"/>
      <c r="L1812" s="73"/>
      <c r="M1812" s="250"/>
      <c r="N1812" s="48"/>
      <c r="O1812" s="48"/>
      <c r="P1812" s="48"/>
      <c r="Q1812" s="48"/>
      <c r="R1812" s="48"/>
      <c r="S1812" s="48"/>
      <c r="T1812" s="96"/>
      <c r="AT1812" s="25" t="s">
        <v>176</v>
      </c>
      <c r="AU1812" s="25" t="s">
        <v>87</v>
      </c>
    </row>
    <row r="1813" spans="2:47" s="1" customFormat="1" ht="13.5">
      <c r="B1813" s="47"/>
      <c r="C1813" s="75"/>
      <c r="D1813" s="248" t="s">
        <v>178</v>
      </c>
      <c r="E1813" s="75"/>
      <c r="F1813" s="251" t="s">
        <v>2221</v>
      </c>
      <c r="G1813" s="75"/>
      <c r="H1813" s="75"/>
      <c r="I1813" s="204"/>
      <c r="J1813" s="75"/>
      <c r="K1813" s="75"/>
      <c r="L1813" s="73"/>
      <c r="M1813" s="250"/>
      <c r="N1813" s="48"/>
      <c r="O1813" s="48"/>
      <c r="P1813" s="48"/>
      <c r="Q1813" s="48"/>
      <c r="R1813" s="48"/>
      <c r="S1813" s="48"/>
      <c r="T1813" s="96"/>
      <c r="AT1813" s="25" t="s">
        <v>178</v>
      </c>
      <c r="AU1813" s="25" t="s">
        <v>87</v>
      </c>
    </row>
    <row r="1814" spans="2:51" s="12" customFormat="1" ht="13.5">
      <c r="B1814" s="252"/>
      <c r="C1814" s="253"/>
      <c r="D1814" s="248" t="s">
        <v>180</v>
      </c>
      <c r="E1814" s="254" t="s">
        <v>24</v>
      </c>
      <c r="F1814" s="255" t="s">
        <v>2243</v>
      </c>
      <c r="G1814" s="253"/>
      <c r="H1814" s="254" t="s">
        <v>24</v>
      </c>
      <c r="I1814" s="256"/>
      <c r="J1814" s="253"/>
      <c r="K1814" s="253"/>
      <c r="L1814" s="257"/>
      <c r="M1814" s="258"/>
      <c r="N1814" s="259"/>
      <c r="O1814" s="259"/>
      <c r="P1814" s="259"/>
      <c r="Q1814" s="259"/>
      <c r="R1814" s="259"/>
      <c r="S1814" s="259"/>
      <c r="T1814" s="260"/>
      <c r="AT1814" s="261" t="s">
        <v>180</v>
      </c>
      <c r="AU1814" s="261" t="s">
        <v>87</v>
      </c>
      <c r="AV1814" s="12" t="s">
        <v>25</v>
      </c>
      <c r="AW1814" s="12" t="s">
        <v>38</v>
      </c>
      <c r="AX1814" s="12" t="s">
        <v>75</v>
      </c>
      <c r="AY1814" s="261" t="s">
        <v>167</v>
      </c>
    </row>
    <row r="1815" spans="2:51" s="13" customFormat="1" ht="13.5">
      <c r="B1815" s="262"/>
      <c r="C1815" s="263"/>
      <c r="D1815" s="248" t="s">
        <v>180</v>
      </c>
      <c r="E1815" s="264" t="s">
        <v>24</v>
      </c>
      <c r="F1815" s="265" t="s">
        <v>2244</v>
      </c>
      <c r="G1815" s="263"/>
      <c r="H1815" s="266">
        <v>194</v>
      </c>
      <c r="I1815" s="267"/>
      <c r="J1815" s="263"/>
      <c r="K1815" s="263"/>
      <c r="L1815" s="268"/>
      <c r="M1815" s="269"/>
      <c r="N1815" s="270"/>
      <c r="O1815" s="270"/>
      <c r="P1815" s="270"/>
      <c r="Q1815" s="270"/>
      <c r="R1815" s="270"/>
      <c r="S1815" s="270"/>
      <c r="T1815" s="271"/>
      <c r="AT1815" s="272" t="s">
        <v>180</v>
      </c>
      <c r="AU1815" s="272" t="s">
        <v>87</v>
      </c>
      <c r="AV1815" s="13" t="s">
        <v>87</v>
      </c>
      <c r="AW1815" s="13" t="s">
        <v>38</v>
      </c>
      <c r="AX1815" s="13" t="s">
        <v>25</v>
      </c>
      <c r="AY1815" s="272" t="s">
        <v>167</v>
      </c>
    </row>
    <row r="1816" spans="2:51" s="12" customFormat="1" ht="13.5">
      <c r="B1816" s="252"/>
      <c r="C1816" s="253"/>
      <c r="D1816" s="248" t="s">
        <v>180</v>
      </c>
      <c r="E1816" s="254" t="s">
        <v>24</v>
      </c>
      <c r="F1816" s="255" t="s">
        <v>2245</v>
      </c>
      <c r="G1816" s="253"/>
      <c r="H1816" s="254" t="s">
        <v>24</v>
      </c>
      <c r="I1816" s="256"/>
      <c r="J1816" s="253"/>
      <c r="K1816" s="253"/>
      <c r="L1816" s="257"/>
      <c r="M1816" s="258"/>
      <c r="N1816" s="259"/>
      <c r="O1816" s="259"/>
      <c r="P1816" s="259"/>
      <c r="Q1816" s="259"/>
      <c r="R1816" s="259"/>
      <c r="S1816" s="259"/>
      <c r="T1816" s="260"/>
      <c r="AT1816" s="261" t="s">
        <v>180</v>
      </c>
      <c r="AU1816" s="261" t="s">
        <v>87</v>
      </c>
      <c r="AV1816" s="12" t="s">
        <v>25</v>
      </c>
      <c r="AW1816" s="12" t="s">
        <v>38</v>
      </c>
      <c r="AX1816" s="12" t="s">
        <v>75</v>
      </c>
      <c r="AY1816" s="261" t="s">
        <v>167</v>
      </c>
    </row>
    <row r="1817" spans="2:65" s="1" customFormat="1" ht="22.8" customHeight="1">
      <c r="B1817" s="47"/>
      <c r="C1817" s="285" t="s">
        <v>2246</v>
      </c>
      <c r="D1817" s="285" t="s">
        <v>293</v>
      </c>
      <c r="E1817" s="286" t="s">
        <v>2247</v>
      </c>
      <c r="F1817" s="287" t="s">
        <v>2248</v>
      </c>
      <c r="G1817" s="288" t="s">
        <v>370</v>
      </c>
      <c r="H1817" s="289">
        <v>194</v>
      </c>
      <c r="I1817" s="290"/>
      <c r="J1817" s="291">
        <f>ROUND(I1817*H1817,2)</f>
        <v>0</v>
      </c>
      <c r="K1817" s="287" t="s">
        <v>24</v>
      </c>
      <c r="L1817" s="292"/>
      <c r="M1817" s="293" t="s">
        <v>24</v>
      </c>
      <c r="N1817" s="294" t="s">
        <v>47</v>
      </c>
      <c r="O1817" s="48"/>
      <c r="P1817" s="245">
        <f>O1817*H1817</f>
        <v>0</v>
      </c>
      <c r="Q1817" s="245">
        <v>0.001</v>
      </c>
      <c r="R1817" s="245">
        <f>Q1817*H1817</f>
        <v>0.194</v>
      </c>
      <c r="S1817" s="245">
        <v>0</v>
      </c>
      <c r="T1817" s="246">
        <f>S1817*H1817</f>
        <v>0</v>
      </c>
      <c r="AR1817" s="25" t="s">
        <v>2235</v>
      </c>
      <c r="AT1817" s="25" t="s">
        <v>293</v>
      </c>
      <c r="AU1817" s="25" t="s">
        <v>87</v>
      </c>
      <c r="AY1817" s="25" t="s">
        <v>167</v>
      </c>
      <c r="BE1817" s="247">
        <f>IF(N1817="základní",J1817,0)</f>
        <v>0</v>
      </c>
      <c r="BF1817" s="247">
        <f>IF(N1817="snížená",J1817,0)</f>
        <v>0</v>
      </c>
      <c r="BG1817" s="247">
        <f>IF(N1817="zákl. přenesená",J1817,0)</f>
        <v>0</v>
      </c>
      <c r="BH1817" s="247">
        <f>IF(N1817="sníž. přenesená",J1817,0)</f>
        <v>0</v>
      </c>
      <c r="BI1817" s="247">
        <f>IF(N1817="nulová",J1817,0)</f>
        <v>0</v>
      </c>
      <c r="BJ1817" s="25" t="s">
        <v>87</v>
      </c>
      <c r="BK1817" s="247">
        <f>ROUND(I1817*H1817,2)</f>
        <v>0</v>
      </c>
      <c r="BL1817" s="25" t="s">
        <v>2235</v>
      </c>
      <c r="BM1817" s="25" t="s">
        <v>2249</v>
      </c>
    </row>
    <row r="1818" spans="2:47" s="1" customFormat="1" ht="13.5">
      <c r="B1818" s="47"/>
      <c r="C1818" s="75"/>
      <c r="D1818" s="248" t="s">
        <v>176</v>
      </c>
      <c r="E1818" s="75"/>
      <c r="F1818" s="249" t="s">
        <v>2248</v>
      </c>
      <c r="G1818" s="75"/>
      <c r="H1818" s="75"/>
      <c r="I1818" s="204"/>
      <c r="J1818" s="75"/>
      <c r="K1818" s="75"/>
      <c r="L1818" s="73"/>
      <c r="M1818" s="250"/>
      <c r="N1818" s="48"/>
      <c r="O1818" s="48"/>
      <c r="P1818" s="48"/>
      <c r="Q1818" s="48"/>
      <c r="R1818" s="48"/>
      <c r="S1818" s="48"/>
      <c r="T1818" s="96"/>
      <c r="AT1818" s="25" t="s">
        <v>176</v>
      </c>
      <c r="AU1818" s="25" t="s">
        <v>87</v>
      </c>
    </row>
    <row r="1819" spans="2:51" s="12" customFormat="1" ht="13.5">
      <c r="B1819" s="252"/>
      <c r="C1819" s="253"/>
      <c r="D1819" s="248" t="s">
        <v>180</v>
      </c>
      <c r="E1819" s="254" t="s">
        <v>24</v>
      </c>
      <c r="F1819" s="255" t="s">
        <v>2250</v>
      </c>
      <c r="G1819" s="253"/>
      <c r="H1819" s="254" t="s">
        <v>24</v>
      </c>
      <c r="I1819" s="256"/>
      <c r="J1819" s="253"/>
      <c r="K1819" s="253"/>
      <c r="L1819" s="257"/>
      <c r="M1819" s="258"/>
      <c r="N1819" s="259"/>
      <c r="O1819" s="259"/>
      <c r="P1819" s="259"/>
      <c r="Q1819" s="259"/>
      <c r="R1819" s="259"/>
      <c r="S1819" s="259"/>
      <c r="T1819" s="260"/>
      <c r="AT1819" s="261" t="s">
        <v>180</v>
      </c>
      <c r="AU1819" s="261" t="s">
        <v>87</v>
      </c>
      <c r="AV1819" s="12" t="s">
        <v>25</v>
      </c>
      <c r="AW1819" s="12" t="s">
        <v>38</v>
      </c>
      <c r="AX1819" s="12" t="s">
        <v>75</v>
      </c>
      <c r="AY1819" s="261" t="s">
        <v>167</v>
      </c>
    </row>
    <row r="1820" spans="2:51" s="12" customFormat="1" ht="13.5">
      <c r="B1820" s="252"/>
      <c r="C1820" s="253"/>
      <c r="D1820" s="248" t="s">
        <v>180</v>
      </c>
      <c r="E1820" s="254" t="s">
        <v>24</v>
      </c>
      <c r="F1820" s="255" t="s">
        <v>2251</v>
      </c>
      <c r="G1820" s="253"/>
      <c r="H1820" s="254" t="s">
        <v>24</v>
      </c>
      <c r="I1820" s="256"/>
      <c r="J1820" s="253"/>
      <c r="K1820" s="253"/>
      <c r="L1820" s="257"/>
      <c r="M1820" s="258"/>
      <c r="N1820" s="259"/>
      <c r="O1820" s="259"/>
      <c r="P1820" s="259"/>
      <c r="Q1820" s="259"/>
      <c r="R1820" s="259"/>
      <c r="S1820" s="259"/>
      <c r="T1820" s="260"/>
      <c r="AT1820" s="261" t="s">
        <v>180</v>
      </c>
      <c r="AU1820" s="261" t="s">
        <v>87</v>
      </c>
      <c r="AV1820" s="12" t="s">
        <v>25</v>
      </c>
      <c r="AW1820" s="12" t="s">
        <v>38</v>
      </c>
      <c r="AX1820" s="12" t="s">
        <v>75</v>
      </c>
      <c r="AY1820" s="261" t="s">
        <v>167</v>
      </c>
    </row>
    <row r="1821" spans="2:51" s="12" customFormat="1" ht="13.5">
      <c r="B1821" s="252"/>
      <c r="C1821" s="253"/>
      <c r="D1821" s="248" t="s">
        <v>180</v>
      </c>
      <c r="E1821" s="254" t="s">
        <v>24</v>
      </c>
      <c r="F1821" s="255" t="s">
        <v>2252</v>
      </c>
      <c r="G1821" s="253"/>
      <c r="H1821" s="254" t="s">
        <v>24</v>
      </c>
      <c r="I1821" s="256"/>
      <c r="J1821" s="253"/>
      <c r="K1821" s="253"/>
      <c r="L1821" s="257"/>
      <c r="M1821" s="258"/>
      <c r="N1821" s="259"/>
      <c r="O1821" s="259"/>
      <c r="P1821" s="259"/>
      <c r="Q1821" s="259"/>
      <c r="R1821" s="259"/>
      <c r="S1821" s="259"/>
      <c r="T1821" s="260"/>
      <c r="AT1821" s="261" t="s">
        <v>180</v>
      </c>
      <c r="AU1821" s="261" t="s">
        <v>87</v>
      </c>
      <c r="AV1821" s="12" t="s">
        <v>25</v>
      </c>
      <c r="AW1821" s="12" t="s">
        <v>38</v>
      </c>
      <c r="AX1821" s="12" t="s">
        <v>75</v>
      </c>
      <c r="AY1821" s="261" t="s">
        <v>167</v>
      </c>
    </row>
    <row r="1822" spans="2:51" s="13" customFormat="1" ht="13.5">
      <c r="B1822" s="262"/>
      <c r="C1822" s="263"/>
      <c r="D1822" s="248" t="s">
        <v>180</v>
      </c>
      <c r="E1822" s="264" t="s">
        <v>24</v>
      </c>
      <c r="F1822" s="265" t="s">
        <v>2244</v>
      </c>
      <c r="G1822" s="263"/>
      <c r="H1822" s="266">
        <v>194</v>
      </c>
      <c r="I1822" s="267"/>
      <c r="J1822" s="263"/>
      <c r="K1822" s="263"/>
      <c r="L1822" s="268"/>
      <c r="M1822" s="269"/>
      <c r="N1822" s="270"/>
      <c r="O1822" s="270"/>
      <c r="P1822" s="270"/>
      <c r="Q1822" s="270"/>
      <c r="R1822" s="270"/>
      <c r="S1822" s="270"/>
      <c r="T1822" s="271"/>
      <c r="AT1822" s="272" t="s">
        <v>180</v>
      </c>
      <c r="AU1822" s="272" t="s">
        <v>87</v>
      </c>
      <c r="AV1822" s="13" t="s">
        <v>87</v>
      </c>
      <c r="AW1822" s="13" t="s">
        <v>38</v>
      </c>
      <c r="AX1822" s="13" t="s">
        <v>25</v>
      </c>
      <c r="AY1822" s="272" t="s">
        <v>167</v>
      </c>
    </row>
    <row r="1823" spans="2:65" s="1" customFormat="1" ht="22.8" customHeight="1">
      <c r="B1823" s="47"/>
      <c r="C1823" s="236" t="s">
        <v>2253</v>
      </c>
      <c r="D1823" s="236" t="s">
        <v>169</v>
      </c>
      <c r="E1823" s="237" t="s">
        <v>2254</v>
      </c>
      <c r="F1823" s="238" t="s">
        <v>2255</v>
      </c>
      <c r="G1823" s="239" t="s">
        <v>296</v>
      </c>
      <c r="H1823" s="240">
        <v>0.347</v>
      </c>
      <c r="I1823" s="241"/>
      <c r="J1823" s="242">
        <f>ROUND(I1823*H1823,2)</f>
        <v>0</v>
      </c>
      <c r="K1823" s="238" t="s">
        <v>173</v>
      </c>
      <c r="L1823" s="73"/>
      <c r="M1823" s="243" t="s">
        <v>24</v>
      </c>
      <c r="N1823" s="244" t="s">
        <v>47</v>
      </c>
      <c r="O1823" s="48"/>
      <c r="P1823" s="245">
        <f>O1823*H1823</f>
        <v>0</v>
      </c>
      <c r="Q1823" s="245">
        <v>0</v>
      </c>
      <c r="R1823" s="245">
        <f>Q1823*H1823</f>
        <v>0</v>
      </c>
      <c r="S1823" s="245">
        <v>0</v>
      </c>
      <c r="T1823" s="246">
        <f>S1823*H1823</f>
        <v>0</v>
      </c>
      <c r="AR1823" s="25" t="s">
        <v>2235</v>
      </c>
      <c r="AT1823" s="25" t="s">
        <v>169</v>
      </c>
      <c r="AU1823" s="25" t="s">
        <v>87</v>
      </c>
      <c r="AY1823" s="25" t="s">
        <v>167</v>
      </c>
      <c r="BE1823" s="247">
        <f>IF(N1823="základní",J1823,0)</f>
        <v>0</v>
      </c>
      <c r="BF1823" s="247">
        <f>IF(N1823="snížená",J1823,0)</f>
        <v>0</v>
      </c>
      <c r="BG1823" s="247">
        <f>IF(N1823="zákl. přenesená",J1823,0)</f>
        <v>0</v>
      </c>
      <c r="BH1823" s="247">
        <f>IF(N1823="sníž. přenesená",J1823,0)</f>
        <v>0</v>
      </c>
      <c r="BI1823" s="247">
        <f>IF(N1823="nulová",J1823,0)</f>
        <v>0</v>
      </c>
      <c r="BJ1823" s="25" t="s">
        <v>87</v>
      </c>
      <c r="BK1823" s="247">
        <f>ROUND(I1823*H1823,2)</f>
        <v>0</v>
      </c>
      <c r="BL1823" s="25" t="s">
        <v>2235</v>
      </c>
      <c r="BM1823" s="25" t="s">
        <v>2256</v>
      </c>
    </row>
    <row r="1824" spans="2:47" s="1" customFormat="1" ht="13.5">
      <c r="B1824" s="47"/>
      <c r="C1824" s="75"/>
      <c r="D1824" s="248" t="s">
        <v>176</v>
      </c>
      <c r="E1824" s="75"/>
      <c r="F1824" s="249" t="s">
        <v>2257</v>
      </c>
      <c r="G1824" s="75"/>
      <c r="H1824" s="75"/>
      <c r="I1824" s="204"/>
      <c r="J1824" s="75"/>
      <c r="K1824" s="75"/>
      <c r="L1824" s="73"/>
      <c r="M1824" s="250"/>
      <c r="N1824" s="48"/>
      <c r="O1824" s="48"/>
      <c r="P1824" s="48"/>
      <c r="Q1824" s="48"/>
      <c r="R1824" s="48"/>
      <c r="S1824" s="48"/>
      <c r="T1824" s="96"/>
      <c r="AT1824" s="25" t="s">
        <v>176</v>
      </c>
      <c r="AU1824" s="25" t="s">
        <v>87</v>
      </c>
    </row>
    <row r="1825" spans="2:47" s="1" customFormat="1" ht="13.5">
      <c r="B1825" s="47"/>
      <c r="C1825" s="75"/>
      <c r="D1825" s="248" t="s">
        <v>178</v>
      </c>
      <c r="E1825" s="75"/>
      <c r="F1825" s="251" t="s">
        <v>2258</v>
      </c>
      <c r="G1825" s="75"/>
      <c r="H1825" s="75"/>
      <c r="I1825" s="204"/>
      <c r="J1825" s="75"/>
      <c r="K1825" s="75"/>
      <c r="L1825" s="73"/>
      <c r="M1825" s="250"/>
      <c r="N1825" s="48"/>
      <c r="O1825" s="48"/>
      <c r="P1825" s="48"/>
      <c r="Q1825" s="48"/>
      <c r="R1825" s="48"/>
      <c r="S1825" s="48"/>
      <c r="T1825" s="96"/>
      <c r="AT1825" s="25" t="s">
        <v>178</v>
      </c>
      <c r="AU1825" s="25" t="s">
        <v>87</v>
      </c>
    </row>
    <row r="1826" spans="2:63" s="11" customFormat="1" ht="29.85" customHeight="1">
      <c r="B1826" s="220"/>
      <c r="C1826" s="221"/>
      <c r="D1826" s="222" t="s">
        <v>74</v>
      </c>
      <c r="E1826" s="234" t="s">
        <v>2259</v>
      </c>
      <c r="F1826" s="234" t="s">
        <v>2260</v>
      </c>
      <c r="G1826" s="221"/>
      <c r="H1826" s="221"/>
      <c r="I1826" s="224"/>
      <c r="J1826" s="235">
        <f>BK1826</f>
        <v>0</v>
      </c>
      <c r="K1826" s="221"/>
      <c r="L1826" s="226"/>
      <c r="M1826" s="227"/>
      <c r="N1826" s="228"/>
      <c r="O1826" s="228"/>
      <c r="P1826" s="229">
        <f>SUM(P1827:P1855)</f>
        <v>0</v>
      </c>
      <c r="Q1826" s="228"/>
      <c r="R1826" s="229">
        <f>SUM(R1827:R1855)</f>
        <v>0.5871400000000001</v>
      </c>
      <c r="S1826" s="228"/>
      <c r="T1826" s="230">
        <f>SUM(T1827:T1855)</f>
        <v>0</v>
      </c>
      <c r="AR1826" s="231" t="s">
        <v>87</v>
      </c>
      <c r="AT1826" s="232" t="s">
        <v>74</v>
      </c>
      <c r="AU1826" s="232" t="s">
        <v>25</v>
      </c>
      <c r="AY1826" s="231" t="s">
        <v>167</v>
      </c>
      <c r="BK1826" s="233">
        <f>SUM(BK1827:BK1855)</f>
        <v>0</v>
      </c>
    </row>
    <row r="1827" spans="2:65" s="1" customFormat="1" ht="14.4" customHeight="1">
      <c r="B1827" s="47"/>
      <c r="C1827" s="236" t="s">
        <v>2261</v>
      </c>
      <c r="D1827" s="236" t="s">
        <v>169</v>
      </c>
      <c r="E1827" s="237" t="s">
        <v>2262</v>
      </c>
      <c r="F1827" s="238" t="s">
        <v>2263</v>
      </c>
      <c r="G1827" s="239" t="s">
        <v>226</v>
      </c>
      <c r="H1827" s="240">
        <v>131</v>
      </c>
      <c r="I1827" s="241"/>
      <c r="J1827" s="242">
        <f>ROUND(I1827*H1827,2)</f>
        <v>0</v>
      </c>
      <c r="K1827" s="238" t="s">
        <v>173</v>
      </c>
      <c r="L1827" s="73"/>
      <c r="M1827" s="243" t="s">
        <v>24</v>
      </c>
      <c r="N1827" s="244" t="s">
        <v>47</v>
      </c>
      <c r="O1827" s="48"/>
      <c r="P1827" s="245">
        <f>O1827*H1827</f>
        <v>0</v>
      </c>
      <c r="Q1827" s="245">
        <v>0.0003</v>
      </c>
      <c r="R1827" s="245">
        <f>Q1827*H1827</f>
        <v>0.039299999999999995</v>
      </c>
      <c r="S1827" s="245">
        <v>0</v>
      </c>
      <c r="T1827" s="246">
        <f>S1827*H1827</f>
        <v>0</v>
      </c>
      <c r="AR1827" s="25" t="s">
        <v>301</v>
      </c>
      <c r="AT1827" s="25" t="s">
        <v>169</v>
      </c>
      <c r="AU1827" s="25" t="s">
        <v>87</v>
      </c>
      <c r="AY1827" s="25" t="s">
        <v>167</v>
      </c>
      <c r="BE1827" s="247">
        <f>IF(N1827="základní",J1827,0)</f>
        <v>0</v>
      </c>
      <c r="BF1827" s="247">
        <f>IF(N1827="snížená",J1827,0)</f>
        <v>0</v>
      </c>
      <c r="BG1827" s="247">
        <f>IF(N1827="zákl. přenesená",J1827,0)</f>
        <v>0</v>
      </c>
      <c r="BH1827" s="247">
        <f>IF(N1827="sníž. přenesená",J1827,0)</f>
        <v>0</v>
      </c>
      <c r="BI1827" s="247">
        <f>IF(N1827="nulová",J1827,0)</f>
        <v>0</v>
      </c>
      <c r="BJ1827" s="25" t="s">
        <v>87</v>
      </c>
      <c r="BK1827" s="247">
        <f>ROUND(I1827*H1827,2)</f>
        <v>0</v>
      </c>
      <c r="BL1827" s="25" t="s">
        <v>301</v>
      </c>
      <c r="BM1827" s="25" t="s">
        <v>2264</v>
      </c>
    </row>
    <row r="1828" spans="2:47" s="1" customFormat="1" ht="13.5">
      <c r="B1828" s="47"/>
      <c r="C1828" s="75"/>
      <c r="D1828" s="248" t="s">
        <v>176</v>
      </c>
      <c r="E1828" s="75"/>
      <c r="F1828" s="249" t="s">
        <v>2265</v>
      </c>
      <c r="G1828" s="75"/>
      <c r="H1828" s="75"/>
      <c r="I1828" s="204"/>
      <c r="J1828" s="75"/>
      <c r="K1828" s="75"/>
      <c r="L1828" s="73"/>
      <c r="M1828" s="250"/>
      <c r="N1828" s="48"/>
      <c r="O1828" s="48"/>
      <c r="P1828" s="48"/>
      <c r="Q1828" s="48"/>
      <c r="R1828" s="48"/>
      <c r="S1828" s="48"/>
      <c r="T1828" s="96"/>
      <c r="AT1828" s="25" t="s">
        <v>176</v>
      </c>
      <c r="AU1828" s="25" t="s">
        <v>87</v>
      </c>
    </row>
    <row r="1829" spans="2:51" s="12" customFormat="1" ht="13.5">
      <c r="B1829" s="252"/>
      <c r="C1829" s="253"/>
      <c r="D1829" s="248" t="s">
        <v>180</v>
      </c>
      <c r="E1829" s="254" t="s">
        <v>24</v>
      </c>
      <c r="F1829" s="255" t="s">
        <v>2266</v>
      </c>
      <c r="G1829" s="253"/>
      <c r="H1829" s="254" t="s">
        <v>24</v>
      </c>
      <c r="I1829" s="256"/>
      <c r="J1829" s="253"/>
      <c r="K1829" s="253"/>
      <c r="L1829" s="257"/>
      <c r="M1829" s="258"/>
      <c r="N1829" s="259"/>
      <c r="O1829" s="259"/>
      <c r="P1829" s="259"/>
      <c r="Q1829" s="259"/>
      <c r="R1829" s="259"/>
      <c r="S1829" s="259"/>
      <c r="T1829" s="260"/>
      <c r="AT1829" s="261" t="s">
        <v>180</v>
      </c>
      <c r="AU1829" s="261" t="s">
        <v>87</v>
      </c>
      <c r="AV1829" s="12" t="s">
        <v>25</v>
      </c>
      <c r="AW1829" s="12" t="s">
        <v>38</v>
      </c>
      <c r="AX1829" s="12" t="s">
        <v>75</v>
      </c>
      <c r="AY1829" s="261" t="s">
        <v>167</v>
      </c>
    </row>
    <row r="1830" spans="2:51" s="13" customFormat="1" ht="13.5">
      <c r="B1830" s="262"/>
      <c r="C1830" s="263"/>
      <c r="D1830" s="248" t="s">
        <v>180</v>
      </c>
      <c r="E1830" s="264" t="s">
        <v>24</v>
      </c>
      <c r="F1830" s="265" t="s">
        <v>2267</v>
      </c>
      <c r="G1830" s="263"/>
      <c r="H1830" s="266">
        <v>59.6</v>
      </c>
      <c r="I1830" s="267"/>
      <c r="J1830" s="263"/>
      <c r="K1830" s="263"/>
      <c r="L1830" s="268"/>
      <c r="M1830" s="269"/>
      <c r="N1830" s="270"/>
      <c r="O1830" s="270"/>
      <c r="P1830" s="270"/>
      <c r="Q1830" s="270"/>
      <c r="R1830" s="270"/>
      <c r="S1830" s="270"/>
      <c r="T1830" s="271"/>
      <c r="AT1830" s="272" t="s">
        <v>180</v>
      </c>
      <c r="AU1830" s="272" t="s">
        <v>87</v>
      </c>
      <c r="AV1830" s="13" t="s">
        <v>87</v>
      </c>
      <c r="AW1830" s="13" t="s">
        <v>38</v>
      </c>
      <c r="AX1830" s="13" t="s">
        <v>75</v>
      </c>
      <c r="AY1830" s="272" t="s">
        <v>167</v>
      </c>
    </row>
    <row r="1831" spans="2:51" s="13" customFormat="1" ht="13.5">
      <c r="B1831" s="262"/>
      <c r="C1831" s="263"/>
      <c r="D1831" s="248" t="s">
        <v>180</v>
      </c>
      <c r="E1831" s="264" t="s">
        <v>24</v>
      </c>
      <c r="F1831" s="265" t="s">
        <v>2268</v>
      </c>
      <c r="G1831" s="263"/>
      <c r="H1831" s="266">
        <v>69.7</v>
      </c>
      <c r="I1831" s="267"/>
      <c r="J1831" s="263"/>
      <c r="K1831" s="263"/>
      <c r="L1831" s="268"/>
      <c r="M1831" s="269"/>
      <c r="N1831" s="270"/>
      <c r="O1831" s="270"/>
      <c r="P1831" s="270"/>
      <c r="Q1831" s="270"/>
      <c r="R1831" s="270"/>
      <c r="S1831" s="270"/>
      <c r="T1831" s="271"/>
      <c r="AT1831" s="272" t="s">
        <v>180</v>
      </c>
      <c r="AU1831" s="272" t="s">
        <v>87</v>
      </c>
      <c r="AV1831" s="13" t="s">
        <v>87</v>
      </c>
      <c r="AW1831" s="13" t="s">
        <v>38</v>
      </c>
      <c r="AX1831" s="13" t="s">
        <v>75</v>
      </c>
      <c r="AY1831" s="272" t="s">
        <v>167</v>
      </c>
    </row>
    <row r="1832" spans="2:51" s="13" customFormat="1" ht="13.5">
      <c r="B1832" s="262"/>
      <c r="C1832" s="263"/>
      <c r="D1832" s="248" t="s">
        <v>180</v>
      </c>
      <c r="E1832" s="264" t="s">
        <v>24</v>
      </c>
      <c r="F1832" s="265" t="s">
        <v>2269</v>
      </c>
      <c r="G1832" s="263"/>
      <c r="H1832" s="266">
        <v>1.7</v>
      </c>
      <c r="I1832" s="267"/>
      <c r="J1832" s="263"/>
      <c r="K1832" s="263"/>
      <c r="L1832" s="268"/>
      <c r="M1832" s="269"/>
      <c r="N1832" s="270"/>
      <c r="O1832" s="270"/>
      <c r="P1832" s="270"/>
      <c r="Q1832" s="270"/>
      <c r="R1832" s="270"/>
      <c r="S1832" s="270"/>
      <c r="T1832" s="271"/>
      <c r="AT1832" s="272" t="s">
        <v>180</v>
      </c>
      <c r="AU1832" s="272" t="s">
        <v>87</v>
      </c>
      <c r="AV1832" s="13" t="s">
        <v>87</v>
      </c>
      <c r="AW1832" s="13" t="s">
        <v>38</v>
      </c>
      <c r="AX1832" s="13" t="s">
        <v>75</v>
      </c>
      <c r="AY1832" s="272" t="s">
        <v>167</v>
      </c>
    </row>
    <row r="1833" spans="2:51" s="14" customFormat="1" ht="13.5">
      <c r="B1833" s="273"/>
      <c r="C1833" s="274"/>
      <c r="D1833" s="248" t="s">
        <v>180</v>
      </c>
      <c r="E1833" s="275" t="s">
        <v>24</v>
      </c>
      <c r="F1833" s="276" t="s">
        <v>201</v>
      </c>
      <c r="G1833" s="274"/>
      <c r="H1833" s="277">
        <v>131</v>
      </c>
      <c r="I1833" s="278"/>
      <c r="J1833" s="274"/>
      <c r="K1833" s="274"/>
      <c r="L1833" s="279"/>
      <c r="M1833" s="280"/>
      <c r="N1833" s="281"/>
      <c r="O1833" s="281"/>
      <c r="P1833" s="281"/>
      <c r="Q1833" s="281"/>
      <c r="R1833" s="281"/>
      <c r="S1833" s="281"/>
      <c r="T1833" s="282"/>
      <c r="AT1833" s="283" t="s">
        <v>180</v>
      </c>
      <c r="AU1833" s="283" t="s">
        <v>87</v>
      </c>
      <c r="AV1833" s="14" t="s">
        <v>174</v>
      </c>
      <c r="AW1833" s="14" t="s">
        <v>38</v>
      </c>
      <c r="AX1833" s="14" t="s">
        <v>25</v>
      </c>
      <c r="AY1833" s="283" t="s">
        <v>167</v>
      </c>
    </row>
    <row r="1834" spans="2:65" s="1" customFormat="1" ht="22.8" customHeight="1">
      <c r="B1834" s="47"/>
      <c r="C1834" s="236" t="s">
        <v>2270</v>
      </c>
      <c r="D1834" s="236" t="s">
        <v>169</v>
      </c>
      <c r="E1834" s="237" t="s">
        <v>2271</v>
      </c>
      <c r="F1834" s="238" t="s">
        <v>2272</v>
      </c>
      <c r="G1834" s="239" t="s">
        <v>270</v>
      </c>
      <c r="H1834" s="240">
        <v>75</v>
      </c>
      <c r="I1834" s="241"/>
      <c r="J1834" s="242">
        <f>ROUND(I1834*H1834,2)</f>
        <v>0</v>
      </c>
      <c r="K1834" s="238" t="s">
        <v>173</v>
      </c>
      <c r="L1834" s="73"/>
      <c r="M1834" s="243" t="s">
        <v>24</v>
      </c>
      <c r="N1834" s="244" t="s">
        <v>47</v>
      </c>
      <c r="O1834" s="48"/>
      <c r="P1834" s="245">
        <f>O1834*H1834</f>
        <v>0</v>
      </c>
      <c r="Q1834" s="245">
        <v>0</v>
      </c>
      <c r="R1834" s="245">
        <f>Q1834*H1834</f>
        <v>0</v>
      </c>
      <c r="S1834" s="245">
        <v>0</v>
      </c>
      <c r="T1834" s="246">
        <f>S1834*H1834</f>
        <v>0</v>
      </c>
      <c r="AR1834" s="25" t="s">
        <v>301</v>
      </c>
      <c r="AT1834" s="25" t="s">
        <v>169</v>
      </c>
      <c r="AU1834" s="25" t="s">
        <v>87</v>
      </c>
      <c r="AY1834" s="25" t="s">
        <v>167</v>
      </c>
      <c r="BE1834" s="247">
        <f>IF(N1834="základní",J1834,0)</f>
        <v>0</v>
      </c>
      <c r="BF1834" s="247">
        <f>IF(N1834="snížená",J1834,0)</f>
        <v>0</v>
      </c>
      <c r="BG1834" s="247">
        <f>IF(N1834="zákl. přenesená",J1834,0)</f>
        <v>0</v>
      </c>
      <c r="BH1834" s="247">
        <f>IF(N1834="sníž. přenesená",J1834,0)</f>
        <v>0</v>
      </c>
      <c r="BI1834" s="247">
        <f>IF(N1834="nulová",J1834,0)</f>
        <v>0</v>
      </c>
      <c r="BJ1834" s="25" t="s">
        <v>87</v>
      </c>
      <c r="BK1834" s="247">
        <f>ROUND(I1834*H1834,2)</f>
        <v>0</v>
      </c>
      <c r="BL1834" s="25" t="s">
        <v>301</v>
      </c>
      <c r="BM1834" s="25" t="s">
        <v>2273</v>
      </c>
    </row>
    <row r="1835" spans="2:47" s="1" customFormat="1" ht="13.5">
      <c r="B1835" s="47"/>
      <c r="C1835" s="75"/>
      <c r="D1835" s="248" t="s">
        <v>176</v>
      </c>
      <c r="E1835" s="75"/>
      <c r="F1835" s="249" t="s">
        <v>2274</v>
      </c>
      <c r="G1835" s="75"/>
      <c r="H1835" s="75"/>
      <c r="I1835" s="204"/>
      <c r="J1835" s="75"/>
      <c r="K1835" s="75"/>
      <c r="L1835" s="73"/>
      <c r="M1835" s="250"/>
      <c r="N1835" s="48"/>
      <c r="O1835" s="48"/>
      <c r="P1835" s="48"/>
      <c r="Q1835" s="48"/>
      <c r="R1835" s="48"/>
      <c r="S1835" s="48"/>
      <c r="T1835" s="96"/>
      <c r="AT1835" s="25" t="s">
        <v>176</v>
      </c>
      <c r="AU1835" s="25" t="s">
        <v>87</v>
      </c>
    </row>
    <row r="1836" spans="2:65" s="1" customFormat="1" ht="22.8" customHeight="1">
      <c r="B1836" s="47"/>
      <c r="C1836" s="285" t="s">
        <v>2275</v>
      </c>
      <c r="D1836" s="285" t="s">
        <v>293</v>
      </c>
      <c r="E1836" s="286" t="s">
        <v>2276</v>
      </c>
      <c r="F1836" s="287" t="s">
        <v>2277</v>
      </c>
      <c r="G1836" s="288" t="s">
        <v>226</v>
      </c>
      <c r="H1836" s="289">
        <v>145</v>
      </c>
      <c r="I1836" s="290"/>
      <c r="J1836" s="291">
        <f>ROUND(I1836*H1836,2)</f>
        <v>0</v>
      </c>
      <c r="K1836" s="287" t="s">
        <v>24</v>
      </c>
      <c r="L1836" s="292"/>
      <c r="M1836" s="293" t="s">
        <v>24</v>
      </c>
      <c r="N1836" s="294" t="s">
        <v>47</v>
      </c>
      <c r="O1836" s="48"/>
      <c r="P1836" s="245">
        <f>O1836*H1836</f>
        <v>0</v>
      </c>
      <c r="Q1836" s="245">
        <v>0.00355</v>
      </c>
      <c r="R1836" s="245">
        <f>Q1836*H1836</f>
        <v>0.51475</v>
      </c>
      <c r="S1836" s="245">
        <v>0</v>
      </c>
      <c r="T1836" s="246">
        <f>S1836*H1836</f>
        <v>0</v>
      </c>
      <c r="AR1836" s="25" t="s">
        <v>419</v>
      </c>
      <c r="AT1836" s="25" t="s">
        <v>293</v>
      </c>
      <c r="AU1836" s="25" t="s">
        <v>87</v>
      </c>
      <c r="AY1836" s="25" t="s">
        <v>167</v>
      </c>
      <c r="BE1836" s="247">
        <f>IF(N1836="základní",J1836,0)</f>
        <v>0</v>
      </c>
      <c r="BF1836" s="247">
        <f>IF(N1836="snížená",J1836,0)</f>
        <v>0</v>
      </c>
      <c r="BG1836" s="247">
        <f>IF(N1836="zákl. přenesená",J1836,0)</f>
        <v>0</v>
      </c>
      <c r="BH1836" s="247">
        <f>IF(N1836="sníž. přenesená",J1836,0)</f>
        <v>0</v>
      </c>
      <c r="BI1836" s="247">
        <f>IF(N1836="nulová",J1836,0)</f>
        <v>0</v>
      </c>
      <c r="BJ1836" s="25" t="s">
        <v>87</v>
      </c>
      <c r="BK1836" s="247">
        <f>ROUND(I1836*H1836,2)</f>
        <v>0</v>
      </c>
      <c r="BL1836" s="25" t="s">
        <v>301</v>
      </c>
      <c r="BM1836" s="25" t="s">
        <v>2278</v>
      </c>
    </row>
    <row r="1837" spans="2:47" s="1" customFormat="1" ht="13.5">
      <c r="B1837" s="47"/>
      <c r="C1837" s="75"/>
      <c r="D1837" s="248" t="s">
        <v>176</v>
      </c>
      <c r="E1837" s="75"/>
      <c r="F1837" s="249" t="s">
        <v>2279</v>
      </c>
      <c r="G1837" s="75"/>
      <c r="H1837" s="75"/>
      <c r="I1837" s="204"/>
      <c r="J1837" s="75"/>
      <c r="K1837" s="75"/>
      <c r="L1837" s="73"/>
      <c r="M1837" s="250"/>
      <c r="N1837" s="48"/>
      <c r="O1837" s="48"/>
      <c r="P1837" s="48"/>
      <c r="Q1837" s="48"/>
      <c r="R1837" s="48"/>
      <c r="S1837" s="48"/>
      <c r="T1837" s="96"/>
      <c r="AT1837" s="25" t="s">
        <v>176</v>
      </c>
      <c r="AU1837" s="25" t="s">
        <v>87</v>
      </c>
    </row>
    <row r="1838" spans="2:51" s="12" customFormat="1" ht="13.5">
      <c r="B1838" s="252"/>
      <c r="C1838" s="253"/>
      <c r="D1838" s="248" t="s">
        <v>180</v>
      </c>
      <c r="E1838" s="254" t="s">
        <v>24</v>
      </c>
      <c r="F1838" s="255" t="s">
        <v>1716</v>
      </c>
      <c r="G1838" s="253"/>
      <c r="H1838" s="254" t="s">
        <v>24</v>
      </c>
      <c r="I1838" s="256"/>
      <c r="J1838" s="253"/>
      <c r="K1838" s="253"/>
      <c r="L1838" s="257"/>
      <c r="M1838" s="258"/>
      <c r="N1838" s="259"/>
      <c r="O1838" s="259"/>
      <c r="P1838" s="259"/>
      <c r="Q1838" s="259"/>
      <c r="R1838" s="259"/>
      <c r="S1838" s="259"/>
      <c r="T1838" s="260"/>
      <c r="AT1838" s="261" t="s">
        <v>180</v>
      </c>
      <c r="AU1838" s="261" t="s">
        <v>87</v>
      </c>
      <c r="AV1838" s="12" t="s">
        <v>25</v>
      </c>
      <c r="AW1838" s="12" t="s">
        <v>38</v>
      </c>
      <c r="AX1838" s="12" t="s">
        <v>75</v>
      </c>
      <c r="AY1838" s="261" t="s">
        <v>167</v>
      </c>
    </row>
    <row r="1839" spans="2:51" s="12" customFormat="1" ht="13.5">
      <c r="B1839" s="252"/>
      <c r="C1839" s="253"/>
      <c r="D1839" s="248" t="s">
        <v>180</v>
      </c>
      <c r="E1839" s="254" t="s">
        <v>24</v>
      </c>
      <c r="F1839" s="255" t="s">
        <v>2280</v>
      </c>
      <c r="G1839" s="253"/>
      <c r="H1839" s="254" t="s">
        <v>24</v>
      </c>
      <c r="I1839" s="256"/>
      <c r="J1839" s="253"/>
      <c r="K1839" s="253"/>
      <c r="L1839" s="257"/>
      <c r="M1839" s="258"/>
      <c r="N1839" s="259"/>
      <c r="O1839" s="259"/>
      <c r="P1839" s="259"/>
      <c r="Q1839" s="259"/>
      <c r="R1839" s="259"/>
      <c r="S1839" s="259"/>
      <c r="T1839" s="260"/>
      <c r="AT1839" s="261" t="s">
        <v>180</v>
      </c>
      <c r="AU1839" s="261" t="s">
        <v>87</v>
      </c>
      <c r="AV1839" s="12" t="s">
        <v>25</v>
      </c>
      <c r="AW1839" s="12" t="s">
        <v>38</v>
      </c>
      <c r="AX1839" s="12" t="s">
        <v>75</v>
      </c>
      <c r="AY1839" s="261" t="s">
        <v>167</v>
      </c>
    </row>
    <row r="1840" spans="2:51" s="13" customFormat="1" ht="13.5">
      <c r="B1840" s="262"/>
      <c r="C1840" s="263"/>
      <c r="D1840" s="248" t="s">
        <v>180</v>
      </c>
      <c r="E1840" s="264" t="s">
        <v>24</v>
      </c>
      <c r="F1840" s="265" t="s">
        <v>2281</v>
      </c>
      <c r="G1840" s="263"/>
      <c r="H1840" s="266">
        <v>145</v>
      </c>
      <c r="I1840" s="267"/>
      <c r="J1840" s="263"/>
      <c r="K1840" s="263"/>
      <c r="L1840" s="268"/>
      <c r="M1840" s="269"/>
      <c r="N1840" s="270"/>
      <c r="O1840" s="270"/>
      <c r="P1840" s="270"/>
      <c r="Q1840" s="270"/>
      <c r="R1840" s="270"/>
      <c r="S1840" s="270"/>
      <c r="T1840" s="271"/>
      <c r="AT1840" s="272" t="s">
        <v>180</v>
      </c>
      <c r="AU1840" s="272" t="s">
        <v>87</v>
      </c>
      <c r="AV1840" s="13" t="s">
        <v>87</v>
      </c>
      <c r="AW1840" s="13" t="s">
        <v>38</v>
      </c>
      <c r="AX1840" s="13" t="s">
        <v>25</v>
      </c>
      <c r="AY1840" s="272" t="s">
        <v>167</v>
      </c>
    </row>
    <row r="1841" spans="2:65" s="1" customFormat="1" ht="14.4" customHeight="1">
      <c r="B1841" s="47"/>
      <c r="C1841" s="236" t="s">
        <v>2282</v>
      </c>
      <c r="D1841" s="236" t="s">
        <v>169</v>
      </c>
      <c r="E1841" s="237" t="s">
        <v>2283</v>
      </c>
      <c r="F1841" s="238" t="s">
        <v>2284</v>
      </c>
      <c r="G1841" s="239" t="s">
        <v>270</v>
      </c>
      <c r="H1841" s="240">
        <v>141</v>
      </c>
      <c r="I1841" s="241"/>
      <c r="J1841" s="242">
        <f>ROUND(I1841*H1841,2)</f>
        <v>0</v>
      </c>
      <c r="K1841" s="238" t="s">
        <v>173</v>
      </c>
      <c r="L1841" s="73"/>
      <c r="M1841" s="243" t="s">
        <v>24</v>
      </c>
      <c r="N1841" s="244" t="s">
        <v>47</v>
      </c>
      <c r="O1841" s="48"/>
      <c r="P1841" s="245">
        <f>O1841*H1841</f>
        <v>0</v>
      </c>
      <c r="Q1841" s="245">
        <v>1E-05</v>
      </c>
      <c r="R1841" s="245">
        <f>Q1841*H1841</f>
        <v>0.00141</v>
      </c>
      <c r="S1841" s="245">
        <v>0</v>
      </c>
      <c r="T1841" s="246">
        <f>S1841*H1841</f>
        <v>0</v>
      </c>
      <c r="AR1841" s="25" t="s">
        <v>301</v>
      </c>
      <c r="AT1841" s="25" t="s">
        <v>169</v>
      </c>
      <c r="AU1841" s="25" t="s">
        <v>87</v>
      </c>
      <c r="AY1841" s="25" t="s">
        <v>167</v>
      </c>
      <c r="BE1841" s="247">
        <f>IF(N1841="základní",J1841,0)</f>
        <v>0</v>
      </c>
      <c r="BF1841" s="247">
        <f>IF(N1841="snížená",J1841,0)</f>
        <v>0</v>
      </c>
      <c r="BG1841" s="247">
        <f>IF(N1841="zákl. přenesená",J1841,0)</f>
        <v>0</v>
      </c>
      <c r="BH1841" s="247">
        <f>IF(N1841="sníž. přenesená",J1841,0)</f>
        <v>0</v>
      </c>
      <c r="BI1841" s="247">
        <f>IF(N1841="nulová",J1841,0)</f>
        <v>0</v>
      </c>
      <c r="BJ1841" s="25" t="s">
        <v>87</v>
      </c>
      <c r="BK1841" s="247">
        <f>ROUND(I1841*H1841,2)</f>
        <v>0</v>
      </c>
      <c r="BL1841" s="25" t="s">
        <v>301</v>
      </c>
      <c r="BM1841" s="25" t="s">
        <v>2285</v>
      </c>
    </row>
    <row r="1842" spans="2:47" s="1" customFormat="1" ht="13.5">
      <c r="B1842" s="47"/>
      <c r="C1842" s="75"/>
      <c r="D1842" s="248" t="s">
        <v>176</v>
      </c>
      <c r="E1842" s="75"/>
      <c r="F1842" s="249" t="s">
        <v>2286</v>
      </c>
      <c r="G1842" s="75"/>
      <c r="H1842" s="75"/>
      <c r="I1842" s="204"/>
      <c r="J1842" s="75"/>
      <c r="K1842" s="75"/>
      <c r="L1842" s="73"/>
      <c r="M1842" s="250"/>
      <c r="N1842" s="48"/>
      <c r="O1842" s="48"/>
      <c r="P1842" s="48"/>
      <c r="Q1842" s="48"/>
      <c r="R1842" s="48"/>
      <c r="S1842" s="48"/>
      <c r="T1842" s="96"/>
      <c r="AT1842" s="25" t="s">
        <v>176</v>
      </c>
      <c r="AU1842" s="25" t="s">
        <v>87</v>
      </c>
    </row>
    <row r="1843" spans="2:51" s="12" customFormat="1" ht="13.5">
      <c r="B1843" s="252"/>
      <c r="C1843" s="253"/>
      <c r="D1843" s="248" t="s">
        <v>180</v>
      </c>
      <c r="E1843" s="254" t="s">
        <v>24</v>
      </c>
      <c r="F1843" s="255" t="s">
        <v>2266</v>
      </c>
      <c r="G1843" s="253"/>
      <c r="H1843" s="254" t="s">
        <v>24</v>
      </c>
      <c r="I1843" s="256"/>
      <c r="J1843" s="253"/>
      <c r="K1843" s="253"/>
      <c r="L1843" s="257"/>
      <c r="M1843" s="258"/>
      <c r="N1843" s="259"/>
      <c r="O1843" s="259"/>
      <c r="P1843" s="259"/>
      <c r="Q1843" s="259"/>
      <c r="R1843" s="259"/>
      <c r="S1843" s="259"/>
      <c r="T1843" s="260"/>
      <c r="AT1843" s="261" t="s">
        <v>180</v>
      </c>
      <c r="AU1843" s="261" t="s">
        <v>87</v>
      </c>
      <c r="AV1843" s="12" t="s">
        <v>25</v>
      </c>
      <c r="AW1843" s="12" t="s">
        <v>38</v>
      </c>
      <c r="AX1843" s="12" t="s">
        <v>75</v>
      </c>
      <c r="AY1843" s="261" t="s">
        <v>167</v>
      </c>
    </row>
    <row r="1844" spans="2:51" s="13" customFormat="1" ht="13.5">
      <c r="B1844" s="262"/>
      <c r="C1844" s="263"/>
      <c r="D1844" s="248" t="s">
        <v>180</v>
      </c>
      <c r="E1844" s="264" t="s">
        <v>24</v>
      </c>
      <c r="F1844" s="265" t="s">
        <v>2287</v>
      </c>
      <c r="G1844" s="263"/>
      <c r="H1844" s="266">
        <v>64.4</v>
      </c>
      <c r="I1844" s="267"/>
      <c r="J1844" s="263"/>
      <c r="K1844" s="263"/>
      <c r="L1844" s="268"/>
      <c r="M1844" s="269"/>
      <c r="N1844" s="270"/>
      <c r="O1844" s="270"/>
      <c r="P1844" s="270"/>
      <c r="Q1844" s="270"/>
      <c r="R1844" s="270"/>
      <c r="S1844" s="270"/>
      <c r="T1844" s="271"/>
      <c r="AT1844" s="272" t="s">
        <v>180</v>
      </c>
      <c r="AU1844" s="272" t="s">
        <v>87</v>
      </c>
      <c r="AV1844" s="13" t="s">
        <v>87</v>
      </c>
      <c r="AW1844" s="13" t="s">
        <v>38</v>
      </c>
      <c r="AX1844" s="13" t="s">
        <v>75</v>
      </c>
      <c r="AY1844" s="272" t="s">
        <v>167</v>
      </c>
    </row>
    <row r="1845" spans="2:51" s="13" customFormat="1" ht="13.5">
      <c r="B1845" s="262"/>
      <c r="C1845" s="263"/>
      <c r="D1845" s="248" t="s">
        <v>180</v>
      </c>
      <c r="E1845" s="264" t="s">
        <v>24</v>
      </c>
      <c r="F1845" s="265" t="s">
        <v>2288</v>
      </c>
      <c r="G1845" s="263"/>
      <c r="H1845" s="266">
        <v>73.2</v>
      </c>
      <c r="I1845" s="267"/>
      <c r="J1845" s="263"/>
      <c r="K1845" s="263"/>
      <c r="L1845" s="268"/>
      <c r="M1845" s="269"/>
      <c r="N1845" s="270"/>
      <c r="O1845" s="270"/>
      <c r="P1845" s="270"/>
      <c r="Q1845" s="270"/>
      <c r="R1845" s="270"/>
      <c r="S1845" s="270"/>
      <c r="T1845" s="271"/>
      <c r="AT1845" s="272" t="s">
        <v>180</v>
      </c>
      <c r="AU1845" s="272" t="s">
        <v>87</v>
      </c>
      <c r="AV1845" s="13" t="s">
        <v>87</v>
      </c>
      <c r="AW1845" s="13" t="s">
        <v>38</v>
      </c>
      <c r="AX1845" s="13" t="s">
        <v>75</v>
      </c>
      <c r="AY1845" s="272" t="s">
        <v>167</v>
      </c>
    </row>
    <row r="1846" spans="2:51" s="13" customFormat="1" ht="13.5">
      <c r="B1846" s="262"/>
      <c r="C1846" s="263"/>
      <c r="D1846" s="248" t="s">
        <v>180</v>
      </c>
      <c r="E1846" s="264" t="s">
        <v>24</v>
      </c>
      <c r="F1846" s="265" t="s">
        <v>2289</v>
      </c>
      <c r="G1846" s="263"/>
      <c r="H1846" s="266">
        <v>3.4</v>
      </c>
      <c r="I1846" s="267"/>
      <c r="J1846" s="263"/>
      <c r="K1846" s="263"/>
      <c r="L1846" s="268"/>
      <c r="M1846" s="269"/>
      <c r="N1846" s="270"/>
      <c r="O1846" s="270"/>
      <c r="P1846" s="270"/>
      <c r="Q1846" s="270"/>
      <c r="R1846" s="270"/>
      <c r="S1846" s="270"/>
      <c r="T1846" s="271"/>
      <c r="AT1846" s="272" t="s">
        <v>180</v>
      </c>
      <c r="AU1846" s="272" t="s">
        <v>87</v>
      </c>
      <c r="AV1846" s="13" t="s">
        <v>87</v>
      </c>
      <c r="AW1846" s="13" t="s">
        <v>38</v>
      </c>
      <c r="AX1846" s="13" t="s">
        <v>75</v>
      </c>
      <c r="AY1846" s="272" t="s">
        <v>167</v>
      </c>
    </row>
    <row r="1847" spans="2:51" s="14" customFormat="1" ht="13.5">
      <c r="B1847" s="273"/>
      <c r="C1847" s="274"/>
      <c r="D1847" s="248" t="s">
        <v>180</v>
      </c>
      <c r="E1847" s="275" t="s">
        <v>24</v>
      </c>
      <c r="F1847" s="276" t="s">
        <v>201</v>
      </c>
      <c r="G1847" s="274"/>
      <c r="H1847" s="277">
        <v>141</v>
      </c>
      <c r="I1847" s="278"/>
      <c r="J1847" s="274"/>
      <c r="K1847" s="274"/>
      <c r="L1847" s="279"/>
      <c r="M1847" s="280"/>
      <c r="N1847" s="281"/>
      <c r="O1847" s="281"/>
      <c r="P1847" s="281"/>
      <c r="Q1847" s="281"/>
      <c r="R1847" s="281"/>
      <c r="S1847" s="281"/>
      <c r="T1847" s="282"/>
      <c r="AT1847" s="283" t="s">
        <v>180</v>
      </c>
      <c r="AU1847" s="283" t="s">
        <v>87</v>
      </c>
      <c r="AV1847" s="14" t="s">
        <v>174</v>
      </c>
      <c r="AW1847" s="14" t="s">
        <v>38</v>
      </c>
      <c r="AX1847" s="14" t="s">
        <v>25</v>
      </c>
      <c r="AY1847" s="283" t="s">
        <v>167</v>
      </c>
    </row>
    <row r="1848" spans="2:65" s="1" customFormat="1" ht="14.4" customHeight="1">
      <c r="B1848" s="47"/>
      <c r="C1848" s="285" t="s">
        <v>2290</v>
      </c>
      <c r="D1848" s="285" t="s">
        <v>293</v>
      </c>
      <c r="E1848" s="286" t="s">
        <v>2291</v>
      </c>
      <c r="F1848" s="287" t="s">
        <v>2292</v>
      </c>
      <c r="G1848" s="288" t="s">
        <v>270</v>
      </c>
      <c r="H1848" s="289">
        <v>144</v>
      </c>
      <c r="I1848" s="290"/>
      <c r="J1848" s="291">
        <f>ROUND(I1848*H1848,2)</f>
        <v>0</v>
      </c>
      <c r="K1848" s="287" t="s">
        <v>173</v>
      </c>
      <c r="L1848" s="292"/>
      <c r="M1848" s="293" t="s">
        <v>24</v>
      </c>
      <c r="N1848" s="294" t="s">
        <v>47</v>
      </c>
      <c r="O1848" s="48"/>
      <c r="P1848" s="245">
        <f>O1848*H1848</f>
        <v>0</v>
      </c>
      <c r="Q1848" s="245">
        <v>0.00022</v>
      </c>
      <c r="R1848" s="245">
        <f>Q1848*H1848</f>
        <v>0.03168</v>
      </c>
      <c r="S1848" s="245">
        <v>0</v>
      </c>
      <c r="T1848" s="246">
        <f>S1848*H1848</f>
        <v>0</v>
      </c>
      <c r="AR1848" s="25" t="s">
        <v>419</v>
      </c>
      <c r="AT1848" s="25" t="s">
        <v>293</v>
      </c>
      <c r="AU1848" s="25" t="s">
        <v>87</v>
      </c>
      <c r="AY1848" s="25" t="s">
        <v>167</v>
      </c>
      <c r="BE1848" s="247">
        <f>IF(N1848="základní",J1848,0)</f>
        <v>0</v>
      </c>
      <c r="BF1848" s="247">
        <f>IF(N1848="snížená",J1848,0)</f>
        <v>0</v>
      </c>
      <c r="BG1848" s="247">
        <f>IF(N1848="zákl. přenesená",J1848,0)</f>
        <v>0</v>
      </c>
      <c r="BH1848" s="247">
        <f>IF(N1848="sníž. přenesená",J1848,0)</f>
        <v>0</v>
      </c>
      <c r="BI1848" s="247">
        <f>IF(N1848="nulová",J1848,0)</f>
        <v>0</v>
      </c>
      <c r="BJ1848" s="25" t="s">
        <v>87</v>
      </c>
      <c r="BK1848" s="247">
        <f>ROUND(I1848*H1848,2)</f>
        <v>0</v>
      </c>
      <c r="BL1848" s="25" t="s">
        <v>301</v>
      </c>
      <c r="BM1848" s="25" t="s">
        <v>2293</v>
      </c>
    </row>
    <row r="1849" spans="2:47" s="1" customFormat="1" ht="13.5">
      <c r="B1849" s="47"/>
      <c r="C1849" s="75"/>
      <c r="D1849" s="248" t="s">
        <v>176</v>
      </c>
      <c r="E1849" s="75"/>
      <c r="F1849" s="249" t="s">
        <v>2294</v>
      </c>
      <c r="G1849" s="75"/>
      <c r="H1849" s="75"/>
      <c r="I1849" s="204"/>
      <c r="J1849" s="75"/>
      <c r="K1849" s="75"/>
      <c r="L1849" s="73"/>
      <c r="M1849" s="250"/>
      <c r="N1849" s="48"/>
      <c r="O1849" s="48"/>
      <c r="P1849" s="48"/>
      <c r="Q1849" s="48"/>
      <c r="R1849" s="48"/>
      <c r="S1849" s="48"/>
      <c r="T1849" s="96"/>
      <c r="AT1849" s="25" t="s">
        <v>176</v>
      </c>
      <c r="AU1849" s="25" t="s">
        <v>87</v>
      </c>
    </row>
    <row r="1850" spans="2:51" s="12" customFormat="1" ht="13.5">
      <c r="B1850" s="252"/>
      <c r="C1850" s="253"/>
      <c r="D1850" s="248" t="s">
        <v>180</v>
      </c>
      <c r="E1850" s="254" t="s">
        <v>24</v>
      </c>
      <c r="F1850" s="255" t="s">
        <v>817</v>
      </c>
      <c r="G1850" s="253"/>
      <c r="H1850" s="254" t="s">
        <v>24</v>
      </c>
      <c r="I1850" s="256"/>
      <c r="J1850" s="253"/>
      <c r="K1850" s="253"/>
      <c r="L1850" s="257"/>
      <c r="M1850" s="258"/>
      <c r="N1850" s="259"/>
      <c r="O1850" s="259"/>
      <c r="P1850" s="259"/>
      <c r="Q1850" s="259"/>
      <c r="R1850" s="259"/>
      <c r="S1850" s="259"/>
      <c r="T1850" s="260"/>
      <c r="AT1850" s="261" t="s">
        <v>180</v>
      </c>
      <c r="AU1850" s="261" t="s">
        <v>87</v>
      </c>
      <c r="AV1850" s="12" t="s">
        <v>25</v>
      </c>
      <c r="AW1850" s="12" t="s">
        <v>38</v>
      </c>
      <c r="AX1850" s="12" t="s">
        <v>75</v>
      </c>
      <c r="AY1850" s="261" t="s">
        <v>167</v>
      </c>
    </row>
    <row r="1851" spans="2:51" s="12" customFormat="1" ht="13.5">
      <c r="B1851" s="252"/>
      <c r="C1851" s="253"/>
      <c r="D1851" s="248" t="s">
        <v>180</v>
      </c>
      <c r="E1851" s="254" t="s">
        <v>24</v>
      </c>
      <c r="F1851" s="255" t="s">
        <v>2295</v>
      </c>
      <c r="G1851" s="253"/>
      <c r="H1851" s="254" t="s">
        <v>24</v>
      </c>
      <c r="I1851" s="256"/>
      <c r="J1851" s="253"/>
      <c r="K1851" s="253"/>
      <c r="L1851" s="257"/>
      <c r="M1851" s="258"/>
      <c r="N1851" s="259"/>
      <c r="O1851" s="259"/>
      <c r="P1851" s="259"/>
      <c r="Q1851" s="259"/>
      <c r="R1851" s="259"/>
      <c r="S1851" s="259"/>
      <c r="T1851" s="260"/>
      <c r="AT1851" s="261" t="s">
        <v>180</v>
      </c>
      <c r="AU1851" s="261" t="s">
        <v>87</v>
      </c>
      <c r="AV1851" s="12" t="s">
        <v>25</v>
      </c>
      <c r="AW1851" s="12" t="s">
        <v>38</v>
      </c>
      <c r="AX1851" s="12" t="s">
        <v>75</v>
      </c>
      <c r="AY1851" s="261" t="s">
        <v>167</v>
      </c>
    </row>
    <row r="1852" spans="2:51" s="13" customFormat="1" ht="13.5">
      <c r="B1852" s="262"/>
      <c r="C1852" s="263"/>
      <c r="D1852" s="248" t="s">
        <v>180</v>
      </c>
      <c r="E1852" s="264" t="s">
        <v>24</v>
      </c>
      <c r="F1852" s="265" t="s">
        <v>2296</v>
      </c>
      <c r="G1852" s="263"/>
      <c r="H1852" s="266">
        <v>144</v>
      </c>
      <c r="I1852" s="267"/>
      <c r="J1852" s="263"/>
      <c r="K1852" s="263"/>
      <c r="L1852" s="268"/>
      <c r="M1852" s="269"/>
      <c r="N1852" s="270"/>
      <c r="O1852" s="270"/>
      <c r="P1852" s="270"/>
      <c r="Q1852" s="270"/>
      <c r="R1852" s="270"/>
      <c r="S1852" s="270"/>
      <c r="T1852" s="271"/>
      <c r="AT1852" s="272" t="s">
        <v>180</v>
      </c>
      <c r="AU1852" s="272" t="s">
        <v>87</v>
      </c>
      <c r="AV1852" s="13" t="s">
        <v>87</v>
      </c>
      <c r="AW1852" s="13" t="s">
        <v>38</v>
      </c>
      <c r="AX1852" s="13" t="s">
        <v>25</v>
      </c>
      <c r="AY1852" s="272" t="s">
        <v>167</v>
      </c>
    </row>
    <row r="1853" spans="2:65" s="1" customFormat="1" ht="22.8" customHeight="1">
      <c r="B1853" s="47"/>
      <c r="C1853" s="236" t="s">
        <v>2297</v>
      </c>
      <c r="D1853" s="236" t="s">
        <v>169</v>
      </c>
      <c r="E1853" s="237" t="s">
        <v>2298</v>
      </c>
      <c r="F1853" s="238" t="s">
        <v>2299</v>
      </c>
      <c r="G1853" s="239" t="s">
        <v>296</v>
      </c>
      <c r="H1853" s="240">
        <v>0.587</v>
      </c>
      <c r="I1853" s="241"/>
      <c r="J1853" s="242">
        <f>ROUND(I1853*H1853,2)</f>
        <v>0</v>
      </c>
      <c r="K1853" s="238" t="s">
        <v>173</v>
      </c>
      <c r="L1853" s="73"/>
      <c r="M1853" s="243" t="s">
        <v>24</v>
      </c>
      <c r="N1853" s="244" t="s">
        <v>47</v>
      </c>
      <c r="O1853" s="48"/>
      <c r="P1853" s="245">
        <f>O1853*H1853</f>
        <v>0</v>
      </c>
      <c r="Q1853" s="245">
        <v>0</v>
      </c>
      <c r="R1853" s="245">
        <f>Q1853*H1853</f>
        <v>0</v>
      </c>
      <c r="S1853" s="245">
        <v>0</v>
      </c>
      <c r="T1853" s="246">
        <f>S1853*H1853</f>
        <v>0</v>
      </c>
      <c r="AR1853" s="25" t="s">
        <v>301</v>
      </c>
      <c r="AT1853" s="25" t="s">
        <v>169</v>
      </c>
      <c r="AU1853" s="25" t="s">
        <v>87</v>
      </c>
      <c r="AY1853" s="25" t="s">
        <v>167</v>
      </c>
      <c r="BE1853" s="247">
        <f>IF(N1853="základní",J1853,0)</f>
        <v>0</v>
      </c>
      <c r="BF1853" s="247">
        <f>IF(N1853="snížená",J1853,0)</f>
        <v>0</v>
      </c>
      <c r="BG1853" s="247">
        <f>IF(N1853="zákl. přenesená",J1853,0)</f>
        <v>0</v>
      </c>
      <c r="BH1853" s="247">
        <f>IF(N1853="sníž. přenesená",J1853,0)</f>
        <v>0</v>
      </c>
      <c r="BI1853" s="247">
        <f>IF(N1853="nulová",J1853,0)</f>
        <v>0</v>
      </c>
      <c r="BJ1853" s="25" t="s">
        <v>87</v>
      </c>
      <c r="BK1853" s="247">
        <f>ROUND(I1853*H1853,2)</f>
        <v>0</v>
      </c>
      <c r="BL1853" s="25" t="s">
        <v>301</v>
      </c>
      <c r="BM1853" s="25" t="s">
        <v>2300</v>
      </c>
    </row>
    <row r="1854" spans="2:47" s="1" customFormat="1" ht="13.5">
      <c r="B1854" s="47"/>
      <c r="C1854" s="75"/>
      <c r="D1854" s="248" t="s">
        <v>176</v>
      </c>
      <c r="E1854" s="75"/>
      <c r="F1854" s="249" t="s">
        <v>2301</v>
      </c>
      <c r="G1854" s="75"/>
      <c r="H1854" s="75"/>
      <c r="I1854" s="204"/>
      <c r="J1854" s="75"/>
      <c r="K1854" s="75"/>
      <c r="L1854" s="73"/>
      <c r="M1854" s="250"/>
      <c r="N1854" s="48"/>
      <c r="O1854" s="48"/>
      <c r="P1854" s="48"/>
      <c r="Q1854" s="48"/>
      <c r="R1854" s="48"/>
      <c r="S1854" s="48"/>
      <c r="T1854" s="96"/>
      <c r="AT1854" s="25" t="s">
        <v>176</v>
      </c>
      <c r="AU1854" s="25" t="s">
        <v>87</v>
      </c>
    </row>
    <row r="1855" spans="2:47" s="1" customFormat="1" ht="13.5">
      <c r="B1855" s="47"/>
      <c r="C1855" s="75"/>
      <c r="D1855" s="248" t="s">
        <v>178</v>
      </c>
      <c r="E1855" s="75"/>
      <c r="F1855" s="251" t="s">
        <v>2104</v>
      </c>
      <c r="G1855" s="75"/>
      <c r="H1855" s="75"/>
      <c r="I1855" s="204"/>
      <c r="J1855" s="75"/>
      <c r="K1855" s="75"/>
      <c r="L1855" s="73"/>
      <c r="M1855" s="250"/>
      <c r="N1855" s="48"/>
      <c r="O1855" s="48"/>
      <c r="P1855" s="48"/>
      <c r="Q1855" s="48"/>
      <c r="R1855" s="48"/>
      <c r="S1855" s="48"/>
      <c r="T1855" s="96"/>
      <c r="AT1855" s="25" t="s">
        <v>178</v>
      </c>
      <c r="AU1855" s="25" t="s">
        <v>87</v>
      </c>
    </row>
    <row r="1856" spans="2:63" s="11" customFormat="1" ht="29.85" customHeight="1">
      <c r="B1856" s="220"/>
      <c r="C1856" s="221"/>
      <c r="D1856" s="222" t="s">
        <v>74</v>
      </c>
      <c r="E1856" s="234" t="s">
        <v>2302</v>
      </c>
      <c r="F1856" s="234" t="s">
        <v>2303</v>
      </c>
      <c r="G1856" s="221"/>
      <c r="H1856" s="221"/>
      <c r="I1856" s="224"/>
      <c r="J1856" s="235">
        <f>BK1856</f>
        <v>0</v>
      </c>
      <c r="K1856" s="221"/>
      <c r="L1856" s="226"/>
      <c r="M1856" s="227"/>
      <c r="N1856" s="228"/>
      <c r="O1856" s="228"/>
      <c r="P1856" s="229">
        <f>SUM(P1857:P1902)</f>
        <v>0</v>
      </c>
      <c r="Q1856" s="228"/>
      <c r="R1856" s="229">
        <f>SUM(R1857:R1902)</f>
        <v>2.1260000000000003</v>
      </c>
      <c r="S1856" s="228"/>
      <c r="T1856" s="230">
        <f>SUM(T1857:T1902)</f>
        <v>0</v>
      </c>
      <c r="AR1856" s="231" t="s">
        <v>87</v>
      </c>
      <c r="AT1856" s="232" t="s">
        <v>74</v>
      </c>
      <c r="AU1856" s="232" t="s">
        <v>25</v>
      </c>
      <c r="AY1856" s="231" t="s">
        <v>167</v>
      </c>
      <c r="BK1856" s="233">
        <f>SUM(BK1857:BK1902)</f>
        <v>0</v>
      </c>
    </row>
    <row r="1857" spans="2:65" s="1" customFormat="1" ht="22.8" customHeight="1">
      <c r="B1857" s="47"/>
      <c r="C1857" s="236" t="s">
        <v>2304</v>
      </c>
      <c r="D1857" s="236" t="s">
        <v>169</v>
      </c>
      <c r="E1857" s="237" t="s">
        <v>2305</v>
      </c>
      <c r="F1857" s="238" t="s">
        <v>2306</v>
      </c>
      <c r="G1857" s="239" t="s">
        <v>226</v>
      </c>
      <c r="H1857" s="240">
        <v>98</v>
      </c>
      <c r="I1857" s="241"/>
      <c r="J1857" s="242">
        <f>ROUND(I1857*H1857,2)</f>
        <v>0</v>
      </c>
      <c r="K1857" s="238" t="s">
        <v>173</v>
      </c>
      <c r="L1857" s="73"/>
      <c r="M1857" s="243" t="s">
        <v>24</v>
      </c>
      <c r="N1857" s="244" t="s">
        <v>47</v>
      </c>
      <c r="O1857" s="48"/>
      <c r="P1857" s="245">
        <f>O1857*H1857</f>
        <v>0</v>
      </c>
      <c r="Q1857" s="245">
        <v>0.003</v>
      </c>
      <c r="R1857" s="245">
        <f>Q1857*H1857</f>
        <v>0.294</v>
      </c>
      <c r="S1857" s="245">
        <v>0</v>
      </c>
      <c r="T1857" s="246">
        <f>S1857*H1857</f>
        <v>0</v>
      </c>
      <c r="AR1857" s="25" t="s">
        <v>301</v>
      </c>
      <c r="AT1857" s="25" t="s">
        <v>169</v>
      </c>
      <c r="AU1857" s="25" t="s">
        <v>87</v>
      </c>
      <c r="AY1857" s="25" t="s">
        <v>167</v>
      </c>
      <c r="BE1857" s="247">
        <f>IF(N1857="základní",J1857,0)</f>
        <v>0</v>
      </c>
      <c r="BF1857" s="247">
        <f>IF(N1857="snížená",J1857,0)</f>
        <v>0</v>
      </c>
      <c r="BG1857" s="247">
        <f>IF(N1857="zákl. přenesená",J1857,0)</f>
        <v>0</v>
      </c>
      <c r="BH1857" s="247">
        <f>IF(N1857="sníž. přenesená",J1857,0)</f>
        <v>0</v>
      </c>
      <c r="BI1857" s="247">
        <f>IF(N1857="nulová",J1857,0)</f>
        <v>0</v>
      </c>
      <c r="BJ1857" s="25" t="s">
        <v>87</v>
      </c>
      <c r="BK1857" s="247">
        <f>ROUND(I1857*H1857,2)</f>
        <v>0</v>
      </c>
      <c r="BL1857" s="25" t="s">
        <v>301</v>
      </c>
      <c r="BM1857" s="25" t="s">
        <v>2307</v>
      </c>
    </row>
    <row r="1858" spans="2:47" s="1" customFormat="1" ht="13.5">
      <c r="B1858" s="47"/>
      <c r="C1858" s="75"/>
      <c r="D1858" s="248" t="s">
        <v>176</v>
      </c>
      <c r="E1858" s="75"/>
      <c r="F1858" s="249" t="s">
        <v>2306</v>
      </c>
      <c r="G1858" s="75"/>
      <c r="H1858" s="75"/>
      <c r="I1858" s="204"/>
      <c r="J1858" s="75"/>
      <c r="K1858" s="75"/>
      <c r="L1858" s="73"/>
      <c r="M1858" s="250"/>
      <c r="N1858" s="48"/>
      <c r="O1858" s="48"/>
      <c r="P1858" s="48"/>
      <c r="Q1858" s="48"/>
      <c r="R1858" s="48"/>
      <c r="S1858" s="48"/>
      <c r="T1858" s="96"/>
      <c r="AT1858" s="25" t="s">
        <v>176</v>
      </c>
      <c r="AU1858" s="25" t="s">
        <v>87</v>
      </c>
    </row>
    <row r="1859" spans="2:51" s="12" customFormat="1" ht="13.5">
      <c r="B1859" s="252"/>
      <c r="C1859" s="253"/>
      <c r="D1859" s="248" t="s">
        <v>180</v>
      </c>
      <c r="E1859" s="254" t="s">
        <v>24</v>
      </c>
      <c r="F1859" s="255" t="s">
        <v>417</v>
      </c>
      <c r="G1859" s="253"/>
      <c r="H1859" s="254" t="s">
        <v>24</v>
      </c>
      <c r="I1859" s="256"/>
      <c r="J1859" s="253"/>
      <c r="K1859" s="253"/>
      <c r="L1859" s="257"/>
      <c r="M1859" s="258"/>
      <c r="N1859" s="259"/>
      <c r="O1859" s="259"/>
      <c r="P1859" s="259"/>
      <c r="Q1859" s="259"/>
      <c r="R1859" s="259"/>
      <c r="S1859" s="259"/>
      <c r="T1859" s="260"/>
      <c r="AT1859" s="261" t="s">
        <v>180</v>
      </c>
      <c r="AU1859" s="261" t="s">
        <v>87</v>
      </c>
      <c r="AV1859" s="12" t="s">
        <v>25</v>
      </c>
      <c r="AW1859" s="12" t="s">
        <v>38</v>
      </c>
      <c r="AX1859" s="12" t="s">
        <v>75</v>
      </c>
      <c r="AY1859" s="261" t="s">
        <v>167</v>
      </c>
    </row>
    <row r="1860" spans="2:51" s="12" customFormat="1" ht="13.5">
      <c r="B1860" s="252"/>
      <c r="C1860" s="253"/>
      <c r="D1860" s="248" t="s">
        <v>180</v>
      </c>
      <c r="E1860" s="254" t="s">
        <v>24</v>
      </c>
      <c r="F1860" s="255" t="s">
        <v>2308</v>
      </c>
      <c r="G1860" s="253"/>
      <c r="H1860" s="254" t="s">
        <v>24</v>
      </c>
      <c r="I1860" s="256"/>
      <c r="J1860" s="253"/>
      <c r="K1860" s="253"/>
      <c r="L1860" s="257"/>
      <c r="M1860" s="258"/>
      <c r="N1860" s="259"/>
      <c r="O1860" s="259"/>
      <c r="P1860" s="259"/>
      <c r="Q1860" s="259"/>
      <c r="R1860" s="259"/>
      <c r="S1860" s="259"/>
      <c r="T1860" s="260"/>
      <c r="AT1860" s="261" t="s">
        <v>180</v>
      </c>
      <c r="AU1860" s="261" t="s">
        <v>87</v>
      </c>
      <c r="AV1860" s="12" t="s">
        <v>25</v>
      </c>
      <c r="AW1860" s="12" t="s">
        <v>38</v>
      </c>
      <c r="AX1860" s="12" t="s">
        <v>75</v>
      </c>
      <c r="AY1860" s="261" t="s">
        <v>167</v>
      </c>
    </row>
    <row r="1861" spans="2:51" s="13" customFormat="1" ht="13.5">
      <c r="B1861" s="262"/>
      <c r="C1861" s="263"/>
      <c r="D1861" s="248" t="s">
        <v>180</v>
      </c>
      <c r="E1861" s="264" t="s">
        <v>24</v>
      </c>
      <c r="F1861" s="265" t="s">
        <v>2309</v>
      </c>
      <c r="G1861" s="263"/>
      <c r="H1861" s="266">
        <v>74.8</v>
      </c>
      <c r="I1861" s="267"/>
      <c r="J1861" s="263"/>
      <c r="K1861" s="263"/>
      <c r="L1861" s="268"/>
      <c r="M1861" s="269"/>
      <c r="N1861" s="270"/>
      <c r="O1861" s="270"/>
      <c r="P1861" s="270"/>
      <c r="Q1861" s="270"/>
      <c r="R1861" s="270"/>
      <c r="S1861" s="270"/>
      <c r="T1861" s="271"/>
      <c r="AT1861" s="272" t="s">
        <v>180</v>
      </c>
      <c r="AU1861" s="272" t="s">
        <v>87</v>
      </c>
      <c r="AV1861" s="13" t="s">
        <v>87</v>
      </c>
      <c r="AW1861" s="13" t="s">
        <v>38</v>
      </c>
      <c r="AX1861" s="13" t="s">
        <v>75</v>
      </c>
      <c r="AY1861" s="272" t="s">
        <v>167</v>
      </c>
    </row>
    <row r="1862" spans="2:51" s="12" customFormat="1" ht="13.5">
      <c r="B1862" s="252"/>
      <c r="C1862" s="253"/>
      <c r="D1862" s="248" t="s">
        <v>180</v>
      </c>
      <c r="E1862" s="254" t="s">
        <v>24</v>
      </c>
      <c r="F1862" s="255" t="s">
        <v>2310</v>
      </c>
      <c r="G1862" s="253"/>
      <c r="H1862" s="254" t="s">
        <v>24</v>
      </c>
      <c r="I1862" s="256"/>
      <c r="J1862" s="253"/>
      <c r="K1862" s="253"/>
      <c r="L1862" s="257"/>
      <c r="M1862" s="258"/>
      <c r="N1862" s="259"/>
      <c r="O1862" s="259"/>
      <c r="P1862" s="259"/>
      <c r="Q1862" s="259"/>
      <c r="R1862" s="259"/>
      <c r="S1862" s="259"/>
      <c r="T1862" s="260"/>
      <c r="AT1862" s="261" t="s">
        <v>180</v>
      </c>
      <c r="AU1862" s="261" t="s">
        <v>87</v>
      </c>
      <c r="AV1862" s="12" t="s">
        <v>25</v>
      </c>
      <c r="AW1862" s="12" t="s">
        <v>38</v>
      </c>
      <c r="AX1862" s="12" t="s">
        <v>75</v>
      </c>
      <c r="AY1862" s="261" t="s">
        <v>167</v>
      </c>
    </row>
    <row r="1863" spans="2:51" s="13" customFormat="1" ht="13.5">
      <c r="B1863" s="262"/>
      <c r="C1863" s="263"/>
      <c r="D1863" s="248" t="s">
        <v>180</v>
      </c>
      <c r="E1863" s="264" t="s">
        <v>24</v>
      </c>
      <c r="F1863" s="265" t="s">
        <v>2311</v>
      </c>
      <c r="G1863" s="263"/>
      <c r="H1863" s="266">
        <v>21.6</v>
      </c>
      <c r="I1863" s="267"/>
      <c r="J1863" s="263"/>
      <c r="K1863" s="263"/>
      <c r="L1863" s="268"/>
      <c r="M1863" s="269"/>
      <c r="N1863" s="270"/>
      <c r="O1863" s="270"/>
      <c r="P1863" s="270"/>
      <c r="Q1863" s="270"/>
      <c r="R1863" s="270"/>
      <c r="S1863" s="270"/>
      <c r="T1863" s="271"/>
      <c r="AT1863" s="272" t="s">
        <v>180</v>
      </c>
      <c r="AU1863" s="272" t="s">
        <v>87</v>
      </c>
      <c r="AV1863" s="13" t="s">
        <v>87</v>
      </c>
      <c r="AW1863" s="13" t="s">
        <v>38</v>
      </c>
      <c r="AX1863" s="13" t="s">
        <v>75</v>
      </c>
      <c r="AY1863" s="272" t="s">
        <v>167</v>
      </c>
    </row>
    <row r="1864" spans="2:51" s="13" customFormat="1" ht="13.5">
      <c r="B1864" s="262"/>
      <c r="C1864" s="263"/>
      <c r="D1864" s="248" t="s">
        <v>180</v>
      </c>
      <c r="E1864" s="264" t="s">
        <v>24</v>
      </c>
      <c r="F1864" s="265" t="s">
        <v>2312</v>
      </c>
      <c r="G1864" s="263"/>
      <c r="H1864" s="266">
        <v>1.6</v>
      </c>
      <c r="I1864" s="267"/>
      <c r="J1864" s="263"/>
      <c r="K1864" s="263"/>
      <c r="L1864" s="268"/>
      <c r="M1864" s="269"/>
      <c r="N1864" s="270"/>
      <c r="O1864" s="270"/>
      <c r="P1864" s="270"/>
      <c r="Q1864" s="270"/>
      <c r="R1864" s="270"/>
      <c r="S1864" s="270"/>
      <c r="T1864" s="271"/>
      <c r="AT1864" s="272" t="s">
        <v>180</v>
      </c>
      <c r="AU1864" s="272" t="s">
        <v>87</v>
      </c>
      <c r="AV1864" s="13" t="s">
        <v>87</v>
      </c>
      <c r="AW1864" s="13" t="s">
        <v>38</v>
      </c>
      <c r="AX1864" s="13" t="s">
        <v>75</v>
      </c>
      <c r="AY1864" s="272" t="s">
        <v>167</v>
      </c>
    </row>
    <row r="1865" spans="2:51" s="14" customFormat="1" ht="13.5">
      <c r="B1865" s="273"/>
      <c r="C1865" s="274"/>
      <c r="D1865" s="248" t="s">
        <v>180</v>
      </c>
      <c r="E1865" s="275" t="s">
        <v>24</v>
      </c>
      <c r="F1865" s="276" t="s">
        <v>201</v>
      </c>
      <c r="G1865" s="274"/>
      <c r="H1865" s="277">
        <v>98</v>
      </c>
      <c r="I1865" s="278"/>
      <c r="J1865" s="274"/>
      <c r="K1865" s="274"/>
      <c r="L1865" s="279"/>
      <c r="M1865" s="280"/>
      <c r="N1865" s="281"/>
      <c r="O1865" s="281"/>
      <c r="P1865" s="281"/>
      <c r="Q1865" s="281"/>
      <c r="R1865" s="281"/>
      <c r="S1865" s="281"/>
      <c r="T1865" s="282"/>
      <c r="AT1865" s="283" t="s">
        <v>180</v>
      </c>
      <c r="AU1865" s="283" t="s">
        <v>87</v>
      </c>
      <c r="AV1865" s="14" t="s">
        <v>174</v>
      </c>
      <c r="AW1865" s="14" t="s">
        <v>38</v>
      </c>
      <c r="AX1865" s="14" t="s">
        <v>25</v>
      </c>
      <c r="AY1865" s="283" t="s">
        <v>167</v>
      </c>
    </row>
    <row r="1866" spans="2:65" s="1" customFormat="1" ht="22.8" customHeight="1">
      <c r="B1866" s="47"/>
      <c r="C1866" s="285" t="s">
        <v>2313</v>
      </c>
      <c r="D1866" s="285" t="s">
        <v>293</v>
      </c>
      <c r="E1866" s="286" t="s">
        <v>2314</v>
      </c>
      <c r="F1866" s="287" t="s">
        <v>2315</v>
      </c>
      <c r="G1866" s="288" t="s">
        <v>226</v>
      </c>
      <c r="H1866" s="289">
        <v>108</v>
      </c>
      <c r="I1866" s="290"/>
      <c r="J1866" s="291">
        <f>ROUND(I1866*H1866,2)</f>
        <v>0</v>
      </c>
      <c r="K1866" s="287" t="s">
        <v>24</v>
      </c>
      <c r="L1866" s="292"/>
      <c r="M1866" s="293" t="s">
        <v>24</v>
      </c>
      <c r="N1866" s="294" t="s">
        <v>47</v>
      </c>
      <c r="O1866" s="48"/>
      <c r="P1866" s="245">
        <f>O1866*H1866</f>
        <v>0</v>
      </c>
      <c r="Q1866" s="245">
        <v>0.0155</v>
      </c>
      <c r="R1866" s="245">
        <f>Q1866*H1866</f>
        <v>1.674</v>
      </c>
      <c r="S1866" s="245">
        <v>0</v>
      </c>
      <c r="T1866" s="246">
        <f>S1866*H1866</f>
        <v>0</v>
      </c>
      <c r="AR1866" s="25" t="s">
        <v>419</v>
      </c>
      <c r="AT1866" s="25" t="s">
        <v>293</v>
      </c>
      <c r="AU1866" s="25" t="s">
        <v>87</v>
      </c>
      <c r="AY1866" s="25" t="s">
        <v>167</v>
      </c>
      <c r="BE1866" s="247">
        <f>IF(N1866="základní",J1866,0)</f>
        <v>0</v>
      </c>
      <c r="BF1866" s="247">
        <f>IF(N1866="snížená",J1866,0)</f>
        <v>0</v>
      </c>
      <c r="BG1866" s="247">
        <f>IF(N1866="zákl. přenesená",J1866,0)</f>
        <v>0</v>
      </c>
      <c r="BH1866" s="247">
        <f>IF(N1866="sníž. přenesená",J1866,0)</f>
        <v>0</v>
      </c>
      <c r="BI1866" s="247">
        <f>IF(N1866="nulová",J1866,0)</f>
        <v>0</v>
      </c>
      <c r="BJ1866" s="25" t="s">
        <v>87</v>
      </c>
      <c r="BK1866" s="247">
        <f>ROUND(I1866*H1866,2)</f>
        <v>0</v>
      </c>
      <c r="BL1866" s="25" t="s">
        <v>301</v>
      </c>
      <c r="BM1866" s="25" t="s">
        <v>2316</v>
      </c>
    </row>
    <row r="1867" spans="2:47" s="1" customFormat="1" ht="13.5">
      <c r="B1867" s="47"/>
      <c r="C1867" s="75"/>
      <c r="D1867" s="248" t="s">
        <v>176</v>
      </c>
      <c r="E1867" s="75"/>
      <c r="F1867" s="249" t="s">
        <v>2317</v>
      </c>
      <c r="G1867" s="75"/>
      <c r="H1867" s="75"/>
      <c r="I1867" s="204"/>
      <c r="J1867" s="75"/>
      <c r="K1867" s="75"/>
      <c r="L1867" s="73"/>
      <c r="M1867" s="250"/>
      <c r="N1867" s="48"/>
      <c r="O1867" s="48"/>
      <c r="P1867" s="48"/>
      <c r="Q1867" s="48"/>
      <c r="R1867" s="48"/>
      <c r="S1867" s="48"/>
      <c r="T1867" s="96"/>
      <c r="AT1867" s="25" t="s">
        <v>176</v>
      </c>
      <c r="AU1867" s="25" t="s">
        <v>87</v>
      </c>
    </row>
    <row r="1868" spans="2:51" s="12" customFormat="1" ht="13.5">
      <c r="B1868" s="252"/>
      <c r="C1868" s="253"/>
      <c r="D1868" s="248" t="s">
        <v>180</v>
      </c>
      <c r="E1868" s="254" t="s">
        <v>24</v>
      </c>
      <c r="F1868" s="255" t="s">
        <v>1716</v>
      </c>
      <c r="G1868" s="253"/>
      <c r="H1868" s="254" t="s">
        <v>24</v>
      </c>
      <c r="I1868" s="256"/>
      <c r="J1868" s="253"/>
      <c r="K1868" s="253"/>
      <c r="L1868" s="257"/>
      <c r="M1868" s="258"/>
      <c r="N1868" s="259"/>
      <c r="O1868" s="259"/>
      <c r="P1868" s="259"/>
      <c r="Q1868" s="259"/>
      <c r="R1868" s="259"/>
      <c r="S1868" s="259"/>
      <c r="T1868" s="260"/>
      <c r="AT1868" s="261" t="s">
        <v>180</v>
      </c>
      <c r="AU1868" s="261" t="s">
        <v>87</v>
      </c>
      <c r="AV1868" s="12" t="s">
        <v>25</v>
      </c>
      <c r="AW1868" s="12" t="s">
        <v>38</v>
      </c>
      <c r="AX1868" s="12" t="s">
        <v>75</v>
      </c>
      <c r="AY1868" s="261" t="s">
        <v>167</v>
      </c>
    </row>
    <row r="1869" spans="2:51" s="12" customFormat="1" ht="13.5">
      <c r="B1869" s="252"/>
      <c r="C1869" s="253"/>
      <c r="D1869" s="248" t="s">
        <v>180</v>
      </c>
      <c r="E1869" s="254" t="s">
        <v>24</v>
      </c>
      <c r="F1869" s="255" t="s">
        <v>2318</v>
      </c>
      <c r="G1869" s="253"/>
      <c r="H1869" s="254" t="s">
        <v>24</v>
      </c>
      <c r="I1869" s="256"/>
      <c r="J1869" s="253"/>
      <c r="K1869" s="253"/>
      <c r="L1869" s="257"/>
      <c r="M1869" s="258"/>
      <c r="N1869" s="259"/>
      <c r="O1869" s="259"/>
      <c r="P1869" s="259"/>
      <c r="Q1869" s="259"/>
      <c r="R1869" s="259"/>
      <c r="S1869" s="259"/>
      <c r="T1869" s="260"/>
      <c r="AT1869" s="261" t="s">
        <v>180</v>
      </c>
      <c r="AU1869" s="261" t="s">
        <v>87</v>
      </c>
      <c r="AV1869" s="12" t="s">
        <v>25</v>
      </c>
      <c r="AW1869" s="12" t="s">
        <v>38</v>
      </c>
      <c r="AX1869" s="12" t="s">
        <v>75</v>
      </c>
      <c r="AY1869" s="261" t="s">
        <v>167</v>
      </c>
    </row>
    <row r="1870" spans="2:51" s="13" customFormat="1" ht="13.5">
      <c r="B1870" s="262"/>
      <c r="C1870" s="263"/>
      <c r="D1870" s="248" t="s">
        <v>180</v>
      </c>
      <c r="E1870" s="264" t="s">
        <v>24</v>
      </c>
      <c r="F1870" s="265" t="s">
        <v>2319</v>
      </c>
      <c r="G1870" s="263"/>
      <c r="H1870" s="266">
        <v>108</v>
      </c>
      <c r="I1870" s="267"/>
      <c r="J1870" s="263"/>
      <c r="K1870" s="263"/>
      <c r="L1870" s="268"/>
      <c r="M1870" s="269"/>
      <c r="N1870" s="270"/>
      <c r="O1870" s="270"/>
      <c r="P1870" s="270"/>
      <c r="Q1870" s="270"/>
      <c r="R1870" s="270"/>
      <c r="S1870" s="270"/>
      <c r="T1870" s="271"/>
      <c r="AT1870" s="272" t="s">
        <v>180</v>
      </c>
      <c r="AU1870" s="272" t="s">
        <v>87</v>
      </c>
      <c r="AV1870" s="13" t="s">
        <v>87</v>
      </c>
      <c r="AW1870" s="13" t="s">
        <v>38</v>
      </c>
      <c r="AX1870" s="13" t="s">
        <v>25</v>
      </c>
      <c r="AY1870" s="272" t="s">
        <v>167</v>
      </c>
    </row>
    <row r="1871" spans="2:65" s="1" customFormat="1" ht="22.8" customHeight="1">
      <c r="B1871" s="47"/>
      <c r="C1871" s="236" t="s">
        <v>2320</v>
      </c>
      <c r="D1871" s="236" t="s">
        <v>169</v>
      </c>
      <c r="E1871" s="237" t="s">
        <v>2321</v>
      </c>
      <c r="F1871" s="238" t="s">
        <v>2322</v>
      </c>
      <c r="G1871" s="239" t="s">
        <v>226</v>
      </c>
      <c r="H1871" s="240">
        <v>21.6</v>
      </c>
      <c r="I1871" s="241"/>
      <c r="J1871" s="242">
        <f>ROUND(I1871*H1871,2)</f>
        <v>0</v>
      </c>
      <c r="K1871" s="238" t="s">
        <v>173</v>
      </c>
      <c r="L1871" s="73"/>
      <c r="M1871" s="243" t="s">
        <v>24</v>
      </c>
      <c r="N1871" s="244" t="s">
        <v>47</v>
      </c>
      <c r="O1871" s="48"/>
      <c r="P1871" s="245">
        <f>O1871*H1871</f>
        <v>0</v>
      </c>
      <c r="Q1871" s="245">
        <v>0</v>
      </c>
      <c r="R1871" s="245">
        <f>Q1871*H1871</f>
        <v>0</v>
      </c>
      <c r="S1871" s="245">
        <v>0</v>
      </c>
      <c r="T1871" s="246">
        <f>S1871*H1871</f>
        <v>0</v>
      </c>
      <c r="AR1871" s="25" t="s">
        <v>301</v>
      </c>
      <c r="AT1871" s="25" t="s">
        <v>169</v>
      </c>
      <c r="AU1871" s="25" t="s">
        <v>87</v>
      </c>
      <c r="AY1871" s="25" t="s">
        <v>167</v>
      </c>
      <c r="BE1871" s="247">
        <f>IF(N1871="základní",J1871,0)</f>
        <v>0</v>
      </c>
      <c r="BF1871" s="247">
        <f>IF(N1871="snížená",J1871,0)</f>
        <v>0</v>
      </c>
      <c r="BG1871" s="247">
        <f>IF(N1871="zákl. přenesená",J1871,0)</f>
        <v>0</v>
      </c>
      <c r="BH1871" s="247">
        <f>IF(N1871="sníž. přenesená",J1871,0)</f>
        <v>0</v>
      </c>
      <c r="BI1871" s="247">
        <f>IF(N1871="nulová",J1871,0)</f>
        <v>0</v>
      </c>
      <c r="BJ1871" s="25" t="s">
        <v>87</v>
      </c>
      <c r="BK1871" s="247">
        <f>ROUND(I1871*H1871,2)</f>
        <v>0</v>
      </c>
      <c r="BL1871" s="25" t="s">
        <v>301</v>
      </c>
      <c r="BM1871" s="25" t="s">
        <v>2323</v>
      </c>
    </row>
    <row r="1872" spans="2:47" s="1" customFormat="1" ht="13.5">
      <c r="B1872" s="47"/>
      <c r="C1872" s="75"/>
      <c r="D1872" s="248" t="s">
        <v>176</v>
      </c>
      <c r="E1872" s="75"/>
      <c r="F1872" s="249" t="s">
        <v>2324</v>
      </c>
      <c r="G1872" s="75"/>
      <c r="H1872" s="75"/>
      <c r="I1872" s="204"/>
      <c r="J1872" s="75"/>
      <c r="K1872" s="75"/>
      <c r="L1872" s="73"/>
      <c r="M1872" s="250"/>
      <c r="N1872" s="48"/>
      <c r="O1872" s="48"/>
      <c r="P1872" s="48"/>
      <c r="Q1872" s="48"/>
      <c r="R1872" s="48"/>
      <c r="S1872" s="48"/>
      <c r="T1872" s="96"/>
      <c r="AT1872" s="25" t="s">
        <v>176</v>
      </c>
      <c r="AU1872" s="25" t="s">
        <v>87</v>
      </c>
    </row>
    <row r="1873" spans="2:51" s="12" customFormat="1" ht="13.5">
      <c r="B1873" s="252"/>
      <c r="C1873" s="253"/>
      <c r="D1873" s="248" t="s">
        <v>180</v>
      </c>
      <c r="E1873" s="254" t="s">
        <v>24</v>
      </c>
      <c r="F1873" s="255" t="s">
        <v>417</v>
      </c>
      <c r="G1873" s="253"/>
      <c r="H1873" s="254" t="s">
        <v>24</v>
      </c>
      <c r="I1873" s="256"/>
      <c r="J1873" s="253"/>
      <c r="K1873" s="253"/>
      <c r="L1873" s="257"/>
      <c r="M1873" s="258"/>
      <c r="N1873" s="259"/>
      <c r="O1873" s="259"/>
      <c r="P1873" s="259"/>
      <c r="Q1873" s="259"/>
      <c r="R1873" s="259"/>
      <c r="S1873" s="259"/>
      <c r="T1873" s="260"/>
      <c r="AT1873" s="261" t="s">
        <v>180</v>
      </c>
      <c r="AU1873" s="261" t="s">
        <v>87</v>
      </c>
      <c r="AV1873" s="12" t="s">
        <v>25</v>
      </c>
      <c r="AW1873" s="12" t="s">
        <v>38</v>
      </c>
      <c r="AX1873" s="12" t="s">
        <v>75</v>
      </c>
      <c r="AY1873" s="261" t="s">
        <v>167</v>
      </c>
    </row>
    <row r="1874" spans="2:51" s="12" customFormat="1" ht="13.5">
      <c r="B1874" s="252"/>
      <c r="C1874" s="253"/>
      <c r="D1874" s="248" t="s">
        <v>180</v>
      </c>
      <c r="E1874" s="254" t="s">
        <v>24</v>
      </c>
      <c r="F1874" s="255" t="s">
        <v>2310</v>
      </c>
      <c r="G1874" s="253"/>
      <c r="H1874" s="254" t="s">
        <v>24</v>
      </c>
      <c r="I1874" s="256"/>
      <c r="J1874" s="253"/>
      <c r="K1874" s="253"/>
      <c r="L1874" s="257"/>
      <c r="M1874" s="258"/>
      <c r="N1874" s="259"/>
      <c r="O1874" s="259"/>
      <c r="P1874" s="259"/>
      <c r="Q1874" s="259"/>
      <c r="R1874" s="259"/>
      <c r="S1874" s="259"/>
      <c r="T1874" s="260"/>
      <c r="AT1874" s="261" t="s">
        <v>180</v>
      </c>
      <c r="AU1874" s="261" t="s">
        <v>87</v>
      </c>
      <c r="AV1874" s="12" t="s">
        <v>25</v>
      </c>
      <c r="AW1874" s="12" t="s">
        <v>38</v>
      </c>
      <c r="AX1874" s="12" t="s">
        <v>75</v>
      </c>
      <c r="AY1874" s="261" t="s">
        <v>167</v>
      </c>
    </row>
    <row r="1875" spans="2:51" s="13" customFormat="1" ht="13.5">
      <c r="B1875" s="262"/>
      <c r="C1875" s="263"/>
      <c r="D1875" s="248" t="s">
        <v>180</v>
      </c>
      <c r="E1875" s="264" t="s">
        <v>24</v>
      </c>
      <c r="F1875" s="265" t="s">
        <v>2311</v>
      </c>
      <c r="G1875" s="263"/>
      <c r="H1875" s="266">
        <v>21.6</v>
      </c>
      <c r="I1875" s="267"/>
      <c r="J1875" s="263"/>
      <c r="K1875" s="263"/>
      <c r="L1875" s="268"/>
      <c r="M1875" s="269"/>
      <c r="N1875" s="270"/>
      <c r="O1875" s="270"/>
      <c r="P1875" s="270"/>
      <c r="Q1875" s="270"/>
      <c r="R1875" s="270"/>
      <c r="S1875" s="270"/>
      <c r="T1875" s="271"/>
      <c r="AT1875" s="272" t="s">
        <v>180</v>
      </c>
      <c r="AU1875" s="272" t="s">
        <v>87</v>
      </c>
      <c r="AV1875" s="13" t="s">
        <v>87</v>
      </c>
      <c r="AW1875" s="13" t="s">
        <v>38</v>
      </c>
      <c r="AX1875" s="13" t="s">
        <v>25</v>
      </c>
      <c r="AY1875" s="272" t="s">
        <v>167</v>
      </c>
    </row>
    <row r="1876" spans="2:65" s="1" customFormat="1" ht="22.8" customHeight="1">
      <c r="B1876" s="47"/>
      <c r="C1876" s="236" t="s">
        <v>2325</v>
      </c>
      <c r="D1876" s="236" t="s">
        <v>169</v>
      </c>
      <c r="E1876" s="237" t="s">
        <v>2326</v>
      </c>
      <c r="F1876" s="238" t="s">
        <v>2327</v>
      </c>
      <c r="G1876" s="239" t="s">
        <v>226</v>
      </c>
      <c r="H1876" s="240">
        <v>98</v>
      </c>
      <c r="I1876" s="241"/>
      <c r="J1876" s="242">
        <f>ROUND(I1876*H1876,2)</f>
        <v>0</v>
      </c>
      <c r="K1876" s="238" t="s">
        <v>173</v>
      </c>
      <c r="L1876" s="73"/>
      <c r="M1876" s="243" t="s">
        <v>24</v>
      </c>
      <c r="N1876" s="244" t="s">
        <v>47</v>
      </c>
      <c r="O1876" s="48"/>
      <c r="P1876" s="245">
        <f>O1876*H1876</f>
        <v>0</v>
      </c>
      <c r="Q1876" s="245">
        <v>0.00093</v>
      </c>
      <c r="R1876" s="245">
        <f>Q1876*H1876</f>
        <v>0.09114</v>
      </c>
      <c r="S1876" s="245">
        <v>0</v>
      </c>
      <c r="T1876" s="246">
        <f>S1876*H1876</f>
        <v>0</v>
      </c>
      <c r="AR1876" s="25" t="s">
        <v>301</v>
      </c>
      <c r="AT1876" s="25" t="s">
        <v>169</v>
      </c>
      <c r="AU1876" s="25" t="s">
        <v>87</v>
      </c>
      <c r="AY1876" s="25" t="s">
        <v>167</v>
      </c>
      <c r="BE1876" s="247">
        <f>IF(N1876="základní",J1876,0)</f>
        <v>0</v>
      </c>
      <c r="BF1876" s="247">
        <f>IF(N1876="snížená",J1876,0)</f>
        <v>0</v>
      </c>
      <c r="BG1876" s="247">
        <f>IF(N1876="zákl. přenesená",J1876,0)</f>
        <v>0</v>
      </c>
      <c r="BH1876" s="247">
        <f>IF(N1876="sníž. přenesená",J1876,0)</f>
        <v>0</v>
      </c>
      <c r="BI1876" s="247">
        <f>IF(N1876="nulová",J1876,0)</f>
        <v>0</v>
      </c>
      <c r="BJ1876" s="25" t="s">
        <v>87</v>
      </c>
      <c r="BK1876" s="247">
        <f>ROUND(I1876*H1876,2)</f>
        <v>0</v>
      </c>
      <c r="BL1876" s="25" t="s">
        <v>301</v>
      </c>
      <c r="BM1876" s="25" t="s">
        <v>2328</v>
      </c>
    </row>
    <row r="1877" spans="2:47" s="1" customFormat="1" ht="13.5">
      <c r="B1877" s="47"/>
      <c r="C1877" s="75"/>
      <c r="D1877" s="248" t="s">
        <v>176</v>
      </c>
      <c r="E1877" s="75"/>
      <c r="F1877" s="249" t="s">
        <v>2329</v>
      </c>
      <c r="G1877" s="75"/>
      <c r="H1877" s="75"/>
      <c r="I1877" s="204"/>
      <c r="J1877" s="75"/>
      <c r="K1877" s="75"/>
      <c r="L1877" s="73"/>
      <c r="M1877" s="250"/>
      <c r="N1877" s="48"/>
      <c r="O1877" s="48"/>
      <c r="P1877" s="48"/>
      <c r="Q1877" s="48"/>
      <c r="R1877" s="48"/>
      <c r="S1877" s="48"/>
      <c r="T1877" s="96"/>
      <c r="AT1877" s="25" t="s">
        <v>176</v>
      </c>
      <c r="AU1877" s="25" t="s">
        <v>87</v>
      </c>
    </row>
    <row r="1878" spans="2:65" s="1" customFormat="1" ht="14.4" customHeight="1">
      <c r="B1878" s="47"/>
      <c r="C1878" s="236" t="s">
        <v>2330</v>
      </c>
      <c r="D1878" s="236" t="s">
        <v>169</v>
      </c>
      <c r="E1878" s="237" t="s">
        <v>2331</v>
      </c>
      <c r="F1878" s="238" t="s">
        <v>2332</v>
      </c>
      <c r="G1878" s="239" t="s">
        <v>226</v>
      </c>
      <c r="H1878" s="240">
        <v>98</v>
      </c>
      <c r="I1878" s="241"/>
      <c r="J1878" s="242">
        <f>ROUND(I1878*H1878,2)</f>
        <v>0</v>
      </c>
      <c r="K1878" s="238" t="s">
        <v>173</v>
      </c>
      <c r="L1878" s="73"/>
      <c r="M1878" s="243" t="s">
        <v>24</v>
      </c>
      <c r="N1878" s="244" t="s">
        <v>47</v>
      </c>
      <c r="O1878" s="48"/>
      <c r="P1878" s="245">
        <f>O1878*H1878</f>
        <v>0</v>
      </c>
      <c r="Q1878" s="245">
        <v>0.0003</v>
      </c>
      <c r="R1878" s="245">
        <f>Q1878*H1878</f>
        <v>0.0294</v>
      </c>
      <c r="S1878" s="245">
        <v>0</v>
      </c>
      <c r="T1878" s="246">
        <f>S1878*H1878</f>
        <v>0</v>
      </c>
      <c r="AR1878" s="25" t="s">
        <v>301</v>
      </c>
      <c r="AT1878" s="25" t="s">
        <v>169</v>
      </c>
      <c r="AU1878" s="25" t="s">
        <v>87</v>
      </c>
      <c r="AY1878" s="25" t="s">
        <v>167</v>
      </c>
      <c r="BE1878" s="247">
        <f>IF(N1878="základní",J1878,0)</f>
        <v>0</v>
      </c>
      <c r="BF1878" s="247">
        <f>IF(N1878="snížená",J1878,0)</f>
        <v>0</v>
      </c>
      <c r="BG1878" s="247">
        <f>IF(N1878="zákl. přenesená",J1878,0)</f>
        <v>0</v>
      </c>
      <c r="BH1878" s="247">
        <f>IF(N1878="sníž. přenesená",J1878,0)</f>
        <v>0</v>
      </c>
      <c r="BI1878" s="247">
        <f>IF(N1878="nulová",J1878,0)</f>
        <v>0</v>
      </c>
      <c r="BJ1878" s="25" t="s">
        <v>87</v>
      </c>
      <c r="BK1878" s="247">
        <f>ROUND(I1878*H1878,2)</f>
        <v>0</v>
      </c>
      <c r="BL1878" s="25" t="s">
        <v>301</v>
      </c>
      <c r="BM1878" s="25" t="s">
        <v>2333</v>
      </c>
    </row>
    <row r="1879" spans="2:47" s="1" customFormat="1" ht="13.5">
      <c r="B1879" s="47"/>
      <c r="C1879" s="75"/>
      <c r="D1879" s="248" t="s">
        <v>176</v>
      </c>
      <c r="E1879" s="75"/>
      <c r="F1879" s="249" t="s">
        <v>2334</v>
      </c>
      <c r="G1879" s="75"/>
      <c r="H1879" s="75"/>
      <c r="I1879" s="204"/>
      <c r="J1879" s="75"/>
      <c r="K1879" s="75"/>
      <c r="L1879" s="73"/>
      <c r="M1879" s="250"/>
      <c r="N1879" s="48"/>
      <c r="O1879" s="48"/>
      <c r="P1879" s="48"/>
      <c r="Q1879" s="48"/>
      <c r="R1879" s="48"/>
      <c r="S1879" s="48"/>
      <c r="T1879" s="96"/>
      <c r="AT1879" s="25" t="s">
        <v>176</v>
      </c>
      <c r="AU1879" s="25" t="s">
        <v>87</v>
      </c>
    </row>
    <row r="1880" spans="2:47" s="1" customFormat="1" ht="13.5">
      <c r="B1880" s="47"/>
      <c r="C1880" s="75"/>
      <c r="D1880" s="248" t="s">
        <v>178</v>
      </c>
      <c r="E1880" s="75"/>
      <c r="F1880" s="251" t="s">
        <v>2335</v>
      </c>
      <c r="G1880" s="75"/>
      <c r="H1880" s="75"/>
      <c r="I1880" s="204"/>
      <c r="J1880" s="75"/>
      <c r="K1880" s="75"/>
      <c r="L1880" s="73"/>
      <c r="M1880" s="250"/>
      <c r="N1880" s="48"/>
      <c r="O1880" s="48"/>
      <c r="P1880" s="48"/>
      <c r="Q1880" s="48"/>
      <c r="R1880" s="48"/>
      <c r="S1880" s="48"/>
      <c r="T1880" s="96"/>
      <c r="AT1880" s="25" t="s">
        <v>178</v>
      </c>
      <c r="AU1880" s="25" t="s">
        <v>87</v>
      </c>
    </row>
    <row r="1881" spans="2:65" s="1" customFormat="1" ht="14.4" customHeight="1">
      <c r="B1881" s="47"/>
      <c r="C1881" s="236" t="s">
        <v>2336</v>
      </c>
      <c r="D1881" s="236" t="s">
        <v>169</v>
      </c>
      <c r="E1881" s="237" t="s">
        <v>2337</v>
      </c>
      <c r="F1881" s="238" t="s">
        <v>2338</v>
      </c>
      <c r="G1881" s="239" t="s">
        <v>270</v>
      </c>
      <c r="H1881" s="240">
        <v>116</v>
      </c>
      <c r="I1881" s="241"/>
      <c r="J1881" s="242">
        <f>ROUND(I1881*H1881,2)</f>
        <v>0</v>
      </c>
      <c r="K1881" s="238" t="s">
        <v>173</v>
      </c>
      <c r="L1881" s="73"/>
      <c r="M1881" s="243" t="s">
        <v>24</v>
      </c>
      <c r="N1881" s="244" t="s">
        <v>47</v>
      </c>
      <c r="O1881" s="48"/>
      <c r="P1881" s="245">
        <f>O1881*H1881</f>
        <v>0</v>
      </c>
      <c r="Q1881" s="245">
        <v>0.00031</v>
      </c>
      <c r="R1881" s="245">
        <f>Q1881*H1881</f>
        <v>0.03596</v>
      </c>
      <c r="S1881" s="245">
        <v>0</v>
      </c>
      <c r="T1881" s="246">
        <f>S1881*H1881</f>
        <v>0</v>
      </c>
      <c r="AR1881" s="25" t="s">
        <v>301</v>
      </c>
      <c r="AT1881" s="25" t="s">
        <v>169</v>
      </c>
      <c r="AU1881" s="25" t="s">
        <v>87</v>
      </c>
      <c r="AY1881" s="25" t="s">
        <v>167</v>
      </c>
      <c r="BE1881" s="247">
        <f>IF(N1881="základní",J1881,0)</f>
        <v>0</v>
      </c>
      <c r="BF1881" s="247">
        <f>IF(N1881="snížená",J1881,0)</f>
        <v>0</v>
      </c>
      <c r="BG1881" s="247">
        <f>IF(N1881="zákl. přenesená",J1881,0)</f>
        <v>0</v>
      </c>
      <c r="BH1881" s="247">
        <f>IF(N1881="sníž. přenesená",J1881,0)</f>
        <v>0</v>
      </c>
      <c r="BI1881" s="247">
        <f>IF(N1881="nulová",J1881,0)</f>
        <v>0</v>
      </c>
      <c r="BJ1881" s="25" t="s">
        <v>87</v>
      </c>
      <c r="BK1881" s="247">
        <f>ROUND(I1881*H1881,2)</f>
        <v>0</v>
      </c>
      <c r="BL1881" s="25" t="s">
        <v>301</v>
      </c>
      <c r="BM1881" s="25" t="s">
        <v>2339</v>
      </c>
    </row>
    <row r="1882" spans="2:47" s="1" customFormat="1" ht="13.5">
      <c r="B1882" s="47"/>
      <c r="C1882" s="75"/>
      <c r="D1882" s="248" t="s">
        <v>176</v>
      </c>
      <c r="E1882" s="75"/>
      <c r="F1882" s="249" t="s">
        <v>2340</v>
      </c>
      <c r="G1882" s="75"/>
      <c r="H1882" s="75"/>
      <c r="I1882" s="204"/>
      <c r="J1882" s="75"/>
      <c r="K1882" s="75"/>
      <c r="L1882" s="73"/>
      <c r="M1882" s="250"/>
      <c r="N1882" s="48"/>
      <c r="O1882" s="48"/>
      <c r="P1882" s="48"/>
      <c r="Q1882" s="48"/>
      <c r="R1882" s="48"/>
      <c r="S1882" s="48"/>
      <c r="T1882" s="96"/>
      <c r="AT1882" s="25" t="s">
        <v>176</v>
      </c>
      <c r="AU1882" s="25" t="s">
        <v>87</v>
      </c>
    </row>
    <row r="1883" spans="2:47" s="1" customFormat="1" ht="13.5">
      <c r="B1883" s="47"/>
      <c r="C1883" s="75"/>
      <c r="D1883" s="248" t="s">
        <v>178</v>
      </c>
      <c r="E1883" s="75"/>
      <c r="F1883" s="251" t="s">
        <v>2335</v>
      </c>
      <c r="G1883" s="75"/>
      <c r="H1883" s="75"/>
      <c r="I1883" s="204"/>
      <c r="J1883" s="75"/>
      <c r="K1883" s="75"/>
      <c r="L1883" s="73"/>
      <c r="M1883" s="250"/>
      <c r="N1883" s="48"/>
      <c r="O1883" s="48"/>
      <c r="P1883" s="48"/>
      <c r="Q1883" s="48"/>
      <c r="R1883" s="48"/>
      <c r="S1883" s="48"/>
      <c r="T1883" s="96"/>
      <c r="AT1883" s="25" t="s">
        <v>178</v>
      </c>
      <c r="AU1883" s="25" t="s">
        <v>87</v>
      </c>
    </row>
    <row r="1884" spans="2:51" s="12" customFormat="1" ht="13.5">
      <c r="B1884" s="252"/>
      <c r="C1884" s="253"/>
      <c r="D1884" s="248" t="s">
        <v>180</v>
      </c>
      <c r="E1884" s="254" t="s">
        <v>24</v>
      </c>
      <c r="F1884" s="255" t="s">
        <v>2341</v>
      </c>
      <c r="G1884" s="253"/>
      <c r="H1884" s="254" t="s">
        <v>24</v>
      </c>
      <c r="I1884" s="256"/>
      <c r="J1884" s="253"/>
      <c r="K1884" s="253"/>
      <c r="L1884" s="257"/>
      <c r="M1884" s="258"/>
      <c r="N1884" s="259"/>
      <c r="O1884" s="259"/>
      <c r="P1884" s="259"/>
      <c r="Q1884" s="259"/>
      <c r="R1884" s="259"/>
      <c r="S1884" s="259"/>
      <c r="T1884" s="260"/>
      <c r="AT1884" s="261" t="s">
        <v>180</v>
      </c>
      <c r="AU1884" s="261" t="s">
        <v>87</v>
      </c>
      <c r="AV1884" s="12" t="s">
        <v>25</v>
      </c>
      <c r="AW1884" s="12" t="s">
        <v>38</v>
      </c>
      <c r="AX1884" s="12" t="s">
        <v>75</v>
      </c>
      <c r="AY1884" s="261" t="s">
        <v>167</v>
      </c>
    </row>
    <row r="1885" spans="2:51" s="13" customFormat="1" ht="13.5">
      <c r="B1885" s="262"/>
      <c r="C1885" s="263"/>
      <c r="D1885" s="248" t="s">
        <v>180</v>
      </c>
      <c r="E1885" s="264" t="s">
        <v>24</v>
      </c>
      <c r="F1885" s="265" t="s">
        <v>2342</v>
      </c>
      <c r="G1885" s="263"/>
      <c r="H1885" s="266">
        <v>44</v>
      </c>
      <c r="I1885" s="267"/>
      <c r="J1885" s="263"/>
      <c r="K1885" s="263"/>
      <c r="L1885" s="268"/>
      <c r="M1885" s="269"/>
      <c r="N1885" s="270"/>
      <c r="O1885" s="270"/>
      <c r="P1885" s="270"/>
      <c r="Q1885" s="270"/>
      <c r="R1885" s="270"/>
      <c r="S1885" s="270"/>
      <c r="T1885" s="271"/>
      <c r="AT1885" s="272" t="s">
        <v>180</v>
      </c>
      <c r="AU1885" s="272" t="s">
        <v>87</v>
      </c>
      <c r="AV1885" s="13" t="s">
        <v>87</v>
      </c>
      <c r="AW1885" s="13" t="s">
        <v>38</v>
      </c>
      <c r="AX1885" s="13" t="s">
        <v>75</v>
      </c>
      <c r="AY1885" s="272" t="s">
        <v>167</v>
      </c>
    </row>
    <row r="1886" spans="2:51" s="13" customFormat="1" ht="13.5">
      <c r="B1886" s="262"/>
      <c r="C1886" s="263"/>
      <c r="D1886" s="248" t="s">
        <v>180</v>
      </c>
      <c r="E1886" s="264" t="s">
        <v>24</v>
      </c>
      <c r="F1886" s="265" t="s">
        <v>2343</v>
      </c>
      <c r="G1886" s="263"/>
      <c r="H1886" s="266">
        <v>5.2</v>
      </c>
      <c r="I1886" s="267"/>
      <c r="J1886" s="263"/>
      <c r="K1886" s="263"/>
      <c r="L1886" s="268"/>
      <c r="M1886" s="269"/>
      <c r="N1886" s="270"/>
      <c r="O1886" s="270"/>
      <c r="P1886" s="270"/>
      <c r="Q1886" s="270"/>
      <c r="R1886" s="270"/>
      <c r="S1886" s="270"/>
      <c r="T1886" s="271"/>
      <c r="AT1886" s="272" t="s">
        <v>180</v>
      </c>
      <c r="AU1886" s="272" t="s">
        <v>87</v>
      </c>
      <c r="AV1886" s="13" t="s">
        <v>87</v>
      </c>
      <c r="AW1886" s="13" t="s">
        <v>38</v>
      </c>
      <c r="AX1886" s="13" t="s">
        <v>75</v>
      </c>
      <c r="AY1886" s="272" t="s">
        <v>167</v>
      </c>
    </row>
    <row r="1887" spans="2:51" s="12" customFormat="1" ht="13.5">
      <c r="B1887" s="252"/>
      <c r="C1887" s="253"/>
      <c r="D1887" s="248" t="s">
        <v>180</v>
      </c>
      <c r="E1887" s="254" t="s">
        <v>24</v>
      </c>
      <c r="F1887" s="255" t="s">
        <v>2344</v>
      </c>
      <c r="G1887" s="253"/>
      <c r="H1887" s="254" t="s">
        <v>24</v>
      </c>
      <c r="I1887" s="256"/>
      <c r="J1887" s="253"/>
      <c r="K1887" s="253"/>
      <c r="L1887" s="257"/>
      <c r="M1887" s="258"/>
      <c r="N1887" s="259"/>
      <c r="O1887" s="259"/>
      <c r="P1887" s="259"/>
      <c r="Q1887" s="259"/>
      <c r="R1887" s="259"/>
      <c r="S1887" s="259"/>
      <c r="T1887" s="260"/>
      <c r="AT1887" s="261" t="s">
        <v>180</v>
      </c>
      <c r="AU1887" s="261" t="s">
        <v>87</v>
      </c>
      <c r="AV1887" s="12" t="s">
        <v>25</v>
      </c>
      <c r="AW1887" s="12" t="s">
        <v>38</v>
      </c>
      <c r="AX1887" s="12" t="s">
        <v>75</v>
      </c>
      <c r="AY1887" s="261" t="s">
        <v>167</v>
      </c>
    </row>
    <row r="1888" spans="2:51" s="13" customFormat="1" ht="13.5">
      <c r="B1888" s="262"/>
      <c r="C1888" s="263"/>
      <c r="D1888" s="248" t="s">
        <v>180</v>
      </c>
      <c r="E1888" s="264" t="s">
        <v>24</v>
      </c>
      <c r="F1888" s="265" t="s">
        <v>2345</v>
      </c>
      <c r="G1888" s="263"/>
      <c r="H1888" s="266">
        <v>64</v>
      </c>
      <c r="I1888" s="267"/>
      <c r="J1888" s="263"/>
      <c r="K1888" s="263"/>
      <c r="L1888" s="268"/>
      <c r="M1888" s="269"/>
      <c r="N1888" s="270"/>
      <c r="O1888" s="270"/>
      <c r="P1888" s="270"/>
      <c r="Q1888" s="270"/>
      <c r="R1888" s="270"/>
      <c r="S1888" s="270"/>
      <c r="T1888" s="271"/>
      <c r="AT1888" s="272" t="s">
        <v>180</v>
      </c>
      <c r="AU1888" s="272" t="s">
        <v>87</v>
      </c>
      <c r="AV1888" s="13" t="s">
        <v>87</v>
      </c>
      <c r="AW1888" s="13" t="s">
        <v>38</v>
      </c>
      <c r="AX1888" s="13" t="s">
        <v>75</v>
      </c>
      <c r="AY1888" s="272" t="s">
        <v>167</v>
      </c>
    </row>
    <row r="1889" spans="2:51" s="13" customFormat="1" ht="13.5">
      <c r="B1889" s="262"/>
      <c r="C1889" s="263"/>
      <c r="D1889" s="248" t="s">
        <v>180</v>
      </c>
      <c r="E1889" s="264" t="s">
        <v>24</v>
      </c>
      <c r="F1889" s="265" t="s">
        <v>2346</v>
      </c>
      <c r="G1889" s="263"/>
      <c r="H1889" s="266">
        <v>2.8</v>
      </c>
      <c r="I1889" s="267"/>
      <c r="J1889" s="263"/>
      <c r="K1889" s="263"/>
      <c r="L1889" s="268"/>
      <c r="M1889" s="269"/>
      <c r="N1889" s="270"/>
      <c r="O1889" s="270"/>
      <c r="P1889" s="270"/>
      <c r="Q1889" s="270"/>
      <c r="R1889" s="270"/>
      <c r="S1889" s="270"/>
      <c r="T1889" s="271"/>
      <c r="AT1889" s="272" t="s">
        <v>180</v>
      </c>
      <c r="AU1889" s="272" t="s">
        <v>87</v>
      </c>
      <c r="AV1889" s="13" t="s">
        <v>87</v>
      </c>
      <c r="AW1889" s="13" t="s">
        <v>38</v>
      </c>
      <c r="AX1889" s="13" t="s">
        <v>75</v>
      </c>
      <c r="AY1889" s="272" t="s">
        <v>167</v>
      </c>
    </row>
    <row r="1890" spans="2:51" s="14" customFormat="1" ht="13.5">
      <c r="B1890" s="273"/>
      <c r="C1890" s="274"/>
      <c r="D1890" s="248" t="s">
        <v>180</v>
      </c>
      <c r="E1890" s="275" t="s">
        <v>24</v>
      </c>
      <c r="F1890" s="276" t="s">
        <v>201</v>
      </c>
      <c r="G1890" s="274"/>
      <c r="H1890" s="277">
        <v>116</v>
      </c>
      <c r="I1890" s="278"/>
      <c r="J1890" s="274"/>
      <c r="K1890" s="274"/>
      <c r="L1890" s="279"/>
      <c r="M1890" s="280"/>
      <c r="N1890" s="281"/>
      <c r="O1890" s="281"/>
      <c r="P1890" s="281"/>
      <c r="Q1890" s="281"/>
      <c r="R1890" s="281"/>
      <c r="S1890" s="281"/>
      <c r="T1890" s="282"/>
      <c r="AT1890" s="283" t="s">
        <v>180</v>
      </c>
      <c r="AU1890" s="283" t="s">
        <v>87</v>
      </c>
      <c r="AV1890" s="14" t="s">
        <v>174</v>
      </c>
      <c r="AW1890" s="14" t="s">
        <v>38</v>
      </c>
      <c r="AX1890" s="14" t="s">
        <v>25</v>
      </c>
      <c r="AY1890" s="283" t="s">
        <v>167</v>
      </c>
    </row>
    <row r="1891" spans="2:65" s="1" customFormat="1" ht="14.4" customHeight="1">
      <c r="B1891" s="47"/>
      <c r="C1891" s="236" t="s">
        <v>2347</v>
      </c>
      <c r="D1891" s="236" t="s">
        <v>169</v>
      </c>
      <c r="E1891" s="237" t="s">
        <v>2348</v>
      </c>
      <c r="F1891" s="238" t="s">
        <v>2349</v>
      </c>
      <c r="G1891" s="239" t="s">
        <v>270</v>
      </c>
      <c r="H1891" s="240">
        <v>50</v>
      </c>
      <c r="I1891" s="241"/>
      <c r="J1891" s="242">
        <f>ROUND(I1891*H1891,2)</f>
        <v>0</v>
      </c>
      <c r="K1891" s="238" t="s">
        <v>173</v>
      </c>
      <c r="L1891" s="73"/>
      <c r="M1891" s="243" t="s">
        <v>24</v>
      </c>
      <c r="N1891" s="244" t="s">
        <v>47</v>
      </c>
      <c r="O1891" s="48"/>
      <c r="P1891" s="245">
        <f>O1891*H1891</f>
        <v>0</v>
      </c>
      <c r="Q1891" s="245">
        <v>3E-05</v>
      </c>
      <c r="R1891" s="245">
        <f>Q1891*H1891</f>
        <v>0.0015</v>
      </c>
      <c r="S1891" s="245">
        <v>0</v>
      </c>
      <c r="T1891" s="246">
        <f>S1891*H1891</f>
        <v>0</v>
      </c>
      <c r="AR1891" s="25" t="s">
        <v>301</v>
      </c>
      <c r="AT1891" s="25" t="s">
        <v>169</v>
      </c>
      <c r="AU1891" s="25" t="s">
        <v>87</v>
      </c>
      <c r="AY1891" s="25" t="s">
        <v>167</v>
      </c>
      <c r="BE1891" s="247">
        <f>IF(N1891="základní",J1891,0)</f>
        <v>0</v>
      </c>
      <c r="BF1891" s="247">
        <f>IF(N1891="snížená",J1891,0)</f>
        <v>0</v>
      </c>
      <c r="BG1891" s="247">
        <f>IF(N1891="zákl. přenesená",J1891,0)</f>
        <v>0</v>
      </c>
      <c r="BH1891" s="247">
        <f>IF(N1891="sníž. přenesená",J1891,0)</f>
        <v>0</v>
      </c>
      <c r="BI1891" s="247">
        <f>IF(N1891="nulová",J1891,0)</f>
        <v>0</v>
      </c>
      <c r="BJ1891" s="25" t="s">
        <v>87</v>
      </c>
      <c r="BK1891" s="247">
        <f>ROUND(I1891*H1891,2)</f>
        <v>0</v>
      </c>
      <c r="BL1891" s="25" t="s">
        <v>301</v>
      </c>
      <c r="BM1891" s="25" t="s">
        <v>2350</v>
      </c>
    </row>
    <row r="1892" spans="2:47" s="1" customFormat="1" ht="13.5">
      <c r="B1892" s="47"/>
      <c r="C1892" s="75"/>
      <c r="D1892" s="248" t="s">
        <v>176</v>
      </c>
      <c r="E1892" s="75"/>
      <c r="F1892" s="249" t="s">
        <v>2351</v>
      </c>
      <c r="G1892" s="75"/>
      <c r="H1892" s="75"/>
      <c r="I1892" s="204"/>
      <c r="J1892" s="75"/>
      <c r="K1892" s="75"/>
      <c r="L1892" s="73"/>
      <c r="M1892" s="250"/>
      <c r="N1892" s="48"/>
      <c r="O1892" s="48"/>
      <c r="P1892" s="48"/>
      <c r="Q1892" s="48"/>
      <c r="R1892" s="48"/>
      <c r="S1892" s="48"/>
      <c r="T1892" s="96"/>
      <c r="AT1892" s="25" t="s">
        <v>176</v>
      </c>
      <c r="AU1892" s="25" t="s">
        <v>87</v>
      </c>
    </row>
    <row r="1893" spans="2:47" s="1" customFormat="1" ht="13.5">
      <c r="B1893" s="47"/>
      <c r="C1893" s="75"/>
      <c r="D1893" s="248" t="s">
        <v>178</v>
      </c>
      <c r="E1893" s="75"/>
      <c r="F1893" s="251" t="s">
        <v>2335</v>
      </c>
      <c r="G1893" s="75"/>
      <c r="H1893" s="75"/>
      <c r="I1893" s="204"/>
      <c r="J1893" s="75"/>
      <c r="K1893" s="75"/>
      <c r="L1893" s="73"/>
      <c r="M1893" s="250"/>
      <c r="N1893" s="48"/>
      <c r="O1893" s="48"/>
      <c r="P1893" s="48"/>
      <c r="Q1893" s="48"/>
      <c r="R1893" s="48"/>
      <c r="S1893" s="48"/>
      <c r="T1893" s="96"/>
      <c r="AT1893" s="25" t="s">
        <v>178</v>
      </c>
      <c r="AU1893" s="25" t="s">
        <v>87</v>
      </c>
    </row>
    <row r="1894" spans="2:51" s="12" customFormat="1" ht="13.5">
      <c r="B1894" s="252"/>
      <c r="C1894" s="253"/>
      <c r="D1894" s="248" t="s">
        <v>180</v>
      </c>
      <c r="E1894" s="254" t="s">
        <v>24</v>
      </c>
      <c r="F1894" s="255" t="s">
        <v>2352</v>
      </c>
      <c r="G1894" s="253"/>
      <c r="H1894" s="254" t="s">
        <v>24</v>
      </c>
      <c r="I1894" s="256"/>
      <c r="J1894" s="253"/>
      <c r="K1894" s="253"/>
      <c r="L1894" s="257"/>
      <c r="M1894" s="258"/>
      <c r="N1894" s="259"/>
      <c r="O1894" s="259"/>
      <c r="P1894" s="259"/>
      <c r="Q1894" s="259"/>
      <c r="R1894" s="259"/>
      <c r="S1894" s="259"/>
      <c r="T1894" s="260"/>
      <c r="AT1894" s="261" t="s">
        <v>180</v>
      </c>
      <c r="AU1894" s="261" t="s">
        <v>87</v>
      </c>
      <c r="AV1894" s="12" t="s">
        <v>25</v>
      </c>
      <c r="AW1894" s="12" t="s">
        <v>38</v>
      </c>
      <c r="AX1894" s="12" t="s">
        <v>75</v>
      </c>
      <c r="AY1894" s="261" t="s">
        <v>167</v>
      </c>
    </row>
    <row r="1895" spans="2:51" s="12" customFormat="1" ht="13.5">
      <c r="B1895" s="252"/>
      <c r="C1895" s="253"/>
      <c r="D1895" s="248" t="s">
        <v>180</v>
      </c>
      <c r="E1895" s="254" t="s">
        <v>24</v>
      </c>
      <c r="F1895" s="255" t="s">
        <v>2353</v>
      </c>
      <c r="G1895" s="253"/>
      <c r="H1895" s="254" t="s">
        <v>24</v>
      </c>
      <c r="I1895" s="256"/>
      <c r="J1895" s="253"/>
      <c r="K1895" s="253"/>
      <c r="L1895" s="257"/>
      <c r="M1895" s="258"/>
      <c r="N1895" s="259"/>
      <c r="O1895" s="259"/>
      <c r="P1895" s="259"/>
      <c r="Q1895" s="259"/>
      <c r="R1895" s="259"/>
      <c r="S1895" s="259"/>
      <c r="T1895" s="260"/>
      <c r="AT1895" s="261" t="s">
        <v>180</v>
      </c>
      <c r="AU1895" s="261" t="s">
        <v>87</v>
      </c>
      <c r="AV1895" s="12" t="s">
        <v>25</v>
      </c>
      <c r="AW1895" s="12" t="s">
        <v>38</v>
      </c>
      <c r="AX1895" s="12" t="s">
        <v>75</v>
      </c>
      <c r="AY1895" s="261" t="s">
        <v>167</v>
      </c>
    </row>
    <row r="1896" spans="2:51" s="13" customFormat="1" ht="13.5">
      <c r="B1896" s="262"/>
      <c r="C1896" s="263"/>
      <c r="D1896" s="248" t="s">
        <v>180</v>
      </c>
      <c r="E1896" s="264" t="s">
        <v>24</v>
      </c>
      <c r="F1896" s="265" t="s">
        <v>2354</v>
      </c>
      <c r="G1896" s="263"/>
      <c r="H1896" s="266">
        <v>37.4</v>
      </c>
      <c r="I1896" s="267"/>
      <c r="J1896" s="263"/>
      <c r="K1896" s="263"/>
      <c r="L1896" s="268"/>
      <c r="M1896" s="269"/>
      <c r="N1896" s="270"/>
      <c r="O1896" s="270"/>
      <c r="P1896" s="270"/>
      <c r="Q1896" s="270"/>
      <c r="R1896" s="270"/>
      <c r="S1896" s="270"/>
      <c r="T1896" s="271"/>
      <c r="AT1896" s="272" t="s">
        <v>180</v>
      </c>
      <c r="AU1896" s="272" t="s">
        <v>87</v>
      </c>
      <c r="AV1896" s="13" t="s">
        <v>87</v>
      </c>
      <c r="AW1896" s="13" t="s">
        <v>38</v>
      </c>
      <c r="AX1896" s="13" t="s">
        <v>75</v>
      </c>
      <c r="AY1896" s="272" t="s">
        <v>167</v>
      </c>
    </row>
    <row r="1897" spans="2:51" s="12" customFormat="1" ht="13.5">
      <c r="B1897" s="252"/>
      <c r="C1897" s="253"/>
      <c r="D1897" s="248" t="s">
        <v>180</v>
      </c>
      <c r="E1897" s="254" t="s">
        <v>24</v>
      </c>
      <c r="F1897" s="255" t="s">
        <v>2355</v>
      </c>
      <c r="G1897" s="253"/>
      <c r="H1897" s="254" t="s">
        <v>24</v>
      </c>
      <c r="I1897" s="256"/>
      <c r="J1897" s="253"/>
      <c r="K1897" s="253"/>
      <c r="L1897" s="257"/>
      <c r="M1897" s="258"/>
      <c r="N1897" s="259"/>
      <c r="O1897" s="259"/>
      <c r="P1897" s="259"/>
      <c r="Q1897" s="259"/>
      <c r="R1897" s="259"/>
      <c r="S1897" s="259"/>
      <c r="T1897" s="260"/>
      <c r="AT1897" s="261" t="s">
        <v>180</v>
      </c>
      <c r="AU1897" s="261" t="s">
        <v>87</v>
      </c>
      <c r="AV1897" s="12" t="s">
        <v>25</v>
      </c>
      <c r="AW1897" s="12" t="s">
        <v>38</v>
      </c>
      <c r="AX1897" s="12" t="s">
        <v>75</v>
      </c>
      <c r="AY1897" s="261" t="s">
        <v>167</v>
      </c>
    </row>
    <row r="1898" spans="2:51" s="13" customFormat="1" ht="13.5">
      <c r="B1898" s="262"/>
      <c r="C1898" s="263"/>
      <c r="D1898" s="248" t="s">
        <v>180</v>
      </c>
      <c r="E1898" s="264" t="s">
        <v>24</v>
      </c>
      <c r="F1898" s="265" t="s">
        <v>2356</v>
      </c>
      <c r="G1898" s="263"/>
      <c r="H1898" s="266">
        <v>12.6</v>
      </c>
      <c r="I1898" s="267"/>
      <c r="J1898" s="263"/>
      <c r="K1898" s="263"/>
      <c r="L1898" s="268"/>
      <c r="M1898" s="269"/>
      <c r="N1898" s="270"/>
      <c r="O1898" s="270"/>
      <c r="P1898" s="270"/>
      <c r="Q1898" s="270"/>
      <c r="R1898" s="270"/>
      <c r="S1898" s="270"/>
      <c r="T1898" s="271"/>
      <c r="AT1898" s="272" t="s">
        <v>180</v>
      </c>
      <c r="AU1898" s="272" t="s">
        <v>87</v>
      </c>
      <c r="AV1898" s="13" t="s">
        <v>87</v>
      </c>
      <c r="AW1898" s="13" t="s">
        <v>38</v>
      </c>
      <c r="AX1898" s="13" t="s">
        <v>75</v>
      </c>
      <c r="AY1898" s="272" t="s">
        <v>167</v>
      </c>
    </row>
    <row r="1899" spans="2:51" s="14" customFormat="1" ht="13.5">
      <c r="B1899" s="273"/>
      <c r="C1899" s="274"/>
      <c r="D1899" s="248" t="s">
        <v>180</v>
      </c>
      <c r="E1899" s="275" t="s">
        <v>24</v>
      </c>
      <c r="F1899" s="276" t="s">
        <v>201</v>
      </c>
      <c r="G1899" s="274"/>
      <c r="H1899" s="277">
        <v>50</v>
      </c>
      <c r="I1899" s="278"/>
      <c r="J1899" s="274"/>
      <c r="K1899" s="274"/>
      <c r="L1899" s="279"/>
      <c r="M1899" s="280"/>
      <c r="N1899" s="281"/>
      <c r="O1899" s="281"/>
      <c r="P1899" s="281"/>
      <c r="Q1899" s="281"/>
      <c r="R1899" s="281"/>
      <c r="S1899" s="281"/>
      <c r="T1899" s="282"/>
      <c r="AT1899" s="283" t="s">
        <v>180</v>
      </c>
      <c r="AU1899" s="283" t="s">
        <v>87</v>
      </c>
      <c r="AV1899" s="14" t="s">
        <v>174</v>
      </c>
      <c r="AW1899" s="14" t="s">
        <v>38</v>
      </c>
      <c r="AX1899" s="14" t="s">
        <v>25</v>
      </c>
      <c r="AY1899" s="283" t="s">
        <v>167</v>
      </c>
    </row>
    <row r="1900" spans="2:65" s="1" customFormat="1" ht="22.8" customHeight="1">
      <c r="B1900" s="47"/>
      <c r="C1900" s="236" t="s">
        <v>2357</v>
      </c>
      <c r="D1900" s="236" t="s">
        <v>169</v>
      </c>
      <c r="E1900" s="237" t="s">
        <v>2358</v>
      </c>
      <c r="F1900" s="238" t="s">
        <v>2359</v>
      </c>
      <c r="G1900" s="239" t="s">
        <v>296</v>
      </c>
      <c r="H1900" s="240">
        <v>2.126</v>
      </c>
      <c r="I1900" s="241"/>
      <c r="J1900" s="242">
        <f>ROUND(I1900*H1900,2)</f>
        <v>0</v>
      </c>
      <c r="K1900" s="238" t="s">
        <v>173</v>
      </c>
      <c r="L1900" s="73"/>
      <c r="M1900" s="243" t="s">
        <v>24</v>
      </c>
      <c r="N1900" s="244" t="s">
        <v>47</v>
      </c>
      <c r="O1900" s="48"/>
      <c r="P1900" s="245">
        <f>O1900*H1900</f>
        <v>0</v>
      </c>
      <c r="Q1900" s="245">
        <v>0</v>
      </c>
      <c r="R1900" s="245">
        <f>Q1900*H1900</f>
        <v>0</v>
      </c>
      <c r="S1900" s="245">
        <v>0</v>
      </c>
      <c r="T1900" s="246">
        <f>S1900*H1900</f>
        <v>0</v>
      </c>
      <c r="AR1900" s="25" t="s">
        <v>301</v>
      </c>
      <c r="AT1900" s="25" t="s">
        <v>169</v>
      </c>
      <c r="AU1900" s="25" t="s">
        <v>87</v>
      </c>
      <c r="AY1900" s="25" t="s">
        <v>167</v>
      </c>
      <c r="BE1900" s="247">
        <f>IF(N1900="základní",J1900,0)</f>
        <v>0</v>
      </c>
      <c r="BF1900" s="247">
        <f>IF(N1900="snížená",J1900,0)</f>
        <v>0</v>
      </c>
      <c r="BG1900" s="247">
        <f>IF(N1900="zákl. přenesená",J1900,0)</f>
        <v>0</v>
      </c>
      <c r="BH1900" s="247">
        <f>IF(N1900="sníž. přenesená",J1900,0)</f>
        <v>0</v>
      </c>
      <c r="BI1900" s="247">
        <f>IF(N1900="nulová",J1900,0)</f>
        <v>0</v>
      </c>
      <c r="BJ1900" s="25" t="s">
        <v>87</v>
      </c>
      <c r="BK1900" s="247">
        <f>ROUND(I1900*H1900,2)</f>
        <v>0</v>
      </c>
      <c r="BL1900" s="25" t="s">
        <v>301</v>
      </c>
      <c r="BM1900" s="25" t="s">
        <v>2360</v>
      </c>
    </row>
    <row r="1901" spans="2:47" s="1" customFormat="1" ht="13.5">
      <c r="B1901" s="47"/>
      <c r="C1901" s="75"/>
      <c r="D1901" s="248" t="s">
        <v>176</v>
      </c>
      <c r="E1901" s="75"/>
      <c r="F1901" s="249" t="s">
        <v>2361</v>
      </c>
      <c r="G1901" s="75"/>
      <c r="H1901" s="75"/>
      <c r="I1901" s="204"/>
      <c r="J1901" s="75"/>
      <c r="K1901" s="75"/>
      <c r="L1901" s="73"/>
      <c r="M1901" s="250"/>
      <c r="N1901" s="48"/>
      <c r="O1901" s="48"/>
      <c r="P1901" s="48"/>
      <c r="Q1901" s="48"/>
      <c r="R1901" s="48"/>
      <c r="S1901" s="48"/>
      <c r="T1901" s="96"/>
      <c r="AT1901" s="25" t="s">
        <v>176</v>
      </c>
      <c r="AU1901" s="25" t="s">
        <v>87</v>
      </c>
    </row>
    <row r="1902" spans="2:47" s="1" customFormat="1" ht="13.5">
      <c r="B1902" s="47"/>
      <c r="C1902" s="75"/>
      <c r="D1902" s="248" t="s">
        <v>178</v>
      </c>
      <c r="E1902" s="75"/>
      <c r="F1902" s="251" t="s">
        <v>1597</v>
      </c>
      <c r="G1902" s="75"/>
      <c r="H1902" s="75"/>
      <c r="I1902" s="204"/>
      <c r="J1902" s="75"/>
      <c r="K1902" s="75"/>
      <c r="L1902" s="73"/>
      <c r="M1902" s="250"/>
      <c r="N1902" s="48"/>
      <c r="O1902" s="48"/>
      <c r="P1902" s="48"/>
      <c r="Q1902" s="48"/>
      <c r="R1902" s="48"/>
      <c r="S1902" s="48"/>
      <c r="T1902" s="96"/>
      <c r="AT1902" s="25" t="s">
        <v>178</v>
      </c>
      <c r="AU1902" s="25" t="s">
        <v>87</v>
      </c>
    </row>
    <row r="1903" spans="2:63" s="11" customFormat="1" ht="29.85" customHeight="1">
      <c r="B1903" s="220"/>
      <c r="C1903" s="221"/>
      <c r="D1903" s="222" t="s">
        <v>74</v>
      </c>
      <c r="E1903" s="234" t="s">
        <v>2362</v>
      </c>
      <c r="F1903" s="234" t="s">
        <v>2363</v>
      </c>
      <c r="G1903" s="221"/>
      <c r="H1903" s="221"/>
      <c r="I1903" s="224"/>
      <c r="J1903" s="235">
        <f>BK1903</f>
        <v>0</v>
      </c>
      <c r="K1903" s="221"/>
      <c r="L1903" s="226"/>
      <c r="M1903" s="227"/>
      <c r="N1903" s="228"/>
      <c r="O1903" s="228"/>
      <c r="P1903" s="229">
        <f>SUM(P1904:P1934)</f>
        <v>0</v>
      </c>
      <c r="Q1903" s="228"/>
      <c r="R1903" s="229">
        <f>SUM(R1904:R1934)</f>
        <v>0.013625599999999998</v>
      </c>
      <c r="S1903" s="228"/>
      <c r="T1903" s="230">
        <f>SUM(T1904:T1934)</f>
        <v>0</v>
      </c>
      <c r="AR1903" s="231" t="s">
        <v>87</v>
      </c>
      <c r="AT1903" s="232" t="s">
        <v>74</v>
      </c>
      <c r="AU1903" s="232" t="s">
        <v>25</v>
      </c>
      <c r="AY1903" s="231" t="s">
        <v>167</v>
      </c>
      <c r="BK1903" s="233">
        <f>SUM(BK1904:BK1934)</f>
        <v>0</v>
      </c>
    </row>
    <row r="1904" spans="2:65" s="1" customFormat="1" ht="14.4" customHeight="1">
      <c r="B1904" s="47"/>
      <c r="C1904" s="236" t="s">
        <v>2364</v>
      </c>
      <c r="D1904" s="236" t="s">
        <v>169</v>
      </c>
      <c r="E1904" s="237" t="s">
        <v>2365</v>
      </c>
      <c r="F1904" s="238" t="s">
        <v>2366</v>
      </c>
      <c r="G1904" s="239" t="s">
        <v>226</v>
      </c>
      <c r="H1904" s="240">
        <v>3.6</v>
      </c>
      <c r="I1904" s="241"/>
      <c r="J1904" s="242">
        <f>ROUND(I1904*H1904,2)</f>
        <v>0</v>
      </c>
      <c r="K1904" s="238" t="s">
        <v>173</v>
      </c>
      <c r="L1904" s="73"/>
      <c r="M1904" s="243" t="s">
        <v>24</v>
      </c>
      <c r="N1904" s="244" t="s">
        <v>47</v>
      </c>
      <c r="O1904" s="48"/>
      <c r="P1904" s="245">
        <f>O1904*H1904</f>
        <v>0</v>
      </c>
      <c r="Q1904" s="245">
        <v>0</v>
      </c>
      <c r="R1904" s="245">
        <f>Q1904*H1904</f>
        <v>0</v>
      </c>
      <c r="S1904" s="245">
        <v>0</v>
      </c>
      <c r="T1904" s="246">
        <f>S1904*H1904</f>
        <v>0</v>
      </c>
      <c r="AR1904" s="25" t="s">
        <v>301</v>
      </c>
      <c r="AT1904" s="25" t="s">
        <v>169</v>
      </c>
      <c r="AU1904" s="25" t="s">
        <v>87</v>
      </c>
      <c r="AY1904" s="25" t="s">
        <v>167</v>
      </c>
      <c r="BE1904" s="247">
        <f>IF(N1904="základní",J1904,0)</f>
        <v>0</v>
      </c>
      <c r="BF1904" s="247">
        <f>IF(N1904="snížená",J1904,0)</f>
        <v>0</v>
      </c>
      <c r="BG1904" s="247">
        <f>IF(N1904="zákl. přenesená",J1904,0)</f>
        <v>0</v>
      </c>
      <c r="BH1904" s="247">
        <f>IF(N1904="sníž. přenesená",J1904,0)</f>
        <v>0</v>
      </c>
      <c r="BI1904" s="247">
        <f>IF(N1904="nulová",J1904,0)</f>
        <v>0</v>
      </c>
      <c r="BJ1904" s="25" t="s">
        <v>87</v>
      </c>
      <c r="BK1904" s="247">
        <f>ROUND(I1904*H1904,2)</f>
        <v>0</v>
      </c>
      <c r="BL1904" s="25" t="s">
        <v>301</v>
      </c>
      <c r="BM1904" s="25" t="s">
        <v>2367</v>
      </c>
    </row>
    <row r="1905" spans="2:47" s="1" customFormat="1" ht="13.5">
      <c r="B1905" s="47"/>
      <c r="C1905" s="75"/>
      <c r="D1905" s="248" t="s">
        <v>176</v>
      </c>
      <c r="E1905" s="75"/>
      <c r="F1905" s="249" t="s">
        <v>2368</v>
      </c>
      <c r="G1905" s="75"/>
      <c r="H1905" s="75"/>
      <c r="I1905" s="204"/>
      <c r="J1905" s="75"/>
      <c r="K1905" s="75"/>
      <c r="L1905" s="73"/>
      <c r="M1905" s="250"/>
      <c r="N1905" s="48"/>
      <c r="O1905" s="48"/>
      <c r="P1905" s="48"/>
      <c r="Q1905" s="48"/>
      <c r="R1905" s="48"/>
      <c r="S1905" s="48"/>
      <c r="T1905" s="96"/>
      <c r="AT1905" s="25" t="s">
        <v>176</v>
      </c>
      <c r="AU1905" s="25" t="s">
        <v>87</v>
      </c>
    </row>
    <row r="1906" spans="2:51" s="12" customFormat="1" ht="13.5">
      <c r="B1906" s="252"/>
      <c r="C1906" s="253"/>
      <c r="D1906" s="248" t="s">
        <v>180</v>
      </c>
      <c r="E1906" s="254" t="s">
        <v>24</v>
      </c>
      <c r="F1906" s="255" t="s">
        <v>2369</v>
      </c>
      <c r="G1906" s="253"/>
      <c r="H1906" s="254" t="s">
        <v>24</v>
      </c>
      <c r="I1906" s="256"/>
      <c r="J1906" s="253"/>
      <c r="K1906" s="253"/>
      <c r="L1906" s="257"/>
      <c r="M1906" s="258"/>
      <c r="N1906" s="259"/>
      <c r="O1906" s="259"/>
      <c r="P1906" s="259"/>
      <c r="Q1906" s="259"/>
      <c r="R1906" s="259"/>
      <c r="S1906" s="259"/>
      <c r="T1906" s="260"/>
      <c r="AT1906" s="261" t="s">
        <v>180</v>
      </c>
      <c r="AU1906" s="261" t="s">
        <v>87</v>
      </c>
      <c r="AV1906" s="12" t="s">
        <v>25</v>
      </c>
      <c r="AW1906" s="12" t="s">
        <v>38</v>
      </c>
      <c r="AX1906" s="12" t="s">
        <v>75</v>
      </c>
      <c r="AY1906" s="261" t="s">
        <v>167</v>
      </c>
    </row>
    <row r="1907" spans="2:51" s="13" customFormat="1" ht="13.5">
      <c r="B1907" s="262"/>
      <c r="C1907" s="263"/>
      <c r="D1907" s="248" t="s">
        <v>180</v>
      </c>
      <c r="E1907" s="264" t="s">
        <v>24</v>
      </c>
      <c r="F1907" s="265" t="s">
        <v>1660</v>
      </c>
      <c r="G1907" s="263"/>
      <c r="H1907" s="266">
        <v>3.6</v>
      </c>
      <c r="I1907" s="267"/>
      <c r="J1907" s="263"/>
      <c r="K1907" s="263"/>
      <c r="L1907" s="268"/>
      <c r="M1907" s="269"/>
      <c r="N1907" s="270"/>
      <c r="O1907" s="270"/>
      <c r="P1907" s="270"/>
      <c r="Q1907" s="270"/>
      <c r="R1907" s="270"/>
      <c r="S1907" s="270"/>
      <c r="T1907" s="271"/>
      <c r="AT1907" s="272" t="s">
        <v>180</v>
      </c>
      <c r="AU1907" s="272" t="s">
        <v>87</v>
      </c>
      <c r="AV1907" s="13" t="s">
        <v>87</v>
      </c>
      <c r="AW1907" s="13" t="s">
        <v>38</v>
      </c>
      <c r="AX1907" s="13" t="s">
        <v>25</v>
      </c>
      <c r="AY1907" s="272" t="s">
        <v>167</v>
      </c>
    </row>
    <row r="1908" spans="2:65" s="1" customFormat="1" ht="14.4" customHeight="1">
      <c r="B1908" s="47"/>
      <c r="C1908" s="236" t="s">
        <v>2370</v>
      </c>
      <c r="D1908" s="236" t="s">
        <v>169</v>
      </c>
      <c r="E1908" s="237" t="s">
        <v>2371</v>
      </c>
      <c r="F1908" s="238" t="s">
        <v>2372</v>
      </c>
      <c r="G1908" s="239" t="s">
        <v>226</v>
      </c>
      <c r="H1908" s="240">
        <v>3.6</v>
      </c>
      <c r="I1908" s="241"/>
      <c r="J1908" s="242">
        <f>ROUND(I1908*H1908,2)</f>
        <v>0</v>
      </c>
      <c r="K1908" s="238" t="s">
        <v>173</v>
      </c>
      <c r="L1908" s="73"/>
      <c r="M1908" s="243" t="s">
        <v>24</v>
      </c>
      <c r="N1908" s="244" t="s">
        <v>47</v>
      </c>
      <c r="O1908" s="48"/>
      <c r="P1908" s="245">
        <f>O1908*H1908</f>
        <v>0</v>
      </c>
      <c r="Q1908" s="245">
        <v>0.00036</v>
      </c>
      <c r="R1908" s="245">
        <f>Q1908*H1908</f>
        <v>0.001296</v>
      </c>
      <c r="S1908" s="245">
        <v>0</v>
      </c>
      <c r="T1908" s="246">
        <f>S1908*H1908</f>
        <v>0</v>
      </c>
      <c r="AR1908" s="25" t="s">
        <v>301</v>
      </c>
      <c r="AT1908" s="25" t="s">
        <v>169</v>
      </c>
      <c r="AU1908" s="25" t="s">
        <v>87</v>
      </c>
      <c r="AY1908" s="25" t="s">
        <v>167</v>
      </c>
      <c r="BE1908" s="247">
        <f>IF(N1908="základní",J1908,0)</f>
        <v>0</v>
      </c>
      <c r="BF1908" s="247">
        <f>IF(N1908="snížená",J1908,0)</f>
        <v>0</v>
      </c>
      <c r="BG1908" s="247">
        <f>IF(N1908="zákl. přenesená",J1908,0)</f>
        <v>0</v>
      </c>
      <c r="BH1908" s="247">
        <f>IF(N1908="sníž. přenesená",J1908,0)</f>
        <v>0</v>
      </c>
      <c r="BI1908" s="247">
        <f>IF(N1908="nulová",J1908,0)</f>
        <v>0</v>
      </c>
      <c r="BJ1908" s="25" t="s">
        <v>87</v>
      </c>
      <c r="BK1908" s="247">
        <f>ROUND(I1908*H1908,2)</f>
        <v>0</v>
      </c>
      <c r="BL1908" s="25" t="s">
        <v>301</v>
      </c>
      <c r="BM1908" s="25" t="s">
        <v>2373</v>
      </c>
    </row>
    <row r="1909" spans="2:47" s="1" customFormat="1" ht="13.5">
      <c r="B1909" s="47"/>
      <c r="C1909" s="75"/>
      <c r="D1909" s="248" t="s">
        <v>176</v>
      </c>
      <c r="E1909" s="75"/>
      <c r="F1909" s="249" t="s">
        <v>2374</v>
      </c>
      <c r="G1909" s="75"/>
      <c r="H1909" s="75"/>
      <c r="I1909" s="204"/>
      <c r="J1909" s="75"/>
      <c r="K1909" s="75"/>
      <c r="L1909" s="73"/>
      <c r="M1909" s="250"/>
      <c r="N1909" s="48"/>
      <c r="O1909" s="48"/>
      <c r="P1909" s="48"/>
      <c r="Q1909" s="48"/>
      <c r="R1909" s="48"/>
      <c r="S1909" s="48"/>
      <c r="T1909" s="96"/>
      <c r="AT1909" s="25" t="s">
        <v>176</v>
      </c>
      <c r="AU1909" s="25" t="s">
        <v>87</v>
      </c>
    </row>
    <row r="1910" spans="2:51" s="12" customFormat="1" ht="13.5">
      <c r="B1910" s="252"/>
      <c r="C1910" s="253"/>
      <c r="D1910" s="248" t="s">
        <v>180</v>
      </c>
      <c r="E1910" s="254" t="s">
        <v>24</v>
      </c>
      <c r="F1910" s="255" t="s">
        <v>2369</v>
      </c>
      <c r="G1910" s="253"/>
      <c r="H1910" s="254" t="s">
        <v>24</v>
      </c>
      <c r="I1910" s="256"/>
      <c r="J1910" s="253"/>
      <c r="K1910" s="253"/>
      <c r="L1910" s="257"/>
      <c r="M1910" s="258"/>
      <c r="N1910" s="259"/>
      <c r="O1910" s="259"/>
      <c r="P1910" s="259"/>
      <c r="Q1910" s="259"/>
      <c r="R1910" s="259"/>
      <c r="S1910" s="259"/>
      <c r="T1910" s="260"/>
      <c r="AT1910" s="261" t="s">
        <v>180</v>
      </c>
      <c r="AU1910" s="261" t="s">
        <v>87</v>
      </c>
      <c r="AV1910" s="12" t="s">
        <v>25</v>
      </c>
      <c r="AW1910" s="12" t="s">
        <v>38</v>
      </c>
      <c r="AX1910" s="12" t="s">
        <v>75</v>
      </c>
      <c r="AY1910" s="261" t="s">
        <v>167</v>
      </c>
    </row>
    <row r="1911" spans="2:51" s="13" customFormat="1" ht="13.5">
      <c r="B1911" s="262"/>
      <c r="C1911" s="263"/>
      <c r="D1911" s="248" t="s">
        <v>180</v>
      </c>
      <c r="E1911" s="264" t="s">
        <v>24</v>
      </c>
      <c r="F1911" s="265" t="s">
        <v>1660</v>
      </c>
      <c r="G1911" s="263"/>
      <c r="H1911" s="266">
        <v>3.6</v>
      </c>
      <c r="I1911" s="267"/>
      <c r="J1911" s="263"/>
      <c r="K1911" s="263"/>
      <c r="L1911" s="268"/>
      <c r="M1911" s="269"/>
      <c r="N1911" s="270"/>
      <c r="O1911" s="270"/>
      <c r="P1911" s="270"/>
      <c r="Q1911" s="270"/>
      <c r="R1911" s="270"/>
      <c r="S1911" s="270"/>
      <c r="T1911" s="271"/>
      <c r="AT1911" s="272" t="s">
        <v>180</v>
      </c>
      <c r="AU1911" s="272" t="s">
        <v>87</v>
      </c>
      <c r="AV1911" s="13" t="s">
        <v>87</v>
      </c>
      <c r="AW1911" s="13" t="s">
        <v>38</v>
      </c>
      <c r="AX1911" s="13" t="s">
        <v>25</v>
      </c>
      <c r="AY1911" s="272" t="s">
        <v>167</v>
      </c>
    </row>
    <row r="1912" spans="2:65" s="1" customFormat="1" ht="22.8" customHeight="1">
      <c r="B1912" s="47"/>
      <c r="C1912" s="236" t="s">
        <v>2375</v>
      </c>
      <c r="D1912" s="236" t="s">
        <v>169</v>
      </c>
      <c r="E1912" s="237" t="s">
        <v>2376</v>
      </c>
      <c r="F1912" s="238" t="s">
        <v>2377</v>
      </c>
      <c r="G1912" s="239" t="s">
        <v>226</v>
      </c>
      <c r="H1912" s="240">
        <v>3.6</v>
      </c>
      <c r="I1912" s="241"/>
      <c r="J1912" s="242">
        <f>ROUND(I1912*H1912,2)</f>
        <v>0</v>
      </c>
      <c r="K1912" s="238" t="s">
        <v>173</v>
      </c>
      <c r="L1912" s="73"/>
      <c r="M1912" s="243" t="s">
        <v>24</v>
      </c>
      <c r="N1912" s="244" t="s">
        <v>47</v>
      </c>
      <c r="O1912" s="48"/>
      <c r="P1912" s="245">
        <f>O1912*H1912</f>
        <v>0</v>
      </c>
      <c r="Q1912" s="245">
        <v>0.0005</v>
      </c>
      <c r="R1912" s="245">
        <f>Q1912*H1912</f>
        <v>0.0018000000000000002</v>
      </c>
      <c r="S1912" s="245">
        <v>0</v>
      </c>
      <c r="T1912" s="246">
        <f>S1912*H1912</f>
        <v>0</v>
      </c>
      <c r="AR1912" s="25" t="s">
        <v>301</v>
      </c>
      <c r="AT1912" s="25" t="s">
        <v>169</v>
      </c>
      <c r="AU1912" s="25" t="s">
        <v>87</v>
      </c>
      <c r="AY1912" s="25" t="s">
        <v>167</v>
      </c>
      <c r="BE1912" s="247">
        <f>IF(N1912="základní",J1912,0)</f>
        <v>0</v>
      </c>
      <c r="BF1912" s="247">
        <f>IF(N1912="snížená",J1912,0)</f>
        <v>0</v>
      </c>
      <c r="BG1912" s="247">
        <f>IF(N1912="zákl. přenesená",J1912,0)</f>
        <v>0</v>
      </c>
      <c r="BH1912" s="247">
        <f>IF(N1912="sníž. přenesená",J1912,0)</f>
        <v>0</v>
      </c>
      <c r="BI1912" s="247">
        <f>IF(N1912="nulová",J1912,0)</f>
        <v>0</v>
      </c>
      <c r="BJ1912" s="25" t="s">
        <v>87</v>
      </c>
      <c r="BK1912" s="247">
        <f>ROUND(I1912*H1912,2)</f>
        <v>0</v>
      </c>
      <c r="BL1912" s="25" t="s">
        <v>301</v>
      </c>
      <c r="BM1912" s="25" t="s">
        <v>2378</v>
      </c>
    </row>
    <row r="1913" spans="2:47" s="1" customFormat="1" ht="13.5">
      <c r="B1913" s="47"/>
      <c r="C1913" s="75"/>
      <c r="D1913" s="248" t="s">
        <v>176</v>
      </c>
      <c r="E1913" s="75"/>
      <c r="F1913" s="249" t="s">
        <v>2379</v>
      </c>
      <c r="G1913" s="75"/>
      <c r="H1913" s="75"/>
      <c r="I1913" s="204"/>
      <c r="J1913" s="75"/>
      <c r="K1913" s="75"/>
      <c r="L1913" s="73"/>
      <c r="M1913" s="250"/>
      <c r="N1913" s="48"/>
      <c r="O1913" s="48"/>
      <c r="P1913" s="48"/>
      <c r="Q1913" s="48"/>
      <c r="R1913" s="48"/>
      <c r="S1913" s="48"/>
      <c r="T1913" s="96"/>
      <c r="AT1913" s="25" t="s">
        <v>176</v>
      </c>
      <c r="AU1913" s="25" t="s">
        <v>87</v>
      </c>
    </row>
    <row r="1914" spans="2:51" s="12" customFormat="1" ht="13.5">
      <c r="B1914" s="252"/>
      <c r="C1914" s="253"/>
      <c r="D1914" s="248" t="s">
        <v>180</v>
      </c>
      <c r="E1914" s="254" t="s">
        <v>24</v>
      </c>
      <c r="F1914" s="255" t="s">
        <v>2369</v>
      </c>
      <c r="G1914" s="253"/>
      <c r="H1914" s="254" t="s">
        <v>24</v>
      </c>
      <c r="I1914" s="256"/>
      <c r="J1914" s="253"/>
      <c r="K1914" s="253"/>
      <c r="L1914" s="257"/>
      <c r="M1914" s="258"/>
      <c r="N1914" s="259"/>
      <c r="O1914" s="259"/>
      <c r="P1914" s="259"/>
      <c r="Q1914" s="259"/>
      <c r="R1914" s="259"/>
      <c r="S1914" s="259"/>
      <c r="T1914" s="260"/>
      <c r="AT1914" s="261" t="s">
        <v>180</v>
      </c>
      <c r="AU1914" s="261" t="s">
        <v>87</v>
      </c>
      <c r="AV1914" s="12" t="s">
        <v>25</v>
      </c>
      <c r="AW1914" s="12" t="s">
        <v>38</v>
      </c>
      <c r="AX1914" s="12" t="s">
        <v>75</v>
      </c>
      <c r="AY1914" s="261" t="s">
        <v>167</v>
      </c>
    </row>
    <row r="1915" spans="2:51" s="13" customFormat="1" ht="13.5">
      <c r="B1915" s="262"/>
      <c r="C1915" s="263"/>
      <c r="D1915" s="248" t="s">
        <v>180</v>
      </c>
      <c r="E1915" s="264" t="s">
        <v>24</v>
      </c>
      <c r="F1915" s="265" t="s">
        <v>1660</v>
      </c>
      <c r="G1915" s="263"/>
      <c r="H1915" s="266">
        <v>3.6</v>
      </c>
      <c r="I1915" s="267"/>
      <c r="J1915" s="263"/>
      <c r="K1915" s="263"/>
      <c r="L1915" s="268"/>
      <c r="M1915" s="269"/>
      <c r="N1915" s="270"/>
      <c r="O1915" s="270"/>
      <c r="P1915" s="270"/>
      <c r="Q1915" s="270"/>
      <c r="R1915" s="270"/>
      <c r="S1915" s="270"/>
      <c r="T1915" s="271"/>
      <c r="AT1915" s="272" t="s">
        <v>180</v>
      </c>
      <c r="AU1915" s="272" t="s">
        <v>87</v>
      </c>
      <c r="AV1915" s="13" t="s">
        <v>87</v>
      </c>
      <c r="AW1915" s="13" t="s">
        <v>38</v>
      </c>
      <c r="AX1915" s="13" t="s">
        <v>25</v>
      </c>
      <c r="AY1915" s="272" t="s">
        <v>167</v>
      </c>
    </row>
    <row r="1916" spans="2:65" s="1" customFormat="1" ht="14.4" customHeight="1">
      <c r="B1916" s="47"/>
      <c r="C1916" s="236" t="s">
        <v>2380</v>
      </c>
      <c r="D1916" s="236" t="s">
        <v>169</v>
      </c>
      <c r="E1916" s="237" t="s">
        <v>2381</v>
      </c>
      <c r="F1916" s="238" t="s">
        <v>2382</v>
      </c>
      <c r="G1916" s="239" t="s">
        <v>226</v>
      </c>
      <c r="H1916" s="240">
        <v>20</v>
      </c>
      <c r="I1916" s="241"/>
      <c r="J1916" s="242">
        <f>ROUND(I1916*H1916,2)</f>
        <v>0</v>
      </c>
      <c r="K1916" s="238" t="s">
        <v>173</v>
      </c>
      <c r="L1916" s="73"/>
      <c r="M1916" s="243" t="s">
        <v>24</v>
      </c>
      <c r="N1916" s="244" t="s">
        <v>47</v>
      </c>
      <c r="O1916" s="48"/>
      <c r="P1916" s="245">
        <f>O1916*H1916</f>
        <v>0</v>
      </c>
      <c r="Q1916" s="245">
        <v>0</v>
      </c>
      <c r="R1916" s="245">
        <f>Q1916*H1916</f>
        <v>0</v>
      </c>
      <c r="S1916" s="245">
        <v>0</v>
      </c>
      <c r="T1916" s="246">
        <f>S1916*H1916</f>
        <v>0</v>
      </c>
      <c r="AR1916" s="25" t="s">
        <v>301</v>
      </c>
      <c r="AT1916" s="25" t="s">
        <v>169</v>
      </c>
      <c r="AU1916" s="25" t="s">
        <v>87</v>
      </c>
      <c r="AY1916" s="25" t="s">
        <v>167</v>
      </c>
      <c r="BE1916" s="247">
        <f>IF(N1916="základní",J1916,0)</f>
        <v>0</v>
      </c>
      <c r="BF1916" s="247">
        <f>IF(N1916="snížená",J1916,0)</f>
        <v>0</v>
      </c>
      <c r="BG1916" s="247">
        <f>IF(N1916="zákl. přenesená",J1916,0)</f>
        <v>0</v>
      </c>
      <c r="BH1916" s="247">
        <f>IF(N1916="sníž. přenesená",J1916,0)</f>
        <v>0</v>
      </c>
      <c r="BI1916" s="247">
        <f>IF(N1916="nulová",J1916,0)</f>
        <v>0</v>
      </c>
      <c r="BJ1916" s="25" t="s">
        <v>87</v>
      </c>
      <c r="BK1916" s="247">
        <f>ROUND(I1916*H1916,2)</f>
        <v>0</v>
      </c>
      <c r="BL1916" s="25" t="s">
        <v>301</v>
      </c>
      <c r="BM1916" s="25" t="s">
        <v>2383</v>
      </c>
    </row>
    <row r="1917" spans="2:47" s="1" customFormat="1" ht="13.5">
      <c r="B1917" s="47"/>
      <c r="C1917" s="75"/>
      <c r="D1917" s="248" t="s">
        <v>176</v>
      </c>
      <c r="E1917" s="75"/>
      <c r="F1917" s="249" t="s">
        <v>2384</v>
      </c>
      <c r="G1917" s="75"/>
      <c r="H1917" s="75"/>
      <c r="I1917" s="204"/>
      <c r="J1917" s="75"/>
      <c r="K1917" s="75"/>
      <c r="L1917" s="73"/>
      <c r="M1917" s="250"/>
      <c r="N1917" s="48"/>
      <c r="O1917" s="48"/>
      <c r="P1917" s="48"/>
      <c r="Q1917" s="48"/>
      <c r="R1917" s="48"/>
      <c r="S1917" s="48"/>
      <c r="T1917" s="96"/>
      <c r="AT1917" s="25" t="s">
        <v>176</v>
      </c>
      <c r="AU1917" s="25" t="s">
        <v>87</v>
      </c>
    </row>
    <row r="1918" spans="2:51" s="12" customFormat="1" ht="13.5">
      <c r="B1918" s="252"/>
      <c r="C1918" s="253"/>
      <c r="D1918" s="248" t="s">
        <v>180</v>
      </c>
      <c r="E1918" s="254" t="s">
        <v>24</v>
      </c>
      <c r="F1918" s="255" t="s">
        <v>417</v>
      </c>
      <c r="G1918" s="253"/>
      <c r="H1918" s="254" t="s">
        <v>24</v>
      </c>
      <c r="I1918" s="256"/>
      <c r="J1918" s="253"/>
      <c r="K1918" s="253"/>
      <c r="L1918" s="257"/>
      <c r="M1918" s="258"/>
      <c r="N1918" s="259"/>
      <c r="O1918" s="259"/>
      <c r="P1918" s="259"/>
      <c r="Q1918" s="259"/>
      <c r="R1918" s="259"/>
      <c r="S1918" s="259"/>
      <c r="T1918" s="260"/>
      <c r="AT1918" s="261" t="s">
        <v>180</v>
      </c>
      <c r="AU1918" s="261" t="s">
        <v>87</v>
      </c>
      <c r="AV1918" s="12" t="s">
        <v>25</v>
      </c>
      <c r="AW1918" s="12" t="s">
        <v>38</v>
      </c>
      <c r="AX1918" s="12" t="s">
        <v>75</v>
      </c>
      <c r="AY1918" s="261" t="s">
        <v>167</v>
      </c>
    </row>
    <row r="1919" spans="2:51" s="12" customFormat="1" ht="13.5">
      <c r="B1919" s="252"/>
      <c r="C1919" s="253"/>
      <c r="D1919" s="248" t="s">
        <v>180</v>
      </c>
      <c r="E1919" s="254" t="s">
        <v>24</v>
      </c>
      <c r="F1919" s="255" t="s">
        <v>2385</v>
      </c>
      <c r="G1919" s="253"/>
      <c r="H1919" s="254" t="s">
        <v>24</v>
      </c>
      <c r="I1919" s="256"/>
      <c r="J1919" s="253"/>
      <c r="K1919" s="253"/>
      <c r="L1919" s="257"/>
      <c r="M1919" s="258"/>
      <c r="N1919" s="259"/>
      <c r="O1919" s="259"/>
      <c r="P1919" s="259"/>
      <c r="Q1919" s="259"/>
      <c r="R1919" s="259"/>
      <c r="S1919" s="259"/>
      <c r="T1919" s="260"/>
      <c r="AT1919" s="261" t="s">
        <v>180</v>
      </c>
      <c r="AU1919" s="261" t="s">
        <v>87</v>
      </c>
      <c r="AV1919" s="12" t="s">
        <v>25</v>
      </c>
      <c r="AW1919" s="12" t="s">
        <v>38</v>
      </c>
      <c r="AX1919" s="12" t="s">
        <v>75</v>
      </c>
      <c r="AY1919" s="261" t="s">
        <v>167</v>
      </c>
    </row>
    <row r="1920" spans="2:51" s="13" customFormat="1" ht="13.5">
      <c r="B1920" s="262"/>
      <c r="C1920" s="263"/>
      <c r="D1920" s="248" t="s">
        <v>180</v>
      </c>
      <c r="E1920" s="264" t="s">
        <v>24</v>
      </c>
      <c r="F1920" s="265" t="s">
        <v>2386</v>
      </c>
      <c r="G1920" s="263"/>
      <c r="H1920" s="266">
        <v>20</v>
      </c>
      <c r="I1920" s="267"/>
      <c r="J1920" s="263"/>
      <c r="K1920" s="263"/>
      <c r="L1920" s="268"/>
      <c r="M1920" s="269"/>
      <c r="N1920" s="270"/>
      <c r="O1920" s="270"/>
      <c r="P1920" s="270"/>
      <c r="Q1920" s="270"/>
      <c r="R1920" s="270"/>
      <c r="S1920" s="270"/>
      <c r="T1920" s="271"/>
      <c r="AT1920" s="272" t="s">
        <v>180</v>
      </c>
      <c r="AU1920" s="272" t="s">
        <v>87</v>
      </c>
      <c r="AV1920" s="13" t="s">
        <v>87</v>
      </c>
      <c r="AW1920" s="13" t="s">
        <v>38</v>
      </c>
      <c r="AX1920" s="13" t="s">
        <v>25</v>
      </c>
      <c r="AY1920" s="272" t="s">
        <v>167</v>
      </c>
    </row>
    <row r="1921" spans="2:65" s="1" customFormat="1" ht="22.8" customHeight="1">
      <c r="B1921" s="47"/>
      <c r="C1921" s="236" t="s">
        <v>2387</v>
      </c>
      <c r="D1921" s="236" t="s">
        <v>169</v>
      </c>
      <c r="E1921" s="237" t="s">
        <v>2388</v>
      </c>
      <c r="F1921" s="238" t="s">
        <v>2389</v>
      </c>
      <c r="G1921" s="239" t="s">
        <v>226</v>
      </c>
      <c r="H1921" s="240">
        <v>20</v>
      </c>
      <c r="I1921" s="241"/>
      <c r="J1921" s="242">
        <f>ROUND(I1921*H1921,2)</f>
        <v>0</v>
      </c>
      <c r="K1921" s="238" t="s">
        <v>24</v>
      </c>
      <c r="L1921" s="73"/>
      <c r="M1921" s="243" t="s">
        <v>24</v>
      </c>
      <c r="N1921" s="244" t="s">
        <v>47</v>
      </c>
      <c r="O1921" s="48"/>
      <c r="P1921" s="245">
        <f>O1921*H1921</f>
        <v>0</v>
      </c>
      <c r="Q1921" s="245">
        <v>0.00041</v>
      </c>
      <c r="R1921" s="245">
        <f>Q1921*H1921</f>
        <v>0.008199999999999999</v>
      </c>
      <c r="S1921" s="245">
        <v>0</v>
      </c>
      <c r="T1921" s="246">
        <f>S1921*H1921</f>
        <v>0</v>
      </c>
      <c r="AR1921" s="25" t="s">
        <v>301</v>
      </c>
      <c r="AT1921" s="25" t="s">
        <v>169</v>
      </c>
      <c r="AU1921" s="25" t="s">
        <v>87</v>
      </c>
      <c r="AY1921" s="25" t="s">
        <v>167</v>
      </c>
      <c r="BE1921" s="247">
        <f>IF(N1921="základní",J1921,0)</f>
        <v>0</v>
      </c>
      <c r="BF1921" s="247">
        <f>IF(N1921="snížená",J1921,0)</f>
        <v>0</v>
      </c>
      <c r="BG1921" s="247">
        <f>IF(N1921="zákl. přenesená",J1921,0)</f>
        <v>0</v>
      </c>
      <c r="BH1921" s="247">
        <f>IF(N1921="sníž. přenesená",J1921,0)</f>
        <v>0</v>
      </c>
      <c r="BI1921" s="247">
        <f>IF(N1921="nulová",J1921,0)</f>
        <v>0</v>
      </c>
      <c r="BJ1921" s="25" t="s">
        <v>87</v>
      </c>
      <c r="BK1921" s="247">
        <f>ROUND(I1921*H1921,2)</f>
        <v>0</v>
      </c>
      <c r="BL1921" s="25" t="s">
        <v>301</v>
      </c>
      <c r="BM1921" s="25" t="s">
        <v>2390</v>
      </c>
    </row>
    <row r="1922" spans="2:47" s="1" customFormat="1" ht="13.5">
      <c r="B1922" s="47"/>
      <c r="C1922" s="75"/>
      <c r="D1922" s="248" t="s">
        <v>176</v>
      </c>
      <c r="E1922" s="75"/>
      <c r="F1922" s="249" t="s">
        <v>2391</v>
      </c>
      <c r="G1922" s="75"/>
      <c r="H1922" s="75"/>
      <c r="I1922" s="204"/>
      <c r="J1922" s="75"/>
      <c r="K1922" s="75"/>
      <c r="L1922" s="73"/>
      <c r="M1922" s="250"/>
      <c r="N1922" s="48"/>
      <c r="O1922" s="48"/>
      <c r="P1922" s="48"/>
      <c r="Q1922" s="48"/>
      <c r="R1922" s="48"/>
      <c r="S1922" s="48"/>
      <c r="T1922" s="96"/>
      <c r="AT1922" s="25" t="s">
        <v>176</v>
      </c>
      <c r="AU1922" s="25" t="s">
        <v>87</v>
      </c>
    </row>
    <row r="1923" spans="2:51" s="12" customFormat="1" ht="13.5">
      <c r="B1923" s="252"/>
      <c r="C1923" s="253"/>
      <c r="D1923" s="248" t="s">
        <v>180</v>
      </c>
      <c r="E1923" s="254" t="s">
        <v>24</v>
      </c>
      <c r="F1923" s="255" t="s">
        <v>417</v>
      </c>
      <c r="G1923" s="253"/>
      <c r="H1923" s="254" t="s">
        <v>24</v>
      </c>
      <c r="I1923" s="256"/>
      <c r="J1923" s="253"/>
      <c r="K1923" s="253"/>
      <c r="L1923" s="257"/>
      <c r="M1923" s="258"/>
      <c r="N1923" s="259"/>
      <c r="O1923" s="259"/>
      <c r="P1923" s="259"/>
      <c r="Q1923" s="259"/>
      <c r="R1923" s="259"/>
      <c r="S1923" s="259"/>
      <c r="T1923" s="260"/>
      <c r="AT1923" s="261" t="s">
        <v>180</v>
      </c>
      <c r="AU1923" s="261" t="s">
        <v>87</v>
      </c>
      <c r="AV1923" s="12" t="s">
        <v>25</v>
      </c>
      <c r="AW1923" s="12" t="s">
        <v>38</v>
      </c>
      <c r="AX1923" s="12" t="s">
        <v>75</v>
      </c>
      <c r="AY1923" s="261" t="s">
        <v>167</v>
      </c>
    </row>
    <row r="1924" spans="2:51" s="12" customFormat="1" ht="13.5">
      <c r="B1924" s="252"/>
      <c r="C1924" s="253"/>
      <c r="D1924" s="248" t="s">
        <v>180</v>
      </c>
      <c r="E1924" s="254" t="s">
        <v>24</v>
      </c>
      <c r="F1924" s="255" t="s">
        <v>2385</v>
      </c>
      <c r="G1924" s="253"/>
      <c r="H1924" s="254" t="s">
        <v>24</v>
      </c>
      <c r="I1924" s="256"/>
      <c r="J1924" s="253"/>
      <c r="K1924" s="253"/>
      <c r="L1924" s="257"/>
      <c r="M1924" s="258"/>
      <c r="N1924" s="259"/>
      <c r="O1924" s="259"/>
      <c r="P1924" s="259"/>
      <c r="Q1924" s="259"/>
      <c r="R1924" s="259"/>
      <c r="S1924" s="259"/>
      <c r="T1924" s="260"/>
      <c r="AT1924" s="261" t="s">
        <v>180</v>
      </c>
      <c r="AU1924" s="261" t="s">
        <v>87</v>
      </c>
      <c r="AV1924" s="12" t="s">
        <v>25</v>
      </c>
      <c r="AW1924" s="12" t="s">
        <v>38</v>
      </c>
      <c r="AX1924" s="12" t="s">
        <v>75</v>
      </c>
      <c r="AY1924" s="261" t="s">
        <v>167</v>
      </c>
    </row>
    <row r="1925" spans="2:51" s="13" customFormat="1" ht="13.5">
      <c r="B1925" s="262"/>
      <c r="C1925" s="263"/>
      <c r="D1925" s="248" t="s">
        <v>180</v>
      </c>
      <c r="E1925" s="264" t="s">
        <v>24</v>
      </c>
      <c r="F1925" s="265" t="s">
        <v>2386</v>
      </c>
      <c r="G1925" s="263"/>
      <c r="H1925" s="266">
        <v>20</v>
      </c>
      <c r="I1925" s="267"/>
      <c r="J1925" s="263"/>
      <c r="K1925" s="263"/>
      <c r="L1925" s="268"/>
      <c r="M1925" s="269"/>
      <c r="N1925" s="270"/>
      <c r="O1925" s="270"/>
      <c r="P1925" s="270"/>
      <c r="Q1925" s="270"/>
      <c r="R1925" s="270"/>
      <c r="S1925" s="270"/>
      <c r="T1925" s="271"/>
      <c r="AT1925" s="272" t="s">
        <v>180</v>
      </c>
      <c r="AU1925" s="272" t="s">
        <v>87</v>
      </c>
      <c r="AV1925" s="13" t="s">
        <v>87</v>
      </c>
      <c r="AW1925" s="13" t="s">
        <v>38</v>
      </c>
      <c r="AX1925" s="13" t="s">
        <v>25</v>
      </c>
      <c r="AY1925" s="272" t="s">
        <v>167</v>
      </c>
    </row>
    <row r="1926" spans="2:65" s="1" customFormat="1" ht="22.8" customHeight="1">
      <c r="B1926" s="47"/>
      <c r="C1926" s="236" t="s">
        <v>2392</v>
      </c>
      <c r="D1926" s="236" t="s">
        <v>169</v>
      </c>
      <c r="E1926" s="237" t="s">
        <v>2393</v>
      </c>
      <c r="F1926" s="238" t="s">
        <v>2394</v>
      </c>
      <c r="G1926" s="239" t="s">
        <v>226</v>
      </c>
      <c r="H1926" s="240">
        <v>2.88</v>
      </c>
      <c r="I1926" s="241"/>
      <c r="J1926" s="242">
        <f>ROUND(I1926*H1926,2)</f>
        <v>0</v>
      </c>
      <c r="K1926" s="238" t="s">
        <v>173</v>
      </c>
      <c r="L1926" s="73"/>
      <c r="M1926" s="243" t="s">
        <v>24</v>
      </c>
      <c r="N1926" s="244" t="s">
        <v>47</v>
      </c>
      <c r="O1926" s="48"/>
      <c r="P1926" s="245">
        <f>O1926*H1926</f>
        <v>0</v>
      </c>
      <c r="Q1926" s="245">
        <v>0.00017</v>
      </c>
      <c r="R1926" s="245">
        <f>Q1926*H1926</f>
        <v>0.0004896</v>
      </c>
      <c r="S1926" s="245">
        <v>0</v>
      </c>
      <c r="T1926" s="246">
        <f>S1926*H1926</f>
        <v>0</v>
      </c>
      <c r="AR1926" s="25" t="s">
        <v>301</v>
      </c>
      <c r="AT1926" s="25" t="s">
        <v>169</v>
      </c>
      <c r="AU1926" s="25" t="s">
        <v>87</v>
      </c>
      <c r="AY1926" s="25" t="s">
        <v>167</v>
      </c>
      <c r="BE1926" s="247">
        <f>IF(N1926="základní",J1926,0)</f>
        <v>0</v>
      </c>
      <c r="BF1926" s="247">
        <f>IF(N1926="snížená",J1926,0)</f>
        <v>0</v>
      </c>
      <c r="BG1926" s="247">
        <f>IF(N1926="zákl. přenesená",J1926,0)</f>
        <v>0</v>
      </c>
      <c r="BH1926" s="247">
        <f>IF(N1926="sníž. přenesená",J1926,0)</f>
        <v>0</v>
      </c>
      <c r="BI1926" s="247">
        <f>IF(N1926="nulová",J1926,0)</f>
        <v>0</v>
      </c>
      <c r="BJ1926" s="25" t="s">
        <v>87</v>
      </c>
      <c r="BK1926" s="247">
        <f>ROUND(I1926*H1926,2)</f>
        <v>0</v>
      </c>
      <c r="BL1926" s="25" t="s">
        <v>301</v>
      </c>
      <c r="BM1926" s="25" t="s">
        <v>2395</v>
      </c>
    </row>
    <row r="1927" spans="2:47" s="1" customFormat="1" ht="13.5">
      <c r="B1927" s="47"/>
      <c r="C1927" s="75"/>
      <c r="D1927" s="248" t="s">
        <v>176</v>
      </c>
      <c r="E1927" s="75"/>
      <c r="F1927" s="249" t="s">
        <v>2396</v>
      </c>
      <c r="G1927" s="75"/>
      <c r="H1927" s="75"/>
      <c r="I1927" s="204"/>
      <c r="J1927" s="75"/>
      <c r="K1927" s="75"/>
      <c r="L1927" s="73"/>
      <c r="M1927" s="250"/>
      <c r="N1927" s="48"/>
      <c r="O1927" s="48"/>
      <c r="P1927" s="48"/>
      <c r="Q1927" s="48"/>
      <c r="R1927" s="48"/>
      <c r="S1927" s="48"/>
      <c r="T1927" s="96"/>
      <c r="AT1927" s="25" t="s">
        <v>176</v>
      </c>
      <c r="AU1927" s="25" t="s">
        <v>87</v>
      </c>
    </row>
    <row r="1928" spans="2:51" s="12" customFormat="1" ht="13.5">
      <c r="B1928" s="252"/>
      <c r="C1928" s="253"/>
      <c r="D1928" s="248" t="s">
        <v>180</v>
      </c>
      <c r="E1928" s="254" t="s">
        <v>24</v>
      </c>
      <c r="F1928" s="255" t="s">
        <v>2222</v>
      </c>
      <c r="G1928" s="253"/>
      <c r="H1928" s="254" t="s">
        <v>24</v>
      </c>
      <c r="I1928" s="256"/>
      <c r="J1928" s="253"/>
      <c r="K1928" s="253"/>
      <c r="L1928" s="257"/>
      <c r="M1928" s="258"/>
      <c r="N1928" s="259"/>
      <c r="O1928" s="259"/>
      <c r="P1928" s="259"/>
      <c r="Q1928" s="259"/>
      <c r="R1928" s="259"/>
      <c r="S1928" s="259"/>
      <c r="T1928" s="260"/>
      <c r="AT1928" s="261" t="s">
        <v>180</v>
      </c>
      <c r="AU1928" s="261" t="s">
        <v>87</v>
      </c>
      <c r="AV1928" s="12" t="s">
        <v>25</v>
      </c>
      <c r="AW1928" s="12" t="s">
        <v>38</v>
      </c>
      <c r="AX1928" s="12" t="s">
        <v>75</v>
      </c>
      <c r="AY1928" s="261" t="s">
        <v>167</v>
      </c>
    </row>
    <row r="1929" spans="2:51" s="12" customFormat="1" ht="13.5">
      <c r="B1929" s="252"/>
      <c r="C1929" s="253"/>
      <c r="D1929" s="248" t="s">
        <v>180</v>
      </c>
      <c r="E1929" s="254" t="s">
        <v>24</v>
      </c>
      <c r="F1929" s="255" t="s">
        <v>2397</v>
      </c>
      <c r="G1929" s="253"/>
      <c r="H1929" s="254" t="s">
        <v>24</v>
      </c>
      <c r="I1929" s="256"/>
      <c r="J1929" s="253"/>
      <c r="K1929" s="253"/>
      <c r="L1929" s="257"/>
      <c r="M1929" s="258"/>
      <c r="N1929" s="259"/>
      <c r="O1929" s="259"/>
      <c r="P1929" s="259"/>
      <c r="Q1929" s="259"/>
      <c r="R1929" s="259"/>
      <c r="S1929" s="259"/>
      <c r="T1929" s="260"/>
      <c r="AT1929" s="261" t="s">
        <v>180</v>
      </c>
      <c r="AU1929" s="261" t="s">
        <v>87</v>
      </c>
      <c r="AV1929" s="12" t="s">
        <v>25</v>
      </c>
      <c r="AW1929" s="12" t="s">
        <v>38</v>
      </c>
      <c r="AX1929" s="12" t="s">
        <v>75</v>
      </c>
      <c r="AY1929" s="261" t="s">
        <v>167</v>
      </c>
    </row>
    <row r="1930" spans="2:51" s="13" customFormat="1" ht="13.5">
      <c r="B1930" s="262"/>
      <c r="C1930" s="263"/>
      <c r="D1930" s="248" t="s">
        <v>180</v>
      </c>
      <c r="E1930" s="264" t="s">
        <v>24</v>
      </c>
      <c r="F1930" s="265" t="s">
        <v>2398</v>
      </c>
      <c r="G1930" s="263"/>
      <c r="H1930" s="266">
        <v>2.88</v>
      </c>
      <c r="I1930" s="267"/>
      <c r="J1930" s="263"/>
      <c r="K1930" s="263"/>
      <c r="L1930" s="268"/>
      <c r="M1930" s="269"/>
      <c r="N1930" s="270"/>
      <c r="O1930" s="270"/>
      <c r="P1930" s="270"/>
      <c r="Q1930" s="270"/>
      <c r="R1930" s="270"/>
      <c r="S1930" s="270"/>
      <c r="T1930" s="271"/>
      <c r="AT1930" s="272" t="s">
        <v>180</v>
      </c>
      <c r="AU1930" s="272" t="s">
        <v>87</v>
      </c>
      <c r="AV1930" s="13" t="s">
        <v>87</v>
      </c>
      <c r="AW1930" s="13" t="s">
        <v>38</v>
      </c>
      <c r="AX1930" s="13" t="s">
        <v>25</v>
      </c>
      <c r="AY1930" s="272" t="s">
        <v>167</v>
      </c>
    </row>
    <row r="1931" spans="2:65" s="1" customFormat="1" ht="34.2" customHeight="1">
      <c r="B1931" s="47"/>
      <c r="C1931" s="236" t="s">
        <v>2399</v>
      </c>
      <c r="D1931" s="236" t="s">
        <v>169</v>
      </c>
      <c r="E1931" s="237" t="s">
        <v>2400</v>
      </c>
      <c r="F1931" s="238" t="s">
        <v>2401</v>
      </c>
      <c r="G1931" s="239" t="s">
        <v>226</v>
      </c>
      <c r="H1931" s="240">
        <v>8</v>
      </c>
      <c r="I1931" s="241"/>
      <c r="J1931" s="242">
        <f>ROUND(I1931*H1931,2)</f>
        <v>0</v>
      </c>
      <c r="K1931" s="238" t="s">
        <v>24</v>
      </c>
      <c r="L1931" s="73"/>
      <c r="M1931" s="243" t="s">
        <v>24</v>
      </c>
      <c r="N1931" s="244" t="s">
        <v>47</v>
      </c>
      <c r="O1931" s="48"/>
      <c r="P1931" s="245">
        <f>O1931*H1931</f>
        <v>0</v>
      </c>
      <c r="Q1931" s="245">
        <v>0.00023</v>
      </c>
      <c r="R1931" s="245">
        <f>Q1931*H1931</f>
        <v>0.00184</v>
      </c>
      <c r="S1931" s="245">
        <v>0</v>
      </c>
      <c r="T1931" s="246">
        <f>S1931*H1931</f>
        <v>0</v>
      </c>
      <c r="AR1931" s="25" t="s">
        <v>301</v>
      </c>
      <c r="AT1931" s="25" t="s">
        <v>169</v>
      </c>
      <c r="AU1931" s="25" t="s">
        <v>87</v>
      </c>
      <c r="AY1931" s="25" t="s">
        <v>167</v>
      </c>
      <c r="BE1931" s="247">
        <f>IF(N1931="základní",J1931,0)</f>
        <v>0</v>
      </c>
      <c r="BF1931" s="247">
        <f>IF(N1931="snížená",J1931,0)</f>
        <v>0</v>
      </c>
      <c r="BG1931" s="247">
        <f>IF(N1931="zákl. přenesená",J1931,0)</f>
        <v>0</v>
      </c>
      <c r="BH1931" s="247">
        <f>IF(N1931="sníž. přenesená",J1931,0)</f>
        <v>0</v>
      </c>
      <c r="BI1931" s="247">
        <f>IF(N1931="nulová",J1931,0)</f>
        <v>0</v>
      </c>
      <c r="BJ1931" s="25" t="s">
        <v>87</v>
      </c>
      <c r="BK1931" s="247">
        <f>ROUND(I1931*H1931,2)</f>
        <v>0</v>
      </c>
      <c r="BL1931" s="25" t="s">
        <v>301</v>
      </c>
      <c r="BM1931" s="25" t="s">
        <v>2402</v>
      </c>
    </row>
    <row r="1932" spans="2:47" s="1" customFormat="1" ht="13.5">
      <c r="B1932" s="47"/>
      <c r="C1932" s="75"/>
      <c r="D1932" s="248" t="s">
        <v>176</v>
      </c>
      <c r="E1932" s="75"/>
      <c r="F1932" s="249" t="s">
        <v>2401</v>
      </c>
      <c r="G1932" s="75"/>
      <c r="H1932" s="75"/>
      <c r="I1932" s="204"/>
      <c r="J1932" s="75"/>
      <c r="K1932" s="75"/>
      <c r="L1932" s="73"/>
      <c r="M1932" s="250"/>
      <c r="N1932" s="48"/>
      <c r="O1932" s="48"/>
      <c r="P1932" s="48"/>
      <c r="Q1932" s="48"/>
      <c r="R1932" s="48"/>
      <c r="S1932" s="48"/>
      <c r="T1932" s="96"/>
      <c r="AT1932" s="25" t="s">
        <v>176</v>
      </c>
      <c r="AU1932" s="25" t="s">
        <v>87</v>
      </c>
    </row>
    <row r="1933" spans="2:51" s="12" customFormat="1" ht="13.5">
      <c r="B1933" s="252"/>
      <c r="C1933" s="253"/>
      <c r="D1933" s="248" t="s">
        <v>180</v>
      </c>
      <c r="E1933" s="254" t="s">
        <v>24</v>
      </c>
      <c r="F1933" s="255" t="s">
        <v>2252</v>
      </c>
      <c r="G1933" s="253"/>
      <c r="H1933" s="254" t="s">
        <v>24</v>
      </c>
      <c r="I1933" s="256"/>
      <c r="J1933" s="253"/>
      <c r="K1933" s="253"/>
      <c r="L1933" s="257"/>
      <c r="M1933" s="258"/>
      <c r="N1933" s="259"/>
      <c r="O1933" s="259"/>
      <c r="P1933" s="259"/>
      <c r="Q1933" s="259"/>
      <c r="R1933" s="259"/>
      <c r="S1933" s="259"/>
      <c r="T1933" s="260"/>
      <c r="AT1933" s="261" t="s">
        <v>180</v>
      </c>
      <c r="AU1933" s="261" t="s">
        <v>87</v>
      </c>
      <c r="AV1933" s="12" t="s">
        <v>25</v>
      </c>
      <c r="AW1933" s="12" t="s">
        <v>38</v>
      </c>
      <c r="AX1933" s="12" t="s">
        <v>75</v>
      </c>
      <c r="AY1933" s="261" t="s">
        <v>167</v>
      </c>
    </row>
    <row r="1934" spans="2:51" s="13" customFormat="1" ht="13.5">
      <c r="B1934" s="262"/>
      <c r="C1934" s="263"/>
      <c r="D1934" s="248" t="s">
        <v>180</v>
      </c>
      <c r="E1934" s="264" t="s">
        <v>24</v>
      </c>
      <c r="F1934" s="265" t="s">
        <v>2403</v>
      </c>
      <c r="G1934" s="263"/>
      <c r="H1934" s="266">
        <v>8</v>
      </c>
      <c r="I1934" s="267"/>
      <c r="J1934" s="263"/>
      <c r="K1934" s="263"/>
      <c r="L1934" s="268"/>
      <c r="M1934" s="269"/>
      <c r="N1934" s="270"/>
      <c r="O1934" s="270"/>
      <c r="P1934" s="270"/>
      <c r="Q1934" s="270"/>
      <c r="R1934" s="270"/>
      <c r="S1934" s="270"/>
      <c r="T1934" s="271"/>
      <c r="AT1934" s="272" t="s">
        <v>180</v>
      </c>
      <c r="AU1934" s="272" t="s">
        <v>87</v>
      </c>
      <c r="AV1934" s="13" t="s">
        <v>87</v>
      </c>
      <c r="AW1934" s="13" t="s">
        <v>38</v>
      </c>
      <c r="AX1934" s="13" t="s">
        <v>25</v>
      </c>
      <c r="AY1934" s="272" t="s">
        <v>167</v>
      </c>
    </row>
    <row r="1935" spans="2:63" s="11" customFormat="1" ht="29.85" customHeight="1">
      <c r="B1935" s="220"/>
      <c r="C1935" s="221"/>
      <c r="D1935" s="222" t="s">
        <v>74</v>
      </c>
      <c r="E1935" s="234" t="s">
        <v>2404</v>
      </c>
      <c r="F1935" s="234" t="s">
        <v>2405</v>
      </c>
      <c r="G1935" s="221"/>
      <c r="H1935" s="221"/>
      <c r="I1935" s="224"/>
      <c r="J1935" s="235">
        <f>BK1935</f>
        <v>0</v>
      </c>
      <c r="K1935" s="221"/>
      <c r="L1935" s="226"/>
      <c r="M1935" s="227"/>
      <c r="N1935" s="228"/>
      <c r="O1935" s="228"/>
      <c r="P1935" s="229">
        <f>SUM(P1936:P1962)</f>
        <v>0</v>
      </c>
      <c r="Q1935" s="228"/>
      <c r="R1935" s="229">
        <f>SUM(R1936:R1962)</f>
        <v>0.28314</v>
      </c>
      <c r="S1935" s="228"/>
      <c r="T1935" s="230">
        <f>SUM(T1936:T1962)</f>
        <v>0</v>
      </c>
      <c r="AR1935" s="231" t="s">
        <v>87</v>
      </c>
      <c r="AT1935" s="232" t="s">
        <v>74</v>
      </c>
      <c r="AU1935" s="232" t="s">
        <v>25</v>
      </c>
      <c r="AY1935" s="231" t="s">
        <v>167</v>
      </c>
      <c r="BK1935" s="233">
        <f>SUM(BK1936:BK1962)</f>
        <v>0</v>
      </c>
    </row>
    <row r="1936" spans="2:65" s="1" customFormat="1" ht="22.8" customHeight="1">
      <c r="B1936" s="47"/>
      <c r="C1936" s="236" t="s">
        <v>2406</v>
      </c>
      <c r="D1936" s="236" t="s">
        <v>169</v>
      </c>
      <c r="E1936" s="237" t="s">
        <v>2407</v>
      </c>
      <c r="F1936" s="238" t="s">
        <v>2408</v>
      </c>
      <c r="G1936" s="239" t="s">
        <v>226</v>
      </c>
      <c r="H1936" s="240">
        <v>858</v>
      </c>
      <c r="I1936" s="241"/>
      <c r="J1936" s="242">
        <f>ROUND(I1936*H1936,2)</f>
        <v>0</v>
      </c>
      <c r="K1936" s="238" t="s">
        <v>173</v>
      </c>
      <c r="L1936" s="73"/>
      <c r="M1936" s="243" t="s">
        <v>24</v>
      </c>
      <c r="N1936" s="244" t="s">
        <v>47</v>
      </c>
      <c r="O1936" s="48"/>
      <c r="P1936" s="245">
        <f>O1936*H1936</f>
        <v>0</v>
      </c>
      <c r="Q1936" s="245">
        <v>0.00013</v>
      </c>
      <c r="R1936" s="245">
        <f>Q1936*H1936</f>
        <v>0.11153999999999999</v>
      </c>
      <c r="S1936" s="245">
        <v>0</v>
      </c>
      <c r="T1936" s="246">
        <f>S1936*H1936</f>
        <v>0</v>
      </c>
      <c r="AR1936" s="25" t="s">
        <v>301</v>
      </c>
      <c r="AT1936" s="25" t="s">
        <v>169</v>
      </c>
      <c r="AU1936" s="25" t="s">
        <v>87</v>
      </c>
      <c r="AY1936" s="25" t="s">
        <v>167</v>
      </c>
      <c r="BE1936" s="247">
        <f>IF(N1936="základní",J1936,0)</f>
        <v>0</v>
      </c>
      <c r="BF1936" s="247">
        <f>IF(N1936="snížená",J1936,0)</f>
        <v>0</v>
      </c>
      <c r="BG1936" s="247">
        <f>IF(N1936="zákl. přenesená",J1936,0)</f>
        <v>0</v>
      </c>
      <c r="BH1936" s="247">
        <f>IF(N1936="sníž. přenesená",J1936,0)</f>
        <v>0</v>
      </c>
      <c r="BI1936" s="247">
        <f>IF(N1936="nulová",J1936,0)</f>
        <v>0</v>
      </c>
      <c r="BJ1936" s="25" t="s">
        <v>87</v>
      </c>
      <c r="BK1936" s="247">
        <f>ROUND(I1936*H1936,2)</f>
        <v>0</v>
      </c>
      <c r="BL1936" s="25" t="s">
        <v>301</v>
      </c>
      <c r="BM1936" s="25" t="s">
        <v>2409</v>
      </c>
    </row>
    <row r="1937" spans="2:47" s="1" customFormat="1" ht="13.5">
      <c r="B1937" s="47"/>
      <c r="C1937" s="75"/>
      <c r="D1937" s="248" t="s">
        <v>176</v>
      </c>
      <c r="E1937" s="75"/>
      <c r="F1937" s="249" t="s">
        <v>2410</v>
      </c>
      <c r="G1937" s="75"/>
      <c r="H1937" s="75"/>
      <c r="I1937" s="204"/>
      <c r="J1937" s="75"/>
      <c r="K1937" s="75"/>
      <c r="L1937" s="73"/>
      <c r="M1937" s="250"/>
      <c r="N1937" s="48"/>
      <c r="O1937" s="48"/>
      <c r="P1937" s="48"/>
      <c r="Q1937" s="48"/>
      <c r="R1937" s="48"/>
      <c r="S1937" s="48"/>
      <c r="T1937" s="96"/>
      <c r="AT1937" s="25" t="s">
        <v>176</v>
      </c>
      <c r="AU1937" s="25" t="s">
        <v>87</v>
      </c>
    </row>
    <row r="1938" spans="2:51" s="12" customFormat="1" ht="13.5">
      <c r="B1938" s="252"/>
      <c r="C1938" s="253"/>
      <c r="D1938" s="248" t="s">
        <v>180</v>
      </c>
      <c r="E1938" s="254" t="s">
        <v>24</v>
      </c>
      <c r="F1938" s="255" t="s">
        <v>2411</v>
      </c>
      <c r="G1938" s="253"/>
      <c r="H1938" s="254" t="s">
        <v>24</v>
      </c>
      <c r="I1938" s="256"/>
      <c r="J1938" s="253"/>
      <c r="K1938" s="253"/>
      <c r="L1938" s="257"/>
      <c r="M1938" s="258"/>
      <c r="N1938" s="259"/>
      <c r="O1938" s="259"/>
      <c r="P1938" s="259"/>
      <c r="Q1938" s="259"/>
      <c r="R1938" s="259"/>
      <c r="S1938" s="259"/>
      <c r="T1938" s="260"/>
      <c r="AT1938" s="261" t="s">
        <v>180</v>
      </c>
      <c r="AU1938" s="261" t="s">
        <v>87</v>
      </c>
      <c r="AV1938" s="12" t="s">
        <v>25</v>
      </c>
      <c r="AW1938" s="12" t="s">
        <v>38</v>
      </c>
      <c r="AX1938" s="12" t="s">
        <v>75</v>
      </c>
      <c r="AY1938" s="261" t="s">
        <v>167</v>
      </c>
    </row>
    <row r="1939" spans="2:51" s="12" customFormat="1" ht="13.5">
      <c r="B1939" s="252"/>
      <c r="C1939" s="253"/>
      <c r="D1939" s="248" t="s">
        <v>180</v>
      </c>
      <c r="E1939" s="254" t="s">
        <v>24</v>
      </c>
      <c r="F1939" s="255" t="s">
        <v>831</v>
      </c>
      <c r="G1939" s="253"/>
      <c r="H1939" s="254" t="s">
        <v>24</v>
      </c>
      <c r="I1939" s="256"/>
      <c r="J1939" s="253"/>
      <c r="K1939" s="253"/>
      <c r="L1939" s="257"/>
      <c r="M1939" s="258"/>
      <c r="N1939" s="259"/>
      <c r="O1939" s="259"/>
      <c r="P1939" s="259"/>
      <c r="Q1939" s="259"/>
      <c r="R1939" s="259"/>
      <c r="S1939" s="259"/>
      <c r="T1939" s="260"/>
      <c r="AT1939" s="261" t="s">
        <v>180</v>
      </c>
      <c r="AU1939" s="261" t="s">
        <v>87</v>
      </c>
      <c r="AV1939" s="12" t="s">
        <v>25</v>
      </c>
      <c r="AW1939" s="12" t="s">
        <v>38</v>
      </c>
      <c r="AX1939" s="12" t="s">
        <v>75</v>
      </c>
      <c r="AY1939" s="261" t="s">
        <v>167</v>
      </c>
    </row>
    <row r="1940" spans="2:51" s="13" customFormat="1" ht="13.5">
      <c r="B1940" s="262"/>
      <c r="C1940" s="263"/>
      <c r="D1940" s="248" t="s">
        <v>180</v>
      </c>
      <c r="E1940" s="264" t="s">
        <v>24</v>
      </c>
      <c r="F1940" s="265" t="s">
        <v>2412</v>
      </c>
      <c r="G1940" s="263"/>
      <c r="H1940" s="266">
        <v>148.6</v>
      </c>
      <c r="I1940" s="267"/>
      <c r="J1940" s="263"/>
      <c r="K1940" s="263"/>
      <c r="L1940" s="268"/>
      <c r="M1940" s="269"/>
      <c r="N1940" s="270"/>
      <c r="O1940" s="270"/>
      <c r="P1940" s="270"/>
      <c r="Q1940" s="270"/>
      <c r="R1940" s="270"/>
      <c r="S1940" s="270"/>
      <c r="T1940" s="271"/>
      <c r="AT1940" s="272" t="s">
        <v>180</v>
      </c>
      <c r="AU1940" s="272" t="s">
        <v>87</v>
      </c>
      <c r="AV1940" s="13" t="s">
        <v>87</v>
      </c>
      <c r="AW1940" s="13" t="s">
        <v>38</v>
      </c>
      <c r="AX1940" s="13" t="s">
        <v>75</v>
      </c>
      <c r="AY1940" s="272" t="s">
        <v>167</v>
      </c>
    </row>
    <row r="1941" spans="2:51" s="12" customFormat="1" ht="13.5">
      <c r="B1941" s="252"/>
      <c r="C1941" s="253"/>
      <c r="D1941" s="248" t="s">
        <v>180</v>
      </c>
      <c r="E1941" s="254" t="s">
        <v>24</v>
      </c>
      <c r="F1941" s="255" t="s">
        <v>2413</v>
      </c>
      <c r="G1941" s="253"/>
      <c r="H1941" s="254" t="s">
        <v>24</v>
      </c>
      <c r="I1941" s="256"/>
      <c r="J1941" s="253"/>
      <c r="K1941" s="253"/>
      <c r="L1941" s="257"/>
      <c r="M1941" s="258"/>
      <c r="N1941" s="259"/>
      <c r="O1941" s="259"/>
      <c r="P1941" s="259"/>
      <c r="Q1941" s="259"/>
      <c r="R1941" s="259"/>
      <c r="S1941" s="259"/>
      <c r="T1941" s="260"/>
      <c r="AT1941" s="261" t="s">
        <v>180</v>
      </c>
      <c r="AU1941" s="261" t="s">
        <v>87</v>
      </c>
      <c r="AV1941" s="12" t="s">
        <v>25</v>
      </c>
      <c r="AW1941" s="12" t="s">
        <v>38</v>
      </c>
      <c r="AX1941" s="12" t="s">
        <v>75</v>
      </c>
      <c r="AY1941" s="261" t="s">
        <v>167</v>
      </c>
    </row>
    <row r="1942" spans="2:51" s="13" customFormat="1" ht="13.5">
      <c r="B1942" s="262"/>
      <c r="C1942" s="263"/>
      <c r="D1942" s="248" t="s">
        <v>180</v>
      </c>
      <c r="E1942" s="264" t="s">
        <v>24</v>
      </c>
      <c r="F1942" s="265" t="s">
        <v>2414</v>
      </c>
      <c r="G1942" s="263"/>
      <c r="H1942" s="266">
        <v>146</v>
      </c>
      <c r="I1942" s="267"/>
      <c r="J1942" s="263"/>
      <c r="K1942" s="263"/>
      <c r="L1942" s="268"/>
      <c r="M1942" s="269"/>
      <c r="N1942" s="270"/>
      <c r="O1942" s="270"/>
      <c r="P1942" s="270"/>
      <c r="Q1942" s="270"/>
      <c r="R1942" s="270"/>
      <c r="S1942" s="270"/>
      <c r="T1942" s="271"/>
      <c r="AT1942" s="272" t="s">
        <v>180</v>
      </c>
      <c r="AU1942" s="272" t="s">
        <v>87</v>
      </c>
      <c r="AV1942" s="13" t="s">
        <v>87</v>
      </c>
      <c r="AW1942" s="13" t="s">
        <v>38</v>
      </c>
      <c r="AX1942" s="13" t="s">
        <v>75</v>
      </c>
      <c r="AY1942" s="272" t="s">
        <v>167</v>
      </c>
    </row>
    <row r="1943" spans="2:51" s="15" customFormat="1" ht="13.5">
      <c r="B1943" s="295"/>
      <c r="C1943" s="296"/>
      <c r="D1943" s="248" t="s">
        <v>180</v>
      </c>
      <c r="E1943" s="297" t="s">
        <v>24</v>
      </c>
      <c r="F1943" s="298" t="s">
        <v>708</v>
      </c>
      <c r="G1943" s="296"/>
      <c r="H1943" s="299">
        <v>294.6</v>
      </c>
      <c r="I1943" s="300"/>
      <c r="J1943" s="296"/>
      <c r="K1943" s="296"/>
      <c r="L1943" s="301"/>
      <c r="M1943" s="302"/>
      <c r="N1943" s="303"/>
      <c r="O1943" s="303"/>
      <c r="P1943" s="303"/>
      <c r="Q1943" s="303"/>
      <c r="R1943" s="303"/>
      <c r="S1943" s="303"/>
      <c r="T1943" s="304"/>
      <c r="AT1943" s="305" t="s">
        <v>180</v>
      </c>
      <c r="AU1943" s="305" t="s">
        <v>87</v>
      </c>
      <c r="AV1943" s="15" t="s">
        <v>190</v>
      </c>
      <c r="AW1943" s="15" t="s">
        <v>38</v>
      </c>
      <c r="AX1943" s="15" t="s">
        <v>75</v>
      </c>
      <c r="AY1943" s="305" t="s">
        <v>167</v>
      </c>
    </row>
    <row r="1944" spans="2:51" s="12" customFormat="1" ht="13.5">
      <c r="B1944" s="252"/>
      <c r="C1944" s="253"/>
      <c r="D1944" s="248" t="s">
        <v>180</v>
      </c>
      <c r="E1944" s="254" t="s">
        <v>24</v>
      </c>
      <c r="F1944" s="255" t="s">
        <v>2415</v>
      </c>
      <c r="G1944" s="253"/>
      <c r="H1944" s="254" t="s">
        <v>24</v>
      </c>
      <c r="I1944" s="256"/>
      <c r="J1944" s="253"/>
      <c r="K1944" s="253"/>
      <c r="L1944" s="257"/>
      <c r="M1944" s="258"/>
      <c r="N1944" s="259"/>
      <c r="O1944" s="259"/>
      <c r="P1944" s="259"/>
      <c r="Q1944" s="259"/>
      <c r="R1944" s="259"/>
      <c r="S1944" s="259"/>
      <c r="T1944" s="260"/>
      <c r="AT1944" s="261" t="s">
        <v>180</v>
      </c>
      <c r="AU1944" s="261" t="s">
        <v>87</v>
      </c>
      <c r="AV1944" s="12" t="s">
        <v>25</v>
      </c>
      <c r="AW1944" s="12" t="s">
        <v>38</v>
      </c>
      <c r="AX1944" s="12" t="s">
        <v>75</v>
      </c>
      <c r="AY1944" s="261" t="s">
        <v>167</v>
      </c>
    </row>
    <row r="1945" spans="2:51" s="12" customFormat="1" ht="13.5">
      <c r="B1945" s="252"/>
      <c r="C1945" s="253"/>
      <c r="D1945" s="248" t="s">
        <v>180</v>
      </c>
      <c r="E1945" s="254" t="s">
        <v>24</v>
      </c>
      <c r="F1945" s="255" t="s">
        <v>831</v>
      </c>
      <c r="G1945" s="253"/>
      <c r="H1945" s="254" t="s">
        <v>24</v>
      </c>
      <c r="I1945" s="256"/>
      <c r="J1945" s="253"/>
      <c r="K1945" s="253"/>
      <c r="L1945" s="257"/>
      <c r="M1945" s="258"/>
      <c r="N1945" s="259"/>
      <c r="O1945" s="259"/>
      <c r="P1945" s="259"/>
      <c r="Q1945" s="259"/>
      <c r="R1945" s="259"/>
      <c r="S1945" s="259"/>
      <c r="T1945" s="260"/>
      <c r="AT1945" s="261" t="s">
        <v>180</v>
      </c>
      <c r="AU1945" s="261" t="s">
        <v>87</v>
      </c>
      <c r="AV1945" s="12" t="s">
        <v>25</v>
      </c>
      <c r="AW1945" s="12" t="s">
        <v>38</v>
      </c>
      <c r="AX1945" s="12" t="s">
        <v>75</v>
      </c>
      <c r="AY1945" s="261" t="s">
        <v>167</v>
      </c>
    </row>
    <row r="1946" spans="2:51" s="12" customFormat="1" ht="13.5">
      <c r="B1946" s="252"/>
      <c r="C1946" s="253"/>
      <c r="D1946" s="248" t="s">
        <v>180</v>
      </c>
      <c r="E1946" s="254" t="s">
        <v>24</v>
      </c>
      <c r="F1946" s="255" t="s">
        <v>752</v>
      </c>
      <c r="G1946" s="253"/>
      <c r="H1946" s="254" t="s">
        <v>24</v>
      </c>
      <c r="I1946" s="256"/>
      <c r="J1946" s="253"/>
      <c r="K1946" s="253"/>
      <c r="L1946" s="257"/>
      <c r="M1946" s="258"/>
      <c r="N1946" s="259"/>
      <c r="O1946" s="259"/>
      <c r="P1946" s="259"/>
      <c r="Q1946" s="259"/>
      <c r="R1946" s="259"/>
      <c r="S1946" s="259"/>
      <c r="T1946" s="260"/>
      <c r="AT1946" s="261" t="s">
        <v>180</v>
      </c>
      <c r="AU1946" s="261" t="s">
        <v>87</v>
      </c>
      <c r="AV1946" s="12" t="s">
        <v>25</v>
      </c>
      <c r="AW1946" s="12" t="s">
        <v>38</v>
      </c>
      <c r="AX1946" s="12" t="s">
        <v>75</v>
      </c>
      <c r="AY1946" s="261" t="s">
        <v>167</v>
      </c>
    </row>
    <row r="1947" spans="2:51" s="13" customFormat="1" ht="13.5">
      <c r="B1947" s="262"/>
      <c r="C1947" s="263"/>
      <c r="D1947" s="248" t="s">
        <v>180</v>
      </c>
      <c r="E1947" s="264" t="s">
        <v>24</v>
      </c>
      <c r="F1947" s="265" t="s">
        <v>753</v>
      </c>
      <c r="G1947" s="263"/>
      <c r="H1947" s="266">
        <v>27</v>
      </c>
      <c r="I1947" s="267"/>
      <c r="J1947" s="263"/>
      <c r="K1947" s="263"/>
      <c r="L1947" s="268"/>
      <c r="M1947" s="269"/>
      <c r="N1947" s="270"/>
      <c r="O1947" s="270"/>
      <c r="P1947" s="270"/>
      <c r="Q1947" s="270"/>
      <c r="R1947" s="270"/>
      <c r="S1947" s="270"/>
      <c r="T1947" s="271"/>
      <c r="AT1947" s="272" t="s">
        <v>180</v>
      </c>
      <c r="AU1947" s="272" t="s">
        <v>87</v>
      </c>
      <c r="AV1947" s="13" t="s">
        <v>87</v>
      </c>
      <c r="AW1947" s="13" t="s">
        <v>38</v>
      </c>
      <c r="AX1947" s="13" t="s">
        <v>75</v>
      </c>
      <c r="AY1947" s="272" t="s">
        <v>167</v>
      </c>
    </row>
    <row r="1948" spans="2:51" s="12" customFormat="1" ht="13.5">
      <c r="B1948" s="252"/>
      <c r="C1948" s="253"/>
      <c r="D1948" s="248" t="s">
        <v>180</v>
      </c>
      <c r="E1948" s="254" t="s">
        <v>24</v>
      </c>
      <c r="F1948" s="255" t="s">
        <v>754</v>
      </c>
      <c r="G1948" s="253"/>
      <c r="H1948" s="254" t="s">
        <v>24</v>
      </c>
      <c r="I1948" s="256"/>
      <c r="J1948" s="253"/>
      <c r="K1948" s="253"/>
      <c r="L1948" s="257"/>
      <c r="M1948" s="258"/>
      <c r="N1948" s="259"/>
      <c r="O1948" s="259"/>
      <c r="P1948" s="259"/>
      <c r="Q1948" s="259"/>
      <c r="R1948" s="259"/>
      <c r="S1948" s="259"/>
      <c r="T1948" s="260"/>
      <c r="AT1948" s="261" t="s">
        <v>180</v>
      </c>
      <c r="AU1948" s="261" t="s">
        <v>87</v>
      </c>
      <c r="AV1948" s="12" t="s">
        <v>25</v>
      </c>
      <c r="AW1948" s="12" t="s">
        <v>38</v>
      </c>
      <c r="AX1948" s="12" t="s">
        <v>75</v>
      </c>
      <c r="AY1948" s="261" t="s">
        <v>167</v>
      </c>
    </row>
    <row r="1949" spans="2:51" s="13" customFormat="1" ht="13.5">
      <c r="B1949" s="262"/>
      <c r="C1949" s="263"/>
      <c r="D1949" s="248" t="s">
        <v>180</v>
      </c>
      <c r="E1949" s="264" t="s">
        <v>24</v>
      </c>
      <c r="F1949" s="265" t="s">
        <v>755</v>
      </c>
      <c r="G1949" s="263"/>
      <c r="H1949" s="266">
        <v>23.878</v>
      </c>
      <c r="I1949" s="267"/>
      <c r="J1949" s="263"/>
      <c r="K1949" s="263"/>
      <c r="L1949" s="268"/>
      <c r="M1949" s="269"/>
      <c r="N1949" s="270"/>
      <c r="O1949" s="270"/>
      <c r="P1949" s="270"/>
      <c r="Q1949" s="270"/>
      <c r="R1949" s="270"/>
      <c r="S1949" s="270"/>
      <c r="T1949" s="271"/>
      <c r="AT1949" s="272" t="s">
        <v>180</v>
      </c>
      <c r="AU1949" s="272" t="s">
        <v>87</v>
      </c>
      <c r="AV1949" s="13" t="s">
        <v>87</v>
      </c>
      <c r="AW1949" s="13" t="s">
        <v>38</v>
      </c>
      <c r="AX1949" s="13" t="s">
        <v>75</v>
      </c>
      <c r="AY1949" s="272" t="s">
        <v>167</v>
      </c>
    </row>
    <row r="1950" spans="2:51" s="12" customFormat="1" ht="13.5">
      <c r="B1950" s="252"/>
      <c r="C1950" s="253"/>
      <c r="D1950" s="248" t="s">
        <v>180</v>
      </c>
      <c r="E1950" s="254" t="s">
        <v>24</v>
      </c>
      <c r="F1950" s="255" t="s">
        <v>2416</v>
      </c>
      <c r="G1950" s="253"/>
      <c r="H1950" s="254" t="s">
        <v>24</v>
      </c>
      <c r="I1950" s="256"/>
      <c r="J1950" s="253"/>
      <c r="K1950" s="253"/>
      <c r="L1950" s="257"/>
      <c r="M1950" s="258"/>
      <c r="N1950" s="259"/>
      <c r="O1950" s="259"/>
      <c r="P1950" s="259"/>
      <c r="Q1950" s="259"/>
      <c r="R1950" s="259"/>
      <c r="S1950" s="259"/>
      <c r="T1950" s="260"/>
      <c r="AT1950" s="261" t="s">
        <v>180</v>
      </c>
      <c r="AU1950" s="261" t="s">
        <v>87</v>
      </c>
      <c r="AV1950" s="12" t="s">
        <v>25</v>
      </c>
      <c r="AW1950" s="12" t="s">
        <v>38</v>
      </c>
      <c r="AX1950" s="12" t="s">
        <v>75</v>
      </c>
      <c r="AY1950" s="261" t="s">
        <v>167</v>
      </c>
    </row>
    <row r="1951" spans="2:51" s="13" customFormat="1" ht="13.5">
      <c r="B1951" s="262"/>
      <c r="C1951" s="263"/>
      <c r="D1951" s="248" t="s">
        <v>180</v>
      </c>
      <c r="E1951" s="264" t="s">
        <v>24</v>
      </c>
      <c r="F1951" s="265" t="s">
        <v>2417</v>
      </c>
      <c r="G1951" s="263"/>
      <c r="H1951" s="266">
        <v>416.95</v>
      </c>
      <c r="I1951" s="267"/>
      <c r="J1951" s="263"/>
      <c r="K1951" s="263"/>
      <c r="L1951" s="268"/>
      <c r="M1951" s="269"/>
      <c r="N1951" s="270"/>
      <c r="O1951" s="270"/>
      <c r="P1951" s="270"/>
      <c r="Q1951" s="270"/>
      <c r="R1951" s="270"/>
      <c r="S1951" s="270"/>
      <c r="T1951" s="271"/>
      <c r="AT1951" s="272" t="s">
        <v>180</v>
      </c>
      <c r="AU1951" s="272" t="s">
        <v>87</v>
      </c>
      <c r="AV1951" s="13" t="s">
        <v>87</v>
      </c>
      <c r="AW1951" s="13" t="s">
        <v>38</v>
      </c>
      <c r="AX1951" s="13" t="s">
        <v>75</v>
      </c>
      <c r="AY1951" s="272" t="s">
        <v>167</v>
      </c>
    </row>
    <row r="1952" spans="2:51" s="13" customFormat="1" ht="13.5">
      <c r="B1952" s="262"/>
      <c r="C1952" s="263"/>
      <c r="D1952" s="248" t="s">
        <v>180</v>
      </c>
      <c r="E1952" s="264" t="s">
        <v>24</v>
      </c>
      <c r="F1952" s="265" t="s">
        <v>2418</v>
      </c>
      <c r="G1952" s="263"/>
      <c r="H1952" s="266">
        <v>204.88</v>
      </c>
      <c r="I1952" s="267"/>
      <c r="J1952" s="263"/>
      <c r="K1952" s="263"/>
      <c r="L1952" s="268"/>
      <c r="M1952" s="269"/>
      <c r="N1952" s="270"/>
      <c r="O1952" s="270"/>
      <c r="P1952" s="270"/>
      <c r="Q1952" s="270"/>
      <c r="R1952" s="270"/>
      <c r="S1952" s="270"/>
      <c r="T1952" s="271"/>
      <c r="AT1952" s="272" t="s">
        <v>180</v>
      </c>
      <c r="AU1952" s="272" t="s">
        <v>87</v>
      </c>
      <c r="AV1952" s="13" t="s">
        <v>87</v>
      </c>
      <c r="AW1952" s="13" t="s">
        <v>38</v>
      </c>
      <c r="AX1952" s="13" t="s">
        <v>75</v>
      </c>
      <c r="AY1952" s="272" t="s">
        <v>167</v>
      </c>
    </row>
    <row r="1953" spans="2:51" s="12" customFormat="1" ht="13.5">
      <c r="B1953" s="252"/>
      <c r="C1953" s="253"/>
      <c r="D1953" s="248" t="s">
        <v>180</v>
      </c>
      <c r="E1953" s="254" t="s">
        <v>24</v>
      </c>
      <c r="F1953" s="255" t="s">
        <v>2419</v>
      </c>
      <c r="G1953" s="253"/>
      <c r="H1953" s="254" t="s">
        <v>24</v>
      </c>
      <c r="I1953" s="256"/>
      <c r="J1953" s="253"/>
      <c r="K1953" s="253"/>
      <c r="L1953" s="257"/>
      <c r="M1953" s="258"/>
      <c r="N1953" s="259"/>
      <c r="O1953" s="259"/>
      <c r="P1953" s="259"/>
      <c r="Q1953" s="259"/>
      <c r="R1953" s="259"/>
      <c r="S1953" s="259"/>
      <c r="T1953" s="260"/>
      <c r="AT1953" s="261" t="s">
        <v>180</v>
      </c>
      <c r="AU1953" s="261" t="s">
        <v>87</v>
      </c>
      <c r="AV1953" s="12" t="s">
        <v>25</v>
      </c>
      <c r="AW1953" s="12" t="s">
        <v>38</v>
      </c>
      <c r="AX1953" s="12" t="s">
        <v>75</v>
      </c>
      <c r="AY1953" s="261" t="s">
        <v>167</v>
      </c>
    </row>
    <row r="1954" spans="2:51" s="13" customFormat="1" ht="13.5">
      <c r="B1954" s="262"/>
      <c r="C1954" s="263"/>
      <c r="D1954" s="248" t="s">
        <v>180</v>
      </c>
      <c r="E1954" s="264" t="s">
        <v>24</v>
      </c>
      <c r="F1954" s="265" t="s">
        <v>2420</v>
      </c>
      <c r="G1954" s="263"/>
      <c r="H1954" s="266">
        <v>-20</v>
      </c>
      <c r="I1954" s="267"/>
      <c r="J1954" s="263"/>
      <c r="K1954" s="263"/>
      <c r="L1954" s="268"/>
      <c r="M1954" s="269"/>
      <c r="N1954" s="270"/>
      <c r="O1954" s="270"/>
      <c r="P1954" s="270"/>
      <c r="Q1954" s="270"/>
      <c r="R1954" s="270"/>
      <c r="S1954" s="270"/>
      <c r="T1954" s="271"/>
      <c r="AT1954" s="272" t="s">
        <v>180</v>
      </c>
      <c r="AU1954" s="272" t="s">
        <v>87</v>
      </c>
      <c r="AV1954" s="13" t="s">
        <v>87</v>
      </c>
      <c r="AW1954" s="13" t="s">
        <v>38</v>
      </c>
      <c r="AX1954" s="13" t="s">
        <v>75</v>
      </c>
      <c r="AY1954" s="272" t="s">
        <v>167</v>
      </c>
    </row>
    <row r="1955" spans="2:51" s="12" customFormat="1" ht="13.5">
      <c r="B1955" s="252"/>
      <c r="C1955" s="253"/>
      <c r="D1955" s="248" t="s">
        <v>180</v>
      </c>
      <c r="E1955" s="254" t="s">
        <v>24</v>
      </c>
      <c r="F1955" s="255" t="s">
        <v>2421</v>
      </c>
      <c r="G1955" s="253"/>
      <c r="H1955" s="254" t="s">
        <v>24</v>
      </c>
      <c r="I1955" s="256"/>
      <c r="J1955" s="253"/>
      <c r="K1955" s="253"/>
      <c r="L1955" s="257"/>
      <c r="M1955" s="258"/>
      <c r="N1955" s="259"/>
      <c r="O1955" s="259"/>
      <c r="P1955" s="259"/>
      <c r="Q1955" s="259"/>
      <c r="R1955" s="259"/>
      <c r="S1955" s="259"/>
      <c r="T1955" s="260"/>
      <c r="AT1955" s="261" t="s">
        <v>180</v>
      </c>
      <c r="AU1955" s="261" t="s">
        <v>87</v>
      </c>
      <c r="AV1955" s="12" t="s">
        <v>25</v>
      </c>
      <c r="AW1955" s="12" t="s">
        <v>38</v>
      </c>
      <c r="AX1955" s="12" t="s">
        <v>75</v>
      </c>
      <c r="AY1955" s="261" t="s">
        <v>167</v>
      </c>
    </row>
    <row r="1956" spans="2:51" s="13" customFormat="1" ht="13.5">
      <c r="B1956" s="262"/>
      <c r="C1956" s="263"/>
      <c r="D1956" s="248" t="s">
        <v>180</v>
      </c>
      <c r="E1956" s="264" t="s">
        <v>24</v>
      </c>
      <c r="F1956" s="265" t="s">
        <v>2422</v>
      </c>
      <c r="G1956" s="263"/>
      <c r="H1956" s="266">
        <v>-98</v>
      </c>
      <c r="I1956" s="267"/>
      <c r="J1956" s="263"/>
      <c r="K1956" s="263"/>
      <c r="L1956" s="268"/>
      <c r="M1956" s="269"/>
      <c r="N1956" s="270"/>
      <c r="O1956" s="270"/>
      <c r="P1956" s="270"/>
      <c r="Q1956" s="270"/>
      <c r="R1956" s="270"/>
      <c r="S1956" s="270"/>
      <c r="T1956" s="271"/>
      <c r="AT1956" s="272" t="s">
        <v>180</v>
      </c>
      <c r="AU1956" s="272" t="s">
        <v>87</v>
      </c>
      <c r="AV1956" s="13" t="s">
        <v>87</v>
      </c>
      <c r="AW1956" s="13" t="s">
        <v>38</v>
      </c>
      <c r="AX1956" s="13" t="s">
        <v>75</v>
      </c>
      <c r="AY1956" s="272" t="s">
        <v>167</v>
      </c>
    </row>
    <row r="1957" spans="2:51" s="13" customFormat="1" ht="13.5">
      <c r="B1957" s="262"/>
      <c r="C1957" s="263"/>
      <c r="D1957" s="248" t="s">
        <v>180</v>
      </c>
      <c r="E1957" s="264" t="s">
        <v>24</v>
      </c>
      <c r="F1957" s="265" t="s">
        <v>2423</v>
      </c>
      <c r="G1957" s="263"/>
      <c r="H1957" s="266">
        <v>8.692</v>
      </c>
      <c r="I1957" s="267"/>
      <c r="J1957" s="263"/>
      <c r="K1957" s="263"/>
      <c r="L1957" s="268"/>
      <c r="M1957" s="269"/>
      <c r="N1957" s="270"/>
      <c r="O1957" s="270"/>
      <c r="P1957" s="270"/>
      <c r="Q1957" s="270"/>
      <c r="R1957" s="270"/>
      <c r="S1957" s="270"/>
      <c r="T1957" s="271"/>
      <c r="AT1957" s="272" t="s">
        <v>180</v>
      </c>
      <c r="AU1957" s="272" t="s">
        <v>87</v>
      </c>
      <c r="AV1957" s="13" t="s">
        <v>87</v>
      </c>
      <c r="AW1957" s="13" t="s">
        <v>38</v>
      </c>
      <c r="AX1957" s="13" t="s">
        <v>75</v>
      </c>
      <c r="AY1957" s="272" t="s">
        <v>167</v>
      </c>
    </row>
    <row r="1958" spans="2:51" s="14" customFormat="1" ht="13.5">
      <c r="B1958" s="273"/>
      <c r="C1958" s="274"/>
      <c r="D1958" s="248" t="s">
        <v>180</v>
      </c>
      <c r="E1958" s="275" t="s">
        <v>24</v>
      </c>
      <c r="F1958" s="276" t="s">
        <v>201</v>
      </c>
      <c r="G1958" s="274"/>
      <c r="H1958" s="277">
        <v>858</v>
      </c>
      <c r="I1958" s="278"/>
      <c r="J1958" s="274"/>
      <c r="K1958" s="274"/>
      <c r="L1958" s="279"/>
      <c r="M1958" s="280"/>
      <c r="N1958" s="281"/>
      <c r="O1958" s="281"/>
      <c r="P1958" s="281"/>
      <c r="Q1958" s="281"/>
      <c r="R1958" s="281"/>
      <c r="S1958" s="281"/>
      <c r="T1958" s="282"/>
      <c r="AT1958" s="283" t="s">
        <v>180</v>
      </c>
      <c r="AU1958" s="283" t="s">
        <v>87</v>
      </c>
      <c r="AV1958" s="14" t="s">
        <v>174</v>
      </c>
      <c r="AW1958" s="14" t="s">
        <v>38</v>
      </c>
      <c r="AX1958" s="14" t="s">
        <v>25</v>
      </c>
      <c r="AY1958" s="283" t="s">
        <v>167</v>
      </c>
    </row>
    <row r="1959" spans="2:65" s="1" customFormat="1" ht="22.8" customHeight="1">
      <c r="B1959" s="47"/>
      <c r="C1959" s="236" t="s">
        <v>2424</v>
      </c>
      <c r="D1959" s="236" t="s">
        <v>169</v>
      </c>
      <c r="E1959" s="237" t="s">
        <v>2425</v>
      </c>
      <c r="F1959" s="238" t="s">
        <v>2426</v>
      </c>
      <c r="G1959" s="239" t="s">
        <v>226</v>
      </c>
      <c r="H1959" s="240">
        <v>858</v>
      </c>
      <c r="I1959" s="241"/>
      <c r="J1959" s="242">
        <f>ROUND(I1959*H1959,2)</f>
        <v>0</v>
      </c>
      <c r="K1959" s="238" t="s">
        <v>173</v>
      </c>
      <c r="L1959" s="73"/>
      <c r="M1959" s="243" t="s">
        <v>24</v>
      </c>
      <c r="N1959" s="244" t="s">
        <v>47</v>
      </c>
      <c r="O1959" s="48"/>
      <c r="P1959" s="245">
        <f>O1959*H1959</f>
        <v>0</v>
      </c>
      <c r="Q1959" s="245">
        <v>0.0002</v>
      </c>
      <c r="R1959" s="245">
        <f>Q1959*H1959</f>
        <v>0.1716</v>
      </c>
      <c r="S1959" s="245">
        <v>0</v>
      </c>
      <c r="T1959" s="246">
        <f>S1959*H1959</f>
        <v>0</v>
      </c>
      <c r="AR1959" s="25" t="s">
        <v>301</v>
      </c>
      <c r="AT1959" s="25" t="s">
        <v>169</v>
      </c>
      <c r="AU1959" s="25" t="s">
        <v>87</v>
      </c>
      <c r="AY1959" s="25" t="s">
        <v>167</v>
      </c>
      <c r="BE1959" s="247">
        <f>IF(N1959="základní",J1959,0)</f>
        <v>0</v>
      </c>
      <c r="BF1959" s="247">
        <f>IF(N1959="snížená",J1959,0)</f>
        <v>0</v>
      </c>
      <c r="BG1959" s="247">
        <f>IF(N1959="zákl. přenesená",J1959,0)</f>
        <v>0</v>
      </c>
      <c r="BH1959" s="247">
        <f>IF(N1959="sníž. přenesená",J1959,0)</f>
        <v>0</v>
      </c>
      <c r="BI1959" s="247">
        <f>IF(N1959="nulová",J1959,0)</f>
        <v>0</v>
      </c>
      <c r="BJ1959" s="25" t="s">
        <v>87</v>
      </c>
      <c r="BK1959" s="247">
        <f>ROUND(I1959*H1959,2)</f>
        <v>0</v>
      </c>
      <c r="BL1959" s="25" t="s">
        <v>301</v>
      </c>
      <c r="BM1959" s="25" t="s">
        <v>2427</v>
      </c>
    </row>
    <row r="1960" spans="2:47" s="1" customFormat="1" ht="13.5">
      <c r="B1960" s="47"/>
      <c r="C1960" s="75"/>
      <c r="D1960" s="248" t="s">
        <v>176</v>
      </c>
      <c r="E1960" s="75"/>
      <c r="F1960" s="249" t="s">
        <v>2428</v>
      </c>
      <c r="G1960" s="75"/>
      <c r="H1960" s="75"/>
      <c r="I1960" s="204"/>
      <c r="J1960" s="75"/>
      <c r="K1960" s="75"/>
      <c r="L1960" s="73"/>
      <c r="M1960" s="250"/>
      <c r="N1960" s="48"/>
      <c r="O1960" s="48"/>
      <c r="P1960" s="48"/>
      <c r="Q1960" s="48"/>
      <c r="R1960" s="48"/>
      <c r="S1960" s="48"/>
      <c r="T1960" s="96"/>
      <c r="AT1960" s="25" t="s">
        <v>176</v>
      </c>
      <c r="AU1960" s="25" t="s">
        <v>87</v>
      </c>
    </row>
    <row r="1961" spans="2:51" s="12" customFormat="1" ht="13.5">
      <c r="B1961" s="252"/>
      <c r="C1961" s="253"/>
      <c r="D1961" s="248" t="s">
        <v>180</v>
      </c>
      <c r="E1961" s="254" t="s">
        <v>24</v>
      </c>
      <c r="F1961" s="255" t="s">
        <v>2429</v>
      </c>
      <c r="G1961" s="253"/>
      <c r="H1961" s="254" t="s">
        <v>24</v>
      </c>
      <c r="I1961" s="256"/>
      <c r="J1961" s="253"/>
      <c r="K1961" s="253"/>
      <c r="L1961" s="257"/>
      <c r="M1961" s="258"/>
      <c r="N1961" s="259"/>
      <c r="O1961" s="259"/>
      <c r="P1961" s="259"/>
      <c r="Q1961" s="259"/>
      <c r="R1961" s="259"/>
      <c r="S1961" s="259"/>
      <c r="T1961" s="260"/>
      <c r="AT1961" s="261" t="s">
        <v>180</v>
      </c>
      <c r="AU1961" s="261" t="s">
        <v>87</v>
      </c>
      <c r="AV1961" s="12" t="s">
        <v>25</v>
      </c>
      <c r="AW1961" s="12" t="s">
        <v>38</v>
      </c>
      <c r="AX1961" s="12" t="s">
        <v>75</v>
      </c>
      <c r="AY1961" s="261" t="s">
        <v>167</v>
      </c>
    </row>
    <row r="1962" spans="2:51" s="13" customFormat="1" ht="13.5">
      <c r="B1962" s="262"/>
      <c r="C1962" s="263"/>
      <c r="D1962" s="248" t="s">
        <v>180</v>
      </c>
      <c r="E1962" s="264" t="s">
        <v>24</v>
      </c>
      <c r="F1962" s="265" t="s">
        <v>2430</v>
      </c>
      <c r="G1962" s="263"/>
      <c r="H1962" s="266">
        <v>858</v>
      </c>
      <c r="I1962" s="267"/>
      <c r="J1962" s="263"/>
      <c r="K1962" s="263"/>
      <c r="L1962" s="268"/>
      <c r="M1962" s="269"/>
      <c r="N1962" s="270"/>
      <c r="O1962" s="270"/>
      <c r="P1962" s="270"/>
      <c r="Q1962" s="270"/>
      <c r="R1962" s="270"/>
      <c r="S1962" s="270"/>
      <c r="T1962" s="271"/>
      <c r="AT1962" s="272" t="s">
        <v>180</v>
      </c>
      <c r="AU1962" s="272" t="s">
        <v>87</v>
      </c>
      <c r="AV1962" s="13" t="s">
        <v>87</v>
      </c>
      <c r="AW1962" s="13" t="s">
        <v>38</v>
      </c>
      <c r="AX1962" s="13" t="s">
        <v>25</v>
      </c>
      <c r="AY1962" s="272" t="s">
        <v>167</v>
      </c>
    </row>
    <row r="1963" spans="2:63" s="11" customFormat="1" ht="29.85" customHeight="1">
      <c r="B1963" s="220"/>
      <c r="C1963" s="221"/>
      <c r="D1963" s="222" t="s">
        <v>74</v>
      </c>
      <c r="E1963" s="234" t="s">
        <v>2431</v>
      </c>
      <c r="F1963" s="234" t="s">
        <v>2432</v>
      </c>
      <c r="G1963" s="221"/>
      <c r="H1963" s="221"/>
      <c r="I1963" s="224"/>
      <c r="J1963" s="235">
        <f>BK1963</f>
        <v>0</v>
      </c>
      <c r="K1963" s="221"/>
      <c r="L1963" s="226"/>
      <c r="M1963" s="227"/>
      <c r="N1963" s="228"/>
      <c r="O1963" s="228"/>
      <c r="P1963" s="229">
        <f>SUM(P1964:P1971)</f>
        <v>0</v>
      </c>
      <c r="Q1963" s="228"/>
      <c r="R1963" s="229">
        <f>SUM(R1964:R1971)</f>
        <v>0.00020600000000000002</v>
      </c>
      <c r="S1963" s="228"/>
      <c r="T1963" s="230">
        <f>SUM(T1964:T1971)</f>
        <v>0</v>
      </c>
      <c r="AR1963" s="231" t="s">
        <v>87</v>
      </c>
      <c r="AT1963" s="232" t="s">
        <v>74</v>
      </c>
      <c r="AU1963" s="232" t="s">
        <v>25</v>
      </c>
      <c r="AY1963" s="231" t="s">
        <v>167</v>
      </c>
      <c r="BK1963" s="233">
        <f>SUM(BK1964:BK1971)</f>
        <v>0</v>
      </c>
    </row>
    <row r="1964" spans="2:65" s="1" customFormat="1" ht="14.4" customHeight="1">
      <c r="B1964" s="47"/>
      <c r="C1964" s="236" t="s">
        <v>2433</v>
      </c>
      <c r="D1964" s="236" t="s">
        <v>169</v>
      </c>
      <c r="E1964" s="237" t="s">
        <v>2434</v>
      </c>
      <c r="F1964" s="238" t="s">
        <v>2435</v>
      </c>
      <c r="G1964" s="239" t="s">
        <v>226</v>
      </c>
      <c r="H1964" s="240">
        <v>2</v>
      </c>
      <c r="I1964" s="241"/>
      <c r="J1964" s="242">
        <f>ROUND(I1964*H1964,2)</f>
        <v>0</v>
      </c>
      <c r="K1964" s="238" t="s">
        <v>173</v>
      </c>
      <c r="L1964" s="73"/>
      <c r="M1964" s="243" t="s">
        <v>24</v>
      </c>
      <c r="N1964" s="244" t="s">
        <v>47</v>
      </c>
      <c r="O1964" s="48"/>
      <c r="P1964" s="245">
        <f>O1964*H1964</f>
        <v>0</v>
      </c>
      <c r="Q1964" s="245">
        <v>0</v>
      </c>
      <c r="R1964" s="245">
        <f>Q1964*H1964</f>
        <v>0</v>
      </c>
      <c r="S1964" s="245">
        <v>0</v>
      </c>
      <c r="T1964" s="246">
        <f>S1964*H1964</f>
        <v>0</v>
      </c>
      <c r="AR1964" s="25" t="s">
        <v>301</v>
      </c>
      <c r="AT1964" s="25" t="s">
        <v>169</v>
      </c>
      <c r="AU1964" s="25" t="s">
        <v>87</v>
      </c>
      <c r="AY1964" s="25" t="s">
        <v>167</v>
      </c>
      <c r="BE1964" s="247">
        <f>IF(N1964="základní",J1964,0)</f>
        <v>0</v>
      </c>
      <c r="BF1964" s="247">
        <f>IF(N1964="snížená",J1964,0)</f>
        <v>0</v>
      </c>
      <c r="BG1964" s="247">
        <f>IF(N1964="zákl. přenesená",J1964,0)</f>
        <v>0</v>
      </c>
      <c r="BH1964" s="247">
        <f>IF(N1964="sníž. přenesená",J1964,0)</f>
        <v>0</v>
      </c>
      <c r="BI1964" s="247">
        <f>IF(N1964="nulová",J1964,0)</f>
        <v>0</v>
      </c>
      <c r="BJ1964" s="25" t="s">
        <v>87</v>
      </c>
      <c r="BK1964" s="247">
        <f>ROUND(I1964*H1964,2)</f>
        <v>0</v>
      </c>
      <c r="BL1964" s="25" t="s">
        <v>301</v>
      </c>
      <c r="BM1964" s="25" t="s">
        <v>2436</v>
      </c>
    </row>
    <row r="1965" spans="2:47" s="1" customFormat="1" ht="13.5">
      <c r="B1965" s="47"/>
      <c r="C1965" s="75"/>
      <c r="D1965" s="248" t="s">
        <v>176</v>
      </c>
      <c r="E1965" s="75"/>
      <c r="F1965" s="249" t="s">
        <v>2437</v>
      </c>
      <c r="G1965" s="75"/>
      <c r="H1965" s="75"/>
      <c r="I1965" s="204"/>
      <c r="J1965" s="75"/>
      <c r="K1965" s="75"/>
      <c r="L1965" s="73"/>
      <c r="M1965" s="250"/>
      <c r="N1965" s="48"/>
      <c r="O1965" s="48"/>
      <c r="P1965" s="48"/>
      <c r="Q1965" s="48"/>
      <c r="R1965" s="48"/>
      <c r="S1965" s="48"/>
      <c r="T1965" s="96"/>
      <c r="AT1965" s="25" t="s">
        <v>176</v>
      </c>
      <c r="AU1965" s="25" t="s">
        <v>87</v>
      </c>
    </row>
    <row r="1966" spans="2:51" s="12" customFormat="1" ht="13.5">
      <c r="B1966" s="252"/>
      <c r="C1966" s="253"/>
      <c r="D1966" s="248" t="s">
        <v>180</v>
      </c>
      <c r="E1966" s="254" t="s">
        <v>24</v>
      </c>
      <c r="F1966" s="255" t="s">
        <v>2438</v>
      </c>
      <c r="G1966" s="253"/>
      <c r="H1966" s="254" t="s">
        <v>24</v>
      </c>
      <c r="I1966" s="256"/>
      <c r="J1966" s="253"/>
      <c r="K1966" s="253"/>
      <c r="L1966" s="257"/>
      <c r="M1966" s="258"/>
      <c r="N1966" s="259"/>
      <c r="O1966" s="259"/>
      <c r="P1966" s="259"/>
      <c r="Q1966" s="259"/>
      <c r="R1966" s="259"/>
      <c r="S1966" s="259"/>
      <c r="T1966" s="260"/>
      <c r="AT1966" s="261" t="s">
        <v>180</v>
      </c>
      <c r="AU1966" s="261" t="s">
        <v>87</v>
      </c>
      <c r="AV1966" s="12" t="s">
        <v>25</v>
      </c>
      <c r="AW1966" s="12" t="s">
        <v>38</v>
      </c>
      <c r="AX1966" s="12" t="s">
        <v>75</v>
      </c>
      <c r="AY1966" s="261" t="s">
        <v>167</v>
      </c>
    </row>
    <row r="1967" spans="2:51" s="13" customFormat="1" ht="13.5">
      <c r="B1967" s="262"/>
      <c r="C1967" s="263"/>
      <c r="D1967" s="248" t="s">
        <v>180</v>
      </c>
      <c r="E1967" s="264" t="s">
        <v>24</v>
      </c>
      <c r="F1967" s="265" t="s">
        <v>2439</v>
      </c>
      <c r="G1967" s="263"/>
      <c r="H1967" s="266">
        <v>2</v>
      </c>
      <c r="I1967" s="267"/>
      <c r="J1967" s="263"/>
      <c r="K1967" s="263"/>
      <c r="L1967" s="268"/>
      <c r="M1967" s="269"/>
      <c r="N1967" s="270"/>
      <c r="O1967" s="270"/>
      <c r="P1967" s="270"/>
      <c r="Q1967" s="270"/>
      <c r="R1967" s="270"/>
      <c r="S1967" s="270"/>
      <c r="T1967" s="271"/>
      <c r="AT1967" s="272" t="s">
        <v>180</v>
      </c>
      <c r="AU1967" s="272" t="s">
        <v>87</v>
      </c>
      <c r="AV1967" s="13" t="s">
        <v>87</v>
      </c>
      <c r="AW1967" s="13" t="s">
        <v>38</v>
      </c>
      <c r="AX1967" s="13" t="s">
        <v>25</v>
      </c>
      <c r="AY1967" s="272" t="s">
        <v>167</v>
      </c>
    </row>
    <row r="1968" spans="2:65" s="1" customFormat="1" ht="14.4" customHeight="1">
      <c r="B1968" s="47"/>
      <c r="C1968" s="285" t="s">
        <v>2440</v>
      </c>
      <c r="D1968" s="285" t="s">
        <v>293</v>
      </c>
      <c r="E1968" s="286" t="s">
        <v>2441</v>
      </c>
      <c r="F1968" s="287" t="s">
        <v>2442</v>
      </c>
      <c r="G1968" s="288" t="s">
        <v>226</v>
      </c>
      <c r="H1968" s="289">
        <v>2.06</v>
      </c>
      <c r="I1968" s="290"/>
      <c r="J1968" s="291">
        <f>ROUND(I1968*H1968,2)</f>
        <v>0</v>
      </c>
      <c r="K1968" s="287" t="s">
        <v>173</v>
      </c>
      <c r="L1968" s="292"/>
      <c r="M1968" s="293" t="s">
        <v>24</v>
      </c>
      <c r="N1968" s="294" t="s">
        <v>47</v>
      </c>
      <c r="O1968" s="48"/>
      <c r="P1968" s="245">
        <f>O1968*H1968</f>
        <v>0</v>
      </c>
      <c r="Q1968" s="245">
        <v>0.0001</v>
      </c>
      <c r="R1968" s="245">
        <f>Q1968*H1968</f>
        <v>0.00020600000000000002</v>
      </c>
      <c r="S1968" s="245">
        <v>0</v>
      </c>
      <c r="T1968" s="246">
        <f>S1968*H1968</f>
        <v>0</v>
      </c>
      <c r="AR1968" s="25" t="s">
        <v>419</v>
      </c>
      <c r="AT1968" s="25" t="s">
        <v>293</v>
      </c>
      <c r="AU1968" s="25" t="s">
        <v>87</v>
      </c>
      <c r="AY1968" s="25" t="s">
        <v>167</v>
      </c>
      <c r="BE1968" s="247">
        <f>IF(N1968="základní",J1968,0)</f>
        <v>0</v>
      </c>
      <c r="BF1968" s="247">
        <f>IF(N1968="snížená",J1968,0)</f>
        <v>0</v>
      </c>
      <c r="BG1968" s="247">
        <f>IF(N1968="zákl. přenesená",J1968,0)</f>
        <v>0</v>
      </c>
      <c r="BH1968" s="247">
        <f>IF(N1968="sníž. přenesená",J1968,0)</f>
        <v>0</v>
      </c>
      <c r="BI1968" s="247">
        <f>IF(N1968="nulová",J1968,0)</f>
        <v>0</v>
      </c>
      <c r="BJ1968" s="25" t="s">
        <v>87</v>
      </c>
      <c r="BK1968" s="247">
        <f>ROUND(I1968*H1968,2)</f>
        <v>0</v>
      </c>
      <c r="BL1968" s="25" t="s">
        <v>301</v>
      </c>
      <c r="BM1968" s="25" t="s">
        <v>2443</v>
      </c>
    </row>
    <row r="1969" spans="2:47" s="1" customFormat="1" ht="13.5">
      <c r="B1969" s="47"/>
      <c r="C1969" s="75"/>
      <c r="D1969" s="248" t="s">
        <v>176</v>
      </c>
      <c r="E1969" s="75"/>
      <c r="F1969" s="249" t="s">
        <v>2442</v>
      </c>
      <c r="G1969" s="75"/>
      <c r="H1969" s="75"/>
      <c r="I1969" s="204"/>
      <c r="J1969" s="75"/>
      <c r="K1969" s="75"/>
      <c r="L1969" s="73"/>
      <c r="M1969" s="250"/>
      <c r="N1969" s="48"/>
      <c r="O1969" s="48"/>
      <c r="P1969" s="48"/>
      <c r="Q1969" s="48"/>
      <c r="R1969" s="48"/>
      <c r="S1969" s="48"/>
      <c r="T1969" s="96"/>
      <c r="AT1969" s="25" t="s">
        <v>176</v>
      </c>
      <c r="AU1969" s="25" t="s">
        <v>87</v>
      </c>
    </row>
    <row r="1970" spans="2:51" s="12" customFormat="1" ht="13.5">
      <c r="B1970" s="252"/>
      <c r="C1970" s="253"/>
      <c r="D1970" s="248" t="s">
        <v>180</v>
      </c>
      <c r="E1970" s="254" t="s">
        <v>24</v>
      </c>
      <c r="F1970" s="255" t="s">
        <v>373</v>
      </c>
      <c r="G1970" s="253"/>
      <c r="H1970" s="254" t="s">
        <v>24</v>
      </c>
      <c r="I1970" s="256"/>
      <c r="J1970" s="253"/>
      <c r="K1970" s="253"/>
      <c r="L1970" s="257"/>
      <c r="M1970" s="258"/>
      <c r="N1970" s="259"/>
      <c r="O1970" s="259"/>
      <c r="P1970" s="259"/>
      <c r="Q1970" s="259"/>
      <c r="R1970" s="259"/>
      <c r="S1970" s="259"/>
      <c r="T1970" s="260"/>
      <c r="AT1970" s="261" t="s">
        <v>180</v>
      </c>
      <c r="AU1970" s="261" t="s">
        <v>87</v>
      </c>
      <c r="AV1970" s="12" t="s">
        <v>25</v>
      </c>
      <c r="AW1970" s="12" t="s">
        <v>38</v>
      </c>
      <c r="AX1970" s="12" t="s">
        <v>75</v>
      </c>
      <c r="AY1970" s="261" t="s">
        <v>167</v>
      </c>
    </row>
    <row r="1971" spans="2:51" s="13" customFormat="1" ht="13.5">
      <c r="B1971" s="262"/>
      <c r="C1971" s="263"/>
      <c r="D1971" s="248" t="s">
        <v>180</v>
      </c>
      <c r="E1971" s="264" t="s">
        <v>24</v>
      </c>
      <c r="F1971" s="265" t="s">
        <v>2444</v>
      </c>
      <c r="G1971" s="263"/>
      <c r="H1971" s="266">
        <v>2.06</v>
      </c>
      <c r="I1971" s="267"/>
      <c r="J1971" s="263"/>
      <c r="K1971" s="263"/>
      <c r="L1971" s="268"/>
      <c r="M1971" s="269"/>
      <c r="N1971" s="270"/>
      <c r="O1971" s="270"/>
      <c r="P1971" s="270"/>
      <c r="Q1971" s="270"/>
      <c r="R1971" s="270"/>
      <c r="S1971" s="270"/>
      <c r="T1971" s="271"/>
      <c r="AT1971" s="272" t="s">
        <v>180</v>
      </c>
      <c r="AU1971" s="272" t="s">
        <v>87</v>
      </c>
      <c r="AV1971" s="13" t="s">
        <v>87</v>
      </c>
      <c r="AW1971" s="13" t="s">
        <v>38</v>
      </c>
      <c r="AX1971" s="13" t="s">
        <v>25</v>
      </c>
      <c r="AY1971" s="272" t="s">
        <v>167</v>
      </c>
    </row>
    <row r="1972" spans="2:63" s="11" customFormat="1" ht="37.4" customHeight="1">
      <c r="B1972" s="220"/>
      <c r="C1972" s="221"/>
      <c r="D1972" s="222" t="s">
        <v>74</v>
      </c>
      <c r="E1972" s="223" t="s">
        <v>2445</v>
      </c>
      <c r="F1972" s="223" t="s">
        <v>2446</v>
      </c>
      <c r="G1972" s="221"/>
      <c r="H1972" s="221"/>
      <c r="I1972" s="224"/>
      <c r="J1972" s="225">
        <f>BK1972</f>
        <v>0</v>
      </c>
      <c r="K1972" s="221"/>
      <c r="L1972" s="226"/>
      <c r="M1972" s="227"/>
      <c r="N1972" s="228"/>
      <c r="O1972" s="228"/>
      <c r="P1972" s="229">
        <f>SUM(P1973:P1980)</f>
        <v>0</v>
      </c>
      <c r="Q1972" s="228"/>
      <c r="R1972" s="229">
        <f>SUM(R1973:R1980)</f>
        <v>0</v>
      </c>
      <c r="S1972" s="228"/>
      <c r="T1972" s="230">
        <f>SUM(T1973:T1980)</f>
        <v>0</v>
      </c>
      <c r="AR1972" s="231" t="s">
        <v>174</v>
      </c>
      <c r="AT1972" s="232" t="s">
        <v>74</v>
      </c>
      <c r="AU1972" s="232" t="s">
        <v>75</v>
      </c>
      <c r="AY1972" s="231" t="s">
        <v>167</v>
      </c>
      <c r="BK1972" s="233">
        <f>SUM(BK1973:BK1980)</f>
        <v>0</v>
      </c>
    </row>
    <row r="1973" spans="2:65" s="1" customFormat="1" ht="22.8" customHeight="1">
      <c r="B1973" s="47"/>
      <c r="C1973" s="236" t="s">
        <v>2447</v>
      </c>
      <c r="D1973" s="236" t="s">
        <v>169</v>
      </c>
      <c r="E1973" s="237" t="s">
        <v>2448</v>
      </c>
      <c r="F1973" s="238" t="s">
        <v>2449</v>
      </c>
      <c r="G1973" s="239" t="s">
        <v>931</v>
      </c>
      <c r="H1973" s="240">
        <v>12</v>
      </c>
      <c r="I1973" s="241"/>
      <c r="J1973" s="242">
        <f>ROUND(I1973*H1973,2)</f>
        <v>0</v>
      </c>
      <c r="K1973" s="238" t="s">
        <v>24</v>
      </c>
      <c r="L1973" s="73"/>
      <c r="M1973" s="243" t="s">
        <v>24</v>
      </c>
      <c r="N1973" s="244" t="s">
        <v>47</v>
      </c>
      <c r="O1973" s="48"/>
      <c r="P1973" s="245">
        <f>O1973*H1973</f>
        <v>0</v>
      </c>
      <c r="Q1973" s="245">
        <v>0</v>
      </c>
      <c r="R1973" s="245">
        <f>Q1973*H1973</f>
        <v>0</v>
      </c>
      <c r="S1973" s="245">
        <v>0</v>
      </c>
      <c r="T1973" s="246">
        <f>S1973*H1973</f>
        <v>0</v>
      </c>
      <c r="AR1973" s="25" t="s">
        <v>2235</v>
      </c>
      <c r="AT1973" s="25" t="s">
        <v>169</v>
      </c>
      <c r="AU1973" s="25" t="s">
        <v>25</v>
      </c>
      <c r="AY1973" s="25" t="s">
        <v>167</v>
      </c>
      <c r="BE1973" s="247">
        <f>IF(N1973="základní",J1973,0)</f>
        <v>0</v>
      </c>
      <c r="BF1973" s="247">
        <f>IF(N1973="snížená",J1973,0)</f>
        <v>0</v>
      </c>
      <c r="BG1973" s="247">
        <f>IF(N1973="zákl. přenesená",J1973,0)</f>
        <v>0</v>
      </c>
      <c r="BH1973" s="247">
        <f>IF(N1973="sníž. přenesená",J1973,0)</f>
        <v>0</v>
      </c>
      <c r="BI1973" s="247">
        <f>IF(N1973="nulová",J1973,0)</f>
        <v>0</v>
      </c>
      <c r="BJ1973" s="25" t="s">
        <v>87</v>
      </c>
      <c r="BK1973" s="247">
        <f>ROUND(I1973*H1973,2)</f>
        <v>0</v>
      </c>
      <c r="BL1973" s="25" t="s">
        <v>2235</v>
      </c>
      <c r="BM1973" s="25" t="s">
        <v>2450</v>
      </c>
    </row>
    <row r="1974" spans="2:47" s="1" customFormat="1" ht="13.5">
      <c r="B1974" s="47"/>
      <c r="C1974" s="75"/>
      <c r="D1974" s="248" t="s">
        <v>176</v>
      </c>
      <c r="E1974" s="75"/>
      <c r="F1974" s="249" t="s">
        <v>2451</v>
      </c>
      <c r="G1974" s="75"/>
      <c r="H1974" s="75"/>
      <c r="I1974" s="204"/>
      <c r="J1974" s="75"/>
      <c r="K1974" s="75"/>
      <c r="L1974" s="73"/>
      <c r="M1974" s="250"/>
      <c r="N1974" s="48"/>
      <c r="O1974" s="48"/>
      <c r="P1974" s="48"/>
      <c r="Q1974" s="48"/>
      <c r="R1974" s="48"/>
      <c r="S1974" s="48"/>
      <c r="T1974" s="96"/>
      <c r="AT1974" s="25" t="s">
        <v>176</v>
      </c>
      <c r="AU1974" s="25" t="s">
        <v>25</v>
      </c>
    </row>
    <row r="1975" spans="2:65" s="1" customFormat="1" ht="34.2" customHeight="1">
      <c r="B1975" s="47"/>
      <c r="C1975" s="236" t="s">
        <v>2452</v>
      </c>
      <c r="D1975" s="236" t="s">
        <v>169</v>
      </c>
      <c r="E1975" s="237" t="s">
        <v>2453</v>
      </c>
      <c r="F1975" s="238" t="s">
        <v>2454</v>
      </c>
      <c r="G1975" s="239" t="s">
        <v>931</v>
      </c>
      <c r="H1975" s="240">
        <v>4</v>
      </c>
      <c r="I1975" s="241"/>
      <c r="J1975" s="242">
        <f>ROUND(I1975*H1975,2)</f>
        <v>0</v>
      </c>
      <c r="K1975" s="238" t="s">
        <v>24</v>
      </c>
      <c r="L1975" s="73"/>
      <c r="M1975" s="243" t="s">
        <v>24</v>
      </c>
      <c r="N1975" s="244" t="s">
        <v>47</v>
      </c>
      <c r="O1975" s="48"/>
      <c r="P1975" s="245">
        <f>O1975*H1975</f>
        <v>0</v>
      </c>
      <c r="Q1975" s="245">
        <v>0</v>
      </c>
      <c r="R1975" s="245">
        <f>Q1975*H1975</f>
        <v>0</v>
      </c>
      <c r="S1975" s="245">
        <v>0</v>
      </c>
      <c r="T1975" s="246">
        <f>S1975*H1975</f>
        <v>0</v>
      </c>
      <c r="AR1975" s="25" t="s">
        <v>2235</v>
      </c>
      <c r="AT1975" s="25" t="s">
        <v>169</v>
      </c>
      <c r="AU1975" s="25" t="s">
        <v>25</v>
      </c>
      <c r="AY1975" s="25" t="s">
        <v>167</v>
      </c>
      <c r="BE1975" s="247">
        <f>IF(N1975="základní",J1975,0)</f>
        <v>0</v>
      </c>
      <c r="BF1975" s="247">
        <f>IF(N1975="snížená",J1975,0)</f>
        <v>0</v>
      </c>
      <c r="BG1975" s="247">
        <f>IF(N1975="zákl. přenesená",J1975,0)</f>
        <v>0</v>
      </c>
      <c r="BH1975" s="247">
        <f>IF(N1975="sníž. přenesená",J1975,0)</f>
        <v>0</v>
      </c>
      <c r="BI1975" s="247">
        <f>IF(N1975="nulová",J1975,0)</f>
        <v>0</v>
      </c>
      <c r="BJ1975" s="25" t="s">
        <v>87</v>
      </c>
      <c r="BK1975" s="247">
        <f>ROUND(I1975*H1975,2)</f>
        <v>0</v>
      </c>
      <c r="BL1975" s="25" t="s">
        <v>2235</v>
      </c>
      <c r="BM1975" s="25" t="s">
        <v>2455</v>
      </c>
    </row>
    <row r="1976" spans="2:47" s="1" customFormat="1" ht="13.5">
      <c r="B1976" s="47"/>
      <c r="C1976" s="75"/>
      <c r="D1976" s="248" t="s">
        <v>176</v>
      </c>
      <c r="E1976" s="75"/>
      <c r="F1976" s="249" t="s">
        <v>2456</v>
      </c>
      <c r="G1976" s="75"/>
      <c r="H1976" s="75"/>
      <c r="I1976" s="204"/>
      <c r="J1976" s="75"/>
      <c r="K1976" s="75"/>
      <c r="L1976" s="73"/>
      <c r="M1976" s="250"/>
      <c r="N1976" s="48"/>
      <c r="O1976" s="48"/>
      <c r="P1976" s="48"/>
      <c r="Q1976" s="48"/>
      <c r="R1976" s="48"/>
      <c r="S1976" s="48"/>
      <c r="T1976" s="96"/>
      <c r="AT1976" s="25" t="s">
        <v>176</v>
      </c>
      <c r="AU1976" s="25" t="s">
        <v>25</v>
      </c>
    </row>
    <row r="1977" spans="2:65" s="1" customFormat="1" ht="14.4" customHeight="1">
      <c r="B1977" s="47"/>
      <c r="C1977" s="236" t="s">
        <v>2457</v>
      </c>
      <c r="D1977" s="236" t="s">
        <v>169</v>
      </c>
      <c r="E1977" s="237" t="s">
        <v>2458</v>
      </c>
      <c r="F1977" s="238" t="s">
        <v>2459</v>
      </c>
      <c r="G1977" s="239" t="s">
        <v>931</v>
      </c>
      <c r="H1977" s="240">
        <v>1</v>
      </c>
      <c r="I1977" s="241"/>
      <c r="J1977" s="242">
        <f>ROUND(I1977*H1977,2)</f>
        <v>0</v>
      </c>
      <c r="K1977" s="238" t="s">
        <v>24</v>
      </c>
      <c r="L1977" s="73"/>
      <c r="M1977" s="243" t="s">
        <v>24</v>
      </c>
      <c r="N1977" s="244" t="s">
        <v>47</v>
      </c>
      <c r="O1977" s="48"/>
      <c r="P1977" s="245">
        <f>O1977*H1977</f>
        <v>0</v>
      </c>
      <c r="Q1977" s="245">
        <v>0</v>
      </c>
      <c r="R1977" s="245">
        <f>Q1977*H1977</f>
        <v>0</v>
      </c>
      <c r="S1977" s="245">
        <v>0</v>
      </c>
      <c r="T1977" s="246">
        <f>S1977*H1977</f>
        <v>0</v>
      </c>
      <c r="AR1977" s="25" t="s">
        <v>2235</v>
      </c>
      <c r="AT1977" s="25" t="s">
        <v>169</v>
      </c>
      <c r="AU1977" s="25" t="s">
        <v>25</v>
      </c>
      <c r="AY1977" s="25" t="s">
        <v>167</v>
      </c>
      <c r="BE1977" s="247">
        <f>IF(N1977="základní",J1977,0)</f>
        <v>0</v>
      </c>
      <c r="BF1977" s="247">
        <f>IF(N1977="snížená",J1977,0)</f>
        <v>0</v>
      </c>
      <c r="BG1977" s="247">
        <f>IF(N1977="zákl. přenesená",J1977,0)</f>
        <v>0</v>
      </c>
      <c r="BH1977" s="247">
        <f>IF(N1977="sníž. přenesená",J1977,0)</f>
        <v>0</v>
      </c>
      <c r="BI1977" s="247">
        <f>IF(N1977="nulová",J1977,0)</f>
        <v>0</v>
      </c>
      <c r="BJ1977" s="25" t="s">
        <v>87</v>
      </c>
      <c r="BK1977" s="247">
        <f>ROUND(I1977*H1977,2)</f>
        <v>0</v>
      </c>
      <c r="BL1977" s="25" t="s">
        <v>2235</v>
      </c>
      <c r="BM1977" s="25" t="s">
        <v>2460</v>
      </c>
    </row>
    <row r="1978" spans="2:47" s="1" customFormat="1" ht="13.5">
      <c r="B1978" s="47"/>
      <c r="C1978" s="75"/>
      <c r="D1978" s="248" t="s">
        <v>176</v>
      </c>
      <c r="E1978" s="75"/>
      <c r="F1978" s="249" t="s">
        <v>2459</v>
      </c>
      <c r="G1978" s="75"/>
      <c r="H1978" s="75"/>
      <c r="I1978" s="204"/>
      <c r="J1978" s="75"/>
      <c r="K1978" s="75"/>
      <c r="L1978" s="73"/>
      <c r="M1978" s="250"/>
      <c r="N1978" s="48"/>
      <c r="O1978" s="48"/>
      <c r="P1978" s="48"/>
      <c r="Q1978" s="48"/>
      <c r="R1978" s="48"/>
      <c r="S1978" s="48"/>
      <c r="T1978" s="96"/>
      <c r="AT1978" s="25" t="s">
        <v>176</v>
      </c>
      <c r="AU1978" s="25" t="s">
        <v>25</v>
      </c>
    </row>
    <row r="1979" spans="2:65" s="1" customFormat="1" ht="14.4" customHeight="1">
      <c r="B1979" s="47"/>
      <c r="C1979" s="236" t="s">
        <v>2461</v>
      </c>
      <c r="D1979" s="236" t="s">
        <v>169</v>
      </c>
      <c r="E1979" s="237" t="s">
        <v>2462</v>
      </c>
      <c r="F1979" s="238" t="s">
        <v>2463</v>
      </c>
      <c r="G1979" s="239" t="s">
        <v>931</v>
      </c>
      <c r="H1979" s="240">
        <v>10</v>
      </c>
      <c r="I1979" s="241"/>
      <c r="J1979" s="242">
        <f>ROUND(I1979*H1979,2)</f>
        <v>0</v>
      </c>
      <c r="K1979" s="238" t="s">
        <v>24</v>
      </c>
      <c r="L1979" s="73"/>
      <c r="M1979" s="243" t="s">
        <v>24</v>
      </c>
      <c r="N1979" s="244" t="s">
        <v>47</v>
      </c>
      <c r="O1979" s="48"/>
      <c r="P1979" s="245">
        <f>O1979*H1979</f>
        <v>0</v>
      </c>
      <c r="Q1979" s="245">
        <v>0</v>
      </c>
      <c r="R1979" s="245">
        <f>Q1979*H1979</f>
        <v>0</v>
      </c>
      <c r="S1979" s="245">
        <v>0</v>
      </c>
      <c r="T1979" s="246">
        <f>S1979*H1979</f>
        <v>0</v>
      </c>
      <c r="AR1979" s="25" t="s">
        <v>2235</v>
      </c>
      <c r="AT1979" s="25" t="s">
        <v>169</v>
      </c>
      <c r="AU1979" s="25" t="s">
        <v>25</v>
      </c>
      <c r="AY1979" s="25" t="s">
        <v>167</v>
      </c>
      <c r="BE1979" s="247">
        <f>IF(N1979="základní",J1979,0)</f>
        <v>0</v>
      </c>
      <c r="BF1979" s="247">
        <f>IF(N1979="snížená",J1979,0)</f>
        <v>0</v>
      </c>
      <c r="BG1979" s="247">
        <f>IF(N1979="zákl. přenesená",J1979,0)</f>
        <v>0</v>
      </c>
      <c r="BH1979" s="247">
        <f>IF(N1979="sníž. přenesená",J1979,0)</f>
        <v>0</v>
      </c>
      <c r="BI1979" s="247">
        <f>IF(N1979="nulová",J1979,0)</f>
        <v>0</v>
      </c>
      <c r="BJ1979" s="25" t="s">
        <v>87</v>
      </c>
      <c r="BK1979" s="247">
        <f>ROUND(I1979*H1979,2)</f>
        <v>0</v>
      </c>
      <c r="BL1979" s="25" t="s">
        <v>2235</v>
      </c>
      <c r="BM1979" s="25" t="s">
        <v>2464</v>
      </c>
    </row>
    <row r="1980" spans="2:47" s="1" customFormat="1" ht="13.5">
      <c r="B1980" s="47"/>
      <c r="C1980" s="75"/>
      <c r="D1980" s="248" t="s">
        <v>176</v>
      </c>
      <c r="E1980" s="75"/>
      <c r="F1980" s="249" t="s">
        <v>2463</v>
      </c>
      <c r="G1980" s="75"/>
      <c r="H1980" s="75"/>
      <c r="I1980" s="204"/>
      <c r="J1980" s="75"/>
      <c r="K1980" s="75"/>
      <c r="L1980" s="73"/>
      <c r="M1980" s="306"/>
      <c r="N1980" s="307"/>
      <c r="O1980" s="307"/>
      <c r="P1980" s="307"/>
      <c r="Q1980" s="307"/>
      <c r="R1980" s="307"/>
      <c r="S1980" s="307"/>
      <c r="T1980" s="308"/>
      <c r="AT1980" s="25" t="s">
        <v>176</v>
      </c>
      <c r="AU1980" s="25" t="s">
        <v>25</v>
      </c>
    </row>
    <row r="1981" spans="2:12" s="1" customFormat="1" ht="6.95" customHeight="1">
      <c r="B1981" s="68"/>
      <c r="C1981" s="69"/>
      <c r="D1981" s="69"/>
      <c r="E1981" s="69"/>
      <c r="F1981" s="69"/>
      <c r="G1981" s="69"/>
      <c r="H1981" s="69"/>
      <c r="I1981" s="179"/>
      <c r="J1981" s="69"/>
      <c r="K1981" s="69"/>
      <c r="L1981" s="73"/>
    </row>
  </sheetData>
  <sheetProtection password="CC35" sheet="1" objects="1" scenarios="1" formatColumns="0" formatRows="0" autoFilter="0"/>
  <autoFilter ref="C113:K1980"/>
  <mergeCells count="13">
    <mergeCell ref="E7:H7"/>
    <mergeCell ref="E9:H9"/>
    <mergeCell ref="E11:H11"/>
    <mergeCell ref="E26:H26"/>
    <mergeCell ref="E47:H47"/>
    <mergeCell ref="E49:H49"/>
    <mergeCell ref="E51:H51"/>
    <mergeCell ref="J55:J56"/>
    <mergeCell ref="E102:H102"/>
    <mergeCell ref="E104:H104"/>
    <mergeCell ref="E106:H106"/>
    <mergeCell ref="G1:H1"/>
    <mergeCell ref="L2:V2"/>
  </mergeCells>
  <hyperlinks>
    <hyperlink ref="F1:G1" location="C2" display="1) Krycí list soupisu"/>
    <hyperlink ref="G1:H1" location="C58" display="2) Rekapitulace"/>
    <hyperlink ref="J1" location="C11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482"/>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49"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2"/>
      <c r="B1" s="150"/>
      <c r="C1" s="150"/>
      <c r="D1" s="151" t="s">
        <v>1</v>
      </c>
      <c r="E1" s="150"/>
      <c r="F1" s="152" t="s">
        <v>104</v>
      </c>
      <c r="G1" s="152" t="s">
        <v>105</v>
      </c>
      <c r="H1" s="152"/>
      <c r="I1" s="153"/>
      <c r="J1" s="152" t="s">
        <v>106</v>
      </c>
      <c r="K1" s="151" t="s">
        <v>107</v>
      </c>
      <c r="L1" s="152" t="s">
        <v>108</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91</v>
      </c>
    </row>
    <row r="3" spans="2:46" ht="6.95" customHeight="1">
      <c r="B3" s="26"/>
      <c r="C3" s="27"/>
      <c r="D3" s="27"/>
      <c r="E3" s="27"/>
      <c r="F3" s="27"/>
      <c r="G3" s="27"/>
      <c r="H3" s="27"/>
      <c r="I3" s="154"/>
      <c r="J3" s="27"/>
      <c r="K3" s="28"/>
      <c r="AT3" s="25" t="s">
        <v>25</v>
      </c>
    </row>
    <row r="4" spans="2:46" ht="36.95" customHeight="1">
      <c r="B4" s="29"/>
      <c r="C4" s="30"/>
      <c r="D4" s="31" t="s">
        <v>109</v>
      </c>
      <c r="E4" s="30"/>
      <c r="F4" s="30"/>
      <c r="G4" s="30"/>
      <c r="H4" s="30"/>
      <c r="I4" s="155"/>
      <c r="J4" s="30"/>
      <c r="K4" s="32"/>
      <c r="M4" s="33" t="s">
        <v>12</v>
      </c>
      <c r="AT4" s="25" t="s">
        <v>6</v>
      </c>
    </row>
    <row r="5" spans="2:11" ht="6.95" customHeight="1">
      <c r="B5" s="29"/>
      <c r="C5" s="30"/>
      <c r="D5" s="30"/>
      <c r="E5" s="30"/>
      <c r="F5" s="30"/>
      <c r="G5" s="30"/>
      <c r="H5" s="30"/>
      <c r="I5" s="155"/>
      <c r="J5" s="30"/>
      <c r="K5" s="32"/>
    </row>
    <row r="6" spans="2:11" ht="13.5">
      <c r="B6" s="29"/>
      <c r="C6" s="30"/>
      <c r="D6" s="41" t="s">
        <v>18</v>
      </c>
      <c r="E6" s="30"/>
      <c r="F6" s="30"/>
      <c r="G6" s="30"/>
      <c r="H6" s="30"/>
      <c r="I6" s="155"/>
      <c r="J6" s="30"/>
      <c r="K6" s="32"/>
    </row>
    <row r="7" spans="2:11" ht="14.4" customHeight="1">
      <c r="B7" s="29"/>
      <c r="C7" s="30"/>
      <c r="D7" s="30"/>
      <c r="E7" s="156" t="str">
        <f>'Rekapitulace stavby'!K6</f>
        <v>Adaptace prostor 1.NP pro bydlení, rekonstrukce objektu penzionu pro seniory v ul.PKH č.p.1591 - PD</v>
      </c>
      <c r="F7" s="41"/>
      <c r="G7" s="41"/>
      <c r="H7" s="41"/>
      <c r="I7" s="155"/>
      <c r="J7" s="30"/>
      <c r="K7" s="32"/>
    </row>
    <row r="8" spans="2:11" ht="13.5">
      <c r="B8" s="29"/>
      <c r="C8" s="30"/>
      <c r="D8" s="41" t="s">
        <v>110</v>
      </c>
      <c r="E8" s="30"/>
      <c r="F8" s="30"/>
      <c r="G8" s="30"/>
      <c r="H8" s="30"/>
      <c r="I8" s="155"/>
      <c r="J8" s="30"/>
      <c r="K8" s="32"/>
    </row>
    <row r="9" spans="2:11" s="1" customFormat="1" ht="14.4" customHeight="1">
      <c r="B9" s="47"/>
      <c r="C9" s="48"/>
      <c r="D9" s="48"/>
      <c r="E9" s="156" t="s">
        <v>111</v>
      </c>
      <c r="F9" s="48"/>
      <c r="G9" s="48"/>
      <c r="H9" s="48"/>
      <c r="I9" s="157"/>
      <c r="J9" s="48"/>
      <c r="K9" s="52"/>
    </row>
    <row r="10" spans="2:11" s="1" customFormat="1" ht="13.5">
      <c r="B10" s="47"/>
      <c r="C10" s="48"/>
      <c r="D10" s="41" t="s">
        <v>112</v>
      </c>
      <c r="E10" s="48"/>
      <c r="F10" s="48"/>
      <c r="G10" s="48"/>
      <c r="H10" s="48"/>
      <c r="I10" s="157"/>
      <c r="J10" s="48"/>
      <c r="K10" s="52"/>
    </row>
    <row r="11" spans="2:11" s="1" customFormat="1" ht="36.95" customHeight="1">
      <c r="B11" s="47"/>
      <c r="C11" s="48"/>
      <c r="D11" s="48"/>
      <c r="E11" s="158" t="s">
        <v>2465</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1" t="s">
        <v>21</v>
      </c>
      <c r="E13" s="48"/>
      <c r="F13" s="36" t="s">
        <v>24</v>
      </c>
      <c r="G13" s="48"/>
      <c r="H13" s="48"/>
      <c r="I13" s="159" t="s">
        <v>23</v>
      </c>
      <c r="J13" s="36" t="s">
        <v>24</v>
      </c>
      <c r="K13" s="52"/>
    </row>
    <row r="14" spans="2:11" s="1" customFormat="1" ht="14.4" customHeight="1">
      <c r="B14" s="47"/>
      <c r="C14" s="48"/>
      <c r="D14" s="41" t="s">
        <v>26</v>
      </c>
      <c r="E14" s="48"/>
      <c r="F14" s="36" t="s">
        <v>27</v>
      </c>
      <c r="G14" s="48"/>
      <c r="H14" s="48"/>
      <c r="I14" s="159" t="s">
        <v>28</v>
      </c>
      <c r="J14" s="160" t="str">
        <f>'Rekapitulace stavby'!AN8</f>
        <v>15. 12. 2016</v>
      </c>
      <c r="K14" s="52"/>
    </row>
    <row r="15" spans="2:11" s="1" customFormat="1" ht="10.8" customHeight="1">
      <c r="B15" s="47"/>
      <c r="C15" s="48"/>
      <c r="D15" s="48"/>
      <c r="E15" s="48"/>
      <c r="F15" s="48"/>
      <c r="G15" s="48"/>
      <c r="H15" s="48"/>
      <c r="I15" s="157"/>
      <c r="J15" s="48"/>
      <c r="K15" s="52"/>
    </row>
    <row r="16" spans="2:11" s="1" customFormat="1" ht="14.4" customHeight="1">
      <c r="B16" s="47"/>
      <c r="C16" s="48"/>
      <c r="D16" s="41" t="s">
        <v>30</v>
      </c>
      <c r="E16" s="48"/>
      <c r="F16" s="48"/>
      <c r="G16" s="48"/>
      <c r="H16" s="48"/>
      <c r="I16" s="159" t="s">
        <v>31</v>
      </c>
      <c r="J16" s="36" t="s">
        <v>24</v>
      </c>
      <c r="K16" s="52"/>
    </row>
    <row r="17" spans="2:11" s="1" customFormat="1" ht="18" customHeight="1">
      <c r="B17" s="47"/>
      <c r="C17" s="48"/>
      <c r="D17" s="48"/>
      <c r="E17" s="36" t="s">
        <v>32</v>
      </c>
      <c r="F17" s="48"/>
      <c r="G17" s="48"/>
      <c r="H17" s="48"/>
      <c r="I17" s="159" t="s">
        <v>33</v>
      </c>
      <c r="J17" s="36" t="s">
        <v>24</v>
      </c>
      <c r="K17" s="52"/>
    </row>
    <row r="18" spans="2:11" s="1" customFormat="1" ht="6.95" customHeight="1">
      <c r="B18" s="47"/>
      <c r="C18" s="48"/>
      <c r="D18" s="48"/>
      <c r="E18" s="48"/>
      <c r="F18" s="48"/>
      <c r="G18" s="48"/>
      <c r="H18" s="48"/>
      <c r="I18" s="157"/>
      <c r="J18" s="48"/>
      <c r="K18" s="52"/>
    </row>
    <row r="19" spans="2:11" s="1" customFormat="1" ht="14.4" customHeight="1">
      <c r="B19" s="47"/>
      <c r="C19" s="48"/>
      <c r="D19" s="41" t="s">
        <v>34</v>
      </c>
      <c r="E19" s="48"/>
      <c r="F19" s="48"/>
      <c r="G19" s="48"/>
      <c r="H19" s="48"/>
      <c r="I19" s="159" t="s">
        <v>31</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59" t="s">
        <v>33</v>
      </c>
      <c r="J20" s="36"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1" t="s">
        <v>36</v>
      </c>
      <c r="E22" s="48"/>
      <c r="F22" s="48"/>
      <c r="G22" s="48"/>
      <c r="H22" s="48"/>
      <c r="I22" s="159" t="s">
        <v>31</v>
      </c>
      <c r="J22" s="36" t="s">
        <v>24</v>
      </c>
      <c r="K22" s="52"/>
    </row>
    <row r="23" spans="2:11" s="1" customFormat="1" ht="18" customHeight="1">
      <c r="B23" s="47"/>
      <c r="C23" s="48"/>
      <c r="D23" s="48"/>
      <c r="E23" s="36" t="s">
        <v>37</v>
      </c>
      <c r="F23" s="48"/>
      <c r="G23" s="48"/>
      <c r="H23" s="48"/>
      <c r="I23" s="159" t="s">
        <v>33</v>
      </c>
      <c r="J23" s="36" t="s">
        <v>24</v>
      </c>
      <c r="K23" s="52"/>
    </row>
    <row r="24" spans="2:11" s="1" customFormat="1" ht="6.95" customHeight="1">
      <c r="B24" s="47"/>
      <c r="C24" s="48"/>
      <c r="D24" s="48"/>
      <c r="E24" s="48"/>
      <c r="F24" s="48"/>
      <c r="G24" s="48"/>
      <c r="H24" s="48"/>
      <c r="I24" s="157"/>
      <c r="J24" s="48"/>
      <c r="K24" s="52"/>
    </row>
    <row r="25" spans="2:11" s="1" customFormat="1" ht="14.4" customHeight="1">
      <c r="B25" s="47"/>
      <c r="C25" s="48"/>
      <c r="D25" s="41" t="s">
        <v>39</v>
      </c>
      <c r="E25" s="48"/>
      <c r="F25" s="48"/>
      <c r="G25" s="48"/>
      <c r="H25" s="48"/>
      <c r="I25" s="157"/>
      <c r="J25" s="48"/>
      <c r="K25" s="52"/>
    </row>
    <row r="26" spans="2:11" s="7" customFormat="1" ht="75.6" customHeight="1">
      <c r="B26" s="161"/>
      <c r="C26" s="162"/>
      <c r="D26" s="162"/>
      <c r="E26" s="45" t="s">
        <v>40</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41</v>
      </c>
      <c r="E29" s="48"/>
      <c r="F29" s="48"/>
      <c r="G29" s="48"/>
      <c r="H29" s="48"/>
      <c r="I29" s="157"/>
      <c r="J29" s="168">
        <f>ROUND(J96,2)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43</v>
      </c>
      <c r="G31" s="48"/>
      <c r="H31" s="48"/>
      <c r="I31" s="169" t="s">
        <v>42</v>
      </c>
      <c r="J31" s="53" t="s">
        <v>44</v>
      </c>
      <c r="K31" s="52"/>
    </row>
    <row r="32" spans="2:11" s="1" customFormat="1" ht="14.4" customHeight="1">
      <c r="B32" s="47"/>
      <c r="C32" s="48"/>
      <c r="D32" s="56" t="s">
        <v>45</v>
      </c>
      <c r="E32" s="56" t="s">
        <v>46</v>
      </c>
      <c r="F32" s="170">
        <f>ROUND(SUM(BE96:BE481),2)</f>
        <v>0</v>
      </c>
      <c r="G32" s="48"/>
      <c r="H32" s="48"/>
      <c r="I32" s="171">
        <v>0.21</v>
      </c>
      <c r="J32" s="170">
        <f>ROUND(ROUND((SUM(BE96:BE481)),2)*I32,2)</f>
        <v>0</v>
      </c>
      <c r="K32" s="52"/>
    </row>
    <row r="33" spans="2:11" s="1" customFormat="1" ht="14.4" customHeight="1">
      <c r="B33" s="47"/>
      <c r="C33" s="48"/>
      <c r="D33" s="48"/>
      <c r="E33" s="56" t="s">
        <v>47</v>
      </c>
      <c r="F33" s="170">
        <f>ROUND(SUM(BF96:BF481),2)</f>
        <v>0</v>
      </c>
      <c r="G33" s="48"/>
      <c r="H33" s="48"/>
      <c r="I33" s="171">
        <v>0.15</v>
      </c>
      <c r="J33" s="170">
        <f>ROUND(ROUND((SUM(BF96:BF481)),2)*I33,2)</f>
        <v>0</v>
      </c>
      <c r="K33" s="52"/>
    </row>
    <row r="34" spans="2:11" s="1" customFormat="1" ht="14.4" customHeight="1" hidden="1">
      <c r="B34" s="47"/>
      <c r="C34" s="48"/>
      <c r="D34" s="48"/>
      <c r="E34" s="56" t="s">
        <v>48</v>
      </c>
      <c r="F34" s="170">
        <f>ROUND(SUM(BG96:BG481),2)</f>
        <v>0</v>
      </c>
      <c r="G34" s="48"/>
      <c r="H34" s="48"/>
      <c r="I34" s="171">
        <v>0.21</v>
      </c>
      <c r="J34" s="170">
        <v>0</v>
      </c>
      <c r="K34" s="52"/>
    </row>
    <row r="35" spans="2:11" s="1" customFormat="1" ht="14.4" customHeight="1" hidden="1">
      <c r="B35" s="47"/>
      <c r="C35" s="48"/>
      <c r="D35" s="48"/>
      <c r="E35" s="56" t="s">
        <v>49</v>
      </c>
      <c r="F35" s="170">
        <f>ROUND(SUM(BH96:BH481),2)</f>
        <v>0</v>
      </c>
      <c r="G35" s="48"/>
      <c r="H35" s="48"/>
      <c r="I35" s="171">
        <v>0.15</v>
      </c>
      <c r="J35" s="170">
        <v>0</v>
      </c>
      <c r="K35" s="52"/>
    </row>
    <row r="36" spans="2:11" s="1" customFormat="1" ht="14.4" customHeight="1" hidden="1">
      <c r="B36" s="47"/>
      <c r="C36" s="48"/>
      <c r="D36" s="48"/>
      <c r="E36" s="56" t="s">
        <v>50</v>
      </c>
      <c r="F36" s="170">
        <f>ROUND(SUM(BI96:BI481),2)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51</v>
      </c>
      <c r="E38" s="99"/>
      <c r="F38" s="99"/>
      <c r="G38" s="174" t="s">
        <v>52</v>
      </c>
      <c r="H38" s="175" t="s">
        <v>53</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1" t="s">
        <v>114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1" t="s">
        <v>18</v>
      </c>
      <c r="D46" s="48"/>
      <c r="E46" s="48"/>
      <c r="F46" s="48"/>
      <c r="G46" s="48"/>
      <c r="H46" s="48"/>
      <c r="I46" s="157"/>
      <c r="J46" s="48"/>
      <c r="K46" s="52"/>
    </row>
    <row r="47" spans="2:11" s="1" customFormat="1" ht="14.4" customHeight="1">
      <c r="B47" s="47"/>
      <c r="C47" s="48"/>
      <c r="D47" s="48"/>
      <c r="E47" s="156" t="str">
        <f>E7</f>
        <v>Adaptace prostor 1.NP pro bydlení, rekonstrukce objektu penzionu pro seniory v ul.PKH č.p.1591 - PD</v>
      </c>
      <c r="F47" s="41"/>
      <c r="G47" s="41"/>
      <c r="H47" s="41"/>
      <c r="I47" s="157"/>
      <c r="J47" s="48"/>
      <c r="K47" s="52"/>
    </row>
    <row r="48" spans="2:11" ht="13.5">
      <c r="B48" s="29"/>
      <c r="C48" s="41" t="s">
        <v>110</v>
      </c>
      <c r="D48" s="30"/>
      <c r="E48" s="30"/>
      <c r="F48" s="30"/>
      <c r="G48" s="30"/>
      <c r="H48" s="30"/>
      <c r="I48" s="155"/>
      <c r="J48" s="30"/>
      <c r="K48" s="32"/>
    </row>
    <row r="49" spans="2:11" s="1" customFormat="1" ht="14.4" customHeight="1">
      <c r="B49" s="47"/>
      <c r="C49" s="48"/>
      <c r="D49" s="48"/>
      <c r="E49" s="156" t="s">
        <v>111</v>
      </c>
      <c r="F49" s="48"/>
      <c r="G49" s="48"/>
      <c r="H49" s="48"/>
      <c r="I49" s="157"/>
      <c r="J49" s="48"/>
      <c r="K49" s="52"/>
    </row>
    <row r="50" spans="2:11" s="1" customFormat="1" ht="14.4" customHeight="1">
      <c r="B50" s="47"/>
      <c r="C50" s="41" t="s">
        <v>112</v>
      </c>
      <c r="D50" s="48"/>
      <c r="E50" s="48"/>
      <c r="F50" s="48"/>
      <c r="G50" s="48"/>
      <c r="H50" s="48"/>
      <c r="I50" s="157"/>
      <c r="J50" s="48"/>
      <c r="K50" s="52"/>
    </row>
    <row r="51" spans="2:11" s="1" customFormat="1" ht="16.2" customHeight="1">
      <c r="B51" s="47"/>
      <c r="C51" s="48"/>
      <c r="D51" s="48"/>
      <c r="E51" s="158" t="str">
        <f>E11</f>
        <v>A.1.2 - Zdravotně technické instalace</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1" t="s">
        <v>26</v>
      </c>
      <c r="D53" s="48"/>
      <c r="E53" s="48"/>
      <c r="F53" s="36" t="str">
        <f>F14</f>
        <v>Litvínov</v>
      </c>
      <c r="G53" s="48"/>
      <c r="H53" s="48"/>
      <c r="I53" s="159" t="s">
        <v>28</v>
      </c>
      <c r="J53" s="160" t="str">
        <f>IF(J14="","",J14)</f>
        <v>15. 12. 2016</v>
      </c>
      <c r="K53" s="52"/>
    </row>
    <row r="54" spans="2:11" s="1" customFormat="1" ht="6.95" customHeight="1">
      <c r="B54" s="47"/>
      <c r="C54" s="48"/>
      <c r="D54" s="48"/>
      <c r="E54" s="48"/>
      <c r="F54" s="48"/>
      <c r="G54" s="48"/>
      <c r="H54" s="48"/>
      <c r="I54" s="157"/>
      <c r="J54" s="48"/>
      <c r="K54" s="52"/>
    </row>
    <row r="55" spans="2:11" s="1" customFormat="1" ht="13.5">
      <c r="B55" s="47"/>
      <c r="C55" s="41" t="s">
        <v>30</v>
      </c>
      <c r="D55" s="48"/>
      <c r="E55" s="48"/>
      <c r="F55" s="36" t="str">
        <f>E17</f>
        <v>Město Litvínov</v>
      </c>
      <c r="G55" s="48"/>
      <c r="H55" s="48"/>
      <c r="I55" s="159" t="s">
        <v>36</v>
      </c>
      <c r="J55" s="45" t="str">
        <f>E23</f>
        <v>BPO spol. s r.o.,Lidická 1239,36317 OSTROV</v>
      </c>
      <c r="K55" s="52"/>
    </row>
    <row r="56" spans="2:11" s="1" customFormat="1" ht="14.4" customHeight="1">
      <c r="B56" s="47"/>
      <c r="C56" s="41" t="s">
        <v>34</v>
      </c>
      <c r="D56" s="48"/>
      <c r="E56" s="48"/>
      <c r="F56" s="36"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115</v>
      </c>
      <c r="D58" s="172"/>
      <c r="E58" s="172"/>
      <c r="F58" s="172"/>
      <c r="G58" s="172"/>
      <c r="H58" s="172"/>
      <c r="I58" s="186"/>
      <c r="J58" s="187" t="s">
        <v>116</v>
      </c>
      <c r="K58" s="188"/>
    </row>
    <row r="59" spans="2:11" s="1" customFormat="1" ht="10.3" customHeight="1">
      <c r="B59" s="47"/>
      <c r="C59" s="48"/>
      <c r="D59" s="48"/>
      <c r="E59" s="48"/>
      <c r="F59" s="48"/>
      <c r="G59" s="48"/>
      <c r="H59" s="48"/>
      <c r="I59" s="157"/>
      <c r="J59" s="48"/>
      <c r="K59" s="52"/>
    </row>
    <row r="60" spans="2:47" s="1" customFormat="1" ht="29.25" customHeight="1">
      <c r="B60" s="47"/>
      <c r="C60" s="189" t="s">
        <v>117</v>
      </c>
      <c r="D60" s="48"/>
      <c r="E60" s="48"/>
      <c r="F60" s="48"/>
      <c r="G60" s="48"/>
      <c r="H60" s="48"/>
      <c r="I60" s="157"/>
      <c r="J60" s="168">
        <f>J96</f>
        <v>0</v>
      </c>
      <c r="K60" s="52"/>
      <c r="AU60" s="25" t="s">
        <v>118</v>
      </c>
    </row>
    <row r="61" spans="2:11" s="8" customFormat="1" ht="24.95" customHeight="1">
      <c r="B61" s="190"/>
      <c r="C61" s="191"/>
      <c r="D61" s="192" t="s">
        <v>119</v>
      </c>
      <c r="E61" s="193"/>
      <c r="F61" s="193"/>
      <c r="G61" s="193"/>
      <c r="H61" s="193"/>
      <c r="I61" s="194"/>
      <c r="J61" s="195">
        <f>J97</f>
        <v>0</v>
      </c>
      <c r="K61" s="196"/>
    </row>
    <row r="62" spans="2:11" s="9" customFormat="1" ht="19.9" customHeight="1">
      <c r="B62" s="197"/>
      <c r="C62" s="198"/>
      <c r="D62" s="199" t="s">
        <v>120</v>
      </c>
      <c r="E62" s="200"/>
      <c r="F62" s="200"/>
      <c r="G62" s="200"/>
      <c r="H62" s="200"/>
      <c r="I62" s="201"/>
      <c r="J62" s="202">
        <f>J98</f>
        <v>0</v>
      </c>
      <c r="K62" s="203"/>
    </row>
    <row r="63" spans="2:11" s="9" customFormat="1" ht="19.9" customHeight="1">
      <c r="B63" s="197"/>
      <c r="C63" s="198"/>
      <c r="D63" s="199" t="s">
        <v>2466</v>
      </c>
      <c r="E63" s="200"/>
      <c r="F63" s="200"/>
      <c r="G63" s="200"/>
      <c r="H63" s="200"/>
      <c r="I63" s="201"/>
      <c r="J63" s="202">
        <f>J251</f>
        <v>0</v>
      </c>
      <c r="K63" s="203"/>
    </row>
    <row r="64" spans="2:11" s="9" customFormat="1" ht="19.9" customHeight="1">
      <c r="B64" s="197"/>
      <c r="C64" s="198"/>
      <c r="D64" s="199" t="s">
        <v>2467</v>
      </c>
      <c r="E64" s="200"/>
      <c r="F64" s="200"/>
      <c r="G64" s="200"/>
      <c r="H64" s="200"/>
      <c r="I64" s="201"/>
      <c r="J64" s="202">
        <f>J272</f>
        <v>0</v>
      </c>
      <c r="K64" s="203"/>
    </row>
    <row r="65" spans="2:11" s="9" customFormat="1" ht="19.9" customHeight="1">
      <c r="B65" s="197"/>
      <c r="C65" s="198"/>
      <c r="D65" s="199" t="s">
        <v>2468</v>
      </c>
      <c r="E65" s="200"/>
      <c r="F65" s="200"/>
      <c r="G65" s="200"/>
      <c r="H65" s="200"/>
      <c r="I65" s="201"/>
      <c r="J65" s="202">
        <f>J279</f>
        <v>0</v>
      </c>
      <c r="K65" s="203"/>
    </row>
    <row r="66" spans="2:11" s="9" customFormat="1" ht="19.9" customHeight="1">
      <c r="B66" s="197"/>
      <c r="C66" s="198"/>
      <c r="D66" s="199" t="s">
        <v>2469</v>
      </c>
      <c r="E66" s="200"/>
      <c r="F66" s="200"/>
      <c r="G66" s="200"/>
      <c r="H66" s="200"/>
      <c r="I66" s="201"/>
      <c r="J66" s="202">
        <f>J298</f>
        <v>0</v>
      </c>
      <c r="K66" s="203"/>
    </row>
    <row r="67" spans="2:11" s="9" customFormat="1" ht="14.85" customHeight="1">
      <c r="B67" s="197"/>
      <c r="C67" s="198"/>
      <c r="D67" s="199" t="s">
        <v>2470</v>
      </c>
      <c r="E67" s="200"/>
      <c r="F67" s="200"/>
      <c r="G67" s="200"/>
      <c r="H67" s="200"/>
      <c r="I67" s="201"/>
      <c r="J67" s="202">
        <f>J319</f>
        <v>0</v>
      </c>
      <c r="K67" s="203"/>
    </row>
    <row r="68" spans="2:11" s="8" customFormat="1" ht="24.95" customHeight="1">
      <c r="B68" s="190"/>
      <c r="C68" s="191"/>
      <c r="D68" s="192" t="s">
        <v>135</v>
      </c>
      <c r="E68" s="193"/>
      <c r="F68" s="193"/>
      <c r="G68" s="193"/>
      <c r="H68" s="193"/>
      <c r="I68" s="194"/>
      <c r="J68" s="195">
        <f>J322</f>
        <v>0</v>
      </c>
      <c r="K68" s="196"/>
    </row>
    <row r="69" spans="2:11" s="9" customFormat="1" ht="19.9" customHeight="1">
      <c r="B69" s="197"/>
      <c r="C69" s="198"/>
      <c r="D69" s="199" t="s">
        <v>2471</v>
      </c>
      <c r="E69" s="200"/>
      <c r="F69" s="200"/>
      <c r="G69" s="200"/>
      <c r="H69" s="200"/>
      <c r="I69" s="201"/>
      <c r="J69" s="202">
        <f>J323</f>
        <v>0</v>
      </c>
      <c r="K69" s="203"/>
    </row>
    <row r="70" spans="2:11" s="9" customFormat="1" ht="19.9" customHeight="1">
      <c r="B70" s="197"/>
      <c r="C70" s="198"/>
      <c r="D70" s="199" t="s">
        <v>2472</v>
      </c>
      <c r="E70" s="200"/>
      <c r="F70" s="200"/>
      <c r="G70" s="200"/>
      <c r="H70" s="200"/>
      <c r="I70" s="201"/>
      <c r="J70" s="202">
        <f>J380</f>
        <v>0</v>
      </c>
      <c r="K70" s="203"/>
    </row>
    <row r="71" spans="2:11" s="9" customFormat="1" ht="19.9" customHeight="1">
      <c r="B71" s="197"/>
      <c r="C71" s="198"/>
      <c r="D71" s="199" t="s">
        <v>2473</v>
      </c>
      <c r="E71" s="200"/>
      <c r="F71" s="200"/>
      <c r="G71" s="200"/>
      <c r="H71" s="200"/>
      <c r="I71" s="201"/>
      <c r="J71" s="202">
        <f>J428</f>
        <v>0</v>
      </c>
      <c r="K71" s="203"/>
    </row>
    <row r="72" spans="2:11" s="8" customFormat="1" ht="24.95" customHeight="1">
      <c r="B72" s="190"/>
      <c r="C72" s="191"/>
      <c r="D72" s="192" t="s">
        <v>2474</v>
      </c>
      <c r="E72" s="193"/>
      <c r="F72" s="193"/>
      <c r="G72" s="193"/>
      <c r="H72" s="193"/>
      <c r="I72" s="194"/>
      <c r="J72" s="195">
        <f>J463</f>
        <v>0</v>
      </c>
      <c r="K72" s="196"/>
    </row>
    <row r="73" spans="2:11" s="9" customFormat="1" ht="19.9" customHeight="1">
      <c r="B73" s="197"/>
      <c r="C73" s="198"/>
      <c r="D73" s="199" t="s">
        <v>2475</v>
      </c>
      <c r="E73" s="200"/>
      <c r="F73" s="200"/>
      <c r="G73" s="200"/>
      <c r="H73" s="200"/>
      <c r="I73" s="201"/>
      <c r="J73" s="202">
        <f>J464</f>
        <v>0</v>
      </c>
      <c r="K73" s="203"/>
    </row>
    <row r="74" spans="2:11" s="8" customFormat="1" ht="24.95" customHeight="1">
      <c r="B74" s="190"/>
      <c r="C74" s="191"/>
      <c r="D74" s="192" t="s">
        <v>2476</v>
      </c>
      <c r="E74" s="193"/>
      <c r="F74" s="193"/>
      <c r="G74" s="193"/>
      <c r="H74" s="193"/>
      <c r="I74" s="194"/>
      <c r="J74" s="195">
        <f>J471</f>
        <v>0</v>
      </c>
      <c r="K74" s="196"/>
    </row>
    <row r="75" spans="2:11" s="1" customFormat="1" ht="21.8" customHeight="1">
      <c r="B75" s="47"/>
      <c r="C75" s="48"/>
      <c r="D75" s="48"/>
      <c r="E75" s="48"/>
      <c r="F75" s="48"/>
      <c r="G75" s="48"/>
      <c r="H75" s="48"/>
      <c r="I75" s="157"/>
      <c r="J75" s="48"/>
      <c r="K75" s="52"/>
    </row>
    <row r="76" spans="2:11" s="1" customFormat="1" ht="6.95" customHeight="1">
      <c r="B76" s="68"/>
      <c r="C76" s="69"/>
      <c r="D76" s="69"/>
      <c r="E76" s="69"/>
      <c r="F76" s="69"/>
      <c r="G76" s="69"/>
      <c r="H76" s="69"/>
      <c r="I76" s="179"/>
      <c r="J76" s="69"/>
      <c r="K76" s="70"/>
    </row>
    <row r="80" spans="2:12" s="1" customFormat="1" ht="6.95" customHeight="1">
      <c r="B80" s="71"/>
      <c r="C80" s="72"/>
      <c r="D80" s="72"/>
      <c r="E80" s="72"/>
      <c r="F80" s="72"/>
      <c r="G80" s="72"/>
      <c r="H80" s="72"/>
      <c r="I80" s="182"/>
      <c r="J80" s="72"/>
      <c r="K80" s="72"/>
      <c r="L80" s="73"/>
    </row>
    <row r="81" spans="2:12" s="1" customFormat="1" ht="36.95" customHeight="1">
      <c r="B81" s="47"/>
      <c r="C81" s="74" t="s">
        <v>151</v>
      </c>
      <c r="D81" s="75"/>
      <c r="E81" s="75"/>
      <c r="F81" s="75"/>
      <c r="G81" s="75"/>
      <c r="H81" s="75"/>
      <c r="I81" s="204"/>
      <c r="J81" s="75"/>
      <c r="K81" s="75"/>
      <c r="L81" s="73"/>
    </row>
    <row r="82" spans="2:12" s="1" customFormat="1" ht="6.95" customHeight="1">
      <c r="B82" s="47"/>
      <c r="C82" s="75"/>
      <c r="D82" s="75"/>
      <c r="E82" s="75"/>
      <c r="F82" s="75"/>
      <c r="G82" s="75"/>
      <c r="H82" s="75"/>
      <c r="I82" s="204"/>
      <c r="J82" s="75"/>
      <c r="K82" s="75"/>
      <c r="L82" s="73"/>
    </row>
    <row r="83" spans="2:12" s="1" customFormat="1" ht="14.4" customHeight="1">
      <c r="B83" s="47"/>
      <c r="C83" s="77" t="s">
        <v>18</v>
      </c>
      <c r="D83" s="75"/>
      <c r="E83" s="75"/>
      <c r="F83" s="75"/>
      <c r="G83" s="75"/>
      <c r="H83" s="75"/>
      <c r="I83" s="204"/>
      <c r="J83" s="75"/>
      <c r="K83" s="75"/>
      <c r="L83" s="73"/>
    </row>
    <row r="84" spans="2:12" s="1" customFormat="1" ht="14.4" customHeight="1">
      <c r="B84" s="47"/>
      <c r="C84" s="75"/>
      <c r="D84" s="75"/>
      <c r="E84" s="205" t="str">
        <f>E7</f>
        <v>Adaptace prostor 1.NP pro bydlení, rekonstrukce objektu penzionu pro seniory v ul.PKH č.p.1591 - PD</v>
      </c>
      <c r="F84" s="77"/>
      <c r="G84" s="77"/>
      <c r="H84" s="77"/>
      <c r="I84" s="204"/>
      <c r="J84" s="75"/>
      <c r="K84" s="75"/>
      <c r="L84" s="73"/>
    </row>
    <row r="85" spans="2:12" ht="13.5">
      <c r="B85" s="29"/>
      <c r="C85" s="77" t="s">
        <v>110</v>
      </c>
      <c r="D85" s="206"/>
      <c r="E85" s="206"/>
      <c r="F85" s="206"/>
      <c r="G85" s="206"/>
      <c r="H85" s="206"/>
      <c r="I85" s="149"/>
      <c r="J85" s="206"/>
      <c r="K85" s="206"/>
      <c r="L85" s="207"/>
    </row>
    <row r="86" spans="2:12" s="1" customFormat="1" ht="14.4" customHeight="1">
      <c r="B86" s="47"/>
      <c r="C86" s="75"/>
      <c r="D86" s="75"/>
      <c r="E86" s="205" t="s">
        <v>111</v>
      </c>
      <c r="F86" s="75"/>
      <c r="G86" s="75"/>
      <c r="H86" s="75"/>
      <c r="I86" s="204"/>
      <c r="J86" s="75"/>
      <c r="K86" s="75"/>
      <c r="L86" s="73"/>
    </row>
    <row r="87" spans="2:12" s="1" customFormat="1" ht="14.4" customHeight="1">
      <c r="B87" s="47"/>
      <c r="C87" s="77" t="s">
        <v>112</v>
      </c>
      <c r="D87" s="75"/>
      <c r="E87" s="75"/>
      <c r="F87" s="75"/>
      <c r="G87" s="75"/>
      <c r="H87" s="75"/>
      <c r="I87" s="204"/>
      <c r="J87" s="75"/>
      <c r="K87" s="75"/>
      <c r="L87" s="73"/>
    </row>
    <row r="88" spans="2:12" s="1" customFormat="1" ht="16.2" customHeight="1">
      <c r="B88" s="47"/>
      <c r="C88" s="75"/>
      <c r="D88" s="75"/>
      <c r="E88" s="83" t="str">
        <f>E11</f>
        <v>A.1.2 - Zdravotně technické instalace</v>
      </c>
      <c r="F88" s="75"/>
      <c r="G88" s="75"/>
      <c r="H88" s="75"/>
      <c r="I88" s="204"/>
      <c r="J88" s="75"/>
      <c r="K88" s="75"/>
      <c r="L88" s="73"/>
    </row>
    <row r="89" spans="2:12" s="1" customFormat="1" ht="6.95" customHeight="1">
      <c r="B89" s="47"/>
      <c r="C89" s="75"/>
      <c r="D89" s="75"/>
      <c r="E89" s="75"/>
      <c r="F89" s="75"/>
      <c r="G89" s="75"/>
      <c r="H89" s="75"/>
      <c r="I89" s="204"/>
      <c r="J89" s="75"/>
      <c r="K89" s="75"/>
      <c r="L89" s="73"/>
    </row>
    <row r="90" spans="2:12" s="1" customFormat="1" ht="18" customHeight="1">
      <c r="B90" s="47"/>
      <c r="C90" s="77" t="s">
        <v>26</v>
      </c>
      <c r="D90" s="75"/>
      <c r="E90" s="75"/>
      <c r="F90" s="208" t="str">
        <f>F14</f>
        <v>Litvínov</v>
      </c>
      <c r="G90" s="75"/>
      <c r="H90" s="75"/>
      <c r="I90" s="209" t="s">
        <v>28</v>
      </c>
      <c r="J90" s="86" t="str">
        <f>IF(J14="","",J14)</f>
        <v>15. 12. 2016</v>
      </c>
      <c r="K90" s="75"/>
      <c r="L90" s="73"/>
    </row>
    <row r="91" spans="2:12" s="1" customFormat="1" ht="6.95" customHeight="1">
      <c r="B91" s="47"/>
      <c r="C91" s="75"/>
      <c r="D91" s="75"/>
      <c r="E91" s="75"/>
      <c r="F91" s="75"/>
      <c r="G91" s="75"/>
      <c r="H91" s="75"/>
      <c r="I91" s="204"/>
      <c r="J91" s="75"/>
      <c r="K91" s="75"/>
      <c r="L91" s="73"/>
    </row>
    <row r="92" spans="2:12" s="1" customFormat="1" ht="13.5">
      <c r="B92" s="47"/>
      <c r="C92" s="77" t="s">
        <v>30</v>
      </c>
      <c r="D92" s="75"/>
      <c r="E92" s="75"/>
      <c r="F92" s="208" t="str">
        <f>E17</f>
        <v>Město Litvínov</v>
      </c>
      <c r="G92" s="75"/>
      <c r="H92" s="75"/>
      <c r="I92" s="209" t="s">
        <v>36</v>
      </c>
      <c r="J92" s="208" t="str">
        <f>E23</f>
        <v>BPO spol. s r.o.,Lidická 1239,36317 OSTROV</v>
      </c>
      <c r="K92" s="75"/>
      <c r="L92" s="73"/>
    </row>
    <row r="93" spans="2:12" s="1" customFormat="1" ht="14.4" customHeight="1">
      <c r="B93" s="47"/>
      <c r="C93" s="77" t="s">
        <v>34</v>
      </c>
      <c r="D93" s="75"/>
      <c r="E93" s="75"/>
      <c r="F93" s="208" t="str">
        <f>IF(E20="","",E20)</f>
        <v/>
      </c>
      <c r="G93" s="75"/>
      <c r="H93" s="75"/>
      <c r="I93" s="204"/>
      <c r="J93" s="75"/>
      <c r="K93" s="75"/>
      <c r="L93" s="73"/>
    </row>
    <row r="94" spans="2:12" s="1" customFormat="1" ht="10.3" customHeight="1">
      <c r="B94" s="47"/>
      <c r="C94" s="75"/>
      <c r="D94" s="75"/>
      <c r="E94" s="75"/>
      <c r="F94" s="75"/>
      <c r="G94" s="75"/>
      <c r="H94" s="75"/>
      <c r="I94" s="204"/>
      <c r="J94" s="75"/>
      <c r="K94" s="75"/>
      <c r="L94" s="73"/>
    </row>
    <row r="95" spans="2:20" s="10" customFormat="1" ht="29.25" customHeight="1">
      <c r="B95" s="210"/>
      <c r="C95" s="211" t="s">
        <v>152</v>
      </c>
      <c r="D95" s="212" t="s">
        <v>60</v>
      </c>
      <c r="E95" s="212" t="s">
        <v>56</v>
      </c>
      <c r="F95" s="212" t="s">
        <v>153</v>
      </c>
      <c r="G95" s="212" t="s">
        <v>154</v>
      </c>
      <c r="H95" s="212" t="s">
        <v>155</v>
      </c>
      <c r="I95" s="213" t="s">
        <v>156</v>
      </c>
      <c r="J95" s="212" t="s">
        <v>116</v>
      </c>
      <c r="K95" s="214" t="s">
        <v>157</v>
      </c>
      <c r="L95" s="215"/>
      <c r="M95" s="103" t="s">
        <v>158</v>
      </c>
      <c r="N95" s="104" t="s">
        <v>45</v>
      </c>
      <c r="O95" s="104" t="s">
        <v>159</v>
      </c>
      <c r="P95" s="104" t="s">
        <v>160</v>
      </c>
      <c r="Q95" s="104" t="s">
        <v>161</v>
      </c>
      <c r="R95" s="104" t="s">
        <v>162</v>
      </c>
      <c r="S95" s="104" t="s">
        <v>163</v>
      </c>
      <c r="T95" s="105" t="s">
        <v>164</v>
      </c>
    </row>
    <row r="96" spans="2:63" s="1" customFormat="1" ht="29.25" customHeight="1">
      <c r="B96" s="47"/>
      <c r="C96" s="109" t="s">
        <v>117</v>
      </c>
      <c r="D96" s="75"/>
      <c r="E96" s="75"/>
      <c r="F96" s="75"/>
      <c r="G96" s="75"/>
      <c r="H96" s="75"/>
      <c r="I96" s="204"/>
      <c r="J96" s="216">
        <f>BK96</f>
        <v>0</v>
      </c>
      <c r="K96" s="75"/>
      <c r="L96" s="73"/>
      <c r="M96" s="106"/>
      <c r="N96" s="107"/>
      <c r="O96" s="107"/>
      <c r="P96" s="217">
        <f>P97+P322+P463+P471</f>
        <v>0</v>
      </c>
      <c r="Q96" s="107"/>
      <c r="R96" s="217">
        <f>R97+R322+R463+R471</f>
        <v>26.4474530318</v>
      </c>
      <c r="S96" s="107"/>
      <c r="T96" s="218">
        <f>T97+T322+T463+T471</f>
        <v>6.324839999999999</v>
      </c>
      <c r="AT96" s="25" t="s">
        <v>74</v>
      </c>
      <c r="AU96" s="25" t="s">
        <v>118</v>
      </c>
      <c r="BK96" s="219">
        <f>BK97+BK322+BK463+BK471</f>
        <v>0</v>
      </c>
    </row>
    <row r="97" spans="2:63" s="11" customFormat="1" ht="37.4" customHeight="1">
      <c r="B97" s="220"/>
      <c r="C97" s="221"/>
      <c r="D97" s="222" t="s">
        <v>74</v>
      </c>
      <c r="E97" s="223" t="s">
        <v>165</v>
      </c>
      <c r="F97" s="223" t="s">
        <v>166</v>
      </c>
      <c r="G97" s="221"/>
      <c r="H97" s="221"/>
      <c r="I97" s="224"/>
      <c r="J97" s="225">
        <f>BK97</f>
        <v>0</v>
      </c>
      <c r="K97" s="221"/>
      <c r="L97" s="226"/>
      <c r="M97" s="227"/>
      <c r="N97" s="228"/>
      <c r="O97" s="228"/>
      <c r="P97" s="229">
        <f>P98+P251+P272+P279+P298</f>
        <v>0</v>
      </c>
      <c r="Q97" s="228"/>
      <c r="R97" s="229">
        <f>R98+R251+R272+R279+R298</f>
        <v>25.219764797</v>
      </c>
      <c r="S97" s="228"/>
      <c r="T97" s="230">
        <f>T98+T251+T272+T279+T298</f>
        <v>4.793399999999999</v>
      </c>
      <c r="AR97" s="231" t="s">
        <v>25</v>
      </c>
      <c r="AT97" s="232" t="s">
        <v>74</v>
      </c>
      <c r="AU97" s="232" t="s">
        <v>75</v>
      </c>
      <c r="AY97" s="231" t="s">
        <v>167</v>
      </c>
      <c r="BK97" s="233">
        <f>BK98+BK251+BK272+BK279+BK298</f>
        <v>0</v>
      </c>
    </row>
    <row r="98" spans="2:63" s="11" customFormat="1" ht="19.9" customHeight="1">
      <c r="B98" s="220"/>
      <c r="C98" s="221"/>
      <c r="D98" s="222" t="s">
        <v>74</v>
      </c>
      <c r="E98" s="234" t="s">
        <v>25</v>
      </c>
      <c r="F98" s="234" t="s">
        <v>168</v>
      </c>
      <c r="G98" s="221"/>
      <c r="H98" s="221"/>
      <c r="I98" s="224"/>
      <c r="J98" s="235">
        <f>BK98</f>
        <v>0</v>
      </c>
      <c r="K98" s="221"/>
      <c r="L98" s="226"/>
      <c r="M98" s="227"/>
      <c r="N98" s="228"/>
      <c r="O98" s="228"/>
      <c r="P98" s="229">
        <f>SUM(P99:P250)</f>
        <v>0</v>
      </c>
      <c r="Q98" s="228"/>
      <c r="R98" s="229">
        <f>SUM(R99:R250)</f>
        <v>0.387978577</v>
      </c>
      <c r="S98" s="228"/>
      <c r="T98" s="230">
        <f>SUM(T99:T250)</f>
        <v>4.7303999999999995</v>
      </c>
      <c r="AR98" s="231" t="s">
        <v>25</v>
      </c>
      <c r="AT98" s="232" t="s">
        <v>74</v>
      </c>
      <c r="AU98" s="232" t="s">
        <v>25</v>
      </c>
      <c r="AY98" s="231" t="s">
        <v>167</v>
      </c>
      <c r="BK98" s="233">
        <f>SUM(BK99:BK250)</f>
        <v>0</v>
      </c>
    </row>
    <row r="99" spans="2:65" s="1" customFormat="1" ht="22.8" customHeight="1">
      <c r="B99" s="47"/>
      <c r="C99" s="236" t="s">
        <v>25</v>
      </c>
      <c r="D99" s="236" t="s">
        <v>169</v>
      </c>
      <c r="E99" s="237" t="s">
        <v>592</v>
      </c>
      <c r="F99" s="238" t="s">
        <v>593</v>
      </c>
      <c r="G99" s="239" t="s">
        <v>226</v>
      </c>
      <c r="H99" s="240">
        <v>7.2</v>
      </c>
      <c r="I99" s="241"/>
      <c r="J99" s="242">
        <f>ROUND(I99*H99,2)</f>
        <v>0</v>
      </c>
      <c r="K99" s="238" t="s">
        <v>24</v>
      </c>
      <c r="L99" s="73"/>
      <c r="M99" s="243" t="s">
        <v>24</v>
      </c>
      <c r="N99" s="244" t="s">
        <v>47</v>
      </c>
      <c r="O99" s="48"/>
      <c r="P99" s="245">
        <f>O99*H99</f>
        <v>0</v>
      </c>
      <c r="Q99" s="245">
        <v>0</v>
      </c>
      <c r="R99" s="245">
        <f>Q99*H99</f>
        <v>0</v>
      </c>
      <c r="S99" s="245">
        <v>0.417</v>
      </c>
      <c r="T99" s="246">
        <f>S99*H99</f>
        <v>3.0023999999999997</v>
      </c>
      <c r="AR99" s="25" t="s">
        <v>174</v>
      </c>
      <c r="AT99" s="25" t="s">
        <v>169</v>
      </c>
      <c r="AU99" s="25" t="s">
        <v>87</v>
      </c>
      <c r="AY99" s="25" t="s">
        <v>167</v>
      </c>
      <c r="BE99" s="247">
        <f>IF(N99="základní",J99,0)</f>
        <v>0</v>
      </c>
      <c r="BF99" s="247">
        <f>IF(N99="snížená",J99,0)</f>
        <v>0</v>
      </c>
      <c r="BG99" s="247">
        <f>IF(N99="zákl. přenesená",J99,0)</f>
        <v>0</v>
      </c>
      <c r="BH99" s="247">
        <f>IF(N99="sníž. přenesená",J99,0)</f>
        <v>0</v>
      </c>
      <c r="BI99" s="247">
        <f>IF(N99="nulová",J99,0)</f>
        <v>0</v>
      </c>
      <c r="BJ99" s="25" t="s">
        <v>87</v>
      </c>
      <c r="BK99" s="247">
        <f>ROUND(I99*H99,2)</f>
        <v>0</v>
      </c>
      <c r="BL99" s="25" t="s">
        <v>174</v>
      </c>
      <c r="BM99" s="25" t="s">
        <v>2477</v>
      </c>
    </row>
    <row r="100" spans="2:47" s="1" customFormat="1" ht="13.5">
      <c r="B100" s="47"/>
      <c r="C100" s="75"/>
      <c r="D100" s="248" t="s">
        <v>176</v>
      </c>
      <c r="E100" s="75"/>
      <c r="F100" s="249" t="s">
        <v>593</v>
      </c>
      <c r="G100" s="75"/>
      <c r="H100" s="75"/>
      <c r="I100" s="204"/>
      <c r="J100" s="75"/>
      <c r="K100" s="75"/>
      <c r="L100" s="73"/>
      <c r="M100" s="250"/>
      <c r="N100" s="48"/>
      <c r="O100" s="48"/>
      <c r="P100" s="48"/>
      <c r="Q100" s="48"/>
      <c r="R100" s="48"/>
      <c r="S100" s="48"/>
      <c r="T100" s="96"/>
      <c r="AT100" s="25" t="s">
        <v>176</v>
      </c>
      <c r="AU100" s="25" t="s">
        <v>87</v>
      </c>
    </row>
    <row r="101" spans="2:51" s="13" customFormat="1" ht="13.5">
      <c r="B101" s="262"/>
      <c r="C101" s="263"/>
      <c r="D101" s="248" t="s">
        <v>180</v>
      </c>
      <c r="E101" s="264" t="s">
        <v>24</v>
      </c>
      <c r="F101" s="265" t="s">
        <v>2478</v>
      </c>
      <c r="G101" s="263"/>
      <c r="H101" s="266">
        <v>7.2</v>
      </c>
      <c r="I101" s="267"/>
      <c r="J101" s="263"/>
      <c r="K101" s="263"/>
      <c r="L101" s="268"/>
      <c r="M101" s="269"/>
      <c r="N101" s="270"/>
      <c r="O101" s="270"/>
      <c r="P101" s="270"/>
      <c r="Q101" s="270"/>
      <c r="R101" s="270"/>
      <c r="S101" s="270"/>
      <c r="T101" s="271"/>
      <c r="AT101" s="272" t="s">
        <v>180</v>
      </c>
      <c r="AU101" s="272" t="s">
        <v>87</v>
      </c>
      <c r="AV101" s="13" t="s">
        <v>87</v>
      </c>
      <c r="AW101" s="13" t="s">
        <v>38</v>
      </c>
      <c r="AX101" s="13" t="s">
        <v>25</v>
      </c>
      <c r="AY101" s="272" t="s">
        <v>167</v>
      </c>
    </row>
    <row r="102" spans="2:65" s="1" customFormat="1" ht="22.8" customHeight="1">
      <c r="B102" s="47"/>
      <c r="C102" s="236" t="s">
        <v>87</v>
      </c>
      <c r="D102" s="236" t="s">
        <v>169</v>
      </c>
      <c r="E102" s="237" t="s">
        <v>2479</v>
      </c>
      <c r="F102" s="238" t="s">
        <v>2480</v>
      </c>
      <c r="G102" s="239" t="s">
        <v>226</v>
      </c>
      <c r="H102" s="240">
        <v>7.2</v>
      </c>
      <c r="I102" s="241"/>
      <c r="J102" s="242">
        <f>ROUND(I102*H102,2)</f>
        <v>0</v>
      </c>
      <c r="K102" s="238" t="s">
        <v>24</v>
      </c>
      <c r="L102" s="73"/>
      <c r="M102" s="243" t="s">
        <v>24</v>
      </c>
      <c r="N102" s="244" t="s">
        <v>47</v>
      </c>
      <c r="O102" s="48"/>
      <c r="P102" s="245">
        <f>O102*H102</f>
        <v>0</v>
      </c>
      <c r="Q102" s="245">
        <v>0</v>
      </c>
      <c r="R102" s="245">
        <f>Q102*H102</f>
        <v>0</v>
      </c>
      <c r="S102" s="245">
        <v>0.24</v>
      </c>
      <c r="T102" s="246">
        <f>S102*H102</f>
        <v>1.728</v>
      </c>
      <c r="AR102" s="25" t="s">
        <v>174</v>
      </c>
      <c r="AT102" s="25" t="s">
        <v>169</v>
      </c>
      <c r="AU102" s="25" t="s">
        <v>87</v>
      </c>
      <c r="AY102" s="25" t="s">
        <v>167</v>
      </c>
      <c r="BE102" s="247">
        <f>IF(N102="základní",J102,0)</f>
        <v>0</v>
      </c>
      <c r="BF102" s="247">
        <f>IF(N102="snížená",J102,0)</f>
        <v>0</v>
      </c>
      <c r="BG102" s="247">
        <f>IF(N102="zákl. přenesená",J102,0)</f>
        <v>0</v>
      </c>
      <c r="BH102" s="247">
        <f>IF(N102="sníž. přenesená",J102,0)</f>
        <v>0</v>
      </c>
      <c r="BI102" s="247">
        <f>IF(N102="nulová",J102,0)</f>
        <v>0</v>
      </c>
      <c r="BJ102" s="25" t="s">
        <v>87</v>
      </c>
      <c r="BK102" s="247">
        <f>ROUND(I102*H102,2)</f>
        <v>0</v>
      </c>
      <c r="BL102" s="25" t="s">
        <v>174</v>
      </c>
      <c r="BM102" s="25" t="s">
        <v>2481</v>
      </c>
    </row>
    <row r="103" spans="2:47" s="1" customFormat="1" ht="13.5">
      <c r="B103" s="47"/>
      <c r="C103" s="75"/>
      <c r="D103" s="248" t="s">
        <v>176</v>
      </c>
      <c r="E103" s="75"/>
      <c r="F103" s="249" t="s">
        <v>2480</v>
      </c>
      <c r="G103" s="75"/>
      <c r="H103" s="75"/>
      <c r="I103" s="204"/>
      <c r="J103" s="75"/>
      <c r="K103" s="75"/>
      <c r="L103" s="73"/>
      <c r="M103" s="250"/>
      <c r="N103" s="48"/>
      <c r="O103" s="48"/>
      <c r="P103" s="48"/>
      <c r="Q103" s="48"/>
      <c r="R103" s="48"/>
      <c r="S103" s="48"/>
      <c r="T103" s="96"/>
      <c r="AT103" s="25" t="s">
        <v>176</v>
      </c>
      <c r="AU103" s="25" t="s">
        <v>87</v>
      </c>
    </row>
    <row r="104" spans="2:51" s="13" customFormat="1" ht="13.5">
      <c r="B104" s="262"/>
      <c r="C104" s="263"/>
      <c r="D104" s="248" t="s">
        <v>180</v>
      </c>
      <c r="E104" s="264" t="s">
        <v>24</v>
      </c>
      <c r="F104" s="265" t="s">
        <v>2478</v>
      </c>
      <c r="G104" s="263"/>
      <c r="H104" s="266">
        <v>7.2</v>
      </c>
      <c r="I104" s="267"/>
      <c r="J104" s="263"/>
      <c r="K104" s="263"/>
      <c r="L104" s="268"/>
      <c r="M104" s="269"/>
      <c r="N104" s="270"/>
      <c r="O104" s="270"/>
      <c r="P104" s="270"/>
      <c r="Q104" s="270"/>
      <c r="R104" s="270"/>
      <c r="S104" s="270"/>
      <c r="T104" s="271"/>
      <c r="AT104" s="272" t="s">
        <v>180</v>
      </c>
      <c r="AU104" s="272" t="s">
        <v>87</v>
      </c>
      <c r="AV104" s="13" t="s">
        <v>87</v>
      </c>
      <c r="AW104" s="13" t="s">
        <v>38</v>
      </c>
      <c r="AX104" s="13" t="s">
        <v>25</v>
      </c>
      <c r="AY104" s="272" t="s">
        <v>167</v>
      </c>
    </row>
    <row r="105" spans="2:65" s="1" customFormat="1" ht="22.8" customHeight="1">
      <c r="B105" s="47"/>
      <c r="C105" s="236" t="s">
        <v>190</v>
      </c>
      <c r="D105" s="236" t="s">
        <v>169</v>
      </c>
      <c r="E105" s="237" t="s">
        <v>262</v>
      </c>
      <c r="F105" s="238" t="s">
        <v>263</v>
      </c>
      <c r="G105" s="239" t="s">
        <v>172</v>
      </c>
      <c r="H105" s="240">
        <v>61.99</v>
      </c>
      <c r="I105" s="241"/>
      <c r="J105" s="242">
        <f>ROUND(I105*H105,2)</f>
        <v>0</v>
      </c>
      <c r="K105" s="238" t="s">
        <v>24</v>
      </c>
      <c r="L105" s="73"/>
      <c r="M105" s="243" t="s">
        <v>24</v>
      </c>
      <c r="N105" s="244" t="s">
        <v>47</v>
      </c>
      <c r="O105" s="48"/>
      <c r="P105" s="245">
        <f>O105*H105</f>
        <v>0</v>
      </c>
      <c r="Q105" s="245">
        <v>0</v>
      </c>
      <c r="R105" s="245">
        <f>Q105*H105</f>
        <v>0</v>
      </c>
      <c r="S105" s="245">
        <v>0</v>
      </c>
      <c r="T105" s="246">
        <f>S105*H105</f>
        <v>0</v>
      </c>
      <c r="AR105" s="25" t="s">
        <v>174</v>
      </c>
      <c r="AT105" s="25" t="s">
        <v>169</v>
      </c>
      <c r="AU105" s="25" t="s">
        <v>87</v>
      </c>
      <c r="AY105" s="25" t="s">
        <v>167</v>
      </c>
      <c r="BE105" s="247">
        <f>IF(N105="základní",J105,0)</f>
        <v>0</v>
      </c>
      <c r="BF105" s="247">
        <f>IF(N105="snížená",J105,0)</f>
        <v>0</v>
      </c>
      <c r="BG105" s="247">
        <f>IF(N105="zákl. přenesená",J105,0)</f>
        <v>0</v>
      </c>
      <c r="BH105" s="247">
        <f>IF(N105="sníž. přenesená",J105,0)</f>
        <v>0</v>
      </c>
      <c r="BI105" s="247">
        <f>IF(N105="nulová",J105,0)</f>
        <v>0</v>
      </c>
      <c r="BJ105" s="25" t="s">
        <v>87</v>
      </c>
      <c r="BK105" s="247">
        <f>ROUND(I105*H105,2)</f>
        <v>0</v>
      </c>
      <c r="BL105" s="25" t="s">
        <v>174</v>
      </c>
      <c r="BM105" s="25" t="s">
        <v>2482</v>
      </c>
    </row>
    <row r="106" spans="2:47" s="1" customFormat="1" ht="13.5">
      <c r="B106" s="47"/>
      <c r="C106" s="75"/>
      <c r="D106" s="248" t="s">
        <v>176</v>
      </c>
      <c r="E106" s="75"/>
      <c r="F106" s="249" t="s">
        <v>263</v>
      </c>
      <c r="G106" s="75"/>
      <c r="H106" s="75"/>
      <c r="I106" s="204"/>
      <c r="J106" s="75"/>
      <c r="K106" s="75"/>
      <c r="L106" s="73"/>
      <c r="M106" s="250"/>
      <c r="N106" s="48"/>
      <c r="O106" s="48"/>
      <c r="P106" s="48"/>
      <c r="Q106" s="48"/>
      <c r="R106" s="48"/>
      <c r="S106" s="48"/>
      <c r="T106" s="96"/>
      <c r="AT106" s="25" t="s">
        <v>176</v>
      </c>
      <c r="AU106" s="25" t="s">
        <v>87</v>
      </c>
    </row>
    <row r="107" spans="2:65" s="1" customFormat="1" ht="22.8" customHeight="1">
      <c r="B107" s="47"/>
      <c r="C107" s="236" t="s">
        <v>174</v>
      </c>
      <c r="D107" s="236" t="s">
        <v>169</v>
      </c>
      <c r="E107" s="237" t="s">
        <v>170</v>
      </c>
      <c r="F107" s="238" t="s">
        <v>171</v>
      </c>
      <c r="G107" s="239" t="s">
        <v>172</v>
      </c>
      <c r="H107" s="240">
        <v>32.875</v>
      </c>
      <c r="I107" s="241"/>
      <c r="J107" s="242">
        <f>ROUND(I107*H107,2)</f>
        <v>0</v>
      </c>
      <c r="K107" s="238" t="s">
        <v>24</v>
      </c>
      <c r="L107" s="73"/>
      <c r="M107" s="243" t="s">
        <v>24</v>
      </c>
      <c r="N107" s="244" t="s">
        <v>47</v>
      </c>
      <c r="O107" s="48"/>
      <c r="P107" s="245">
        <f>O107*H107</f>
        <v>0</v>
      </c>
      <c r="Q107" s="245">
        <v>0</v>
      </c>
      <c r="R107" s="245">
        <f>Q107*H107</f>
        <v>0</v>
      </c>
      <c r="S107" s="245">
        <v>0</v>
      </c>
      <c r="T107" s="246">
        <f>S107*H107</f>
        <v>0</v>
      </c>
      <c r="AR107" s="25" t="s">
        <v>174</v>
      </c>
      <c r="AT107" s="25" t="s">
        <v>169</v>
      </c>
      <c r="AU107" s="25" t="s">
        <v>87</v>
      </c>
      <c r="AY107" s="25" t="s">
        <v>167</v>
      </c>
      <c r="BE107" s="247">
        <f>IF(N107="základní",J107,0)</f>
        <v>0</v>
      </c>
      <c r="BF107" s="247">
        <f>IF(N107="snížená",J107,0)</f>
        <v>0</v>
      </c>
      <c r="BG107" s="247">
        <f>IF(N107="zákl. přenesená",J107,0)</f>
        <v>0</v>
      </c>
      <c r="BH107" s="247">
        <f>IF(N107="sníž. přenesená",J107,0)</f>
        <v>0</v>
      </c>
      <c r="BI107" s="247">
        <f>IF(N107="nulová",J107,0)</f>
        <v>0</v>
      </c>
      <c r="BJ107" s="25" t="s">
        <v>87</v>
      </c>
      <c r="BK107" s="247">
        <f>ROUND(I107*H107,2)</f>
        <v>0</v>
      </c>
      <c r="BL107" s="25" t="s">
        <v>174</v>
      </c>
      <c r="BM107" s="25" t="s">
        <v>2483</v>
      </c>
    </row>
    <row r="108" spans="2:47" s="1" customFormat="1" ht="13.5">
      <c r="B108" s="47"/>
      <c r="C108" s="75"/>
      <c r="D108" s="248" t="s">
        <v>176</v>
      </c>
      <c r="E108" s="75"/>
      <c r="F108" s="249" t="s">
        <v>171</v>
      </c>
      <c r="G108" s="75"/>
      <c r="H108" s="75"/>
      <c r="I108" s="204"/>
      <c r="J108" s="75"/>
      <c r="K108" s="75"/>
      <c r="L108" s="73"/>
      <c r="M108" s="250"/>
      <c r="N108" s="48"/>
      <c r="O108" s="48"/>
      <c r="P108" s="48"/>
      <c r="Q108" s="48"/>
      <c r="R108" s="48"/>
      <c r="S108" s="48"/>
      <c r="T108" s="96"/>
      <c r="AT108" s="25" t="s">
        <v>176</v>
      </c>
      <c r="AU108" s="25" t="s">
        <v>87</v>
      </c>
    </row>
    <row r="109" spans="2:51" s="12" customFormat="1" ht="13.5">
      <c r="B109" s="252"/>
      <c r="C109" s="253"/>
      <c r="D109" s="248" t="s">
        <v>180</v>
      </c>
      <c r="E109" s="254" t="s">
        <v>24</v>
      </c>
      <c r="F109" s="255" t="s">
        <v>2484</v>
      </c>
      <c r="G109" s="253"/>
      <c r="H109" s="254" t="s">
        <v>24</v>
      </c>
      <c r="I109" s="256"/>
      <c r="J109" s="253"/>
      <c r="K109" s="253"/>
      <c r="L109" s="257"/>
      <c r="M109" s="258"/>
      <c r="N109" s="259"/>
      <c r="O109" s="259"/>
      <c r="P109" s="259"/>
      <c r="Q109" s="259"/>
      <c r="R109" s="259"/>
      <c r="S109" s="259"/>
      <c r="T109" s="260"/>
      <c r="AT109" s="261" t="s">
        <v>180</v>
      </c>
      <c r="AU109" s="261" t="s">
        <v>87</v>
      </c>
      <c r="AV109" s="12" t="s">
        <v>25</v>
      </c>
      <c r="AW109" s="12" t="s">
        <v>38</v>
      </c>
      <c r="AX109" s="12" t="s">
        <v>75</v>
      </c>
      <c r="AY109" s="261" t="s">
        <v>167</v>
      </c>
    </row>
    <row r="110" spans="2:51" s="12" customFormat="1" ht="13.5">
      <c r="B110" s="252"/>
      <c r="C110" s="253"/>
      <c r="D110" s="248" t="s">
        <v>180</v>
      </c>
      <c r="E110" s="254" t="s">
        <v>24</v>
      </c>
      <c r="F110" s="255" t="s">
        <v>2485</v>
      </c>
      <c r="G110" s="253"/>
      <c r="H110" s="254" t="s">
        <v>24</v>
      </c>
      <c r="I110" s="256"/>
      <c r="J110" s="253"/>
      <c r="K110" s="253"/>
      <c r="L110" s="257"/>
      <c r="M110" s="258"/>
      <c r="N110" s="259"/>
      <c r="O110" s="259"/>
      <c r="P110" s="259"/>
      <c r="Q110" s="259"/>
      <c r="R110" s="259"/>
      <c r="S110" s="259"/>
      <c r="T110" s="260"/>
      <c r="AT110" s="261" t="s">
        <v>180</v>
      </c>
      <c r="AU110" s="261" t="s">
        <v>87</v>
      </c>
      <c r="AV110" s="12" t="s">
        <v>25</v>
      </c>
      <c r="AW110" s="12" t="s">
        <v>38</v>
      </c>
      <c r="AX110" s="12" t="s">
        <v>75</v>
      </c>
      <c r="AY110" s="261" t="s">
        <v>167</v>
      </c>
    </row>
    <row r="111" spans="2:51" s="13" customFormat="1" ht="13.5">
      <c r="B111" s="262"/>
      <c r="C111" s="263"/>
      <c r="D111" s="248" t="s">
        <v>180</v>
      </c>
      <c r="E111" s="264" t="s">
        <v>24</v>
      </c>
      <c r="F111" s="265" t="s">
        <v>2486</v>
      </c>
      <c r="G111" s="263"/>
      <c r="H111" s="266">
        <v>8</v>
      </c>
      <c r="I111" s="267"/>
      <c r="J111" s="263"/>
      <c r="K111" s="263"/>
      <c r="L111" s="268"/>
      <c r="M111" s="269"/>
      <c r="N111" s="270"/>
      <c r="O111" s="270"/>
      <c r="P111" s="270"/>
      <c r="Q111" s="270"/>
      <c r="R111" s="270"/>
      <c r="S111" s="270"/>
      <c r="T111" s="271"/>
      <c r="AT111" s="272" t="s">
        <v>180</v>
      </c>
      <c r="AU111" s="272" t="s">
        <v>87</v>
      </c>
      <c r="AV111" s="13" t="s">
        <v>87</v>
      </c>
      <c r="AW111" s="13" t="s">
        <v>38</v>
      </c>
      <c r="AX111" s="13" t="s">
        <v>75</v>
      </c>
      <c r="AY111" s="272" t="s">
        <v>167</v>
      </c>
    </row>
    <row r="112" spans="2:51" s="12" customFormat="1" ht="13.5">
      <c r="B112" s="252"/>
      <c r="C112" s="253"/>
      <c r="D112" s="248" t="s">
        <v>180</v>
      </c>
      <c r="E112" s="254" t="s">
        <v>24</v>
      </c>
      <c r="F112" s="255" t="s">
        <v>2487</v>
      </c>
      <c r="G112" s="253"/>
      <c r="H112" s="254" t="s">
        <v>24</v>
      </c>
      <c r="I112" s="256"/>
      <c r="J112" s="253"/>
      <c r="K112" s="253"/>
      <c r="L112" s="257"/>
      <c r="M112" s="258"/>
      <c r="N112" s="259"/>
      <c r="O112" s="259"/>
      <c r="P112" s="259"/>
      <c r="Q112" s="259"/>
      <c r="R112" s="259"/>
      <c r="S112" s="259"/>
      <c r="T112" s="260"/>
      <c r="AT112" s="261" t="s">
        <v>180</v>
      </c>
      <c r="AU112" s="261" t="s">
        <v>87</v>
      </c>
      <c r="AV112" s="12" t="s">
        <v>25</v>
      </c>
      <c r="AW112" s="12" t="s">
        <v>38</v>
      </c>
      <c r="AX112" s="12" t="s">
        <v>75</v>
      </c>
      <c r="AY112" s="261" t="s">
        <v>167</v>
      </c>
    </row>
    <row r="113" spans="2:51" s="13" customFormat="1" ht="13.5">
      <c r="B113" s="262"/>
      <c r="C113" s="263"/>
      <c r="D113" s="248" t="s">
        <v>180</v>
      </c>
      <c r="E113" s="264" t="s">
        <v>24</v>
      </c>
      <c r="F113" s="265" t="s">
        <v>2486</v>
      </c>
      <c r="G113" s="263"/>
      <c r="H113" s="266">
        <v>8</v>
      </c>
      <c r="I113" s="267"/>
      <c r="J113" s="263"/>
      <c r="K113" s="263"/>
      <c r="L113" s="268"/>
      <c r="M113" s="269"/>
      <c r="N113" s="270"/>
      <c r="O113" s="270"/>
      <c r="P113" s="270"/>
      <c r="Q113" s="270"/>
      <c r="R113" s="270"/>
      <c r="S113" s="270"/>
      <c r="T113" s="271"/>
      <c r="AT113" s="272" t="s">
        <v>180</v>
      </c>
      <c r="AU113" s="272" t="s">
        <v>87</v>
      </c>
      <c r="AV113" s="13" t="s">
        <v>87</v>
      </c>
      <c r="AW113" s="13" t="s">
        <v>38</v>
      </c>
      <c r="AX113" s="13" t="s">
        <v>75</v>
      </c>
      <c r="AY113" s="272" t="s">
        <v>167</v>
      </c>
    </row>
    <row r="114" spans="2:51" s="12" customFormat="1" ht="13.5">
      <c r="B114" s="252"/>
      <c r="C114" s="253"/>
      <c r="D114" s="248" t="s">
        <v>180</v>
      </c>
      <c r="E114" s="254" t="s">
        <v>24</v>
      </c>
      <c r="F114" s="255" t="s">
        <v>2488</v>
      </c>
      <c r="G114" s="253"/>
      <c r="H114" s="254" t="s">
        <v>24</v>
      </c>
      <c r="I114" s="256"/>
      <c r="J114" s="253"/>
      <c r="K114" s="253"/>
      <c r="L114" s="257"/>
      <c r="M114" s="258"/>
      <c r="N114" s="259"/>
      <c r="O114" s="259"/>
      <c r="P114" s="259"/>
      <c r="Q114" s="259"/>
      <c r="R114" s="259"/>
      <c r="S114" s="259"/>
      <c r="T114" s="260"/>
      <c r="AT114" s="261" t="s">
        <v>180</v>
      </c>
      <c r="AU114" s="261" t="s">
        <v>87</v>
      </c>
      <c r="AV114" s="12" t="s">
        <v>25</v>
      </c>
      <c r="AW114" s="12" t="s">
        <v>38</v>
      </c>
      <c r="AX114" s="12" t="s">
        <v>75</v>
      </c>
      <c r="AY114" s="261" t="s">
        <v>167</v>
      </c>
    </row>
    <row r="115" spans="2:51" s="13" customFormat="1" ht="13.5">
      <c r="B115" s="262"/>
      <c r="C115" s="263"/>
      <c r="D115" s="248" t="s">
        <v>180</v>
      </c>
      <c r="E115" s="264" t="s">
        <v>24</v>
      </c>
      <c r="F115" s="265" t="s">
        <v>2489</v>
      </c>
      <c r="G115" s="263"/>
      <c r="H115" s="266">
        <v>16.875</v>
      </c>
      <c r="I115" s="267"/>
      <c r="J115" s="263"/>
      <c r="K115" s="263"/>
      <c r="L115" s="268"/>
      <c r="M115" s="269"/>
      <c r="N115" s="270"/>
      <c r="O115" s="270"/>
      <c r="P115" s="270"/>
      <c r="Q115" s="270"/>
      <c r="R115" s="270"/>
      <c r="S115" s="270"/>
      <c r="T115" s="271"/>
      <c r="AT115" s="272" t="s">
        <v>180</v>
      </c>
      <c r="AU115" s="272" t="s">
        <v>87</v>
      </c>
      <c r="AV115" s="13" t="s">
        <v>87</v>
      </c>
      <c r="AW115" s="13" t="s">
        <v>38</v>
      </c>
      <c r="AX115" s="13" t="s">
        <v>75</v>
      </c>
      <c r="AY115" s="272" t="s">
        <v>167</v>
      </c>
    </row>
    <row r="116" spans="2:51" s="14" customFormat="1" ht="13.5">
      <c r="B116" s="273"/>
      <c r="C116" s="274"/>
      <c r="D116" s="248" t="s">
        <v>180</v>
      </c>
      <c r="E116" s="275" t="s">
        <v>24</v>
      </c>
      <c r="F116" s="276" t="s">
        <v>201</v>
      </c>
      <c r="G116" s="274"/>
      <c r="H116" s="277">
        <v>32.875</v>
      </c>
      <c r="I116" s="278"/>
      <c r="J116" s="274"/>
      <c r="K116" s="274"/>
      <c r="L116" s="279"/>
      <c r="M116" s="280"/>
      <c r="N116" s="281"/>
      <c r="O116" s="281"/>
      <c r="P116" s="281"/>
      <c r="Q116" s="281"/>
      <c r="R116" s="281"/>
      <c r="S116" s="281"/>
      <c r="T116" s="282"/>
      <c r="AT116" s="283" t="s">
        <v>180</v>
      </c>
      <c r="AU116" s="283" t="s">
        <v>87</v>
      </c>
      <c r="AV116" s="14" t="s">
        <v>174</v>
      </c>
      <c r="AW116" s="14" t="s">
        <v>38</v>
      </c>
      <c r="AX116" s="14" t="s">
        <v>25</v>
      </c>
      <c r="AY116" s="283" t="s">
        <v>167</v>
      </c>
    </row>
    <row r="117" spans="2:65" s="1" customFormat="1" ht="22.8" customHeight="1">
      <c r="B117" s="47"/>
      <c r="C117" s="236" t="s">
        <v>208</v>
      </c>
      <c r="D117" s="236" t="s">
        <v>169</v>
      </c>
      <c r="E117" s="237" t="s">
        <v>184</v>
      </c>
      <c r="F117" s="238" t="s">
        <v>185</v>
      </c>
      <c r="G117" s="239" t="s">
        <v>172</v>
      </c>
      <c r="H117" s="240">
        <v>32.875</v>
      </c>
      <c r="I117" s="241"/>
      <c r="J117" s="242">
        <f>ROUND(I117*H117,2)</f>
        <v>0</v>
      </c>
      <c r="K117" s="238" t="s">
        <v>24</v>
      </c>
      <c r="L117" s="73"/>
      <c r="M117" s="243" t="s">
        <v>24</v>
      </c>
      <c r="N117" s="244" t="s">
        <v>47</v>
      </c>
      <c r="O117" s="48"/>
      <c r="P117" s="245">
        <f>O117*H117</f>
        <v>0</v>
      </c>
      <c r="Q117" s="245">
        <v>0</v>
      </c>
      <c r="R117" s="245">
        <f>Q117*H117</f>
        <v>0</v>
      </c>
      <c r="S117" s="245">
        <v>0</v>
      </c>
      <c r="T117" s="246">
        <f>S117*H117</f>
        <v>0</v>
      </c>
      <c r="AR117" s="25" t="s">
        <v>174</v>
      </c>
      <c r="AT117" s="25" t="s">
        <v>169</v>
      </c>
      <c r="AU117" s="25" t="s">
        <v>87</v>
      </c>
      <c r="AY117" s="25" t="s">
        <v>167</v>
      </c>
      <c r="BE117" s="247">
        <f>IF(N117="základní",J117,0)</f>
        <v>0</v>
      </c>
      <c r="BF117" s="247">
        <f>IF(N117="snížená",J117,0)</f>
        <v>0</v>
      </c>
      <c r="BG117" s="247">
        <f>IF(N117="zákl. přenesená",J117,0)</f>
        <v>0</v>
      </c>
      <c r="BH117" s="247">
        <f>IF(N117="sníž. přenesená",J117,0)</f>
        <v>0</v>
      </c>
      <c r="BI117" s="247">
        <f>IF(N117="nulová",J117,0)</f>
        <v>0</v>
      </c>
      <c r="BJ117" s="25" t="s">
        <v>87</v>
      </c>
      <c r="BK117" s="247">
        <f>ROUND(I117*H117,2)</f>
        <v>0</v>
      </c>
      <c r="BL117" s="25" t="s">
        <v>174</v>
      </c>
      <c r="BM117" s="25" t="s">
        <v>2490</v>
      </c>
    </row>
    <row r="118" spans="2:47" s="1" customFormat="1" ht="13.5">
      <c r="B118" s="47"/>
      <c r="C118" s="75"/>
      <c r="D118" s="248" t="s">
        <v>176</v>
      </c>
      <c r="E118" s="75"/>
      <c r="F118" s="249" t="s">
        <v>185</v>
      </c>
      <c r="G118" s="75"/>
      <c r="H118" s="75"/>
      <c r="I118" s="204"/>
      <c r="J118" s="75"/>
      <c r="K118" s="75"/>
      <c r="L118" s="73"/>
      <c r="M118" s="250"/>
      <c r="N118" s="48"/>
      <c r="O118" s="48"/>
      <c r="P118" s="48"/>
      <c r="Q118" s="48"/>
      <c r="R118" s="48"/>
      <c r="S118" s="48"/>
      <c r="T118" s="96"/>
      <c r="AT118" s="25" t="s">
        <v>176</v>
      </c>
      <c r="AU118" s="25" t="s">
        <v>87</v>
      </c>
    </row>
    <row r="119" spans="2:65" s="1" customFormat="1" ht="22.8" customHeight="1">
      <c r="B119" s="47"/>
      <c r="C119" s="236" t="s">
        <v>216</v>
      </c>
      <c r="D119" s="236" t="s">
        <v>169</v>
      </c>
      <c r="E119" s="237" t="s">
        <v>249</v>
      </c>
      <c r="F119" s="238" t="s">
        <v>250</v>
      </c>
      <c r="G119" s="239" t="s">
        <v>172</v>
      </c>
      <c r="H119" s="240">
        <v>26.4</v>
      </c>
      <c r="I119" s="241"/>
      <c r="J119" s="242">
        <f>ROUND(I119*H119,2)</f>
        <v>0</v>
      </c>
      <c r="K119" s="238" t="s">
        <v>24</v>
      </c>
      <c r="L119" s="73"/>
      <c r="M119" s="243" t="s">
        <v>24</v>
      </c>
      <c r="N119" s="244" t="s">
        <v>47</v>
      </c>
      <c r="O119" s="48"/>
      <c r="P119" s="245">
        <f>O119*H119</f>
        <v>0</v>
      </c>
      <c r="Q119" s="245">
        <v>0</v>
      </c>
      <c r="R119" s="245">
        <f>Q119*H119</f>
        <v>0</v>
      </c>
      <c r="S119" s="245">
        <v>0</v>
      </c>
      <c r="T119" s="246">
        <f>S119*H119</f>
        <v>0</v>
      </c>
      <c r="AR119" s="25" t="s">
        <v>174</v>
      </c>
      <c r="AT119" s="25" t="s">
        <v>169</v>
      </c>
      <c r="AU119" s="25" t="s">
        <v>87</v>
      </c>
      <c r="AY119" s="25" t="s">
        <v>167</v>
      </c>
      <c r="BE119" s="247">
        <f>IF(N119="základní",J119,0)</f>
        <v>0</v>
      </c>
      <c r="BF119" s="247">
        <f>IF(N119="snížená",J119,0)</f>
        <v>0</v>
      </c>
      <c r="BG119" s="247">
        <f>IF(N119="zákl. přenesená",J119,0)</f>
        <v>0</v>
      </c>
      <c r="BH119" s="247">
        <f>IF(N119="sníž. přenesená",J119,0)</f>
        <v>0</v>
      </c>
      <c r="BI119" s="247">
        <f>IF(N119="nulová",J119,0)</f>
        <v>0</v>
      </c>
      <c r="BJ119" s="25" t="s">
        <v>87</v>
      </c>
      <c r="BK119" s="247">
        <f>ROUND(I119*H119,2)</f>
        <v>0</v>
      </c>
      <c r="BL119" s="25" t="s">
        <v>174</v>
      </c>
      <c r="BM119" s="25" t="s">
        <v>2491</v>
      </c>
    </row>
    <row r="120" spans="2:47" s="1" customFormat="1" ht="13.5">
      <c r="B120" s="47"/>
      <c r="C120" s="75"/>
      <c r="D120" s="248" t="s">
        <v>176</v>
      </c>
      <c r="E120" s="75"/>
      <c r="F120" s="249" t="s">
        <v>250</v>
      </c>
      <c r="G120" s="75"/>
      <c r="H120" s="75"/>
      <c r="I120" s="204"/>
      <c r="J120" s="75"/>
      <c r="K120" s="75"/>
      <c r="L120" s="73"/>
      <c r="M120" s="250"/>
      <c r="N120" s="48"/>
      <c r="O120" s="48"/>
      <c r="P120" s="48"/>
      <c r="Q120" s="48"/>
      <c r="R120" s="48"/>
      <c r="S120" s="48"/>
      <c r="T120" s="96"/>
      <c r="AT120" s="25" t="s">
        <v>176</v>
      </c>
      <c r="AU120" s="25" t="s">
        <v>87</v>
      </c>
    </row>
    <row r="121" spans="2:51" s="12" customFormat="1" ht="13.5">
      <c r="B121" s="252"/>
      <c r="C121" s="253"/>
      <c r="D121" s="248" t="s">
        <v>180</v>
      </c>
      <c r="E121" s="254" t="s">
        <v>24</v>
      </c>
      <c r="F121" s="255" t="s">
        <v>2492</v>
      </c>
      <c r="G121" s="253"/>
      <c r="H121" s="254" t="s">
        <v>24</v>
      </c>
      <c r="I121" s="256"/>
      <c r="J121" s="253"/>
      <c r="K121" s="253"/>
      <c r="L121" s="257"/>
      <c r="M121" s="258"/>
      <c r="N121" s="259"/>
      <c r="O121" s="259"/>
      <c r="P121" s="259"/>
      <c r="Q121" s="259"/>
      <c r="R121" s="259"/>
      <c r="S121" s="259"/>
      <c r="T121" s="260"/>
      <c r="AT121" s="261" t="s">
        <v>180</v>
      </c>
      <c r="AU121" s="261" t="s">
        <v>87</v>
      </c>
      <c r="AV121" s="12" t="s">
        <v>25</v>
      </c>
      <c r="AW121" s="12" t="s">
        <v>38</v>
      </c>
      <c r="AX121" s="12" t="s">
        <v>75</v>
      </c>
      <c r="AY121" s="261" t="s">
        <v>167</v>
      </c>
    </row>
    <row r="122" spans="2:51" s="12" customFormat="1" ht="13.5">
      <c r="B122" s="252"/>
      <c r="C122" s="253"/>
      <c r="D122" s="248" t="s">
        <v>180</v>
      </c>
      <c r="E122" s="254" t="s">
        <v>24</v>
      </c>
      <c r="F122" s="255" t="s">
        <v>2493</v>
      </c>
      <c r="G122" s="253"/>
      <c r="H122" s="254" t="s">
        <v>24</v>
      </c>
      <c r="I122" s="256"/>
      <c r="J122" s="253"/>
      <c r="K122" s="253"/>
      <c r="L122" s="257"/>
      <c r="M122" s="258"/>
      <c r="N122" s="259"/>
      <c r="O122" s="259"/>
      <c r="P122" s="259"/>
      <c r="Q122" s="259"/>
      <c r="R122" s="259"/>
      <c r="S122" s="259"/>
      <c r="T122" s="260"/>
      <c r="AT122" s="261" t="s">
        <v>180</v>
      </c>
      <c r="AU122" s="261" t="s">
        <v>87</v>
      </c>
      <c r="AV122" s="12" t="s">
        <v>25</v>
      </c>
      <c r="AW122" s="12" t="s">
        <v>38</v>
      </c>
      <c r="AX122" s="12" t="s">
        <v>75</v>
      </c>
      <c r="AY122" s="261" t="s">
        <v>167</v>
      </c>
    </row>
    <row r="123" spans="2:51" s="13" customFormat="1" ht="13.5">
      <c r="B123" s="262"/>
      <c r="C123" s="263"/>
      <c r="D123" s="248" t="s">
        <v>180</v>
      </c>
      <c r="E123" s="264" t="s">
        <v>24</v>
      </c>
      <c r="F123" s="265" t="s">
        <v>2494</v>
      </c>
      <c r="G123" s="263"/>
      <c r="H123" s="266">
        <v>12</v>
      </c>
      <c r="I123" s="267"/>
      <c r="J123" s="263"/>
      <c r="K123" s="263"/>
      <c r="L123" s="268"/>
      <c r="M123" s="269"/>
      <c r="N123" s="270"/>
      <c r="O123" s="270"/>
      <c r="P123" s="270"/>
      <c r="Q123" s="270"/>
      <c r="R123" s="270"/>
      <c r="S123" s="270"/>
      <c r="T123" s="271"/>
      <c r="AT123" s="272" t="s">
        <v>180</v>
      </c>
      <c r="AU123" s="272" t="s">
        <v>87</v>
      </c>
      <c r="AV123" s="13" t="s">
        <v>87</v>
      </c>
      <c r="AW123" s="13" t="s">
        <v>38</v>
      </c>
      <c r="AX123" s="13" t="s">
        <v>75</v>
      </c>
      <c r="AY123" s="272" t="s">
        <v>167</v>
      </c>
    </row>
    <row r="124" spans="2:51" s="12" customFormat="1" ht="13.5">
      <c r="B124" s="252"/>
      <c r="C124" s="253"/>
      <c r="D124" s="248" t="s">
        <v>180</v>
      </c>
      <c r="E124" s="254" t="s">
        <v>24</v>
      </c>
      <c r="F124" s="255" t="s">
        <v>2495</v>
      </c>
      <c r="G124" s="253"/>
      <c r="H124" s="254" t="s">
        <v>24</v>
      </c>
      <c r="I124" s="256"/>
      <c r="J124" s="253"/>
      <c r="K124" s="253"/>
      <c r="L124" s="257"/>
      <c r="M124" s="258"/>
      <c r="N124" s="259"/>
      <c r="O124" s="259"/>
      <c r="P124" s="259"/>
      <c r="Q124" s="259"/>
      <c r="R124" s="259"/>
      <c r="S124" s="259"/>
      <c r="T124" s="260"/>
      <c r="AT124" s="261" t="s">
        <v>180</v>
      </c>
      <c r="AU124" s="261" t="s">
        <v>87</v>
      </c>
      <c r="AV124" s="12" t="s">
        <v>25</v>
      </c>
      <c r="AW124" s="12" t="s">
        <v>38</v>
      </c>
      <c r="AX124" s="12" t="s">
        <v>75</v>
      </c>
      <c r="AY124" s="261" t="s">
        <v>167</v>
      </c>
    </row>
    <row r="125" spans="2:51" s="13" customFormat="1" ht="13.5">
      <c r="B125" s="262"/>
      <c r="C125" s="263"/>
      <c r="D125" s="248" t="s">
        <v>180</v>
      </c>
      <c r="E125" s="264" t="s">
        <v>24</v>
      </c>
      <c r="F125" s="265" t="s">
        <v>2496</v>
      </c>
      <c r="G125" s="263"/>
      <c r="H125" s="266">
        <v>14.4</v>
      </c>
      <c r="I125" s="267"/>
      <c r="J125" s="263"/>
      <c r="K125" s="263"/>
      <c r="L125" s="268"/>
      <c r="M125" s="269"/>
      <c r="N125" s="270"/>
      <c r="O125" s="270"/>
      <c r="P125" s="270"/>
      <c r="Q125" s="270"/>
      <c r="R125" s="270"/>
      <c r="S125" s="270"/>
      <c r="T125" s="271"/>
      <c r="AT125" s="272" t="s">
        <v>180</v>
      </c>
      <c r="AU125" s="272" t="s">
        <v>87</v>
      </c>
      <c r="AV125" s="13" t="s">
        <v>87</v>
      </c>
      <c r="AW125" s="13" t="s">
        <v>38</v>
      </c>
      <c r="AX125" s="13" t="s">
        <v>75</v>
      </c>
      <c r="AY125" s="272" t="s">
        <v>167</v>
      </c>
    </row>
    <row r="126" spans="2:51" s="14" customFormat="1" ht="13.5">
      <c r="B126" s="273"/>
      <c r="C126" s="274"/>
      <c r="D126" s="248" t="s">
        <v>180</v>
      </c>
      <c r="E126" s="275" t="s">
        <v>24</v>
      </c>
      <c r="F126" s="276" t="s">
        <v>201</v>
      </c>
      <c r="G126" s="274"/>
      <c r="H126" s="277">
        <v>26.4</v>
      </c>
      <c r="I126" s="278"/>
      <c r="J126" s="274"/>
      <c r="K126" s="274"/>
      <c r="L126" s="279"/>
      <c r="M126" s="280"/>
      <c r="N126" s="281"/>
      <c r="O126" s="281"/>
      <c r="P126" s="281"/>
      <c r="Q126" s="281"/>
      <c r="R126" s="281"/>
      <c r="S126" s="281"/>
      <c r="T126" s="282"/>
      <c r="AT126" s="283" t="s">
        <v>180</v>
      </c>
      <c r="AU126" s="283" t="s">
        <v>87</v>
      </c>
      <c r="AV126" s="14" t="s">
        <v>174</v>
      </c>
      <c r="AW126" s="14" t="s">
        <v>38</v>
      </c>
      <c r="AX126" s="14" t="s">
        <v>25</v>
      </c>
      <c r="AY126" s="283" t="s">
        <v>167</v>
      </c>
    </row>
    <row r="127" spans="2:65" s="1" customFormat="1" ht="22.8" customHeight="1">
      <c r="B127" s="47"/>
      <c r="C127" s="236" t="s">
        <v>223</v>
      </c>
      <c r="D127" s="236" t="s">
        <v>169</v>
      </c>
      <c r="E127" s="237" t="s">
        <v>2497</v>
      </c>
      <c r="F127" s="238" t="s">
        <v>2498</v>
      </c>
      <c r="G127" s="239" t="s">
        <v>172</v>
      </c>
      <c r="H127" s="240">
        <v>26.4</v>
      </c>
      <c r="I127" s="241"/>
      <c r="J127" s="242">
        <f>ROUND(I127*H127,2)</f>
        <v>0</v>
      </c>
      <c r="K127" s="238" t="s">
        <v>24</v>
      </c>
      <c r="L127" s="73"/>
      <c r="M127" s="243" t="s">
        <v>24</v>
      </c>
      <c r="N127" s="244" t="s">
        <v>47</v>
      </c>
      <c r="O127" s="48"/>
      <c r="P127" s="245">
        <f>O127*H127</f>
        <v>0</v>
      </c>
      <c r="Q127" s="245">
        <v>0</v>
      </c>
      <c r="R127" s="245">
        <f>Q127*H127</f>
        <v>0</v>
      </c>
      <c r="S127" s="245">
        <v>0</v>
      </c>
      <c r="T127" s="246">
        <f>S127*H127</f>
        <v>0</v>
      </c>
      <c r="AR127" s="25" t="s">
        <v>174</v>
      </c>
      <c r="AT127" s="25" t="s">
        <v>169</v>
      </c>
      <c r="AU127" s="25" t="s">
        <v>87</v>
      </c>
      <c r="AY127" s="25" t="s">
        <v>167</v>
      </c>
      <c r="BE127" s="247">
        <f>IF(N127="základní",J127,0)</f>
        <v>0</v>
      </c>
      <c r="BF127" s="247">
        <f>IF(N127="snížená",J127,0)</f>
        <v>0</v>
      </c>
      <c r="BG127" s="247">
        <f>IF(N127="zákl. přenesená",J127,0)</f>
        <v>0</v>
      </c>
      <c r="BH127" s="247">
        <f>IF(N127="sníž. přenesená",J127,0)</f>
        <v>0</v>
      </c>
      <c r="BI127" s="247">
        <f>IF(N127="nulová",J127,0)</f>
        <v>0</v>
      </c>
      <c r="BJ127" s="25" t="s">
        <v>87</v>
      </c>
      <c r="BK127" s="247">
        <f>ROUND(I127*H127,2)</f>
        <v>0</v>
      </c>
      <c r="BL127" s="25" t="s">
        <v>174</v>
      </c>
      <c r="BM127" s="25" t="s">
        <v>2499</v>
      </c>
    </row>
    <row r="128" spans="2:47" s="1" customFormat="1" ht="13.5">
      <c r="B128" s="47"/>
      <c r="C128" s="75"/>
      <c r="D128" s="248" t="s">
        <v>176</v>
      </c>
      <c r="E128" s="75"/>
      <c r="F128" s="249" t="s">
        <v>2498</v>
      </c>
      <c r="G128" s="75"/>
      <c r="H128" s="75"/>
      <c r="I128" s="204"/>
      <c r="J128" s="75"/>
      <c r="K128" s="75"/>
      <c r="L128" s="73"/>
      <c r="M128" s="250"/>
      <c r="N128" s="48"/>
      <c r="O128" s="48"/>
      <c r="P128" s="48"/>
      <c r="Q128" s="48"/>
      <c r="R128" s="48"/>
      <c r="S128" s="48"/>
      <c r="T128" s="96"/>
      <c r="AT128" s="25" t="s">
        <v>176</v>
      </c>
      <c r="AU128" s="25" t="s">
        <v>87</v>
      </c>
    </row>
    <row r="129" spans="2:65" s="1" customFormat="1" ht="22.8" customHeight="1">
      <c r="B129" s="47"/>
      <c r="C129" s="236" t="s">
        <v>235</v>
      </c>
      <c r="D129" s="236" t="s">
        <v>169</v>
      </c>
      <c r="E129" s="237" t="s">
        <v>2500</v>
      </c>
      <c r="F129" s="238" t="s">
        <v>2501</v>
      </c>
      <c r="G129" s="239" t="s">
        <v>172</v>
      </c>
      <c r="H129" s="240">
        <v>147.37</v>
      </c>
      <c r="I129" s="241"/>
      <c r="J129" s="242">
        <f>ROUND(I129*H129,2)</f>
        <v>0</v>
      </c>
      <c r="K129" s="238" t="s">
        <v>24</v>
      </c>
      <c r="L129" s="73"/>
      <c r="M129" s="243" t="s">
        <v>24</v>
      </c>
      <c r="N129" s="244" t="s">
        <v>47</v>
      </c>
      <c r="O129" s="48"/>
      <c r="P129" s="245">
        <f>O129*H129</f>
        <v>0</v>
      </c>
      <c r="Q129" s="245">
        <v>0</v>
      </c>
      <c r="R129" s="245">
        <f>Q129*H129</f>
        <v>0</v>
      </c>
      <c r="S129" s="245">
        <v>0</v>
      </c>
      <c r="T129" s="246">
        <f>S129*H129</f>
        <v>0</v>
      </c>
      <c r="AR129" s="25" t="s">
        <v>174</v>
      </c>
      <c r="AT129" s="25" t="s">
        <v>169</v>
      </c>
      <c r="AU129" s="25" t="s">
        <v>87</v>
      </c>
      <c r="AY129" s="25" t="s">
        <v>167</v>
      </c>
      <c r="BE129" s="247">
        <f>IF(N129="základní",J129,0)</f>
        <v>0</v>
      </c>
      <c r="BF129" s="247">
        <f>IF(N129="snížená",J129,0)</f>
        <v>0</v>
      </c>
      <c r="BG129" s="247">
        <f>IF(N129="zákl. přenesená",J129,0)</f>
        <v>0</v>
      </c>
      <c r="BH129" s="247">
        <f>IF(N129="sníž. přenesená",J129,0)</f>
        <v>0</v>
      </c>
      <c r="BI129" s="247">
        <f>IF(N129="nulová",J129,0)</f>
        <v>0</v>
      </c>
      <c r="BJ129" s="25" t="s">
        <v>87</v>
      </c>
      <c r="BK129" s="247">
        <f>ROUND(I129*H129,2)</f>
        <v>0</v>
      </c>
      <c r="BL129" s="25" t="s">
        <v>174</v>
      </c>
      <c r="BM129" s="25" t="s">
        <v>2502</v>
      </c>
    </row>
    <row r="130" spans="2:47" s="1" customFormat="1" ht="13.5">
      <c r="B130" s="47"/>
      <c r="C130" s="75"/>
      <c r="D130" s="248" t="s">
        <v>176</v>
      </c>
      <c r="E130" s="75"/>
      <c r="F130" s="249" t="s">
        <v>2503</v>
      </c>
      <c r="G130" s="75"/>
      <c r="H130" s="75"/>
      <c r="I130" s="204"/>
      <c r="J130" s="75"/>
      <c r="K130" s="75"/>
      <c r="L130" s="73"/>
      <c r="M130" s="250"/>
      <c r="N130" s="48"/>
      <c r="O130" s="48"/>
      <c r="P130" s="48"/>
      <c r="Q130" s="48"/>
      <c r="R130" s="48"/>
      <c r="S130" s="48"/>
      <c r="T130" s="96"/>
      <c r="AT130" s="25" t="s">
        <v>176</v>
      </c>
      <c r="AU130" s="25" t="s">
        <v>87</v>
      </c>
    </row>
    <row r="131" spans="2:51" s="12" customFormat="1" ht="13.5">
      <c r="B131" s="252"/>
      <c r="C131" s="253"/>
      <c r="D131" s="248" t="s">
        <v>180</v>
      </c>
      <c r="E131" s="254" t="s">
        <v>24</v>
      </c>
      <c r="F131" s="255" t="s">
        <v>2504</v>
      </c>
      <c r="G131" s="253"/>
      <c r="H131" s="254" t="s">
        <v>24</v>
      </c>
      <c r="I131" s="256"/>
      <c r="J131" s="253"/>
      <c r="K131" s="253"/>
      <c r="L131" s="257"/>
      <c r="M131" s="258"/>
      <c r="N131" s="259"/>
      <c r="O131" s="259"/>
      <c r="P131" s="259"/>
      <c r="Q131" s="259"/>
      <c r="R131" s="259"/>
      <c r="S131" s="259"/>
      <c r="T131" s="260"/>
      <c r="AT131" s="261" t="s">
        <v>180</v>
      </c>
      <c r="AU131" s="261" t="s">
        <v>87</v>
      </c>
      <c r="AV131" s="12" t="s">
        <v>25</v>
      </c>
      <c r="AW131" s="12" t="s">
        <v>38</v>
      </c>
      <c r="AX131" s="12" t="s">
        <v>75</v>
      </c>
      <c r="AY131" s="261" t="s">
        <v>167</v>
      </c>
    </row>
    <row r="132" spans="2:51" s="12" customFormat="1" ht="13.5">
      <c r="B132" s="252"/>
      <c r="C132" s="253"/>
      <c r="D132" s="248" t="s">
        <v>180</v>
      </c>
      <c r="E132" s="254" t="s">
        <v>24</v>
      </c>
      <c r="F132" s="255" t="s">
        <v>2493</v>
      </c>
      <c r="G132" s="253"/>
      <c r="H132" s="254" t="s">
        <v>24</v>
      </c>
      <c r="I132" s="256"/>
      <c r="J132" s="253"/>
      <c r="K132" s="253"/>
      <c r="L132" s="257"/>
      <c r="M132" s="258"/>
      <c r="N132" s="259"/>
      <c r="O132" s="259"/>
      <c r="P132" s="259"/>
      <c r="Q132" s="259"/>
      <c r="R132" s="259"/>
      <c r="S132" s="259"/>
      <c r="T132" s="260"/>
      <c r="AT132" s="261" t="s">
        <v>180</v>
      </c>
      <c r="AU132" s="261" t="s">
        <v>87</v>
      </c>
      <c r="AV132" s="12" t="s">
        <v>25</v>
      </c>
      <c r="AW132" s="12" t="s">
        <v>38</v>
      </c>
      <c r="AX132" s="12" t="s">
        <v>75</v>
      </c>
      <c r="AY132" s="261" t="s">
        <v>167</v>
      </c>
    </row>
    <row r="133" spans="2:51" s="13" customFormat="1" ht="13.5">
      <c r="B133" s="262"/>
      <c r="C133" s="263"/>
      <c r="D133" s="248" t="s">
        <v>180</v>
      </c>
      <c r="E133" s="264" t="s">
        <v>24</v>
      </c>
      <c r="F133" s="265" t="s">
        <v>2505</v>
      </c>
      <c r="G133" s="263"/>
      <c r="H133" s="266">
        <v>18</v>
      </c>
      <c r="I133" s="267"/>
      <c r="J133" s="263"/>
      <c r="K133" s="263"/>
      <c r="L133" s="268"/>
      <c r="M133" s="269"/>
      <c r="N133" s="270"/>
      <c r="O133" s="270"/>
      <c r="P133" s="270"/>
      <c r="Q133" s="270"/>
      <c r="R133" s="270"/>
      <c r="S133" s="270"/>
      <c r="T133" s="271"/>
      <c r="AT133" s="272" t="s">
        <v>180</v>
      </c>
      <c r="AU133" s="272" t="s">
        <v>87</v>
      </c>
      <c r="AV133" s="13" t="s">
        <v>87</v>
      </c>
      <c r="AW133" s="13" t="s">
        <v>38</v>
      </c>
      <c r="AX133" s="13" t="s">
        <v>75</v>
      </c>
      <c r="AY133" s="272" t="s">
        <v>167</v>
      </c>
    </row>
    <row r="134" spans="2:51" s="12" customFormat="1" ht="13.5">
      <c r="B134" s="252"/>
      <c r="C134" s="253"/>
      <c r="D134" s="248" t="s">
        <v>180</v>
      </c>
      <c r="E134" s="254" t="s">
        <v>24</v>
      </c>
      <c r="F134" s="255" t="s">
        <v>2506</v>
      </c>
      <c r="G134" s="253"/>
      <c r="H134" s="254" t="s">
        <v>24</v>
      </c>
      <c r="I134" s="256"/>
      <c r="J134" s="253"/>
      <c r="K134" s="253"/>
      <c r="L134" s="257"/>
      <c r="M134" s="258"/>
      <c r="N134" s="259"/>
      <c r="O134" s="259"/>
      <c r="P134" s="259"/>
      <c r="Q134" s="259"/>
      <c r="R134" s="259"/>
      <c r="S134" s="259"/>
      <c r="T134" s="260"/>
      <c r="AT134" s="261" t="s">
        <v>180</v>
      </c>
      <c r="AU134" s="261" t="s">
        <v>87</v>
      </c>
      <c r="AV134" s="12" t="s">
        <v>25</v>
      </c>
      <c r="AW134" s="12" t="s">
        <v>38</v>
      </c>
      <c r="AX134" s="12" t="s">
        <v>75</v>
      </c>
      <c r="AY134" s="261" t="s">
        <v>167</v>
      </c>
    </row>
    <row r="135" spans="2:51" s="13" customFormat="1" ht="13.5">
      <c r="B135" s="262"/>
      <c r="C135" s="263"/>
      <c r="D135" s="248" t="s">
        <v>180</v>
      </c>
      <c r="E135" s="264" t="s">
        <v>24</v>
      </c>
      <c r="F135" s="265" t="s">
        <v>2507</v>
      </c>
      <c r="G135" s="263"/>
      <c r="H135" s="266">
        <v>18.72</v>
      </c>
      <c r="I135" s="267"/>
      <c r="J135" s="263"/>
      <c r="K135" s="263"/>
      <c r="L135" s="268"/>
      <c r="M135" s="269"/>
      <c r="N135" s="270"/>
      <c r="O135" s="270"/>
      <c r="P135" s="270"/>
      <c r="Q135" s="270"/>
      <c r="R135" s="270"/>
      <c r="S135" s="270"/>
      <c r="T135" s="271"/>
      <c r="AT135" s="272" t="s">
        <v>180</v>
      </c>
      <c r="AU135" s="272" t="s">
        <v>87</v>
      </c>
      <c r="AV135" s="13" t="s">
        <v>87</v>
      </c>
      <c r="AW135" s="13" t="s">
        <v>38</v>
      </c>
      <c r="AX135" s="13" t="s">
        <v>75</v>
      </c>
      <c r="AY135" s="272" t="s">
        <v>167</v>
      </c>
    </row>
    <row r="136" spans="2:51" s="12" customFormat="1" ht="13.5">
      <c r="B136" s="252"/>
      <c r="C136" s="253"/>
      <c r="D136" s="248" t="s">
        <v>180</v>
      </c>
      <c r="E136" s="254" t="s">
        <v>24</v>
      </c>
      <c r="F136" s="255" t="s">
        <v>2508</v>
      </c>
      <c r="G136" s="253"/>
      <c r="H136" s="254" t="s">
        <v>24</v>
      </c>
      <c r="I136" s="256"/>
      <c r="J136" s="253"/>
      <c r="K136" s="253"/>
      <c r="L136" s="257"/>
      <c r="M136" s="258"/>
      <c r="N136" s="259"/>
      <c r="O136" s="259"/>
      <c r="P136" s="259"/>
      <c r="Q136" s="259"/>
      <c r="R136" s="259"/>
      <c r="S136" s="259"/>
      <c r="T136" s="260"/>
      <c r="AT136" s="261" t="s">
        <v>180</v>
      </c>
      <c r="AU136" s="261" t="s">
        <v>87</v>
      </c>
      <c r="AV136" s="12" t="s">
        <v>25</v>
      </c>
      <c r="AW136" s="12" t="s">
        <v>38</v>
      </c>
      <c r="AX136" s="12" t="s">
        <v>75</v>
      </c>
      <c r="AY136" s="261" t="s">
        <v>167</v>
      </c>
    </row>
    <row r="137" spans="2:51" s="13" customFormat="1" ht="13.5">
      <c r="B137" s="262"/>
      <c r="C137" s="263"/>
      <c r="D137" s="248" t="s">
        <v>180</v>
      </c>
      <c r="E137" s="264" t="s">
        <v>24</v>
      </c>
      <c r="F137" s="265" t="s">
        <v>2509</v>
      </c>
      <c r="G137" s="263"/>
      <c r="H137" s="266">
        <v>21.6</v>
      </c>
      <c r="I137" s="267"/>
      <c r="J137" s="263"/>
      <c r="K137" s="263"/>
      <c r="L137" s="268"/>
      <c r="M137" s="269"/>
      <c r="N137" s="270"/>
      <c r="O137" s="270"/>
      <c r="P137" s="270"/>
      <c r="Q137" s="270"/>
      <c r="R137" s="270"/>
      <c r="S137" s="270"/>
      <c r="T137" s="271"/>
      <c r="AT137" s="272" t="s">
        <v>180</v>
      </c>
      <c r="AU137" s="272" t="s">
        <v>87</v>
      </c>
      <c r="AV137" s="13" t="s">
        <v>87</v>
      </c>
      <c r="AW137" s="13" t="s">
        <v>38</v>
      </c>
      <c r="AX137" s="13" t="s">
        <v>75</v>
      </c>
      <c r="AY137" s="272" t="s">
        <v>167</v>
      </c>
    </row>
    <row r="138" spans="2:51" s="12" customFormat="1" ht="13.5">
      <c r="B138" s="252"/>
      <c r="C138" s="253"/>
      <c r="D138" s="248" t="s">
        <v>180</v>
      </c>
      <c r="E138" s="254" t="s">
        <v>24</v>
      </c>
      <c r="F138" s="255" t="s">
        <v>2495</v>
      </c>
      <c r="G138" s="253"/>
      <c r="H138" s="254" t="s">
        <v>24</v>
      </c>
      <c r="I138" s="256"/>
      <c r="J138" s="253"/>
      <c r="K138" s="253"/>
      <c r="L138" s="257"/>
      <c r="M138" s="258"/>
      <c r="N138" s="259"/>
      <c r="O138" s="259"/>
      <c r="P138" s="259"/>
      <c r="Q138" s="259"/>
      <c r="R138" s="259"/>
      <c r="S138" s="259"/>
      <c r="T138" s="260"/>
      <c r="AT138" s="261" t="s">
        <v>180</v>
      </c>
      <c r="AU138" s="261" t="s">
        <v>87</v>
      </c>
      <c r="AV138" s="12" t="s">
        <v>25</v>
      </c>
      <c r="AW138" s="12" t="s">
        <v>38</v>
      </c>
      <c r="AX138" s="12" t="s">
        <v>75</v>
      </c>
      <c r="AY138" s="261" t="s">
        <v>167</v>
      </c>
    </row>
    <row r="139" spans="2:51" s="13" customFormat="1" ht="13.5">
      <c r="B139" s="262"/>
      <c r="C139" s="263"/>
      <c r="D139" s="248" t="s">
        <v>180</v>
      </c>
      <c r="E139" s="264" t="s">
        <v>24</v>
      </c>
      <c r="F139" s="265" t="s">
        <v>2510</v>
      </c>
      <c r="G139" s="263"/>
      <c r="H139" s="266">
        <v>36</v>
      </c>
      <c r="I139" s="267"/>
      <c r="J139" s="263"/>
      <c r="K139" s="263"/>
      <c r="L139" s="268"/>
      <c r="M139" s="269"/>
      <c r="N139" s="270"/>
      <c r="O139" s="270"/>
      <c r="P139" s="270"/>
      <c r="Q139" s="270"/>
      <c r="R139" s="270"/>
      <c r="S139" s="270"/>
      <c r="T139" s="271"/>
      <c r="AT139" s="272" t="s">
        <v>180</v>
      </c>
      <c r="AU139" s="272" t="s">
        <v>87</v>
      </c>
      <c r="AV139" s="13" t="s">
        <v>87</v>
      </c>
      <c r="AW139" s="13" t="s">
        <v>38</v>
      </c>
      <c r="AX139" s="13" t="s">
        <v>75</v>
      </c>
      <c r="AY139" s="272" t="s">
        <v>167</v>
      </c>
    </row>
    <row r="140" spans="2:51" s="13" customFormat="1" ht="13.5">
      <c r="B140" s="262"/>
      <c r="C140" s="263"/>
      <c r="D140" s="248" t="s">
        <v>180</v>
      </c>
      <c r="E140" s="264" t="s">
        <v>24</v>
      </c>
      <c r="F140" s="265" t="s">
        <v>2511</v>
      </c>
      <c r="G140" s="263"/>
      <c r="H140" s="266">
        <v>6.25</v>
      </c>
      <c r="I140" s="267"/>
      <c r="J140" s="263"/>
      <c r="K140" s="263"/>
      <c r="L140" s="268"/>
      <c r="M140" s="269"/>
      <c r="N140" s="270"/>
      <c r="O140" s="270"/>
      <c r="P140" s="270"/>
      <c r="Q140" s="270"/>
      <c r="R140" s="270"/>
      <c r="S140" s="270"/>
      <c r="T140" s="271"/>
      <c r="AT140" s="272" t="s">
        <v>180</v>
      </c>
      <c r="AU140" s="272" t="s">
        <v>87</v>
      </c>
      <c r="AV140" s="13" t="s">
        <v>87</v>
      </c>
      <c r="AW140" s="13" t="s">
        <v>38</v>
      </c>
      <c r="AX140" s="13" t="s">
        <v>75</v>
      </c>
      <c r="AY140" s="272" t="s">
        <v>167</v>
      </c>
    </row>
    <row r="141" spans="2:51" s="12" customFormat="1" ht="13.5">
      <c r="B141" s="252"/>
      <c r="C141" s="253"/>
      <c r="D141" s="248" t="s">
        <v>180</v>
      </c>
      <c r="E141" s="254" t="s">
        <v>24</v>
      </c>
      <c r="F141" s="255" t="s">
        <v>2512</v>
      </c>
      <c r="G141" s="253"/>
      <c r="H141" s="254" t="s">
        <v>24</v>
      </c>
      <c r="I141" s="256"/>
      <c r="J141" s="253"/>
      <c r="K141" s="253"/>
      <c r="L141" s="257"/>
      <c r="M141" s="258"/>
      <c r="N141" s="259"/>
      <c r="O141" s="259"/>
      <c r="P141" s="259"/>
      <c r="Q141" s="259"/>
      <c r="R141" s="259"/>
      <c r="S141" s="259"/>
      <c r="T141" s="260"/>
      <c r="AT141" s="261" t="s">
        <v>180</v>
      </c>
      <c r="AU141" s="261" t="s">
        <v>87</v>
      </c>
      <c r="AV141" s="12" t="s">
        <v>25</v>
      </c>
      <c r="AW141" s="12" t="s">
        <v>38</v>
      </c>
      <c r="AX141" s="12" t="s">
        <v>75</v>
      </c>
      <c r="AY141" s="261" t="s">
        <v>167</v>
      </c>
    </row>
    <row r="142" spans="2:51" s="13" customFormat="1" ht="13.5">
      <c r="B142" s="262"/>
      <c r="C142" s="263"/>
      <c r="D142" s="248" t="s">
        <v>180</v>
      </c>
      <c r="E142" s="264" t="s">
        <v>24</v>
      </c>
      <c r="F142" s="265" t="s">
        <v>2513</v>
      </c>
      <c r="G142" s="263"/>
      <c r="H142" s="266">
        <v>36</v>
      </c>
      <c r="I142" s="267"/>
      <c r="J142" s="263"/>
      <c r="K142" s="263"/>
      <c r="L142" s="268"/>
      <c r="M142" s="269"/>
      <c r="N142" s="270"/>
      <c r="O142" s="270"/>
      <c r="P142" s="270"/>
      <c r="Q142" s="270"/>
      <c r="R142" s="270"/>
      <c r="S142" s="270"/>
      <c r="T142" s="271"/>
      <c r="AT142" s="272" t="s">
        <v>180</v>
      </c>
      <c r="AU142" s="272" t="s">
        <v>87</v>
      </c>
      <c r="AV142" s="13" t="s">
        <v>87</v>
      </c>
      <c r="AW142" s="13" t="s">
        <v>38</v>
      </c>
      <c r="AX142" s="13" t="s">
        <v>75</v>
      </c>
      <c r="AY142" s="272" t="s">
        <v>167</v>
      </c>
    </row>
    <row r="143" spans="2:51" s="12" customFormat="1" ht="13.5">
      <c r="B143" s="252"/>
      <c r="C143" s="253"/>
      <c r="D143" s="248" t="s">
        <v>180</v>
      </c>
      <c r="E143" s="254" t="s">
        <v>24</v>
      </c>
      <c r="F143" s="255" t="s">
        <v>2514</v>
      </c>
      <c r="G143" s="253"/>
      <c r="H143" s="254" t="s">
        <v>24</v>
      </c>
      <c r="I143" s="256"/>
      <c r="J143" s="253"/>
      <c r="K143" s="253"/>
      <c r="L143" s="257"/>
      <c r="M143" s="258"/>
      <c r="N143" s="259"/>
      <c r="O143" s="259"/>
      <c r="P143" s="259"/>
      <c r="Q143" s="259"/>
      <c r="R143" s="259"/>
      <c r="S143" s="259"/>
      <c r="T143" s="260"/>
      <c r="AT143" s="261" t="s">
        <v>180</v>
      </c>
      <c r="AU143" s="261" t="s">
        <v>87</v>
      </c>
      <c r="AV143" s="12" t="s">
        <v>25</v>
      </c>
      <c r="AW143" s="12" t="s">
        <v>38</v>
      </c>
      <c r="AX143" s="12" t="s">
        <v>75</v>
      </c>
      <c r="AY143" s="261" t="s">
        <v>167</v>
      </c>
    </row>
    <row r="144" spans="2:51" s="13" customFormat="1" ht="13.5">
      <c r="B144" s="262"/>
      <c r="C144" s="263"/>
      <c r="D144" s="248" t="s">
        <v>180</v>
      </c>
      <c r="E144" s="264" t="s">
        <v>24</v>
      </c>
      <c r="F144" s="265" t="s">
        <v>2515</v>
      </c>
      <c r="G144" s="263"/>
      <c r="H144" s="266">
        <v>10.8</v>
      </c>
      <c r="I144" s="267"/>
      <c r="J144" s="263"/>
      <c r="K144" s="263"/>
      <c r="L144" s="268"/>
      <c r="M144" s="269"/>
      <c r="N144" s="270"/>
      <c r="O144" s="270"/>
      <c r="P144" s="270"/>
      <c r="Q144" s="270"/>
      <c r="R144" s="270"/>
      <c r="S144" s="270"/>
      <c r="T144" s="271"/>
      <c r="AT144" s="272" t="s">
        <v>180</v>
      </c>
      <c r="AU144" s="272" t="s">
        <v>87</v>
      </c>
      <c r="AV144" s="13" t="s">
        <v>87</v>
      </c>
      <c r="AW144" s="13" t="s">
        <v>38</v>
      </c>
      <c r="AX144" s="13" t="s">
        <v>75</v>
      </c>
      <c r="AY144" s="272" t="s">
        <v>167</v>
      </c>
    </row>
    <row r="145" spans="2:51" s="14" customFormat="1" ht="13.5">
      <c r="B145" s="273"/>
      <c r="C145" s="274"/>
      <c r="D145" s="248" t="s">
        <v>180</v>
      </c>
      <c r="E145" s="275" t="s">
        <v>24</v>
      </c>
      <c r="F145" s="276" t="s">
        <v>201</v>
      </c>
      <c r="G145" s="274"/>
      <c r="H145" s="277">
        <v>147.37</v>
      </c>
      <c r="I145" s="278"/>
      <c r="J145" s="274"/>
      <c r="K145" s="274"/>
      <c r="L145" s="279"/>
      <c r="M145" s="280"/>
      <c r="N145" s="281"/>
      <c r="O145" s="281"/>
      <c r="P145" s="281"/>
      <c r="Q145" s="281"/>
      <c r="R145" s="281"/>
      <c r="S145" s="281"/>
      <c r="T145" s="282"/>
      <c r="AT145" s="283" t="s">
        <v>180</v>
      </c>
      <c r="AU145" s="283" t="s">
        <v>87</v>
      </c>
      <c r="AV145" s="14" t="s">
        <v>174</v>
      </c>
      <c r="AW145" s="14" t="s">
        <v>6</v>
      </c>
      <c r="AX145" s="14" t="s">
        <v>25</v>
      </c>
      <c r="AY145" s="283" t="s">
        <v>167</v>
      </c>
    </row>
    <row r="146" spans="2:65" s="1" customFormat="1" ht="22.8" customHeight="1">
      <c r="B146" s="47"/>
      <c r="C146" s="236" t="s">
        <v>243</v>
      </c>
      <c r="D146" s="236" t="s">
        <v>169</v>
      </c>
      <c r="E146" s="237" t="s">
        <v>2516</v>
      </c>
      <c r="F146" s="238" t="s">
        <v>2517</v>
      </c>
      <c r="G146" s="239" t="s">
        <v>172</v>
      </c>
      <c r="H146" s="240">
        <v>147.37</v>
      </c>
      <c r="I146" s="241"/>
      <c r="J146" s="242">
        <f>ROUND(I146*H146,2)</f>
        <v>0</v>
      </c>
      <c r="K146" s="238" t="s">
        <v>24</v>
      </c>
      <c r="L146" s="73"/>
      <c r="M146" s="243" t="s">
        <v>24</v>
      </c>
      <c r="N146" s="244" t="s">
        <v>47</v>
      </c>
      <c r="O146" s="48"/>
      <c r="P146" s="245">
        <f>O146*H146</f>
        <v>0</v>
      </c>
      <c r="Q146" s="245">
        <v>0</v>
      </c>
      <c r="R146" s="245">
        <f>Q146*H146</f>
        <v>0</v>
      </c>
      <c r="S146" s="245">
        <v>0</v>
      </c>
      <c r="T146" s="246">
        <f>S146*H146</f>
        <v>0</v>
      </c>
      <c r="AR146" s="25" t="s">
        <v>174</v>
      </c>
      <c r="AT146" s="25" t="s">
        <v>169</v>
      </c>
      <c r="AU146" s="25" t="s">
        <v>87</v>
      </c>
      <c r="AY146" s="25" t="s">
        <v>167</v>
      </c>
      <c r="BE146" s="247">
        <f>IF(N146="základní",J146,0)</f>
        <v>0</v>
      </c>
      <c r="BF146" s="247">
        <f>IF(N146="snížená",J146,0)</f>
        <v>0</v>
      </c>
      <c r="BG146" s="247">
        <f>IF(N146="zákl. přenesená",J146,0)</f>
        <v>0</v>
      </c>
      <c r="BH146" s="247">
        <f>IF(N146="sníž. přenesená",J146,0)</f>
        <v>0</v>
      </c>
      <c r="BI146" s="247">
        <f>IF(N146="nulová",J146,0)</f>
        <v>0</v>
      </c>
      <c r="BJ146" s="25" t="s">
        <v>87</v>
      </c>
      <c r="BK146" s="247">
        <f>ROUND(I146*H146,2)</f>
        <v>0</v>
      </c>
      <c r="BL146" s="25" t="s">
        <v>174</v>
      </c>
      <c r="BM146" s="25" t="s">
        <v>2518</v>
      </c>
    </row>
    <row r="147" spans="2:47" s="1" customFormat="1" ht="13.5">
      <c r="B147" s="47"/>
      <c r="C147" s="75"/>
      <c r="D147" s="248" t="s">
        <v>176</v>
      </c>
      <c r="E147" s="75"/>
      <c r="F147" s="249" t="s">
        <v>2519</v>
      </c>
      <c r="G147" s="75"/>
      <c r="H147" s="75"/>
      <c r="I147" s="204"/>
      <c r="J147" s="75"/>
      <c r="K147" s="75"/>
      <c r="L147" s="73"/>
      <c r="M147" s="250"/>
      <c r="N147" s="48"/>
      <c r="O147" s="48"/>
      <c r="P147" s="48"/>
      <c r="Q147" s="48"/>
      <c r="R147" s="48"/>
      <c r="S147" s="48"/>
      <c r="T147" s="96"/>
      <c r="AT147" s="25" t="s">
        <v>176</v>
      </c>
      <c r="AU147" s="25" t="s">
        <v>87</v>
      </c>
    </row>
    <row r="148" spans="2:65" s="1" customFormat="1" ht="22.8" customHeight="1">
      <c r="B148" s="47"/>
      <c r="C148" s="236" t="s">
        <v>248</v>
      </c>
      <c r="D148" s="236" t="s">
        <v>169</v>
      </c>
      <c r="E148" s="237" t="s">
        <v>2520</v>
      </c>
      <c r="F148" s="238" t="s">
        <v>2521</v>
      </c>
      <c r="G148" s="239" t="s">
        <v>226</v>
      </c>
      <c r="H148" s="240">
        <v>462.7</v>
      </c>
      <c r="I148" s="241"/>
      <c r="J148" s="242">
        <f>ROUND(I148*H148,2)</f>
        <v>0</v>
      </c>
      <c r="K148" s="238" t="s">
        <v>24</v>
      </c>
      <c r="L148" s="73"/>
      <c r="M148" s="243" t="s">
        <v>24</v>
      </c>
      <c r="N148" s="244" t="s">
        <v>47</v>
      </c>
      <c r="O148" s="48"/>
      <c r="P148" s="245">
        <f>O148*H148</f>
        <v>0</v>
      </c>
      <c r="Q148" s="245">
        <v>0.00083851</v>
      </c>
      <c r="R148" s="245">
        <f>Q148*H148</f>
        <v>0.387978577</v>
      </c>
      <c r="S148" s="245">
        <v>0</v>
      </c>
      <c r="T148" s="246">
        <f>S148*H148</f>
        <v>0</v>
      </c>
      <c r="AR148" s="25" t="s">
        <v>174</v>
      </c>
      <c r="AT148" s="25" t="s">
        <v>169</v>
      </c>
      <c r="AU148" s="25" t="s">
        <v>87</v>
      </c>
      <c r="AY148" s="25" t="s">
        <v>167</v>
      </c>
      <c r="BE148" s="247">
        <f>IF(N148="základní",J148,0)</f>
        <v>0</v>
      </c>
      <c r="BF148" s="247">
        <f>IF(N148="snížená",J148,0)</f>
        <v>0</v>
      </c>
      <c r="BG148" s="247">
        <f>IF(N148="zákl. přenesená",J148,0)</f>
        <v>0</v>
      </c>
      <c r="BH148" s="247">
        <f>IF(N148="sníž. přenesená",J148,0)</f>
        <v>0</v>
      </c>
      <c r="BI148" s="247">
        <f>IF(N148="nulová",J148,0)</f>
        <v>0</v>
      </c>
      <c r="BJ148" s="25" t="s">
        <v>87</v>
      </c>
      <c r="BK148" s="247">
        <f>ROUND(I148*H148,2)</f>
        <v>0</v>
      </c>
      <c r="BL148" s="25" t="s">
        <v>174</v>
      </c>
      <c r="BM148" s="25" t="s">
        <v>2522</v>
      </c>
    </row>
    <row r="149" spans="2:47" s="1" customFormat="1" ht="13.5">
      <c r="B149" s="47"/>
      <c r="C149" s="75"/>
      <c r="D149" s="248" t="s">
        <v>176</v>
      </c>
      <c r="E149" s="75"/>
      <c r="F149" s="249" t="s">
        <v>2521</v>
      </c>
      <c r="G149" s="75"/>
      <c r="H149" s="75"/>
      <c r="I149" s="204"/>
      <c r="J149" s="75"/>
      <c r="K149" s="75"/>
      <c r="L149" s="73"/>
      <c r="M149" s="250"/>
      <c r="N149" s="48"/>
      <c r="O149" s="48"/>
      <c r="P149" s="48"/>
      <c r="Q149" s="48"/>
      <c r="R149" s="48"/>
      <c r="S149" s="48"/>
      <c r="T149" s="96"/>
      <c r="AT149" s="25" t="s">
        <v>176</v>
      </c>
      <c r="AU149" s="25" t="s">
        <v>87</v>
      </c>
    </row>
    <row r="150" spans="2:51" s="12" customFormat="1" ht="13.5">
      <c r="B150" s="252"/>
      <c r="C150" s="253"/>
      <c r="D150" s="248" t="s">
        <v>180</v>
      </c>
      <c r="E150" s="254" t="s">
        <v>24</v>
      </c>
      <c r="F150" s="255" t="s">
        <v>2484</v>
      </c>
      <c r="G150" s="253"/>
      <c r="H150" s="254" t="s">
        <v>24</v>
      </c>
      <c r="I150" s="256"/>
      <c r="J150" s="253"/>
      <c r="K150" s="253"/>
      <c r="L150" s="257"/>
      <c r="M150" s="258"/>
      <c r="N150" s="259"/>
      <c r="O150" s="259"/>
      <c r="P150" s="259"/>
      <c r="Q150" s="259"/>
      <c r="R150" s="259"/>
      <c r="S150" s="259"/>
      <c r="T150" s="260"/>
      <c r="AT150" s="261" t="s">
        <v>180</v>
      </c>
      <c r="AU150" s="261" t="s">
        <v>87</v>
      </c>
      <c r="AV150" s="12" t="s">
        <v>25</v>
      </c>
      <c r="AW150" s="12" t="s">
        <v>38</v>
      </c>
      <c r="AX150" s="12" t="s">
        <v>75</v>
      </c>
      <c r="AY150" s="261" t="s">
        <v>167</v>
      </c>
    </row>
    <row r="151" spans="2:51" s="12" customFormat="1" ht="13.5">
      <c r="B151" s="252"/>
      <c r="C151" s="253"/>
      <c r="D151" s="248" t="s">
        <v>180</v>
      </c>
      <c r="E151" s="254" t="s">
        <v>24</v>
      </c>
      <c r="F151" s="255" t="s">
        <v>2485</v>
      </c>
      <c r="G151" s="253"/>
      <c r="H151" s="254" t="s">
        <v>24</v>
      </c>
      <c r="I151" s="256"/>
      <c r="J151" s="253"/>
      <c r="K151" s="253"/>
      <c r="L151" s="257"/>
      <c r="M151" s="258"/>
      <c r="N151" s="259"/>
      <c r="O151" s="259"/>
      <c r="P151" s="259"/>
      <c r="Q151" s="259"/>
      <c r="R151" s="259"/>
      <c r="S151" s="259"/>
      <c r="T151" s="260"/>
      <c r="AT151" s="261" t="s">
        <v>180</v>
      </c>
      <c r="AU151" s="261" t="s">
        <v>87</v>
      </c>
      <c r="AV151" s="12" t="s">
        <v>25</v>
      </c>
      <c r="AW151" s="12" t="s">
        <v>38</v>
      </c>
      <c r="AX151" s="12" t="s">
        <v>75</v>
      </c>
      <c r="AY151" s="261" t="s">
        <v>167</v>
      </c>
    </row>
    <row r="152" spans="2:51" s="13" customFormat="1" ht="13.5">
      <c r="B152" s="262"/>
      <c r="C152" s="263"/>
      <c r="D152" s="248" t="s">
        <v>180</v>
      </c>
      <c r="E152" s="264" t="s">
        <v>24</v>
      </c>
      <c r="F152" s="265" t="s">
        <v>2523</v>
      </c>
      <c r="G152" s="263"/>
      <c r="H152" s="266">
        <v>16</v>
      </c>
      <c r="I152" s="267"/>
      <c r="J152" s="263"/>
      <c r="K152" s="263"/>
      <c r="L152" s="268"/>
      <c r="M152" s="269"/>
      <c r="N152" s="270"/>
      <c r="O152" s="270"/>
      <c r="P152" s="270"/>
      <c r="Q152" s="270"/>
      <c r="R152" s="270"/>
      <c r="S152" s="270"/>
      <c r="T152" s="271"/>
      <c r="AT152" s="272" t="s">
        <v>180</v>
      </c>
      <c r="AU152" s="272" t="s">
        <v>87</v>
      </c>
      <c r="AV152" s="13" t="s">
        <v>87</v>
      </c>
      <c r="AW152" s="13" t="s">
        <v>38</v>
      </c>
      <c r="AX152" s="13" t="s">
        <v>75</v>
      </c>
      <c r="AY152" s="272" t="s">
        <v>167</v>
      </c>
    </row>
    <row r="153" spans="2:51" s="12" customFormat="1" ht="13.5">
      <c r="B153" s="252"/>
      <c r="C153" s="253"/>
      <c r="D153" s="248" t="s">
        <v>180</v>
      </c>
      <c r="E153" s="254" t="s">
        <v>24</v>
      </c>
      <c r="F153" s="255" t="s">
        <v>2487</v>
      </c>
      <c r="G153" s="253"/>
      <c r="H153" s="254" t="s">
        <v>24</v>
      </c>
      <c r="I153" s="256"/>
      <c r="J153" s="253"/>
      <c r="K153" s="253"/>
      <c r="L153" s="257"/>
      <c r="M153" s="258"/>
      <c r="N153" s="259"/>
      <c r="O153" s="259"/>
      <c r="P153" s="259"/>
      <c r="Q153" s="259"/>
      <c r="R153" s="259"/>
      <c r="S153" s="259"/>
      <c r="T153" s="260"/>
      <c r="AT153" s="261" t="s">
        <v>180</v>
      </c>
      <c r="AU153" s="261" t="s">
        <v>87</v>
      </c>
      <c r="AV153" s="12" t="s">
        <v>25</v>
      </c>
      <c r="AW153" s="12" t="s">
        <v>38</v>
      </c>
      <c r="AX153" s="12" t="s">
        <v>75</v>
      </c>
      <c r="AY153" s="261" t="s">
        <v>167</v>
      </c>
    </row>
    <row r="154" spans="2:51" s="13" customFormat="1" ht="13.5">
      <c r="B154" s="262"/>
      <c r="C154" s="263"/>
      <c r="D154" s="248" t="s">
        <v>180</v>
      </c>
      <c r="E154" s="264" t="s">
        <v>24</v>
      </c>
      <c r="F154" s="265" t="s">
        <v>2523</v>
      </c>
      <c r="G154" s="263"/>
      <c r="H154" s="266">
        <v>16</v>
      </c>
      <c r="I154" s="267"/>
      <c r="J154" s="263"/>
      <c r="K154" s="263"/>
      <c r="L154" s="268"/>
      <c r="M154" s="269"/>
      <c r="N154" s="270"/>
      <c r="O154" s="270"/>
      <c r="P154" s="270"/>
      <c r="Q154" s="270"/>
      <c r="R154" s="270"/>
      <c r="S154" s="270"/>
      <c r="T154" s="271"/>
      <c r="AT154" s="272" t="s">
        <v>180</v>
      </c>
      <c r="AU154" s="272" t="s">
        <v>87</v>
      </c>
      <c r="AV154" s="13" t="s">
        <v>87</v>
      </c>
      <c r="AW154" s="13" t="s">
        <v>38</v>
      </c>
      <c r="AX154" s="13" t="s">
        <v>75</v>
      </c>
      <c r="AY154" s="272" t="s">
        <v>167</v>
      </c>
    </row>
    <row r="155" spans="2:51" s="12" customFormat="1" ht="13.5">
      <c r="B155" s="252"/>
      <c r="C155" s="253"/>
      <c r="D155" s="248" t="s">
        <v>180</v>
      </c>
      <c r="E155" s="254" t="s">
        <v>24</v>
      </c>
      <c r="F155" s="255" t="s">
        <v>2488</v>
      </c>
      <c r="G155" s="253"/>
      <c r="H155" s="254" t="s">
        <v>24</v>
      </c>
      <c r="I155" s="256"/>
      <c r="J155" s="253"/>
      <c r="K155" s="253"/>
      <c r="L155" s="257"/>
      <c r="M155" s="258"/>
      <c r="N155" s="259"/>
      <c r="O155" s="259"/>
      <c r="P155" s="259"/>
      <c r="Q155" s="259"/>
      <c r="R155" s="259"/>
      <c r="S155" s="259"/>
      <c r="T155" s="260"/>
      <c r="AT155" s="261" t="s">
        <v>180</v>
      </c>
      <c r="AU155" s="261" t="s">
        <v>87</v>
      </c>
      <c r="AV155" s="12" t="s">
        <v>25</v>
      </c>
      <c r="AW155" s="12" t="s">
        <v>38</v>
      </c>
      <c r="AX155" s="12" t="s">
        <v>75</v>
      </c>
      <c r="AY155" s="261" t="s">
        <v>167</v>
      </c>
    </row>
    <row r="156" spans="2:51" s="13" customFormat="1" ht="13.5">
      <c r="B156" s="262"/>
      <c r="C156" s="263"/>
      <c r="D156" s="248" t="s">
        <v>180</v>
      </c>
      <c r="E156" s="264" t="s">
        <v>24</v>
      </c>
      <c r="F156" s="265" t="s">
        <v>2524</v>
      </c>
      <c r="G156" s="263"/>
      <c r="H156" s="266">
        <v>45</v>
      </c>
      <c r="I156" s="267"/>
      <c r="J156" s="263"/>
      <c r="K156" s="263"/>
      <c r="L156" s="268"/>
      <c r="M156" s="269"/>
      <c r="N156" s="270"/>
      <c r="O156" s="270"/>
      <c r="P156" s="270"/>
      <c r="Q156" s="270"/>
      <c r="R156" s="270"/>
      <c r="S156" s="270"/>
      <c r="T156" s="271"/>
      <c r="AT156" s="272" t="s">
        <v>180</v>
      </c>
      <c r="AU156" s="272" t="s">
        <v>87</v>
      </c>
      <c r="AV156" s="13" t="s">
        <v>87</v>
      </c>
      <c r="AW156" s="13" t="s">
        <v>38</v>
      </c>
      <c r="AX156" s="13" t="s">
        <v>75</v>
      </c>
      <c r="AY156" s="272" t="s">
        <v>167</v>
      </c>
    </row>
    <row r="157" spans="2:51" s="12" customFormat="1" ht="13.5">
      <c r="B157" s="252"/>
      <c r="C157" s="253"/>
      <c r="D157" s="248" t="s">
        <v>180</v>
      </c>
      <c r="E157" s="254" t="s">
        <v>24</v>
      </c>
      <c r="F157" s="255" t="s">
        <v>2493</v>
      </c>
      <c r="G157" s="253"/>
      <c r="H157" s="254" t="s">
        <v>24</v>
      </c>
      <c r="I157" s="256"/>
      <c r="J157" s="253"/>
      <c r="K157" s="253"/>
      <c r="L157" s="257"/>
      <c r="M157" s="258"/>
      <c r="N157" s="259"/>
      <c r="O157" s="259"/>
      <c r="P157" s="259"/>
      <c r="Q157" s="259"/>
      <c r="R157" s="259"/>
      <c r="S157" s="259"/>
      <c r="T157" s="260"/>
      <c r="AT157" s="261" t="s">
        <v>180</v>
      </c>
      <c r="AU157" s="261" t="s">
        <v>87</v>
      </c>
      <c r="AV157" s="12" t="s">
        <v>25</v>
      </c>
      <c r="AW157" s="12" t="s">
        <v>38</v>
      </c>
      <c r="AX157" s="12" t="s">
        <v>75</v>
      </c>
      <c r="AY157" s="261" t="s">
        <v>167</v>
      </c>
    </row>
    <row r="158" spans="2:51" s="13" customFormat="1" ht="13.5">
      <c r="B158" s="262"/>
      <c r="C158" s="263"/>
      <c r="D158" s="248" t="s">
        <v>180</v>
      </c>
      <c r="E158" s="264" t="s">
        <v>24</v>
      </c>
      <c r="F158" s="265" t="s">
        <v>2525</v>
      </c>
      <c r="G158" s="263"/>
      <c r="H158" s="266">
        <v>24</v>
      </c>
      <c r="I158" s="267"/>
      <c r="J158" s="263"/>
      <c r="K158" s="263"/>
      <c r="L158" s="268"/>
      <c r="M158" s="269"/>
      <c r="N158" s="270"/>
      <c r="O158" s="270"/>
      <c r="P158" s="270"/>
      <c r="Q158" s="270"/>
      <c r="R158" s="270"/>
      <c r="S158" s="270"/>
      <c r="T158" s="271"/>
      <c r="AT158" s="272" t="s">
        <v>180</v>
      </c>
      <c r="AU158" s="272" t="s">
        <v>87</v>
      </c>
      <c r="AV158" s="13" t="s">
        <v>87</v>
      </c>
      <c r="AW158" s="13" t="s">
        <v>38</v>
      </c>
      <c r="AX158" s="13" t="s">
        <v>75</v>
      </c>
      <c r="AY158" s="272" t="s">
        <v>167</v>
      </c>
    </row>
    <row r="159" spans="2:51" s="12" customFormat="1" ht="13.5">
      <c r="B159" s="252"/>
      <c r="C159" s="253"/>
      <c r="D159" s="248" t="s">
        <v>180</v>
      </c>
      <c r="E159" s="254" t="s">
        <v>24</v>
      </c>
      <c r="F159" s="255" t="s">
        <v>2495</v>
      </c>
      <c r="G159" s="253"/>
      <c r="H159" s="254" t="s">
        <v>24</v>
      </c>
      <c r="I159" s="256"/>
      <c r="J159" s="253"/>
      <c r="K159" s="253"/>
      <c r="L159" s="257"/>
      <c r="M159" s="258"/>
      <c r="N159" s="259"/>
      <c r="O159" s="259"/>
      <c r="P159" s="259"/>
      <c r="Q159" s="259"/>
      <c r="R159" s="259"/>
      <c r="S159" s="259"/>
      <c r="T159" s="260"/>
      <c r="AT159" s="261" t="s">
        <v>180</v>
      </c>
      <c r="AU159" s="261" t="s">
        <v>87</v>
      </c>
      <c r="AV159" s="12" t="s">
        <v>25</v>
      </c>
      <c r="AW159" s="12" t="s">
        <v>38</v>
      </c>
      <c r="AX159" s="12" t="s">
        <v>75</v>
      </c>
      <c r="AY159" s="261" t="s">
        <v>167</v>
      </c>
    </row>
    <row r="160" spans="2:51" s="13" customFormat="1" ht="13.5">
      <c r="B160" s="262"/>
      <c r="C160" s="263"/>
      <c r="D160" s="248" t="s">
        <v>180</v>
      </c>
      <c r="E160" s="264" t="s">
        <v>24</v>
      </c>
      <c r="F160" s="265" t="s">
        <v>2526</v>
      </c>
      <c r="G160" s="263"/>
      <c r="H160" s="266">
        <v>28.8</v>
      </c>
      <c r="I160" s="267"/>
      <c r="J160" s="263"/>
      <c r="K160" s="263"/>
      <c r="L160" s="268"/>
      <c r="M160" s="269"/>
      <c r="N160" s="270"/>
      <c r="O160" s="270"/>
      <c r="P160" s="270"/>
      <c r="Q160" s="270"/>
      <c r="R160" s="270"/>
      <c r="S160" s="270"/>
      <c r="T160" s="271"/>
      <c r="AT160" s="272" t="s">
        <v>180</v>
      </c>
      <c r="AU160" s="272" t="s">
        <v>87</v>
      </c>
      <c r="AV160" s="13" t="s">
        <v>87</v>
      </c>
      <c r="AW160" s="13" t="s">
        <v>38</v>
      </c>
      <c r="AX160" s="13" t="s">
        <v>75</v>
      </c>
      <c r="AY160" s="272" t="s">
        <v>167</v>
      </c>
    </row>
    <row r="161" spans="2:51" s="12" customFormat="1" ht="13.5">
      <c r="B161" s="252"/>
      <c r="C161" s="253"/>
      <c r="D161" s="248" t="s">
        <v>180</v>
      </c>
      <c r="E161" s="254" t="s">
        <v>24</v>
      </c>
      <c r="F161" s="255" t="s">
        <v>2504</v>
      </c>
      <c r="G161" s="253"/>
      <c r="H161" s="254" t="s">
        <v>24</v>
      </c>
      <c r="I161" s="256"/>
      <c r="J161" s="253"/>
      <c r="K161" s="253"/>
      <c r="L161" s="257"/>
      <c r="M161" s="258"/>
      <c r="N161" s="259"/>
      <c r="O161" s="259"/>
      <c r="P161" s="259"/>
      <c r="Q161" s="259"/>
      <c r="R161" s="259"/>
      <c r="S161" s="259"/>
      <c r="T161" s="260"/>
      <c r="AT161" s="261" t="s">
        <v>180</v>
      </c>
      <c r="AU161" s="261" t="s">
        <v>87</v>
      </c>
      <c r="AV161" s="12" t="s">
        <v>25</v>
      </c>
      <c r="AW161" s="12" t="s">
        <v>38</v>
      </c>
      <c r="AX161" s="12" t="s">
        <v>75</v>
      </c>
      <c r="AY161" s="261" t="s">
        <v>167</v>
      </c>
    </row>
    <row r="162" spans="2:51" s="12" customFormat="1" ht="13.5">
      <c r="B162" s="252"/>
      <c r="C162" s="253"/>
      <c r="D162" s="248" t="s">
        <v>180</v>
      </c>
      <c r="E162" s="254" t="s">
        <v>24</v>
      </c>
      <c r="F162" s="255" t="s">
        <v>2493</v>
      </c>
      <c r="G162" s="253"/>
      <c r="H162" s="254" t="s">
        <v>24</v>
      </c>
      <c r="I162" s="256"/>
      <c r="J162" s="253"/>
      <c r="K162" s="253"/>
      <c r="L162" s="257"/>
      <c r="M162" s="258"/>
      <c r="N162" s="259"/>
      <c r="O162" s="259"/>
      <c r="P162" s="259"/>
      <c r="Q162" s="259"/>
      <c r="R162" s="259"/>
      <c r="S162" s="259"/>
      <c r="T162" s="260"/>
      <c r="AT162" s="261" t="s">
        <v>180</v>
      </c>
      <c r="AU162" s="261" t="s">
        <v>87</v>
      </c>
      <c r="AV162" s="12" t="s">
        <v>25</v>
      </c>
      <c r="AW162" s="12" t="s">
        <v>38</v>
      </c>
      <c r="AX162" s="12" t="s">
        <v>75</v>
      </c>
      <c r="AY162" s="261" t="s">
        <v>167</v>
      </c>
    </row>
    <row r="163" spans="2:51" s="13" customFormat="1" ht="13.5">
      <c r="B163" s="262"/>
      <c r="C163" s="263"/>
      <c r="D163" s="248" t="s">
        <v>180</v>
      </c>
      <c r="E163" s="264" t="s">
        <v>24</v>
      </c>
      <c r="F163" s="265" t="s">
        <v>2527</v>
      </c>
      <c r="G163" s="263"/>
      <c r="H163" s="266">
        <v>36</v>
      </c>
      <c r="I163" s="267"/>
      <c r="J163" s="263"/>
      <c r="K163" s="263"/>
      <c r="L163" s="268"/>
      <c r="M163" s="269"/>
      <c r="N163" s="270"/>
      <c r="O163" s="270"/>
      <c r="P163" s="270"/>
      <c r="Q163" s="270"/>
      <c r="R163" s="270"/>
      <c r="S163" s="270"/>
      <c r="T163" s="271"/>
      <c r="AT163" s="272" t="s">
        <v>180</v>
      </c>
      <c r="AU163" s="272" t="s">
        <v>87</v>
      </c>
      <c r="AV163" s="13" t="s">
        <v>87</v>
      </c>
      <c r="AW163" s="13" t="s">
        <v>38</v>
      </c>
      <c r="AX163" s="13" t="s">
        <v>75</v>
      </c>
      <c r="AY163" s="272" t="s">
        <v>167</v>
      </c>
    </row>
    <row r="164" spans="2:51" s="12" customFormat="1" ht="13.5">
      <c r="B164" s="252"/>
      <c r="C164" s="253"/>
      <c r="D164" s="248" t="s">
        <v>180</v>
      </c>
      <c r="E164" s="254" t="s">
        <v>24</v>
      </c>
      <c r="F164" s="255" t="s">
        <v>2506</v>
      </c>
      <c r="G164" s="253"/>
      <c r="H164" s="254" t="s">
        <v>24</v>
      </c>
      <c r="I164" s="256"/>
      <c r="J164" s="253"/>
      <c r="K164" s="253"/>
      <c r="L164" s="257"/>
      <c r="M164" s="258"/>
      <c r="N164" s="259"/>
      <c r="O164" s="259"/>
      <c r="P164" s="259"/>
      <c r="Q164" s="259"/>
      <c r="R164" s="259"/>
      <c r="S164" s="259"/>
      <c r="T164" s="260"/>
      <c r="AT164" s="261" t="s">
        <v>180</v>
      </c>
      <c r="AU164" s="261" t="s">
        <v>87</v>
      </c>
      <c r="AV164" s="12" t="s">
        <v>25</v>
      </c>
      <c r="AW164" s="12" t="s">
        <v>38</v>
      </c>
      <c r="AX164" s="12" t="s">
        <v>75</v>
      </c>
      <c r="AY164" s="261" t="s">
        <v>167</v>
      </c>
    </row>
    <row r="165" spans="2:51" s="13" customFormat="1" ht="13.5">
      <c r="B165" s="262"/>
      <c r="C165" s="263"/>
      <c r="D165" s="248" t="s">
        <v>180</v>
      </c>
      <c r="E165" s="264" t="s">
        <v>24</v>
      </c>
      <c r="F165" s="265" t="s">
        <v>2528</v>
      </c>
      <c r="G165" s="263"/>
      <c r="H165" s="266">
        <v>46.8</v>
      </c>
      <c r="I165" s="267"/>
      <c r="J165" s="263"/>
      <c r="K165" s="263"/>
      <c r="L165" s="268"/>
      <c r="M165" s="269"/>
      <c r="N165" s="270"/>
      <c r="O165" s="270"/>
      <c r="P165" s="270"/>
      <c r="Q165" s="270"/>
      <c r="R165" s="270"/>
      <c r="S165" s="270"/>
      <c r="T165" s="271"/>
      <c r="AT165" s="272" t="s">
        <v>180</v>
      </c>
      <c r="AU165" s="272" t="s">
        <v>87</v>
      </c>
      <c r="AV165" s="13" t="s">
        <v>87</v>
      </c>
      <c r="AW165" s="13" t="s">
        <v>38</v>
      </c>
      <c r="AX165" s="13" t="s">
        <v>75</v>
      </c>
      <c r="AY165" s="272" t="s">
        <v>167</v>
      </c>
    </row>
    <row r="166" spans="2:51" s="12" customFormat="1" ht="13.5">
      <c r="B166" s="252"/>
      <c r="C166" s="253"/>
      <c r="D166" s="248" t="s">
        <v>180</v>
      </c>
      <c r="E166" s="254" t="s">
        <v>24</v>
      </c>
      <c r="F166" s="255" t="s">
        <v>2508</v>
      </c>
      <c r="G166" s="253"/>
      <c r="H166" s="254" t="s">
        <v>24</v>
      </c>
      <c r="I166" s="256"/>
      <c r="J166" s="253"/>
      <c r="K166" s="253"/>
      <c r="L166" s="257"/>
      <c r="M166" s="258"/>
      <c r="N166" s="259"/>
      <c r="O166" s="259"/>
      <c r="P166" s="259"/>
      <c r="Q166" s="259"/>
      <c r="R166" s="259"/>
      <c r="S166" s="259"/>
      <c r="T166" s="260"/>
      <c r="AT166" s="261" t="s">
        <v>180</v>
      </c>
      <c r="AU166" s="261" t="s">
        <v>87</v>
      </c>
      <c r="AV166" s="12" t="s">
        <v>25</v>
      </c>
      <c r="AW166" s="12" t="s">
        <v>38</v>
      </c>
      <c r="AX166" s="12" t="s">
        <v>75</v>
      </c>
      <c r="AY166" s="261" t="s">
        <v>167</v>
      </c>
    </row>
    <row r="167" spans="2:51" s="13" customFormat="1" ht="13.5">
      <c r="B167" s="262"/>
      <c r="C167" s="263"/>
      <c r="D167" s="248" t="s">
        <v>180</v>
      </c>
      <c r="E167" s="264" t="s">
        <v>24</v>
      </c>
      <c r="F167" s="265" t="s">
        <v>2529</v>
      </c>
      <c r="G167" s="263"/>
      <c r="H167" s="266">
        <v>54</v>
      </c>
      <c r="I167" s="267"/>
      <c r="J167" s="263"/>
      <c r="K167" s="263"/>
      <c r="L167" s="268"/>
      <c r="M167" s="269"/>
      <c r="N167" s="270"/>
      <c r="O167" s="270"/>
      <c r="P167" s="270"/>
      <c r="Q167" s="270"/>
      <c r="R167" s="270"/>
      <c r="S167" s="270"/>
      <c r="T167" s="271"/>
      <c r="AT167" s="272" t="s">
        <v>180</v>
      </c>
      <c r="AU167" s="272" t="s">
        <v>87</v>
      </c>
      <c r="AV167" s="13" t="s">
        <v>87</v>
      </c>
      <c r="AW167" s="13" t="s">
        <v>38</v>
      </c>
      <c r="AX167" s="13" t="s">
        <v>75</v>
      </c>
      <c r="AY167" s="272" t="s">
        <v>167</v>
      </c>
    </row>
    <row r="168" spans="2:51" s="12" customFormat="1" ht="13.5">
      <c r="B168" s="252"/>
      <c r="C168" s="253"/>
      <c r="D168" s="248" t="s">
        <v>180</v>
      </c>
      <c r="E168" s="254" t="s">
        <v>24</v>
      </c>
      <c r="F168" s="255" t="s">
        <v>2495</v>
      </c>
      <c r="G168" s="253"/>
      <c r="H168" s="254" t="s">
        <v>24</v>
      </c>
      <c r="I168" s="256"/>
      <c r="J168" s="253"/>
      <c r="K168" s="253"/>
      <c r="L168" s="257"/>
      <c r="M168" s="258"/>
      <c r="N168" s="259"/>
      <c r="O168" s="259"/>
      <c r="P168" s="259"/>
      <c r="Q168" s="259"/>
      <c r="R168" s="259"/>
      <c r="S168" s="259"/>
      <c r="T168" s="260"/>
      <c r="AT168" s="261" t="s">
        <v>180</v>
      </c>
      <c r="AU168" s="261" t="s">
        <v>87</v>
      </c>
      <c r="AV168" s="12" t="s">
        <v>25</v>
      </c>
      <c r="AW168" s="12" t="s">
        <v>38</v>
      </c>
      <c r="AX168" s="12" t="s">
        <v>75</v>
      </c>
      <c r="AY168" s="261" t="s">
        <v>167</v>
      </c>
    </row>
    <row r="169" spans="2:51" s="13" customFormat="1" ht="13.5">
      <c r="B169" s="262"/>
      <c r="C169" s="263"/>
      <c r="D169" s="248" t="s">
        <v>180</v>
      </c>
      <c r="E169" s="264" t="s">
        <v>24</v>
      </c>
      <c r="F169" s="265" t="s">
        <v>2530</v>
      </c>
      <c r="G169" s="263"/>
      <c r="H169" s="266">
        <v>90</v>
      </c>
      <c r="I169" s="267"/>
      <c r="J169" s="263"/>
      <c r="K169" s="263"/>
      <c r="L169" s="268"/>
      <c r="M169" s="269"/>
      <c r="N169" s="270"/>
      <c r="O169" s="270"/>
      <c r="P169" s="270"/>
      <c r="Q169" s="270"/>
      <c r="R169" s="270"/>
      <c r="S169" s="270"/>
      <c r="T169" s="271"/>
      <c r="AT169" s="272" t="s">
        <v>180</v>
      </c>
      <c r="AU169" s="272" t="s">
        <v>87</v>
      </c>
      <c r="AV169" s="13" t="s">
        <v>87</v>
      </c>
      <c r="AW169" s="13" t="s">
        <v>38</v>
      </c>
      <c r="AX169" s="13" t="s">
        <v>75</v>
      </c>
      <c r="AY169" s="272" t="s">
        <v>167</v>
      </c>
    </row>
    <row r="170" spans="2:51" s="12" customFormat="1" ht="13.5">
      <c r="B170" s="252"/>
      <c r="C170" s="253"/>
      <c r="D170" s="248" t="s">
        <v>180</v>
      </c>
      <c r="E170" s="254" t="s">
        <v>24</v>
      </c>
      <c r="F170" s="255" t="s">
        <v>2531</v>
      </c>
      <c r="G170" s="253"/>
      <c r="H170" s="254" t="s">
        <v>24</v>
      </c>
      <c r="I170" s="256"/>
      <c r="J170" s="253"/>
      <c r="K170" s="253"/>
      <c r="L170" s="257"/>
      <c r="M170" s="258"/>
      <c r="N170" s="259"/>
      <c r="O170" s="259"/>
      <c r="P170" s="259"/>
      <c r="Q170" s="259"/>
      <c r="R170" s="259"/>
      <c r="S170" s="259"/>
      <c r="T170" s="260"/>
      <c r="AT170" s="261" t="s">
        <v>180</v>
      </c>
      <c r="AU170" s="261" t="s">
        <v>87</v>
      </c>
      <c r="AV170" s="12" t="s">
        <v>25</v>
      </c>
      <c r="AW170" s="12" t="s">
        <v>38</v>
      </c>
      <c r="AX170" s="12" t="s">
        <v>75</v>
      </c>
      <c r="AY170" s="261" t="s">
        <v>167</v>
      </c>
    </row>
    <row r="171" spans="2:51" s="13" customFormat="1" ht="13.5">
      <c r="B171" s="262"/>
      <c r="C171" s="263"/>
      <c r="D171" s="248" t="s">
        <v>180</v>
      </c>
      <c r="E171" s="264" t="s">
        <v>24</v>
      </c>
      <c r="F171" s="265" t="s">
        <v>2532</v>
      </c>
      <c r="G171" s="263"/>
      <c r="H171" s="266">
        <v>12.5</v>
      </c>
      <c r="I171" s="267"/>
      <c r="J171" s="263"/>
      <c r="K171" s="263"/>
      <c r="L171" s="268"/>
      <c r="M171" s="269"/>
      <c r="N171" s="270"/>
      <c r="O171" s="270"/>
      <c r="P171" s="270"/>
      <c r="Q171" s="270"/>
      <c r="R171" s="270"/>
      <c r="S171" s="270"/>
      <c r="T171" s="271"/>
      <c r="AT171" s="272" t="s">
        <v>180</v>
      </c>
      <c r="AU171" s="272" t="s">
        <v>87</v>
      </c>
      <c r="AV171" s="13" t="s">
        <v>87</v>
      </c>
      <c r="AW171" s="13" t="s">
        <v>38</v>
      </c>
      <c r="AX171" s="13" t="s">
        <v>75</v>
      </c>
      <c r="AY171" s="272" t="s">
        <v>167</v>
      </c>
    </row>
    <row r="172" spans="2:51" s="12" customFormat="1" ht="13.5">
      <c r="B172" s="252"/>
      <c r="C172" s="253"/>
      <c r="D172" s="248" t="s">
        <v>180</v>
      </c>
      <c r="E172" s="254" t="s">
        <v>24</v>
      </c>
      <c r="F172" s="255" t="s">
        <v>2533</v>
      </c>
      <c r="G172" s="253"/>
      <c r="H172" s="254" t="s">
        <v>24</v>
      </c>
      <c r="I172" s="256"/>
      <c r="J172" s="253"/>
      <c r="K172" s="253"/>
      <c r="L172" s="257"/>
      <c r="M172" s="258"/>
      <c r="N172" s="259"/>
      <c r="O172" s="259"/>
      <c r="P172" s="259"/>
      <c r="Q172" s="259"/>
      <c r="R172" s="259"/>
      <c r="S172" s="259"/>
      <c r="T172" s="260"/>
      <c r="AT172" s="261" t="s">
        <v>180</v>
      </c>
      <c r="AU172" s="261" t="s">
        <v>87</v>
      </c>
      <c r="AV172" s="12" t="s">
        <v>25</v>
      </c>
      <c r="AW172" s="12" t="s">
        <v>38</v>
      </c>
      <c r="AX172" s="12" t="s">
        <v>75</v>
      </c>
      <c r="AY172" s="261" t="s">
        <v>167</v>
      </c>
    </row>
    <row r="173" spans="2:51" s="12" customFormat="1" ht="13.5">
      <c r="B173" s="252"/>
      <c r="C173" s="253"/>
      <c r="D173" s="248" t="s">
        <v>180</v>
      </c>
      <c r="E173" s="254" t="s">
        <v>24</v>
      </c>
      <c r="F173" s="255" t="s">
        <v>2512</v>
      </c>
      <c r="G173" s="253"/>
      <c r="H173" s="254" t="s">
        <v>24</v>
      </c>
      <c r="I173" s="256"/>
      <c r="J173" s="253"/>
      <c r="K173" s="253"/>
      <c r="L173" s="257"/>
      <c r="M173" s="258"/>
      <c r="N173" s="259"/>
      <c r="O173" s="259"/>
      <c r="P173" s="259"/>
      <c r="Q173" s="259"/>
      <c r="R173" s="259"/>
      <c r="S173" s="259"/>
      <c r="T173" s="260"/>
      <c r="AT173" s="261" t="s">
        <v>180</v>
      </c>
      <c r="AU173" s="261" t="s">
        <v>87</v>
      </c>
      <c r="AV173" s="12" t="s">
        <v>25</v>
      </c>
      <c r="AW173" s="12" t="s">
        <v>38</v>
      </c>
      <c r="AX173" s="12" t="s">
        <v>75</v>
      </c>
      <c r="AY173" s="261" t="s">
        <v>167</v>
      </c>
    </row>
    <row r="174" spans="2:51" s="13" customFormat="1" ht="13.5">
      <c r="B174" s="262"/>
      <c r="C174" s="263"/>
      <c r="D174" s="248" t="s">
        <v>180</v>
      </c>
      <c r="E174" s="264" t="s">
        <v>24</v>
      </c>
      <c r="F174" s="265" t="s">
        <v>2534</v>
      </c>
      <c r="G174" s="263"/>
      <c r="H174" s="266">
        <v>72</v>
      </c>
      <c r="I174" s="267"/>
      <c r="J174" s="263"/>
      <c r="K174" s="263"/>
      <c r="L174" s="268"/>
      <c r="M174" s="269"/>
      <c r="N174" s="270"/>
      <c r="O174" s="270"/>
      <c r="P174" s="270"/>
      <c r="Q174" s="270"/>
      <c r="R174" s="270"/>
      <c r="S174" s="270"/>
      <c r="T174" s="271"/>
      <c r="AT174" s="272" t="s">
        <v>180</v>
      </c>
      <c r="AU174" s="272" t="s">
        <v>87</v>
      </c>
      <c r="AV174" s="13" t="s">
        <v>87</v>
      </c>
      <c r="AW174" s="13" t="s">
        <v>38</v>
      </c>
      <c r="AX174" s="13" t="s">
        <v>75</v>
      </c>
      <c r="AY174" s="272" t="s">
        <v>167</v>
      </c>
    </row>
    <row r="175" spans="2:51" s="12" customFormat="1" ht="13.5">
      <c r="B175" s="252"/>
      <c r="C175" s="253"/>
      <c r="D175" s="248" t="s">
        <v>180</v>
      </c>
      <c r="E175" s="254" t="s">
        <v>24</v>
      </c>
      <c r="F175" s="255" t="s">
        <v>2514</v>
      </c>
      <c r="G175" s="253"/>
      <c r="H175" s="254" t="s">
        <v>24</v>
      </c>
      <c r="I175" s="256"/>
      <c r="J175" s="253"/>
      <c r="K175" s="253"/>
      <c r="L175" s="257"/>
      <c r="M175" s="258"/>
      <c r="N175" s="259"/>
      <c r="O175" s="259"/>
      <c r="P175" s="259"/>
      <c r="Q175" s="259"/>
      <c r="R175" s="259"/>
      <c r="S175" s="259"/>
      <c r="T175" s="260"/>
      <c r="AT175" s="261" t="s">
        <v>180</v>
      </c>
      <c r="AU175" s="261" t="s">
        <v>87</v>
      </c>
      <c r="AV175" s="12" t="s">
        <v>25</v>
      </c>
      <c r="AW175" s="12" t="s">
        <v>38</v>
      </c>
      <c r="AX175" s="12" t="s">
        <v>75</v>
      </c>
      <c r="AY175" s="261" t="s">
        <v>167</v>
      </c>
    </row>
    <row r="176" spans="2:51" s="13" customFormat="1" ht="13.5">
      <c r="B176" s="262"/>
      <c r="C176" s="263"/>
      <c r="D176" s="248" t="s">
        <v>180</v>
      </c>
      <c r="E176" s="264" t="s">
        <v>24</v>
      </c>
      <c r="F176" s="265" t="s">
        <v>2535</v>
      </c>
      <c r="G176" s="263"/>
      <c r="H176" s="266">
        <v>21.6</v>
      </c>
      <c r="I176" s="267"/>
      <c r="J176" s="263"/>
      <c r="K176" s="263"/>
      <c r="L176" s="268"/>
      <c r="M176" s="269"/>
      <c r="N176" s="270"/>
      <c r="O176" s="270"/>
      <c r="P176" s="270"/>
      <c r="Q176" s="270"/>
      <c r="R176" s="270"/>
      <c r="S176" s="270"/>
      <c r="T176" s="271"/>
      <c r="AT176" s="272" t="s">
        <v>180</v>
      </c>
      <c r="AU176" s="272" t="s">
        <v>87</v>
      </c>
      <c r="AV176" s="13" t="s">
        <v>87</v>
      </c>
      <c r="AW176" s="13" t="s">
        <v>38</v>
      </c>
      <c r="AX176" s="13" t="s">
        <v>75</v>
      </c>
      <c r="AY176" s="272" t="s">
        <v>167</v>
      </c>
    </row>
    <row r="177" spans="2:51" s="14" customFormat="1" ht="13.5">
      <c r="B177" s="273"/>
      <c r="C177" s="274"/>
      <c r="D177" s="248" t="s">
        <v>180</v>
      </c>
      <c r="E177" s="275" t="s">
        <v>24</v>
      </c>
      <c r="F177" s="276" t="s">
        <v>201</v>
      </c>
      <c r="G177" s="274"/>
      <c r="H177" s="277">
        <v>462.7</v>
      </c>
      <c r="I177" s="278"/>
      <c r="J177" s="274"/>
      <c r="K177" s="274"/>
      <c r="L177" s="279"/>
      <c r="M177" s="280"/>
      <c r="N177" s="281"/>
      <c r="O177" s="281"/>
      <c r="P177" s="281"/>
      <c r="Q177" s="281"/>
      <c r="R177" s="281"/>
      <c r="S177" s="281"/>
      <c r="T177" s="282"/>
      <c r="AT177" s="283" t="s">
        <v>180</v>
      </c>
      <c r="AU177" s="283" t="s">
        <v>87</v>
      </c>
      <c r="AV177" s="14" t="s">
        <v>174</v>
      </c>
      <c r="AW177" s="14" t="s">
        <v>38</v>
      </c>
      <c r="AX177" s="14" t="s">
        <v>25</v>
      </c>
      <c r="AY177" s="283" t="s">
        <v>167</v>
      </c>
    </row>
    <row r="178" spans="2:65" s="1" customFormat="1" ht="22.8" customHeight="1">
      <c r="B178" s="47"/>
      <c r="C178" s="236" t="s">
        <v>261</v>
      </c>
      <c r="D178" s="236" t="s">
        <v>169</v>
      </c>
      <c r="E178" s="237" t="s">
        <v>2536</v>
      </c>
      <c r="F178" s="238" t="s">
        <v>2537</v>
      </c>
      <c r="G178" s="239" t="s">
        <v>226</v>
      </c>
      <c r="H178" s="240">
        <v>462.7</v>
      </c>
      <c r="I178" s="241"/>
      <c r="J178" s="242">
        <f>ROUND(I178*H178,2)</f>
        <v>0</v>
      </c>
      <c r="K178" s="238" t="s">
        <v>24</v>
      </c>
      <c r="L178" s="73"/>
      <c r="M178" s="243" t="s">
        <v>24</v>
      </c>
      <c r="N178" s="244" t="s">
        <v>47</v>
      </c>
      <c r="O178" s="48"/>
      <c r="P178" s="245">
        <f>O178*H178</f>
        <v>0</v>
      </c>
      <c r="Q178" s="245">
        <v>0</v>
      </c>
      <c r="R178" s="245">
        <f>Q178*H178</f>
        <v>0</v>
      </c>
      <c r="S178" s="245">
        <v>0</v>
      </c>
      <c r="T178" s="246">
        <f>S178*H178</f>
        <v>0</v>
      </c>
      <c r="AR178" s="25" t="s">
        <v>174</v>
      </c>
      <c r="AT178" s="25" t="s">
        <v>169</v>
      </c>
      <c r="AU178" s="25" t="s">
        <v>87</v>
      </c>
      <c r="AY178" s="25" t="s">
        <v>167</v>
      </c>
      <c r="BE178" s="247">
        <f>IF(N178="základní",J178,0)</f>
        <v>0</v>
      </c>
      <c r="BF178" s="247">
        <f>IF(N178="snížená",J178,0)</f>
        <v>0</v>
      </c>
      <c r="BG178" s="247">
        <f>IF(N178="zákl. přenesená",J178,0)</f>
        <v>0</v>
      </c>
      <c r="BH178" s="247">
        <f>IF(N178="sníž. přenesená",J178,0)</f>
        <v>0</v>
      </c>
      <c r="BI178" s="247">
        <f>IF(N178="nulová",J178,0)</f>
        <v>0</v>
      </c>
      <c r="BJ178" s="25" t="s">
        <v>87</v>
      </c>
      <c r="BK178" s="247">
        <f>ROUND(I178*H178,2)</f>
        <v>0</v>
      </c>
      <c r="BL178" s="25" t="s">
        <v>174</v>
      </c>
      <c r="BM178" s="25" t="s">
        <v>2538</v>
      </c>
    </row>
    <row r="179" spans="2:47" s="1" customFormat="1" ht="13.5">
      <c r="B179" s="47"/>
      <c r="C179" s="75"/>
      <c r="D179" s="248" t="s">
        <v>176</v>
      </c>
      <c r="E179" s="75"/>
      <c r="F179" s="249" t="s">
        <v>2537</v>
      </c>
      <c r="G179" s="75"/>
      <c r="H179" s="75"/>
      <c r="I179" s="204"/>
      <c r="J179" s="75"/>
      <c r="K179" s="75"/>
      <c r="L179" s="73"/>
      <c r="M179" s="250"/>
      <c r="N179" s="48"/>
      <c r="O179" s="48"/>
      <c r="P179" s="48"/>
      <c r="Q179" s="48"/>
      <c r="R179" s="48"/>
      <c r="S179" s="48"/>
      <c r="T179" s="96"/>
      <c r="AT179" s="25" t="s">
        <v>176</v>
      </c>
      <c r="AU179" s="25" t="s">
        <v>87</v>
      </c>
    </row>
    <row r="180" spans="2:51" s="12" customFormat="1" ht="13.5">
      <c r="B180" s="252"/>
      <c r="C180" s="253"/>
      <c r="D180" s="248" t="s">
        <v>180</v>
      </c>
      <c r="E180" s="254" t="s">
        <v>24</v>
      </c>
      <c r="F180" s="255" t="s">
        <v>2484</v>
      </c>
      <c r="G180" s="253"/>
      <c r="H180" s="254" t="s">
        <v>24</v>
      </c>
      <c r="I180" s="256"/>
      <c r="J180" s="253"/>
      <c r="K180" s="253"/>
      <c r="L180" s="257"/>
      <c r="M180" s="258"/>
      <c r="N180" s="259"/>
      <c r="O180" s="259"/>
      <c r="P180" s="259"/>
      <c r="Q180" s="259"/>
      <c r="R180" s="259"/>
      <c r="S180" s="259"/>
      <c r="T180" s="260"/>
      <c r="AT180" s="261" t="s">
        <v>180</v>
      </c>
      <c r="AU180" s="261" t="s">
        <v>87</v>
      </c>
      <c r="AV180" s="12" t="s">
        <v>25</v>
      </c>
      <c r="AW180" s="12" t="s">
        <v>38</v>
      </c>
      <c r="AX180" s="12" t="s">
        <v>75</v>
      </c>
      <c r="AY180" s="261" t="s">
        <v>167</v>
      </c>
    </row>
    <row r="181" spans="2:51" s="12" customFormat="1" ht="13.5">
      <c r="B181" s="252"/>
      <c r="C181" s="253"/>
      <c r="D181" s="248" t="s">
        <v>180</v>
      </c>
      <c r="E181" s="254" t="s">
        <v>24</v>
      </c>
      <c r="F181" s="255" t="s">
        <v>2485</v>
      </c>
      <c r="G181" s="253"/>
      <c r="H181" s="254" t="s">
        <v>24</v>
      </c>
      <c r="I181" s="256"/>
      <c r="J181" s="253"/>
      <c r="K181" s="253"/>
      <c r="L181" s="257"/>
      <c r="M181" s="258"/>
      <c r="N181" s="259"/>
      <c r="O181" s="259"/>
      <c r="P181" s="259"/>
      <c r="Q181" s="259"/>
      <c r="R181" s="259"/>
      <c r="S181" s="259"/>
      <c r="T181" s="260"/>
      <c r="AT181" s="261" t="s">
        <v>180</v>
      </c>
      <c r="AU181" s="261" t="s">
        <v>87</v>
      </c>
      <c r="AV181" s="12" t="s">
        <v>25</v>
      </c>
      <c r="AW181" s="12" t="s">
        <v>38</v>
      </c>
      <c r="AX181" s="12" t="s">
        <v>75</v>
      </c>
      <c r="AY181" s="261" t="s">
        <v>167</v>
      </c>
    </row>
    <row r="182" spans="2:51" s="13" customFormat="1" ht="13.5">
      <c r="B182" s="262"/>
      <c r="C182" s="263"/>
      <c r="D182" s="248" t="s">
        <v>180</v>
      </c>
      <c r="E182" s="264" t="s">
        <v>24</v>
      </c>
      <c r="F182" s="265" t="s">
        <v>2523</v>
      </c>
      <c r="G182" s="263"/>
      <c r="H182" s="266">
        <v>16</v>
      </c>
      <c r="I182" s="267"/>
      <c r="J182" s="263"/>
      <c r="K182" s="263"/>
      <c r="L182" s="268"/>
      <c r="M182" s="269"/>
      <c r="N182" s="270"/>
      <c r="O182" s="270"/>
      <c r="P182" s="270"/>
      <c r="Q182" s="270"/>
      <c r="R182" s="270"/>
      <c r="S182" s="270"/>
      <c r="T182" s="271"/>
      <c r="AT182" s="272" t="s">
        <v>180</v>
      </c>
      <c r="AU182" s="272" t="s">
        <v>87</v>
      </c>
      <c r="AV182" s="13" t="s">
        <v>87</v>
      </c>
      <c r="AW182" s="13" t="s">
        <v>38</v>
      </c>
      <c r="AX182" s="13" t="s">
        <v>75</v>
      </c>
      <c r="AY182" s="272" t="s">
        <v>167</v>
      </c>
    </row>
    <row r="183" spans="2:51" s="12" customFormat="1" ht="13.5">
      <c r="B183" s="252"/>
      <c r="C183" s="253"/>
      <c r="D183" s="248" t="s">
        <v>180</v>
      </c>
      <c r="E183" s="254" t="s">
        <v>24</v>
      </c>
      <c r="F183" s="255" t="s">
        <v>2487</v>
      </c>
      <c r="G183" s="253"/>
      <c r="H183" s="254" t="s">
        <v>24</v>
      </c>
      <c r="I183" s="256"/>
      <c r="J183" s="253"/>
      <c r="K183" s="253"/>
      <c r="L183" s="257"/>
      <c r="M183" s="258"/>
      <c r="N183" s="259"/>
      <c r="O183" s="259"/>
      <c r="P183" s="259"/>
      <c r="Q183" s="259"/>
      <c r="R183" s="259"/>
      <c r="S183" s="259"/>
      <c r="T183" s="260"/>
      <c r="AT183" s="261" t="s">
        <v>180</v>
      </c>
      <c r="AU183" s="261" t="s">
        <v>87</v>
      </c>
      <c r="AV183" s="12" t="s">
        <v>25</v>
      </c>
      <c r="AW183" s="12" t="s">
        <v>38</v>
      </c>
      <c r="AX183" s="12" t="s">
        <v>75</v>
      </c>
      <c r="AY183" s="261" t="s">
        <v>167</v>
      </c>
    </row>
    <row r="184" spans="2:51" s="13" customFormat="1" ht="13.5">
      <c r="B184" s="262"/>
      <c r="C184" s="263"/>
      <c r="D184" s="248" t="s">
        <v>180</v>
      </c>
      <c r="E184" s="264" t="s">
        <v>24</v>
      </c>
      <c r="F184" s="265" t="s">
        <v>2523</v>
      </c>
      <c r="G184" s="263"/>
      <c r="H184" s="266">
        <v>16</v>
      </c>
      <c r="I184" s="267"/>
      <c r="J184" s="263"/>
      <c r="K184" s="263"/>
      <c r="L184" s="268"/>
      <c r="M184" s="269"/>
      <c r="N184" s="270"/>
      <c r="O184" s="270"/>
      <c r="P184" s="270"/>
      <c r="Q184" s="270"/>
      <c r="R184" s="270"/>
      <c r="S184" s="270"/>
      <c r="T184" s="271"/>
      <c r="AT184" s="272" t="s">
        <v>180</v>
      </c>
      <c r="AU184" s="272" t="s">
        <v>87</v>
      </c>
      <c r="AV184" s="13" t="s">
        <v>87</v>
      </c>
      <c r="AW184" s="13" t="s">
        <v>38</v>
      </c>
      <c r="AX184" s="13" t="s">
        <v>75</v>
      </c>
      <c r="AY184" s="272" t="s">
        <v>167</v>
      </c>
    </row>
    <row r="185" spans="2:51" s="12" customFormat="1" ht="13.5">
      <c r="B185" s="252"/>
      <c r="C185" s="253"/>
      <c r="D185" s="248" t="s">
        <v>180</v>
      </c>
      <c r="E185" s="254" t="s">
        <v>24</v>
      </c>
      <c r="F185" s="255" t="s">
        <v>2488</v>
      </c>
      <c r="G185" s="253"/>
      <c r="H185" s="254" t="s">
        <v>24</v>
      </c>
      <c r="I185" s="256"/>
      <c r="J185" s="253"/>
      <c r="K185" s="253"/>
      <c r="L185" s="257"/>
      <c r="M185" s="258"/>
      <c r="N185" s="259"/>
      <c r="O185" s="259"/>
      <c r="P185" s="259"/>
      <c r="Q185" s="259"/>
      <c r="R185" s="259"/>
      <c r="S185" s="259"/>
      <c r="T185" s="260"/>
      <c r="AT185" s="261" t="s">
        <v>180</v>
      </c>
      <c r="AU185" s="261" t="s">
        <v>87</v>
      </c>
      <c r="AV185" s="12" t="s">
        <v>25</v>
      </c>
      <c r="AW185" s="12" t="s">
        <v>38</v>
      </c>
      <c r="AX185" s="12" t="s">
        <v>75</v>
      </c>
      <c r="AY185" s="261" t="s">
        <v>167</v>
      </c>
    </row>
    <row r="186" spans="2:51" s="13" customFormat="1" ht="13.5">
      <c r="B186" s="262"/>
      <c r="C186" s="263"/>
      <c r="D186" s="248" t="s">
        <v>180</v>
      </c>
      <c r="E186" s="264" t="s">
        <v>24</v>
      </c>
      <c r="F186" s="265" t="s">
        <v>2524</v>
      </c>
      <c r="G186" s="263"/>
      <c r="H186" s="266">
        <v>45</v>
      </c>
      <c r="I186" s="267"/>
      <c r="J186" s="263"/>
      <c r="K186" s="263"/>
      <c r="L186" s="268"/>
      <c r="M186" s="269"/>
      <c r="N186" s="270"/>
      <c r="O186" s="270"/>
      <c r="P186" s="270"/>
      <c r="Q186" s="270"/>
      <c r="R186" s="270"/>
      <c r="S186" s="270"/>
      <c r="T186" s="271"/>
      <c r="AT186" s="272" t="s">
        <v>180</v>
      </c>
      <c r="AU186" s="272" t="s">
        <v>87</v>
      </c>
      <c r="AV186" s="13" t="s">
        <v>87</v>
      </c>
      <c r="AW186" s="13" t="s">
        <v>38</v>
      </c>
      <c r="AX186" s="13" t="s">
        <v>75</v>
      </c>
      <c r="AY186" s="272" t="s">
        <v>167</v>
      </c>
    </row>
    <row r="187" spans="2:51" s="12" customFormat="1" ht="13.5">
      <c r="B187" s="252"/>
      <c r="C187" s="253"/>
      <c r="D187" s="248" t="s">
        <v>180</v>
      </c>
      <c r="E187" s="254" t="s">
        <v>24</v>
      </c>
      <c r="F187" s="255" t="s">
        <v>2493</v>
      </c>
      <c r="G187" s="253"/>
      <c r="H187" s="254" t="s">
        <v>24</v>
      </c>
      <c r="I187" s="256"/>
      <c r="J187" s="253"/>
      <c r="K187" s="253"/>
      <c r="L187" s="257"/>
      <c r="M187" s="258"/>
      <c r="N187" s="259"/>
      <c r="O187" s="259"/>
      <c r="P187" s="259"/>
      <c r="Q187" s="259"/>
      <c r="R187" s="259"/>
      <c r="S187" s="259"/>
      <c r="T187" s="260"/>
      <c r="AT187" s="261" t="s">
        <v>180</v>
      </c>
      <c r="AU187" s="261" t="s">
        <v>87</v>
      </c>
      <c r="AV187" s="12" t="s">
        <v>25</v>
      </c>
      <c r="AW187" s="12" t="s">
        <v>38</v>
      </c>
      <c r="AX187" s="12" t="s">
        <v>75</v>
      </c>
      <c r="AY187" s="261" t="s">
        <v>167</v>
      </c>
    </row>
    <row r="188" spans="2:51" s="13" customFormat="1" ht="13.5">
      <c r="B188" s="262"/>
      <c r="C188" s="263"/>
      <c r="D188" s="248" t="s">
        <v>180</v>
      </c>
      <c r="E188" s="264" t="s">
        <v>24</v>
      </c>
      <c r="F188" s="265" t="s">
        <v>2525</v>
      </c>
      <c r="G188" s="263"/>
      <c r="H188" s="266">
        <v>24</v>
      </c>
      <c r="I188" s="267"/>
      <c r="J188" s="263"/>
      <c r="K188" s="263"/>
      <c r="L188" s="268"/>
      <c r="M188" s="269"/>
      <c r="N188" s="270"/>
      <c r="O188" s="270"/>
      <c r="P188" s="270"/>
      <c r="Q188" s="270"/>
      <c r="R188" s="270"/>
      <c r="S188" s="270"/>
      <c r="T188" s="271"/>
      <c r="AT188" s="272" t="s">
        <v>180</v>
      </c>
      <c r="AU188" s="272" t="s">
        <v>87</v>
      </c>
      <c r="AV188" s="13" t="s">
        <v>87</v>
      </c>
      <c r="AW188" s="13" t="s">
        <v>38</v>
      </c>
      <c r="AX188" s="13" t="s">
        <v>75</v>
      </c>
      <c r="AY188" s="272" t="s">
        <v>167</v>
      </c>
    </row>
    <row r="189" spans="2:51" s="12" customFormat="1" ht="13.5">
      <c r="B189" s="252"/>
      <c r="C189" s="253"/>
      <c r="D189" s="248" t="s">
        <v>180</v>
      </c>
      <c r="E189" s="254" t="s">
        <v>24</v>
      </c>
      <c r="F189" s="255" t="s">
        <v>2495</v>
      </c>
      <c r="G189" s="253"/>
      <c r="H189" s="254" t="s">
        <v>24</v>
      </c>
      <c r="I189" s="256"/>
      <c r="J189" s="253"/>
      <c r="K189" s="253"/>
      <c r="L189" s="257"/>
      <c r="M189" s="258"/>
      <c r="N189" s="259"/>
      <c r="O189" s="259"/>
      <c r="P189" s="259"/>
      <c r="Q189" s="259"/>
      <c r="R189" s="259"/>
      <c r="S189" s="259"/>
      <c r="T189" s="260"/>
      <c r="AT189" s="261" t="s">
        <v>180</v>
      </c>
      <c r="AU189" s="261" t="s">
        <v>87</v>
      </c>
      <c r="AV189" s="12" t="s">
        <v>25</v>
      </c>
      <c r="AW189" s="12" t="s">
        <v>38</v>
      </c>
      <c r="AX189" s="12" t="s">
        <v>75</v>
      </c>
      <c r="AY189" s="261" t="s">
        <v>167</v>
      </c>
    </row>
    <row r="190" spans="2:51" s="13" customFormat="1" ht="13.5">
      <c r="B190" s="262"/>
      <c r="C190" s="263"/>
      <c r="D190" s="248" t="s">
        <v>180</v>
      </c>
      <c r="E190" s="264" t="s">
        <v>24</v>
      </c>
      <c r="F190" s="265" t="s">
        <v>2526</v>
      </c>
      <c r="G190" s="263"/>
      <c r="H190" s="266">
        <v>28.8</v>
      </c>
      <c r="I190" s="267"/>
      <c r="J190" s="263"/>
      <c r="K190" s="263"/>
      <c r="L190" s="268"/>
      <c r="M190" s="269"/>
      <c r="N190" s="270"/>
      <c r="O190" s="270"/>
      <c r="P190" s="270"/>
      <c r="Q190" s="270"/>
      <c r="R190" s="270"/>
      <c r="S190" s="270"/>
      <c r="T190" s="271"/>
      <c r="AT190" s="272" t="s">
        <v>180</v>
      </c>
      <c r="AU190" s="272" t="s">
        <v>87</v>
      </c>
      <c r="AV190" s="13" t="s">
        <v>87</v>
      </c>
      <c r="AW190" s="13" t="s">
        <v>38</v>
      </c>
      <c r="AX190" s="13" t="s">
        <v>75</v>
      </c>
      <c r="AY190" s="272" t="s">
        <v>167</v>
      </c>
    </row>
    <row r="191" spans="2:51" s="12" customFormat="1" ht="13.5">
      <c r="B191" s="252"/>
      <c r="C191" s="253"/>
      <c r="D191" s="248" t="s">
        <v>180</v>
      </c>
      <c r="E191" s="254" t="s">
        <v>24</v>
      </c>
      <c r="F191" s="255" t="s">
        <v>2504</v>
      </c>
      <c r="G191" s="253"/>
      <c r="H191" s="254" t="s">
        <v>24</v>
      </c>
      <c r="I191" s="256"/>
      <c r="J191" s="253"/>
      <c r="K191" s="253"/>
      <c r="L191" s="257"/>
      <c r="M191" s="258"/>
      <c r="N191" s="259"/>
      <c r="O191" s="259"/>
      <c r="P191" s="259"/>
      <c r="Q191" s="259"/>
      <c r="R191" s="259"/>
      <c r="S191" s="259"/>
      <c r="T191" s="260"/>
      <c r="AT191" s="261" t="s">
        <v>180</v>
      </c>
      <c r="AU191" s="261" t="s">
        <v>87</v>
      </c>
      <c r="AV191" s="12" t="s">
        <v>25</v>
      </c>
      <c r="AW191" s="12" t="s">
        <v>38</v>
      </c>
      <c r="AX191" s="12" t="s">
        <v>75</v>
      </c>
      <c r="AY191" s="261" t="s">
        <v>167</v>
      </c>
    </row>
    <row r="192" spans="2:51" s="12" customFormat="1" ht="13.5">
      <c r="B192" s="252"/>
      <c r="C192" s="253"/>
      <c r="D192" s="248" t="s">
        <v>180</v>
      </c>
      <c r="E192" s="254" t="s">
        <v>24</v>
      </c>
      <c r="F192" s="255" t="s">
        <v>2493</v>
      </c>
      <c r="G192" s="253"/>
      <c r="H192" s="254" t="s">
        <v>24</v>
      </c>
      <c r="I192" s="256"/>
      <c r="J192" s="253"/>
      <c r="K192" s="253"/>
      <c r="L192" s="257"/>
      <c r="M192" s="258"/>
      <c r="N192" s="259"/>
      <c r="O192" s="259"/>
      <c r="P192" s="259"/>
      <c r="Q192" s="259"/>
      <c r="R192" s="259"/>
      <c r="S192" s="259"/>
      <c r="T192" s="260"/>
      <c r="AT192" s="261" t="s">
        <v>180</v>
      </c>
      <c r="AU192" s="261" t="s">
        <v>87</v>
      </c>
      <c r="AV192" s="12" t="s">
        <v>25</v>
      </c>
      <c r="AW192" s="12" t="s">
        <v>38</v>
      </c>
      <c r="AX192" s="12" t="s">
        <v>75</v>
      </c>
      <c r="AY192" s="261" t="s">
        <v>167</v>
      </c>
    </row>
    <row r="193" spans="2:51" s="13" customFormat="1" ht="13.5">
      <c r="B193" s="262"/>
      <c r="C193" s="263"/>
      <c r="D193" s="248" t="s">
        <v>180</v>
      </c>
      <c r="E193" s="264" t="s">
        <v>24</v>
      </c>
      <c r="F193" s="265" t="s">
        <v>2527</v>
      </c>
      <c r="G193" s="263"/>
      <c r="H193" s="266">
        <v>36</v>
      </c>
      <c r="I193" s="267"/>
      <c r="J193" s="263"/>
      <c r="K193" s="263"/>
      <c r="L193" s="268"/>
      <c r="M193" s="269"/>
      <c r="N193" s="270"/>
      <c r="O193" s="270"/>
      <c r="P193" s="270"/>
      <c r="Q193" s="270"/>
      <c r="R193" s="270"/>
      <c r="S193" s="270"/>
      <c r="T193" s="271"/>
      <c r="AT193" s="272" t="s">
        <v>180</v>
      </c>
      <c r="AU193" s="272" t="s">
        <v>87</v>
      </c>
      <c r="AV193" s="13" t="s">
        <v>87</v>
      </c>
      <c r="AW193" s="13" t="s">
        <v>38</v>
      </c>
      <c r="AX193" s="13" t="s">
        <v>75</v>
      </c>
      <c r="AY193" s="272" t="s">
        <v>167</v>
      </c>
    </row>
    <row r="194" spans="2:51" s="12" customFormat="1" ht="13.5">
      <c r="B194" s="252"/>
      <c r="C194" s="253"/>
      <c r="D194" s="248" t="s">
        <v>180</v>
      </c>
      <c r="E194" s="254" t="s">
        <v>24</v>
      </c>
      <c r="F194" s="255" t="s">
        <v>2506</v>
      </c>
      <c r="G194" s="253"/>
      <c r="H194" s="254" t="s">
        <v>24</v>
      </c>
      <c r="I194" s="256"/>
      <c r="J194" s="253"/>
      <c r="K194" s="253"/>
      <c r="L194" s="257"/>
      <c r="M194" s="258"/>
      <c r="N194" s="259"/>
      <c r="O194" s="259"/>
      <c r="P194" s="259"/>
      <c r="Q194" s="259"/>
      <c r="R194" s="259"/>
      <c r="S194" s="259"/>
      <c r="T194" s="260"/>
      <c r="AT194" s="261" t="s">
        <v>180</v>
      </c>
      <c r="AU194" s="261" t="s">
        <v>87</v>
      </c>
      <c r="AV194" s="12" t="s">
        <v>25</v>
      </c>
      <c r="AW194" s="12" t="s">
        <v>38</v>
      </c>
      <c r="AX194" s="12" t="s">
        <v>75</v>
      </c>
      <c r="AY194" s="261" t="s">
        <v>167</v>
      </c>
    </row>
    <row r="195" spans="2:51" s="13" customFormat="1" ht="13.5">
      <c r="B195" s="262"/>
      <c r="C195" s="263"/>
      <c r="D195" s="248" t="s">
        <v>180</v>
      </c>
      <c r="E195" s="264" t="s">
        <v>24</v>
      </c>
      <c r="F195" s="265" t="s">
        <v>2528</v>
      </c>
      <c r="G195" s="263"/>
      <c r="H195" s="266">
        <v>46.8</v>
      </c>
      <c r="I195" s="267"/>
      <c r="J195" s="263"/>
      <c r="K195" s="263"/>
      <c r="L195" s="268"/>
      <c r="M195" s="269"/>
      <c r="N195" s="270"/>
      <c r="O195" s="270"/>
      <c r="P195" s="270"/>
      <c r="Q195" s="270"/>
      <c r="R195" s="270"/>
      <c r="S195" s="270"/>
      <c r="T195" s="271"/>
      <c r="AT195" s="272" t="s">
        <v>180</v>
      </c>
      <c r="AU195" s="272" t="s">
        <v>87</v>
      </c>
      <c r="AV195" s="13" t="s">
        <v>87</v>
      </c>
      <c r="AW195" s="13" t="s">
        <v>38</v>
      </c>
      <c r="AX195" s="13" t="s">
        <v>75</v>
      </c>
      <c r="AY195" s="272" t="s">
        <v>167</v>
      </c>
    </row>
    <row r="196" spans="2:51" s="12" customFormat="1" ht="13.5">
      <c r="B196" s="252"/>
      <c r="C196" s="253"/>
      <c r="D196" s="248" t="s">
        <v>180</v>
      </c>
      <c r="E196" s="254" t="s">
        <v>24</v>
      </c>
      <c r="F196" s="255" t="s">
        <v>2508</v>
      </c>
      <c r="G196" s="253"/>
      <c r="H196" s="254" t="s">
        <v>24</v>
      </c>
      <c r="I196" s="256"/>
      <c r="J196" s="253"/>
      <c r="K196" s="253"/>
      <c r="L196" s="257"/>
      <c r="M196" s="258"/>
      <c r="N196" s="259"/>
      <c r="O196" s="259"/>
      <c r="P196" s="259"/>
      <c r="Q196" s="259"/>
      <c r="R196" s="259"/>
      <c r="S196" s="259"/>
      <c r="T196" s="260"/>
      <c r="AT196" s="261" t="s">
        <v>180</v>
      </c>
      <c r="AU196" s="261" t="s">
        <v>87</v>
      </c>
      <c r="AV196" s="12" t="s">
        <v>25</v>
      </c>
      <c r="AW196" s="12" t="s">
        <v>38</v>
      </c>
      <c r="AX196" s="12" t="s">
        <v>75</v>
      </c>
      <c r="AY196" s="261" t="s">
        <v>167</v>
      </c>
    </row>
    <row r="197" spans="2:51" s="13" customFormat="1" ht="13.5">
      <c r="B197" s="262"/>
      <c r="C197" s="263"/>
      <c r="D197" s="248" t="s">
        <v>180</v>
      </c>
      <c r="E197" s="264" t="s">
        <v>24</v>
      </c>
      <c r="F197" s="265" t="s">
        <v>2529</v>
      </c>
      <c r="G197" s="263"/>
      <c r="H197" s="266">
        <v>54</v>
      </c>
      <c r="I197" s="267"/>
      <c r="J197" s="263"/>
      <c r="K197" s="263"/>
      <c r="L197" s="268"/>
      <c r="M197" s="269"/>
      <c r="N197" s="270"/>
      <c r="O197" s="270"/>
      <c r="P197" s="270"/>
      <c r="Q197" s="270"/>
      <c r="R197" s="270"/>
      <c r="S197" s="270"/>
      <c r="T197" s="271"/>
      <c r="AT197" s="272" t="s">
        <v>180</v>
      </c>
      <c r="AU197" s="272" t="s">
        <v>87</v>
      </c>
      <c r="AV197" s="13" t="s">
        <v>87</v>
      </c>
      <c r="AW197" s="13" t="s">
        <v>38</v>
      </c>
      <c r="AX197" s="13" t="s">
        <v>75</v>
      </c>
      <c r="AY197" s="272" t="s">
        <v>167</v>
      </c>
    </row>
    <row r="198" spans="2:51" s="12" customFormat="1" ht="13.5">
      <c r="B198" s="252"/>
      <c r="C198" s="253"/>
      <c r="D198" s="248" t="s">
        <v>180</v>
      </c>
      <c r="E198" s="254" t="s">
        <v>24</v>
      </c>
      <c r="F198" s="255" t="s">
        <v>2495</v>
      </c>
      <c r="G198" s="253"/>
      <c r="H198" s="254" t="s">
        <v>24</v>
      </c>
      <c r="I198" s="256"/>
      <c r="J198" s="253"/>
      <c r="K198" s="253"/>
      <c r="L198" s="257"/>
      <c r="M198" s="258"/>
      <c r="N198" s="259"/>
      <c r="O198" s="259"/>
      <c r="P198" s="259"/>
      <c r="Q198" s="259"/>
      <c r="R198" s="259"/>
      <c r="S198" s="259"/>
      <c r="T198" s="260"/>
      <c r="AT198" s="261" t="s">
        <v>180</v>
      </c>
      <c r="AU198" s="261" t="s">
        <v>87</v>
      </c>
      <c r="AV198" s="12" t="s">
        <v>25</v>
      </c>
      <c r="AW198" s="12" t="s">
        <v>38</v>
      </c>
      <c r="AX198" s="12" t="s">
        <v>75</v>
      </c>
      <c r="AY198" s="261" t="s">
        <v>167</v>
      </c>
    </row>
    <row r="199" spans="2:51" s="13" customFormat="1" ht="13.5">
      <c r="B199" s="262"/>
      <c r="C199" s="263"/>
      <c r="D199" s="248" t="s">
        <v>180</v>
      </c>
      <c r="E199" s="264" t="s">
        <v>24</v>
      </c>
      <c r="F199" s="265" t="s">
        <v>2530</v>
      </c>
      <c r="G199" s="263"/>
      <c r="H199" s="266">
        <v>90</v>
      </c>
      <c r="I199" s="267"/>
      <c r="J199" s="263"/>
      <c r="K199" s="263"/>
      <c r="L199" s="268"/>
      <c r="M199" s="269"/>
      <c r="N199" s="270"/>
      <c r="O199" s="270"/>
      <c r="P199" s="270"/>
      <c r="Q199" s="270"/>
      <c r="R199" s="270"/>
      <c r="S199" s="270"/>
      <c r="T199" s="271"/>
      <c r="AT199" s="272" t="s">
        <v>180</v>
      </c>
      <c r="AU199" s="272" t="s">
        <v>87</v>
      </c>
      <c r="AV199" s="13" t="s">
        <v>87</v>
      </c>
      <c r="AW199" s="13" t="s">
        <v>38</v>
      </c>
      <c r="AX199" s="13" t="s">
        <v>75</v>
      </c>
      <c r="AY199" s="272" t="s">
        <v>167</v>
      </c>
    </row>
    <row r="200" spans="2:51" s="12" customFormat="1" ht="13.5">
      <c r="B200" s="252"/>
      <c r="C200" s="253"/>
      <c r="D200" s="248" t="s">
        <v>180</v>
      </c>
      <c r="E200" s="254" t="s">
        <v>24</v>
      </c>
      <c r="F200" s="255" t="s">
        <v>2531</v>
      </c>
      <c r="G200" s="253"/>
      <c r="H200" s="254" t="s">
        <v>24</v>
      </c>
      <c r="I200" s="256"/>
      <c r="J200" s="253"/>
      <c r="K200" s="253"/>
      <c r="L200" s="257"/>
      <c r="M200" s="258"/>
      <c r="N200" s="259"/>
      <c r="O200" s="259"/>
      <c r="P200" s="259"/>
      <c r="Q200" s="259"/>
      <c r="R200" s="259"/>
      <c r="S200" s="259"/>
      <c r="T200" s="260"/>
      <c r="AT200" s="261" t="s">
        <v>180</v>
      </c>
      <c r="AU200" s="261" t="s">
        <v>87</v>
      </c>
      <c r="AV200" s="12" t="s">
        <v>25</v>
      </c>
      <c r="AW200" s="12" t="s">
        <v>38</v>
      </c>
      <c r="AX200" s="12" t="s">
        <v>75</v>
      </c>
      <c r="AY200" s="261" t="s">
        <v>167</v>
      </c>
    </row>
    <row r="201" spans="2:51" s="13" customFormat="1" ht="13.5">
      <c r="B201" s="262"/>
      <c r="C201" s="263"/>
      <c r="D201" s="248" t="s">
        <v>180</v>
      </c>
      <c r="E201" s="264" t="s">
        <v>24</v>
      </c>
      <c r="F201" s="265" t="s">
        <v>2532</v>
      </c>
      <c r="G201" s="263"/>
      <c r="H201" s="266">
        <v>12.5</v>
      </c>
      <c r="I201" s="267"/>
      <c r="J201" s="263"/>
      <c r="K201" s="263"/>
      <c r="L201" s="268"/>
      <c r="M201" s="269"/>
      <c r="N201" s="270"/>
      <c r="O201" s="270"/>
      <c r="P201" s="270"/>
      <c r="Q201" s="270"/>
      <c r="R201" s="270"/>
      <c r="S201" s="270"/>
      <c r="T201" s="271"/>
      <c r="AT201" s="272" t="s">
        <v>180</v>
      </c>
      <c r="AU201" s="272" t="s">
        <v>87</v>
      </c>
      <c r="AV201" s="13" t="s">
        <v>87</v>
      </c>
      <c r="AW201" s="13" t="s">
        <v>38</v>
      </c>
      <c r="AX201" s="13" t="s">
        <v>75</v>
      </c>
      <c r="AY201" s="272" t="s">
        <v>167</v>
      </c>
    </row>
    <row r="202" spans="2:51" s="12" customFormat="1" ht="13.5">
      <c r="B202" s="252"/>
      <c r="C202" s="253"/>
      <c r="D202" s="248" t="s">
        <v>180</v>
      </c>
      <c r="E202" s="254" t="s">
        <v>24</v>
      </c>
      <c r="F202" s="255" t="s">
        <v>2533</v>
      </c>
      <c r="G202" s="253"/>
      <c r="H202" s="254" t="s">
        <v>24</v>
      </c>
      <c r="I202" s="256"/>
      <c r="J202" s="253"/>
      <c r="K202" s="253"/>
      <c r="L202" s="257"/>
      <c r="M202" s="258"/>
      <c r="N202" s="259"/>
      <c r="O202" s="259"/>
      <c r="P202" s="259"/>
      <c r="Q202" s="259"/>
      <c r="R202" s="259"/>
      <c r="S202" s="259"/>
      <c r="T202" s="260"/>
      <c r="AT202" s="261" t="s">
        <v>180</v>
      </c>
      <c r="AU202" s="261" t="s">
        <v>87</v>
      </c>
      <c r="AV202" s="12" t="s">
        <v>25</v>
      </c>
      <c r="AW202" s="12" t="s">
        <v>38</v>
      </c>
      <c r="AX202" s="12" t="s">
        <v>75</v>
      </c>
      <c r="AY202" s="261" t="s">
        <v>167</v>
      </c>
    </row>
    <row r="203" spans="2:51" s="12" customFormat="1" ht="13.5">
      <c r="B203" s="252"/>
      <c r="C203" s="253"/>
      <c r="D203" s="248" t="s">
        <v>180</v>
      </c>
      <c r="E203" s="254" t="s">
        <v>24</v>
      </c>
      <c r="F203" s="255" t="s">
        <v>2539</v>
      </c>
      <c r="G203" s="253"/>
      <c r="H203" s="254" t="s">
        <v>24</v>
      </c>
      <c r="I203" s="256"/>
      <c r="J203" s="253"/>
      <c r="K203" s="253"/>
      <c r="L203" s="257"/>
      <c r="M203" s="258"/>
      <c r="N203" s="259"/>
      <c r="O203" s="259"/>
      <c r="P203" s="259"/>
      <c r="Q203" s="259"/>
      <c r="R203" s="259"/>
      <c r="S203" s="259"/>
      <c r="T203" s="260"/>
      <c r="AT203" s="261" t="s">
        <v>180</v>
      </c>
      <c r="AU203" s="261" t="s">
        <v>87</v>
      </c>
      <c r="AV203" s="12" t="s">
        <v>25</v>
      </c>
      <c r="AW203" s="12" t="s">
        <v>38</v>
      </c>
      <c r="AX203" s="12" t="s">
        <v>75</v>
      </c>
      <c r="AY203" s="261" t="s">
        <v>167</v>
      </c>
    </row>
    <row r="204" spans="2:51" s="13" customFormat="1" ht="13.5">
      <c r="B204" s="262"/>
      <c r="C204" s="263"/>
      <c r="D204" s="248" t="s">
        <v>180</v>
      </c>
      <c r="E204" s="264" t="s">
        <v>24</v>
      </c>
      <c r="F204" s="265" t="s">
        <v>2534</v>
      </c>
      <c r="G204" s="263"/>
      <c r="H204" s="266">
        <v>72</v>
      </c>
      <c r="I204" s="267"/>
      <c r="J204" s="263"/>
      <c r="K204" s="263"/>
      <c r="L204" s="268"/>
      <c r="M204" s="269"/>
      <c r="N204" s="270"/>
      <c r="O204" s="270"/>
      <c r="P204" s="270"/>
      <c r="Q204" s="270"/>
      <c r="R204" s="270"/>
      <c r="S204" s="270"/>
      <c r="T204" s="271"/>
      <c r="AT204" s="272" t="s">
        <v>180</v>
      </c>
      <c r="AU204" s="272" t="s">
        <v>87</v>
      </c>
      <c r="AV204" s="13" t="s">
        <v>87</v>
      </c>
      <c r="AW204" s="13" t="s">
        <v>38</v>
      </c>
      <c r="AX204" s="13" t="s">
        <v>75</v>
      </c>
      <c r="AY204" s="272" t="s">
        <v>167</v>
      </c>
    </row>
    <row r="205" spans="2:51" s="12" customFormat="1" ht="13.5">
      <c r="B205" s="252"/>
      <c r="C205" s="253"/>
      <c r="D205" s="248" t="s">
        <v>180</v>
      </c>
      <c r="E205" s="254" t="s">
        <v>24</v>
      </c>
      <c r="F205" s="255" t="s">
        <v>2514</v>
      </c>
      <c r="G205" s="253"/>
      <c r="H205" s="254" t="s">
        <v>24</v>
      </c>
      <c r="I205" s="256"/>
      <c r="J205" s="253"/>
      <c r="K205" s="253"/>
      <c r="L205" s="257"/>
      <c r="M205" s="258"/>
      <c r="N205" s="259"/>
      <c r="O205" s="259"/>
      <c r="P205" s="259"/>
      <c r="Q205" s="259"/>
      <c r="R205" s="259"/>
      <c r="S205" s="259"/>
      <c r="T205" s="260"/>
      <c r="AT205" s="261" t="s">
        <v>180</v>
      </c>
      <c r="AU205" s="261" t="s">
        <v>87</v>
      </c>
      <c r="AV205" s="12" t="s">
        <v>25</v>
      </c>
      <c r="AW205" s="12" t="s">
        <v>38</v>
      </c>
      <c r="AX205" s="12" t="s">
        <v>75</v>
      </c>
      <c r="AY205" s="261" t="s">
        <v>167</v>
      </c>
    </row>
    <row r="206" spans="2:51" s="13" customFormat="1" ht="13.5">
      <c r="B206" s="262"/>
      <c r="C206" s="263"/>
      <c r="D206" s="248" t="s">
        <v>180</v>
      </c>
      <c r="E206" s="264" t="s">
        <v>24</v>
      </c>
      <c r="F206" s="265" t="s">
        <v>2535</v>
      </c>
      <c r="G206" s="263"/>
      <c r="H206" s="266">
        <v>21.6</v>
      </c>
      <c r="I206" s="267"/>
      <c r="J206" s="263"/>
      <c r="K206" s="263"/>
      <c r="L206" s="268"/>
      <c r="M206" s="269"/>
      <c r="N206" s="270"/>
      <c r="O206" s="270"/>
      <c r="P206" s="270"/>
      <c r="Q206" s="270"/>
      <c r="R206" s="270"/>
      <c r="S206" s="270"/>
      <c r="T206" s="271"/>
      <c r="AT206" s="272" t="s">
        <v>180</v>
      </c>
      <c r="AU206" s="272" t="s">
        <v>87</v>
      </c>
      <c r="AV206" s="13" t="s">
        <v>87</v>
      </c>
      <c r="AW206" s="13" t="s">
        <v>38</v>
      </c>
      <c r="AX206" s="13" t="s">
        <v>75</v>
      </c>
      <c r="AY206" s="272" t="s">
        <v>167</v>
      </c>
    </row>
    <row r="207" spans="2:51" s="14" customFormat="1" ht="13.5">
      <c r="B207" s="273"/>
      <c r="C207" s="274"/>
      <c r="D207" s="248" t="s">
        <v>180</v>
      </c>
      <c r="E207" s="275" t="s">
        <v>24</v>
      </c>
      <c r="F207" s="276" t="s">
        <v>201</v>
      </c>
      <c r="G207" s="274"/>
      <c r="H207" s="277">
        <v>462.7</v>
      </c>
      <c r="I207" s="278"/>
      <c r="J207" s="274"/>
      <c r="K207" s="274"/>
      <c r="L207" s="279"/>
      <c r="M207" s="280"/>
      <c r="N207" s="281"/>
      <c r="O207" s="281"/>
      <c r="P207" s="281"/>
      <c r="Q207" s="281"/>
      <c r="R207" s="281"/>
      <c r="S207" s="281"/>
      <c r="T207" s="282"/>
      <c r="AT207" s="283" t="s">
        <v>180</v>
      </c>
      <c r="AU207" s="283" t="s">
        <v>87</v>
      </c>
      <c r="AV207" s="14" t="s">
        <v>174</v>
      </c>
      <c r="AW207" s="14" t="s">
        <v>38</v>
      </c>
      <c r="AX207" s="14" t="s">
        <v>25</v>
      </c>
      <c r="AY207" s="283" t="s">
        <v>167</v>
      </c>
    </row>
    <row r="208" spans="2:65" s="1" customFormat="1" ht="22.8" customHeight="1">
      <c r="B208" s="47"/>
      <c r="C208" s="236" t="s">
        <v>267</v>
      </c>
      <c r="D208" s="236" t="s">
        <v>169</v>
      </c>
      <c r="E208" s="237" t="s">
        <v>2540</v>
      </c>
      <c r="F208" s="238" t="s">
        <v>2541</v>
      </c>
      <c r="G208" s="239" t="s">
        <v>172</v>
      </c>
      <c r="H208" s="240">
        <v>147.37</v>
      </c>
      <c r="I208" s="241"/>
      <c r="J208" s="242">
        <f>ROUND(I208*H208,2)</f>
        <v>0</v>
      </c>
      <c r="K208" s="238" t="s">
        <v>24</v>
      </c>
      <c r="L208" s="73"/>
      <c r="M208" s="243" t="s">
        <v>24</v>
      </c>
      <c r="N208" s="244" t="s">
        <v>47</v>
      </c>
      <c r="O208" s="48"/>
      <c r="P208" s="245">
        <f>O208*H208</f>
        <v>0</v>
      </c>
      <c r="Q208" s="245">
        <v>0</v>
      </c>
      <c r="R208" s="245">
        <f>Q208*H208</f>
        <v>0</v>
      </c>
      <c r="S208" s="245">
        <v>0</v>
      </c>
      <c r="T208" s="246">
        <f>S208*H208</f>
        <v>0</v>
      </c>
      <c r="AR208" s="25" t="s">
        <v>174</v>
      </c>
      <c r="AT208" s="25" t="s">
        <v>169</v>
      </c>
      <c r="AU208" s="25" t="s">
        <v>87</v>
      </c>
      <c r="AY208" s="25" t="s">
        <v>167</v>
      </c>
      <c r="BE208" s="247">
        <f>IF(N208="základní",J208,0)</f>
        <v>0</v>
      </c>
      <c r="BF208" s="247">
        <f>IF(N208="snížená",J208,0)</f>
        <v>0</v>
      </c>
      <c r="BG208" s="247">
        <f>IF(N208="zákl. přenesená",J208,0)</f>
        <v>0</v>
      </c>
      <c r="BH208" s="247">
        <f>IF(N208="sníž. přenesená",J208,0)</f>
        <v>0</v>
      </c>
      <c r="BI208" s="247">
        <f>IF(N208="nulová",J208,0)</f>
        <v>0</v>
      </c>
      <c r="BJ208" s="25" t="s">
        <v>87</v>
      </c>
      <c r="BK208" s="247">
        <f>ROUND(I208*H208,2)</f>
        <v>0</v>
      </c>
      <c r="BL208" s="25" t="s">
        <v>174</v>
      </c>
      <c r="BM208" s="25" t="s">
        <v>2542</v>
      </c>
    </row>
    <row r="209" spans="2:47" s="1" customFormat="1" ht="13.5">
      <c r="B209" s="47"/>
      <c r="C209" s="75"/>
      <c r="D209" s="248" t="s">
        <v>176</v>
      </c>
      <c r="E209" s="75"/>
      <c r="F209" s="249" t="s">
        <v>2541</v>
      </c>
      <c r="G209" s="75"/>
      <c r="H209" s="75"/>
      <c r="I209" s="204"/>
      <c r="J209" s="75"/>
      <c r="K209" s="75"/>
      <c r="L209" s="73"/>
      <c r="M209" s="250"/>
      <c r="N209" s="48"/>
      <c r="O209" s="48"/>
      <c r="P209" s="48"/>
      <c r="Q209" s="48"/>
      <c r="R209" s="48"/>
      <c r="S209" s="48"/>
      <c r="T209" s="96"/>
      <c r="AT209" s="25" t="s">
        <v>176</v>
      </c>
      <c r="AU209" s="25" t="s">
        <v>87</v>
      </c>
    </row>
    <row r="210" spans="2:65" s="1" customFormat="1" ht="22.8" customHeight="1">
      <c r="B210" s="47"/>
      <c r="C210" s="236" t="s">
        <v>274</v>
      </c>
      <c r="D210" s="236" t="s">
        <v>169</v>
      </c>
      <c r="E210" s="237" t="s">
        <v>2543</v>
      </c>
      <c r="F210" s="238" t="s">
        <v>2544</v>
      </c>
      <c r="G210" s="239" t="s">
        <v>172</v>
      </c>
      <c r="H210" s="240">
        <v>253.615</v>
      </c>
      <c r="I210" s="241"/>
      <c r="J210" s="242">
        <f>ROUND(I210*H210,2)</f>
        <v>0</v>
      </c>
      <c r="K210" s="238" t="s">
        <v>24</v>
      </c>
      <c r="L210" s="73"/>
      <c r="M210" s="243" t="s">
        <v>24</v>
      </c>
      <c r="N210" s="244" t="s">
        <v>47</v>
      </c>
      <c r="O210" s="48"/>
      <c r="P210" s="245">
        <f>O210*H210</f>
        <v>0</v>
      </c>
      <c r="Q210" s="245">
        <v>0</v>
      </c>
      <c r="R210" s="245">
        <f>Q210*H210</f>
        <v>0</v>
      </c>
      <c r="S210" s="245">
        <v>0</v>
      </c>
      <c r="T210" s="246">
        <f>S210*H210</f>
        <v>0</v>
      </c>
      <c r="AR210" s="25" t="s">
        <v>174</v>
      </c>
      <c r="AT210" s="25" t="s">
        <v>169</v>
      </c>
      <c r="AU210" s="25" t="s">
        <v>87</v>
      </c>
      <c r="AY210" s="25" t="s">
        <v>167</v>
      </c>
      <c r="BE210" s="247">
        <f>IF(N210="základní",J210,0)</f>
        <v>0</v>
      </c>
      <c r="BF210" s="247">
        <f>IF(N210="snížená",J210,0)</f>
        <v>0</v>
      </c>
      <c r="BG210" s="247">
        <f>IF(N210="zákl. přenesená",J210,0)</f>
        <v>0</v>
      </c>
      <c r="BH210" s="247">
        <f>IF(N210="sníž. přenesená",J210,0)</f>
        <v>0</v>
      </c>
      <c r="BI210" s="247">
        <f>IF(N210="nulová",J210,0)</f>
        <v>0</v>
      </c>
      <c r="BJ210" s="25" t="s">
        <v>87</v>
      </c>
      <c r="BK210" s="247">
        <f>ROUND(I210*H210,2)</f>
        <v>0</v>
      </c>
      <c r="BL210" s="25" t="s">
        <v>174</v>
      </c>
      <c r="BM210" s="25" t="s">
        <v>2545</v>
      </c>
    </row>
    <row r="211" spans="2:47" s="1" customFormat="1" ht="13.5">
      <c r="B211" s="47"/>
      <c r="C211" s="75"/>
      <c r="D211" s="248" t="s">
        <v>176</v>
      </c>
      <c r="E211" s="75"/>
      <c r="F211" s="249" t="s">
        <v>2544</v>
      </c>
      <c r="G211" s="75"/>
      <c r="H211" s="75"/>
      <c r="I211" s="204"/>
      <c r="J211" s="75"/>
      <c r="K211" s="75"/>
      <c r="L211" s="73"/>
      <c r="M211" s="250"/>
      <c r="N211" s="48"/>
      <c r="O211" s="48"/>
      <c r="P211" s="48"/>
      <c r="Q211" s="48"/>
      <c r="R211" s="48"/>
      <c r="S211" s="48"/>
      <c r="T211" s="96"/>
      <c r="AT211" s="25" t="s">
        <v>176</v>
      </c>
      <c r="AU211" s="25" t="s">
        <v>87</v>
      </c>
    </row>
    <row r="212" spans="2:51" s="13" customFormat="1" ht="13.5">
      <c r="B212" s="262"/>
      <c r="C212" s="263"/>
      <c r="D212" s="248" t="s">
        <v>180</v>
      </c>
      <c r="E212" s="264" t="s">
        <v>24</v>
      </c>
      <c r="F212" s="265" t="s">
        <v>2546</v>
      </c>
      <c r="G212" s="263"/>
      <c r="H212" s="266">
        <v>253.615</v>
      </c>
      <c r="I212" s="267"/>
      <c r="J212" s="263"/>
      <c r="K212" s="263"/>
      <c r="L212" s="268"/>
      <c r="M212" s="269"/>
      <c r="N212" s="270"/>
      <c r="O212" s="270"/>
      <c r="P212" s="270"/>
      <c r="Q212" s="270"/>
      <c r="R212" s="270"/>
      <c r="S212" s="270"/>
      <c r="T212" s="271"/>
      <c r="AT212" s="272" t="s">
        <v>180</v>
      </c>
      <c r="AU212" s="272" t="s">
        <v>87</v>
      </c>
      <c r="AV212" s="13" t="s">
        <v>87</v>
      </c>
      <c r="AW212" s="13" t="s">
        <v>38</v>
      </c>
      <c r="AX212" s="13" t="s">
        <v>25</v>
      </c>
      <c r="AY212" s="272" t="s">
        <v>167</v>
      </c>
    </row>
    <row r="213" spans="2:65" s="1" customFormat="1" ht="22.8" customHeight="1">
      <c r="B213" s="47"/>
      <c r="C213" s="236" t="s">
        <v>279</v>
      </c>
      <c r="D213" s="236" t="s">
        <v>169</v>
      </c>
      <c r="E213" s="237" t="s">
        <v>2547</v>
      </c>
      <c r="F213" s="238" t="s">
        <v>2548</v>
      </c>
      <c r="G213" s="239" t="s">
        <v>172</v>
      </c>
      <c r="H213" s="240">
        <v>253.615</v>
      </c>
      <c r="I213" s="241"/>
      <c r="J213" s="242">
        <f>ROUND(I213*H213,2)</f>
        <v>0</v>
      </c>
      <c r="K213" s="238" t="s">
        <v>24</v>
      </c>
      <c r="L213" s="73"/>
      <c r="M213" s="243" t="s">
        <v>24</v>
      </c>
      <c r="N213" s="244" t="s">
        <v>47</v>
      </c>
      <c r="O213" s="48"/>
      <c r="P213" s="245">
        <f>O213*H213</f>
        <v>0</v>
      </c>
      <c r="Q213" s="245">
        <v>0</v>
      </c>
      <c r="R213" s="245">
        <f>Q213*H213</f>
        <v>0</v>
      </c>
      <c r="S213" s="245">
        <v>0</v>
      </c>
      <c r="T213" s="246">
        <f>S213*H213</f>
        <v>0</v>
      </c>
      <c r="AR213" s="25" t="s">
        <v>174</v>
      </c>
      <c r="AT213" s="25" t="s">
        <v>169</v>
      </c>
      <c r="AU213" s="25" t="s">
        <v>87</v>
      </c>
      <c r="AY213" s="25" t="s">
        <v>167</v>
      </c>
      <c r="BE213" s="247">
        <f>IF(N213="základní",J213,0)</f>
        <v>0</v>
      </c>
      <c r="BF213" s="247">
        <f>IF(N213="snížená",J213,0)</f>
        <v>0</v>
      </c>
      <c r="BG213" s="247">
        <f>IF(N213="zákl. přenesená",J213,0)</f>
        <v>0</v>
      </c>
      <c r="BH213" s="247">
        <f>IF(N213="sníž. přenesená",J213,0)</f>
        <v>0</v>
      </c>
      <c r="BI213" s="247">
        <f>IF(N213="nulová",J213,0)</f>
        <v>0</v>
      </c>
      <c r="BJ213" s="25" t="s">
        <v>87</v>
      </c>
      <c r="BK213" s="247">
        <f>ROUND(I213*H213,2)</f>
        <v>0</v>
      </c>
      <c r="BL213" s="25" t="s">
        <v>174</v>
      </c>
      <c r="BM213" s="25" t="s">
        <v>2549</v>
      </c>
    </row>
    <row r="214" spans="2:47" s="1" customFormat="1" ht="13.5">
      <c r="B214" s="47"/>
      <c r="C214" s="75"/>
      <c r="D214" s="248" t="s">
        <v>176</v>
      </c>
      <c r="E214" s="75"/>
      <c r="F214" s="249" t="s">
        <v>2548</v>
      </c>
      <c r="G214" s="75"/>
      <c r="H214" s="75"/>
      <c r="I214" s="204"/>
      <c r="J214" s="75"/>
      <c r="K214" s="75"/>
      <c r="L214" s="73"/>
      <c r="M214" s="250"/>
      <c r="N214" s="48"/>
      <c r="O214" s="48"/>
      <c r="P214" s="48"/>
      <c r="Q214" s="48"/>
      <c r="R214" s="48"/>
      <c r="S214" s="48"/>
      <c r="T214" s="96"/>
      <c r="AT214" s="25" t="s">
        <v>176</v>
      </c>
      <c r="AU214" s="25" t="s">
        <v>87</v>
      </c>
    </row>
    <row r="215" spans="2:65" s="1" customFormat="1" ht="22.8" customHeight="1">
      <c r="B215" s="47"/>
      <c r="C215" s="236" t="s">
        <v>10</v>
      </c>
      <c r="D215" s="236" t="s">
        <v>169</v>
      </c>
      <c r="E215" s="237" t="s">
        <v>2550</v>
      </c>
      <c r="F215" s="238" t="s">
        <v>2551</v>
      </c>
      <c r="G215" s="239" t="s">
        <v>172</v>
      </c>
      <c r="H215" s="240">
        <v>331.04</v>
      </c>
      <c r="I215" s="241"/>
      <c r="J215" s="242">
        <f>ROUND(I215*H215,2)</f>
        <v>0</v>
      </c>
      <c r="K215" s="238" t="s">
        <v>24</v>
      </c>
      <c r="L215" s="73"/>
      <c r="M215" s="243" t="s">
        <v>24</v>
      </c>
      <c r="N215" s="244" t="s">
        <v>47</v>
      </c>
      <c r="O215" s="48"/>
      <c r="P215" s="245">
        <f>O215*H215</f>
        <v>0</v>
      </c>
      <c r="Q215" s="245">
        <v>0</v>
      </c>
      <c r="R215" s="245">
        <f>Q215*H215</f>
        <v>0</v>
      </c>
      <c r="S215" s="245">
        <v>0</v>
      </c>
      <c r="T215" s="246">
        <f>S215*H215</f>
        <v>0</v>
      </c>
      <c r="AR215" s="25" t="s">
        <v>174</v>
      </c>
      <c r="AT215" s="25" t="s">
        <v>169</v>
      </c>
      <c r="AU215" s="25" t="s">
        <v>87</v>
      </c>
      <c r="AY215" s="25" t="s">
        <v>167</v>
      </c>
      <c r="BE215" s="247">
        <f>IF(N215="základní",J215,0)</f>
        <v>0</v>
      </c>
      <c r="BF215" s="247">
        <f>IF(N215="snížená",J215,0)</f>
        <v>0</v>
      </c>
      <c r="BG215" s="247">
        <f>IF(N215="zákl. přenesená",J215,0)</f>
        <v>0</v>
      </c>
      <c r="BH215" s="247">
        <f>IF(N215="sníž. přenesená",J215,0)</f>
        <v>0</v>
      </c>
      <c r="BI215" s="247">
        <f>IF(N215="nulová",J215,0)</f>
        <v>0</v>
      </c>
      <c r="BJ215" s="25" t="s">
        <v>87</v>
      </c>
      <c r="BK215" s="247">
        <f>ROUND(I215*H215,2)</f>
        <v>0</v>
      </c>
      <c r="BL215" s="25" t="s">
        <v>174</v>
      </c>
      <c r="BM215" s="25" t="s">
        <v>2552</v>
      </c>
    </row>
    <row r="216" spans="2:47" s="1" customFormat="1" ht="13.5">
      <c r="B216" s="47"/>
      <c r="C216" s="75"/>
      <c r="D216" s="248" t="s">
        <v>176</v>
      </c>
      <c r="E216" s="75"/>
      <c r="F216" s="249" t="s">
        <v>2553</v>
      </c>
      <c r="G216" s="75"/>
      <c r="H216" s="75"/>
      <c r="I216" s="204"/>
      <c r="J216" s="75"/>
      <c r="K216" s="75"/>
      <c r="L216" s="73"/>
      <c r="M216" s="250"/>
      <c r="N216" s="48"/>
      <c r="O216" s="48"/>
      <c r="P216" s="48"/>
      <c r="Q216" s="48"/>
      <c r="R216" s="48"/>
      <c r="S216" s="48"/>
      <c r="T216" s="96"/>
      <c r="AT216" s="25" t="s">
        <v>176</v>
      </c>
      <c r="AU216" s="25" t="s">
        <v>87</v>
      </c>
    </row>
    <row r="217" spans="2:51" s="13" customFormat="1" ht="13.5">
      <c r="B217" s="262"/>
      <c r="C217" s="263"/>
      <c r="D217" s="248" t="s">
        <v>180</v>
      </c>
      <c r="E217" s="264" t="s">
        <v>24</v>
      </c>
      <c r="F217" s="265" t="s">
        <v>2554</v>
      </c>
      <c r="G217" s="263"/>
      <c r="H217" s="266">
        <v>331.04</v>
      </c>
      <c r="I217" s="267"/>
      <c r="J217" s="263"/>
      <c r="K217" s="263"/>
      <c r="L217" s="268"/>
      <c r="M217" s="269"/>
      <c r="N217" s="270"/>
      <c r="O217" s="270"/>
      <c r="P217" s="270"/>
      <c r="Q217" s="270"/>
      <c r="R217" s="270"/>
      <c r="S217" s="270"/>
      <c r="T217" s="271"/>
      <c r="AT217" s="272" t="s">
        <v>180</v>
      </c>
      <c r="AU217" s="272" t="s">
        <v>87</v>
      </c>
      <c r="AV217" s="13" t="s">
        <v>87</v>
      </c>
      <c r="AW217" s="13" t="s">
        <v>38</v>
      </c>
      <c r="AX217" s="13" t="s">
        <v>75</v>
      </c>
      <c r="AY217" s="272" t="s">
        <v>167</v>
      </c>
    </row>
    <row r="218" spans="2:51" s="14" customFormat="1" ht="13.5">
      <c r="B218" s="273"/>
      <c r="C218" s="274"/>
      <c r="D218" s="248" t="s">
        <v>180</v>
      </c>
      <c r="E218" s="275" t="s">
        <v>24</v>
      </c>
      <c r="F218" s="276" t="s">
        <v>201</v>
      </c>
      <c r="G218" s="274"/>
      <c r="H218" s="277">
        <v>331.04</v>
      </c>
      <c r="I218" s="278"/>
      <c r="J218" s="274"/>
      <c r="K218" s="274"/>
      <c r="L218" s="279"/>
      <c r="M218" s="280"/>
      <c r="N218" s="281"/>
      <c r="O218" s="281"/>
      <c r="P218" s="281"/>
      <c r="Q218" s="281"/>
      <c r="R218" s="281"/>
      <c r="S218" s="281"/>
      <c r="T218" s="282"/>
      <c r="AT218" s="283" t="s">
        <v>180</v>
      </c>
      <c r="AU218" s="283" t="s">
        <v>87</v>
      </c>
      <c r="AV218" s="14" t="s">
        <v>174</v>
      </c>
      <c r="AW218" s="14" t="s">
        <v>6</v>
      </c>
      <c r="AX218" s="14" t="s">
        <v>25</v>
      </c>
      <c r="AY218" s="283" t="s">
        <v>167</v>
      </c>
    </row>
    <row r="219" spans="2:65" s="1" customFormat="1" ht="22.8" customHeight="1">
      <c r="B219" s="47"/>
      <c r="C219" s="236" t="s">
        <v>301</v>
      </c>
      <c r="D219" s="236" t="s">
        <v>169</v>
      </c>
      <c r="E219" s="237" t="s">
        <v>302</v>
      </c>
      <c r="F219" s="238" t="s">
        <v>303</v>
      </c>
      <c r="G219" s="239" t="s">
        <v>172</v>
      </c>
      <c r="H219" s="240">
        <v>41.125</v>
      </c>
      <c r="I219" s="241"/>
      <c r="J219" s="242">
        <f>ROUND(I219*H219,2)</f>
        <v>0</v>
      </c>
      <c r="K219" s="238" t="s">
        <v>24</v>
      </c>
      <c r="L219" s="73"/>
      <c r="M219" s="243" t="s">
        <v>24</v>
      </c>
      <c r="N219" s="244" t="s">
        <v>47</v>
      </c>
      <c r="O219" s="48"/>
      <c r="P219" s="245">
        <f>O219*H219</f>
        <v>0</v>
      </c>
      <c r="Q219" s="245">
        <v>0</v>
      </c>
      <c r="R219" s="245">
        <f>Q219*H219</f>
        <v>0</v>
      </c>
      <c r="S219" s="245">
        <v>0</v>
      </c>
      <c r="T219" s="246">
        <f>S219*H219</f>
        <v>0</v>
      </c>
      <c r="AR219" s="25" t="s">
        <v>174</v>
      </c>
      <c r="AT219" s="25" t="s">
        <v>169</v>
      </c>
      <c r="AU219" s="25" t="s">
        <v>87</v>
      </c>
      <c r="AY219" s="25" t="s">
        <v>167</v>
      </c>
      <c r="BE219" s="247">
        <f>IF(N219="základní",J219,0)</f>
        <v>0</v>
      </c>
      <c r="BF219" s="247">
        <f>IF(N219="snížená",J219,0)</f>
        <v>0</v>
      </c>
      <c r="BG219" s="247">
        <f>IF(N219="zákl. přenesená",J219,0)</f>
        <v>0</v>
      </c>
      <c r="BH219" s="247">
        <f>IF(N219="sníž. přenesená",J219,0)</f>
        <v>0</v>
      </c>
      <c r="BI219" s="247">
        <f>IF(N219="nulová",J219,0)</f>
        <v>0</v>
      </c>
      <c r="BJ219" s="25" t="s">
        <v>87</v>
      </c>
      <c r="BK219" s="247">
        <f>ROUND(I219*H219,2)</f>
        <v>0</v>
      </c>
      <c r="BL219" s="25" t="s">
        <v>174</v>
      </c>
      <c r="BM219" s="25" t="s">
        <v>2555</v>
      </c>
    </row>
    <row r="220" spans="2:47" s="1" customFormat="1" ht="13.5">
      <c r="B220" s="47"/>
      <c r="C220" s="75"/>
      <c r="D220" s="248" t="s">
        <v>176</v>
      </c>
      <c r="E220" s="75"/>
      <c r="F220" s="249" t="s">
        <v>303</v>
      </c>
      <c r="G220" s="75"/>
      <c r="H220" s="75"/>
      <c r="I220" s="204"/>
      <c r="J220" s="75"/>
      <c r="K220" s="75"/>
      <c r="L220" s="73"/>
      <c r="M220" s="250"/>
      <c r="N220" s="48"/>
      <c r="O220" s="48"/>
      <c r="P220" s="48"/>
      <c r="Q220" s="48"/>
      <c r="R220" s="48"/>
      <c r="S220" s="48"/>
      <c r="T220" s="96"/>
      <c r="AT220" s="25" t="s">
        <v>176</v>
      </c>
      <c r="AU220" s="25" t="s">
        <v>87</v>
      </c>
    </row>
    <row r="221" spans="2:51" s="13" customFormat="1" ht="13.5">
      <c r="B221" s="262"/>
      <c r="C221" s="263"/>
      <c r="D221" s="248" t="s">
        <v>180</v>
      </c>
      <c r="E221" s="264" t="s">
        <v>24</v>
      </c>
      <c r="F221" s="265" t="s">
        <v>2556</v>
      </c>
      <c r="G221" s="263"/>
      <c r="H221" s="266">
        <v>41.125</v>
      </c>
      <c r="I221" s="267"/>
      <c r="J221" s="263"/>
      <c r="K221" s="263"/>
      <c r="L221" s="268"/>
      <c r="M221" s="269"/>
      <c r="N221" s="270"/>
      <c r="O221" s="270"/>
      <c r="P221" s="270"/>
      <c r="Q221" s="270"/>
      <c r="R221" s="270"/>
      <c r="S221" s="270"/>
      <c r="T221" s="271"/>
      <c r="AT221" s="272" t="s">
        <v>180</v>
      </c>
      <c r="AU221" s="272" t="s">
        <v>87</v>
      </c>
      <c r="AV221" s="13" t="s">
        <v>87</v>
      </c>
      <c r="AW221" s="13" t="s">
        <v>38</v>
      </c>
      <c r="AX221" s="13" t="s">
        <v>25</v>
      </c>
      <c r="AY221" s="272" t="s">
        <v>167</v>
      </c>
    </row>
    <row r="222" spans="2:65" s="1" customFormat="1" ht="22.8" customHeight="1">
      <c r="B222" s="47"/>
      <c r="C222" s="236" t="s">
        <v>310</v>
      </c>
      <c r="D222" s="236" t="s">
        <v>169</v>
      </c>
      <c r="E222" s="237" t="s">
        <v>2557</v>
      </c>
      <c r="F222" s="238" t="s">
        <v>2558</v>
      </c>
      <c r="G222" s="239" t="s">
        <v>172</v>
      </c>
      <c r="H222" s="240">
        <v>411.25</v>
      </c>
      <c r="I222" s="241"/>
      <c r="J222" s="242">
        <f>ROUND(I222*H222,2)</f>
        <v>0</v>
      </c>
      <c r="K222" s="238" t="s">
        <v>24</v>
      </c>
      <c r="L222" s="73"/>
      <c r="M222" s="243" t="s">
        <v>24</v>
      </c>
      <c r="N222" s="244" t="s">
        <v>47</v>
      </c>
      <c r="O222" s="48"/>
      <c r="P222" s="245">
        <f>O222*H222</f>
        <v>0</v>
      </c>
      <c r="Q222" s="245">
        <v>0</v>
      </c>
      <c r="R222" s="245">
        <f>Q222*H222</f>
        <v>0</v>
      </c>
      <c r="S222" s="245">
        <v>0</v>
      </c>
      <c r="T222" s="246">
        <f>S222*H222</f>
        <v>0</v>
      </c>
      <c r="AR222" s="25" t="s">
        <v>174</v>
      </c>
      <c r="AT222" s="25" t="s">
        <v>169</v>
      </c>
      <c r="AU222" s="25" t="s">
        <v>87</v>
      </c>
      <c r="AY222" s="25" t="s">
        <v>167</v>
      </c>
      <c r="BE222" s="247">
        <f>IF(N222="základní",J222,0)</f>
        <v>0</v>
      </c>
      <c r="BF222" s="247">
        <f>IF(N222="snížená",J222,0)</f>
        <v>0</v>
      </c>
      <c r="BG222" s="247">
        <f>IF(N222="zákl. přenesená",J222,0)</f>
        <v>0</v>
      </c>
      <c r="BH222" s="247">
        <f>IF(N222="sníž. přenesená",J222,0)</f>
        <v>0</v>
      </c>
      <c r="BI222" s="247">
        <f>IF(N222="nulová",J222,0)</f>
        <v>0</v>
      </c>
      <c r="BJ222" s="25" t="s">
        <v>87</v>
      </c>
      <c r="BK222" s="247">
        <f>ROUND(I222*H222,2)</f>
        <v>0</v>
      </c>
      <c r="BL222" s="25" t="s">
        <v>174</v>
      </c>
      <c r="BM222" s="25" t="s">
        <v>2559</v>
      </c>
    </row>
    <row r="223" spans="2:47" s="1" customFormat="1" ht="13.5">
      <c r="B223" s="47"/>
      <c r="C223" s="75"/>
      <c r="D223" s="248" t="s">
        <v>176</v>
      </c>
      <c r="E223" s="75"/>
      <c r="F223" s="249" t="s">
        <v>2558</v>
      </c>
      <c r="G223" s="75"/>
      <c r="H223" s="75"/>
      <c r="I223" s="204"/>
      <c r="J223" s="75"/>
      <c r="K223" s="75"/>
      <c r="L223" s="73"/>
      <c r="M223" s="250"/>
      <c r="N223" s="48"/>
      <c r="O223" s="48"/>
      <c r="P223" s="48"/>
      <c r="Q223" s="48"/>
      <c r="R223" s="48"/>
      <c r="S223" s="48"/>
      <c r="T223" s="96"/>
      <c r="AT223" s="25" t="s">
        <v>176</v>
      </c>
      <c r="AU223" s="25" t="s">
        <v>87</v>
      </c>
    </row>
    <row r="224" spans="2:51" s="13" customFormat="1" ht="13.5">
      <c r="B224" s="262"/>
      <c r="C224" s="263"/>
      <c r="D224" s="248" t="s">
        <v>180</v>
      </c>
      <c r="E224" s="264" t="s">
        <v>24</v>
      </c>
      <c r="F224" s="265" t="s">
        <v>2560</v>
      </c>
      <c r="G224" s="263"/>
      <c r="H224" s="266">
        <v>411.25</v>
      </c>
      <c r="I224" s="267"/>
      <c r="J224" s="263"/>
      <c r="K224" s="263"/>
      <c r="L224" s="268"/>
      <c r="M224" s="269"/>
      <c r="N224" s="270"/>
      <c r="O224" s="270"/>
      <c r="P224" s="270"/>
      <c r="Q224" s="270"/>
      <c r="R224" s="270"/>
      <c r="S224" s="270"/>
      <c r="T224" s="271"/>
      <c r="AT224" s="272" t="s">
        <v>180</v>
      </c>
      <c r="AU224" s="272" t="s">
        <v>87</v>
      </c>
      <c r="AV224" s="13" t="s">
        <v>87</v>
      </c>
      <c r="AW224" s="13" t="s">
        <v>38</v>
      </c>
      <c r="AX224" s="13" t="s">
        <v>25</v>
      </c>
      <c r="AY224" s="272" t="s">
        <v>167</v>
      </c>
    </row>
    <row r="225" spans="2:65" s="1" customFormat="1" ht="14.4" customHeight="1">
      <c r="B225" s="47"/>
      <c r="C225" s="236" t="s">
        <v>320</v>
      </c>
      <c r="D225" s="236" t="s">
        <v>169</v>
      </c>
      <c r="E225" s="237" t="s">
        <v>321</v>
      </c>
      <c r="F225" s="238" t="s">
        <v>322</v>
      </c>
      <c r="G225" s="239" t="s">
        <v>172</v>
      </c>
      <c r="H225" s="240">
        <v>41.125</v>
      </c>
      <c r="I225" s="241"/>
      <c r="J225" s="242">
        <f>ROUND(I225*H225,2)</f>
        <v>0</v>
      </c>
      <c r="K225" s="238" t="s">
        <v>24</v>
      </c>
      <c r="L225" s="73"/>
      <c r="M225" s="243" t="s">
        <v>24</v>
      </c>
      <c r="N225" s="244" t="s">
        <v>47</v>
      </c>
      <c r="O225" s="48"/>
      <c r="P225" s="245">
        <f>O225*H225</f>
        <v>0</v>
      </c>
      <c r="Q225" s="245">
        <v>0</v>
      </c>
      <c r="R225" s="245">
        <f>Q225*H225</f>
        <v>0</v>
      </c>
      <c r="S225" s="245">
        <v>0</v>
      </c>
      <c r="T225" s="246">
        <f>S225*H225</f>
        <v>0</v>
      </c>
      <c r="AR225" s="25" t="s">
        <v>174</v>
      </c>
      <c r="AT225" s="25" t="s">
        <v>169</v>
      </c>
      <c r="AU225" s="25" t="s">
        <v>87</v>
      </c>
      <c r="AY225" s="25" t="s">
        <v>167</v>
      </c>
      <c r="BE225" s="247">
        <f>IF(N225="základní",J225,0)</f>
        <v>0</v>
      </c>
      <c r="BF225" s="247">
        <f>IF(N225="snížená",J225,0)</f>
        <v>0</v>
      </c>
      <c r="BG225" s="247">
        <f>IF(N225="zákl. přenesená",J225,0)</f>
        <v>0</v>
      </c>
      <c r="BH225" s="247">
        <f>IF(N225="sníž. přenesená",J225,0)</f>
        <v>0</v>
      </c>
      <c r="BI225" s="247">
        <f>IF(N225="nulová",J225,0)</f>
        <v>0</v>
      </c>
      <c r="BJ225" s="25" t="s">
        <v>87</v>
      </c>
      <c r="BK225" s="247">
        <f>ROUND(I225*H225,2)</f>
        <v>0</v>
      </c>
      <c r="BL225" s="25" t="s">
        <v>174</v>
      </c>
      <c r="BM225" s="25" t="s">
        <v>2561</v>
      </c>
    </row>
    <row r="226" spans="2:47" s="1" customFormat="1" ht="13.5">
      <c r="B226" s="47"/>
      <c r="C226" s="75"/>
      <c r="D226" s="248" t="s">
        <v>176</v>
      </c>
      <c r="E226" s="75"/>
      <c r="F226" s="249" t="s">
        <v>322</v>
      </c>
      <c r="G226" s="75"/>
      <c r="H226" s="75"/>
      <c r="I226" s="204"/>
      <c r="J226" s="75"/>
      <c r="K226" s="75"/>
      <c r="L226" s="73"/>
      <c r="M226" s="250"/>
      <c r="N226" s="48"/>
      <c r="O226" s="48"/>
      <c r="P226" s="48"/>
      <c r="Q226" s="48"/>
      <c r="R226" s="48"/>
      <c r="S226" s="48"/>
      <c r="T226" s="96"/>
      <c r="AT226" s="25" t="s">
        <v>176</v>
      </c>
      <c r="AU226" s="25" t="s">
        <v>87</v>
      </c>
    </row>
    <row r="227" spans="2:65" s="1" customFormat="1" ht="22.8" customHeight="1">
      <c r="B227" s="47"/>
      <c r="C227" s="236" t="s">
        <v>325</v>
      </c>
      <c r="D227" s="236" t="s">
        <v>169</v>
      </c>
      <c r="E227" s="237" t="s">
        <v>2562</v>
      </c>
      <c r="F227" s="238" t="s">
        <v>327</v>
      </c>
      <c r="G227" s="239" t="s">
        <v>296</v>
      </c>
      <c r="H227" s="240">
        <v>69.09</v>
      </c>
      <c r="I227" s="241"/>
      <c r="J227" s="242">
        <f>ROUND(I227*H227,2)</f>
        <v>0</v>
      </c>
      <c r="K227" s="238" t="s">
        <v>24</v>
      </c>
      <c r="L227" s="73"/>
      <c r="M227" s="243" t="s">
        <v>24</v>
      </c>
      <c r="N227" s="244" t="s">
        <v>47</v>
      </c>
      <c r="O227" s="48"/>
      <c r="P227" s="245">
        <f>O227*H227</f>
        <v>0</v>
      </c>
      <c r="Q227" s="245">
        <v>0</v>
      </c>
      <c r="R227" s="245">
        <f>Q227*H227</f>
        <v>0</v>
      </c>
      <c r="S227" s="245">
        <v>0</v>
      </c>
      <c r="T227" s="246">
        <f>S227*H227</f>
        <v>0</v>
      </c>
      <c r="AR227" s="25" t="s">
        <v>174</v>
      </c>
      <c r="AT227" s="25" t="s">
        <v>169</v>
      </c>
      <c r="AU227" s="25" t="s">
        <v>87</v>
      </c>
      <c r="AY227" s="25" t="s">
        <v>167</v>
      </c>
      <c r="BE227" s="247">
        <f>IF(N227="základní",J227,0)</f>
        <v>0</v>
      </c>
      <c r="BF227" s="247">
        <f>IF(N227="snížená",J227,0)</f>
        <v>0</v>
      </c>
      <c r="BG227" s="247">
        <f>IF(N227="zákl. přenesená",J227,0)</f>
        <v>0</v>
      </c>
      <c r="BH227" s="247">
        <f>IF(N227="sníž. přenesená",J227,0)</f>
        <v>0</v>
      </c>
      <c r="BI227" s="247">
        <f>IF(N227="nulová",J227,0)</f>
        <v>0</v>
      </c>
      <c r="BJ227" s="25" t="s">
        <v>87</v>
      </c>
      <c r="BK227" s="247">
        <f>ROUND(I227*H227,2)</f>
        <v>0</v>
      </c>
      <c r="BL227" s="25" t="s">
        <v>174</v>
      </c>
      <c r="BM227" s="25" t="s">
        <v>2563</v>
      </c>
    </row>
    <row r="228" spans="2:47" s="1" customFormat="1" ht="13.5">
      <c r="B228" s="47"/>
      <c r="C228" s="75"/>
      <c r="D228" s="248" t="s">
        <v>176</v>
      </c>
      <c r="E228" s="75"/>
      <c r="F228" s="249" t="s">
        <v>327</v>
      </c>
      <c r="G228" s="75"/>
      <c r="H228" s="75"/>
      <c r="I228" s="204"/>
      <c r="J228" s="75"/>
      <c r="K228" s="75"/>
      <c r="L228" s="73"/>
      <c r="M228" s="250"/>
      <c r="N228" s="48"/>
      <c r="O228" s="48"/>
      <c r="P228" s="48"/>
      <c r="Q228" s="48"/>
      <c r="R228" s="48"/>
      <c r="S228" s="48"/>
      <c r="T228" s="96"/>
      <c r="AT228" s="25" t="s">
        <v>176</v>
      </c>
      <c r="AU228" s="25" t="s">
        <v>87</v>
      </c>
    </row>
    <row r="229" spans="2:51" s="13" customFormat="1" ht="13.5">
      <c r="B229" s="262"/>
      <c r="C229" s="263"/>
      <c r="D229" s="248" t="s">
        <v>180</v>
      </c>
      <c r="E229" s="264" t="s">
        <v>24</v>
      </c>
      <c r="F229" s="265" t="s">
        <v>2564</v>
      </c>
      <c r="G229" s="263"/>
      <c r="H229" s="266">
        <v>69.09</v>
      </c>
      <c r="I229" s="267"/>
      <c r="J229" s="263"/>
      <c r="K229" s="263"/>
      <c r="L229" s="268"/>
      <c r="M229" s="269"/>
      <c r="N229" s="270"/>
      <c r="O229" s="270"/>
      <c r="P229" s="270"/>
      <c r="Q229" s="270"/>
      <c r="R229" s="270"/>
      <c r="S229" s="270"/>
      <c r="T229" s="271"/>
      <c r="AT229" s="272" t="s">
        <v>180</v>
      </c>
      <c r="AU229" s="272" t="s">
        <v>87</v>
      </c>
      <c r="AV229" s="13" t="s">
        <v>87</v>
      </c>
      <c r="AW229" s="13" t="s">
        <v>38</v>
      </c>
      <c r="AX229" s="13" t="s">
        <v>25</v>
      </c>
      <c r="AY229" s="272" t="s">
        <v>167</v>
      </c>
    </row>
    <row r="230" spans="2:65" s="1" customFormat="1" ht="14.4" customHeight="1">
      <c r="B230" s="47"/>
      <c r="C230" s="236" t="s">
        <v>331</v>
      </c>
      <c r="D230" s="236" t="s">
        <v>169</v>
      </c>
      <c r="E230" s="237" t="s">
        <v>2565</v>
      </c>
      <c r="F230" s="238" t="s">
        <v>2566</v>
      </c>
      <c r="G230" s="239" t="s">
        <v>172</v>
      </c>
      <c r="H230" s="240">
        <v>165.52</v>
      </c>
      <c r="I230" s="241"/>
      <c r="J230" s="242">
        <f>ROUND(I230*H230,2)</f>
        <v>0</v>
      </c>
      <c r="K230" s="238" t="s">
        <v>24</v>
      </c>
      <c r="L230" s="73"/>
      <c r="M230" s="243" t="s">
        <v>24</v>
      </c>
      <c r="N230" s="244" t="s">
        <v>47</v>
      </c>
      <c r="O230" s="48"/>
      <c r="P230" s="245">
        <f>O230*H230</f>
        <v>0</v>
      </c>
      <c r="Q230" s="245">
        <v>0</v>
      </c>
      <c r="R230" s="245">
        <f>Q230*H230</f>
        <v>0</v>
      </c>
      <c r="S230" s="245">
        <v>0</v>
      </c>
      <c r="T230" s="246">
        <f>S230*H230</f>
        <v>0</v>
      </c>
      <c r="AR230" s="25" t="s">
        <v>174</v>
      </c>
      <c r="AT230" s="25" t="s">
        <v>169</v>
      </c>
      <c r="AU230" s="25" t="s">
        <v>87</v>
      </c>
      <c r="AY230" s="25" t="s">
        <v>167</v>
      </c>
      <c r="BE230" s="247">
        <f>IF(N230="základní",J230,0)</f>
        <v>0</v>
      </c>
      <c r="BF230" s="247">
        <f>IF(N230="snížená",J230,0)</f>
        <v>0</v>
      </c>
      <c r="BG230" s="247">
        <f>IF(N230="zákl. přenesená",J230,0)</f>
        <v>0</v>
      </c>
      <c r="BH230" s="247">
        <f>IF(N230="sníž. přenesená",J230,0)</f>
        <v>0</v>
      </c>
      <c r="BI230" s="247">
        <f>IF(N230="nulová",J230,0)</f>
        <v>0</v>
      </c>
      <c r="BJ230" s="25" t="s">
        <v>87</v>
      </c>
      <c r="BK230" s="247">
        <f>ROUND(I230*H230,2)</f>
        <v>0</v>
      </c>
      <c r="BL230" s="25" t="s">
        <v>174</v>
      </c>
      <c r="BM230" s="25" t="s">
        <v>2567</v>
      </c>
    </row>
    <row r="231" spans="2:47" s="1" customFormat="1" ht="13.5">
      <c r="B231" s="47"/>
      <c r="C231" s="75"/>
      <c r="D231" s="248" t="s">
        <v>176</v>
      </c>
      <c r="E231" s="75"/>
      <c r="F231" s="249" t="s">
        <v>2566</v>
      </c>
      <c r="G231" s="75"/>
      <c r="H231" s="75"/>
      <c r="I231" s="204"/>
      <c r="J231" s="75"/>
      <c r="K231" s="75"/>
      <c r="L231" s="73"/>
      <c r="M231" s="250"/>
      <c r="N231" s="48"/>
      <c r="O231" s="48"/>
      <c r="P231" s="48"/>
      <c r="Q231" s="48"/>
      <c r="R231" s="48"/>
      <c r="S231" s="48"/>
      <c r="T231" s="96"/>
      <c r="AT231" s="25" t="s">
        <v>176</v>
      </c>
      <c r="AU231" s="25" t="s">
        <v>87</v>
      </c>
    </row>
    <row r="232" spans="2:51" s="13" customFormat="1" ht="13.5">
      <c r="B232" s="262"/>
      <c r="C232" s="263"/>
      <c r="D232" s="248" t="s">
        <v>180</v>
      </c>
      <c r="E232" s="264" t="s">
        <v>24</v>
      </c>
      <c r="F232" s="265" t="s">
        <v>2568</v>
      </c>
      <c r="G232" s="263"/>
      <c r="H232" s="266">
        <v>165.52</v>
      </c>
      <c r="I232" s="267"/>
      <c r="J232" s="263"/>
      <c r="K232" s="263"/>
      <c r="L232" s="268"/>
      <c r="M232" s="269"/>
      <c r="N232" s="270"/>
      <c r="O232" s="270"/>
      <c r="P232" s="270"/>
      <c r="Q232" s="270"/>
      <c r="R232" s="270"/>
      <c r="S232" s="270"/>
      <c r="T232" s="271"/>
      <c r="AT232" s="272" t="s">
        <v>180</v>
      </c>
      <c r="AU232" s="272" t="s">
        <v>87</v>
      </c>
      <c r="AV232" s="13" t="s">
        <v>87</v>
      </c>
      <c r="AW232" s="13" t="s">
        <v>38</v>
      </c>
      <c r="AX232" s="13" t="s">
        <v>25</v>
      </c>
      <c r="AY232" s="272" t="s">
        <v>167</v>
      </c>
    </row>
    <row r="233" spans="2:65" s="1" customFormat="1" ht="22.8" customHeight="1">
      <c r="B233" s="47"/>
      <c r="C233" s="236" t="s">
        <v>9</v>
      </c>
      <c r="D233" s="236" t="s">
        <v>169</v>
      </c>
      <c r="E233" s="237" t="s">
        <v>2569</v>
      </c>
      <c r="F233" s="238" t="s">
        <v>2570</v>
      </c>
      <c r="G233" s="239" t="s">
        <v>172</v>
      </c>
      <c r="H233" s="240">
        <v>33.425</v>
      </c>
      <c r="I233" s="241"/>
      <c r="J233" s="242">
        <f>ROUND(I233*H233,2)</f>
        <v>0</v>
      </c>
      <c r="K233" s="238" t="s">
        <v>24</v>
      </c>
      <c r="L233" s="73"/>
      <c r="M233" s="243" t="s">
        <v>24</v>
      </c>
      <c r="N233" s="244" t="s">
        <v>47</v>
      </c>
      <c r="O233" s="48"/>
      <c r="P233" s="245">
        <f>O233*H233</f>
        <v>0</v>
      </c>
      <c r="Q233" s="245">
        <v>0</v>
      </c>
      <c r="R233" s="245">
        <f>Q233*H233</f>
        <v>0</v>
      </c>
      <c r="S233" s="245">
        <v>0</v>
      </c>
      <c r="T233" s="246">
        <f>S233*H233</f>
        <v>0</v>
      </c>
      <c r="AR233" s="25" t="s">
        <v>174</v>
      </c>
      <c r="AT233" s="25" t="s">
        <v>169</v>
      </c>
      <c r="AU233" s="25" t="s">
        <v>87</v>
      </c>
      <c r="AY233" s="25" t="s">
        <v>167</v>
      </c>
      <c r="BE233" s="247">
        <f>IF(N233="základní",J233,0)</f>
        <v>0</v>
      </c>
      <c r="BF233" s="247">
        <f>IF(N233="snížená",J233,0)</f>
        <v>0</v>
      </c>
      <c r="BG233" s="247">
        <f>IF(N233="zákl. přenesená",J233,0)</f>
        <v>0</v>
      </c>
      <c r="BH233" s="247">
        <f>IF(N233="sníž. přenesená",J233,0)</f>
        <v>0</v>
      </c>
      <c r="BI233" s="247">
        <f>IF(N233="nulová",J233,0)</f>
        <v>0</v>
      </c>
      <c r="BJ233" s="25" t="s">
        <v>87</v>
      </c>
      <c r="BK233" s="247">
        <f>ROUND(I233*H233,2)</f>
        <v>0</v>
      </c>
      <c r="BL233" s="25" t="s">
        <v>174</v>
      </c>
      <c r="BM233" s="25" t="s">
        <v>2571</v>
      </c>
    </row>
    <row r="234" spans="2:47" s="1" customFormat="1" ht="13.5">
      <c r="B234" s="47"/>
      <c r="C234" s="75"/>
      <c r="D234" s="248" t="s">
        <v>176</v>
      </c>
      <c r="E234" s="75"/>
      <c r="F234" s="249" t="s">
        <v>2572</v>
      </c>
      <c r="G234" s="75"/>
      <c r="H234" s="75"/>
      <c r="I234" s="204"/>
      <c r="J234" s="75"/>
      <c r="K234" s="75"/>
      <c r="L234" s="73"/>
      <c r="M234" s="250"/>
      <c r="N234" s="48"/>
      <c r="O234" s="48"/>
      <c r="P234" s="48"/>
      <c r="Q234" s="48"/>
      <c r="R234" s="48"/>
      <c r="S234" s="48"/>
      <c r="T234" s="96"/>
      <c r="AT234" s="25" t="s">
        <v>176</v>
      </c>
      <c r="AU234" s="25" t="s">
        <v>87</v>
      </c>
    </row>
    <row r="235" spans="2:51" s="12" customFormat="1" ht="13.5">
      <c r="B235" s="252"/>
      <c r="C235" s="253"/>
      <c r="D235" s="248" t="s">
        <v>180</v>
      </c>
      <c r="E235" s="254" t="s">
        <v>24</v>
      </c>
      <c r="F235" s="255" t="s">
        <v>2573</v>
      </c>
      <c r="G235" s="253"/>
      <c r="H235" s="254" t="s">
        <v>24</v>
      </c>
      <c r="I235" s="256"/>
      <c r="J235" s="253"/>
      <c r="K235" s="253"/>
      <c r="L235" s="257"/>
      <c r="M235" s="258"/>
      <c r="N235" s="259"/>
      <c r="O235" s="259"/>
      <c r="P235" s="259"/>
      <c r="Q235" s="259"/>
      <c r="R235" s="259"/>
      <c r="S235" s="259"/>
      <c r="T235" s="260"/>
      <c r="AT235" s="261" t="s">
        <v>180</v>
      </c>
      <c r="AU235" s="261" t="s">
        <v>87</v>
      </c>
      <c r="AV235" s="12" t="s">
        <v>25</v>
      </c>
      <c r="AW235" s="12" t="s">
        <v>38</v>
      </c>
      <c r="AX235" s="12" t="s">
        <v>75</v>
      </c>
      <c r="AY235" s="261" t="s">
        <v>167</v>
      </c>
    </row>
    <row r="236" spans="2:51" s="12" customFormat="1" ht="13.5">
      <c r="B236" s="252"/>
      <c r="C236" s="253"/>
      <c r="D236" s="248" t="s">
        <v>180</v>
      </c>
      <c r="E236" s="254" t="s">
        <v>24</v>
      </c>
      <c r="F236" s="255" t="s">
        <v>2574</v>
      </c>
      <c r="G236" s="253"/>
      <c r="H236" s="254" t="s">
        <v>24</v>
      </c>
      <c r="I236" s="256"/>
      <c r="J236" s="253"/>
      <c r="K236" s="253"/>
      <c r="L236" s="257"/>
      <c r="M236" s="258"/>
      <c r="N236" s="259"/>
      <c r="O236" s="259"/>
      <c r="P236" s="259"/>
      <c r="Q236" s="259"/>
      <c r="R236" s="259"/>
      <c r="S236" s="259"/>
      <c r="T236" s="260"/>
      <c r="AT236" s="261" t="s">
        <v>180</v>
      </c>
      <c r="AU236" s="261" t="s">
        <v>87</v>
      </c>
      <c r="AV236" s="12" t="s">
        <v>25</v>
      </c>
      <c r="AW236" s="12" t="s">
        <v>38</v>
      </c>
      <c r="AX236" s="12" t="s">
        <v>75</v>
      </c>
      <c r="AY236" s="261" t="s">
        <v>167</v>
      </c>
    </row>
    <row r="237" spans="2:51" s="13" customFormat="1" ht="13.5">
      <c r="B237" s="262"/>
      <c r="C237" s="263"/>
      <c r="D237" s="248" t="s">
        <v>180</v>
      </c>
      <c r="E237" s="264" t="s">
        <v>24</v>
      </c>
      <c r="F237" s="265" t="s">
        <v>2575</v>
      </c>
      <c r="G237" s="263"/>
      <c r="H237" s="266">
        <v>3</v>
      </c>
      <c r="I237" s="267"/>
      <c r="J237" s="263"/>
      <c r="K237" s="263"/>
      <c r="L237" s="268"/>
      <c r="M237" s="269"/>
      <c r="N237" s="270"/>
      <c r="O237" s="270"/>
      <c r="P237" s="270"/>
      <c r="Q237" s="270"/>
      <c r="R237" s="270"/>
      <c r="S237" s="270"/>
      <c r="T237" s="271"/>
      <c r="AT237" s="272" t="s">
        <v>180</v>
      </c>
      <c r="AU237" s="272" t="s">
        <v>87</v>
      </c>
      <c r="AV237" s="13" t="s">
        <v>87</v>
      </c>
      <c r="AW237" s="13" t="s">
        <v>38</v>
      </c>
      <c r="AX237" s="13" t="s">
        <v>75</v>
      </c>
      <c r="AY237" s="272" t="s">
        <v>167</v>
      </c>
    </row>
    <row r="238" spans="2:51" s="12" customFormat="1" ht="13.5">
      <c r="B238" s="252"/>
      <c r="C238" s="253"/>
      <c r="D238" s="248" t="s">
        <v>180</v>
      </c>
      <c r="E238" s="254" t="s">
        <v>24</v>
      </c>
      <c r="F238" s="255" t="s">
        <v>2576</v>
      </c>
      <c r="G238" s="253"/>
      <c r="H238" s="254" t="s">
        <v>24</v>
      </c>
      <c r="I238" s="256"/>
      <c r="J238" s="253"/>
      <c r="K238" s="253"/>
      <c r="L238" s="257"/>
      <c r="M238" s="258"/>
      <c r="N238" s="259"/>
      <c r="O238" s="259"/>
      <c r="P238" s="259"/>
      <c r="Q238" s="259"/>
      <c r="R238" s="259"/>
      <c r="S238" s="259"/>
      <c r="T238" s="260"/>
      <c r="AT238" s="261" t="s">
        <v>180</v>
      </c>
      <c r="AU238" s="261" t="s">
        <v>87</v>
      </c>
      <c r="AV238" s="12" t="s">
        <v>25</v>
      </c>
      <c r="AW238" s="12" t="s">
        <v>38</v>
      </c>
      <c r="AX238" s="12" t="s">
        <v>75</v>
      </c>
      <c r="AY238" s="261" t="s">
        <v>167</v>
      </c>
    </row>
    <row r="239" spans="2:51" s="13" customFormat="1" ht="13.5">
      <c r="B239" s="262"/>
      <c r="C239" s="263"/>
      <c r="D239" s="248" t="s">
        <v>180</v>
      </c>
      <c r="E239" s="264" t="s">
        <v>24</v>
      </c>
      <c r="F239" s="265" t="s">
        <v>2577</v>
      </c>
      <c r="G239" s="263"/>
      <c r="H239" s="266">
        <v>3.2</v>
      </c>
      <c r="I239" s="267"/>
      <c r="J239" s="263"/>
      <c r="K239" s="263"/>
      <c r="L239" s="268"/>
      <c r="M239" s="269"/>
      <c r="N239" s="270"/>
      <c r="O239" s="270"/>
      <c r="P239" s="270"/>
      <c r="Q239" s="270"/>
      <c r="R239" s="270"/>
      <c r="S239" s="270"/>
      <c r="T239" s="271"/>
      <c r="AT239" s="272" t="s">
        <v>180</v>
      </c>
      <c r="AU239" s="272" t="s">
        <v>87</v>
      </c>
      <c r="AV239" s="13" t="s">
        <v>87</v>
      </c>
      <c r="AW239" s="13" t="s">
        <v>38</v>
      </c>
      <c r="AX239" s="13" t="s">
        <v>75</v>
      </c>
      <c r="AY239" s="272" t="s">
        <v>167</v>
      </c>
    </row>
    <row r="240" spans="2:51" s="12" customFormat="1" ht="13.5">
      <c r="B240" s="252"/>
      <c r="C240" s="253"/>
      <c r="D240" s="248" t="s">
        <v>180</v>
      </c>
      <c r="E240" s="254" t="s">
        <v>24</v>
      </c>
      <c r="F240" s="255" t="s">
        <v>2574</v>
      </c>
      <c r="G240" s="253"/>
      <c r="H240" s="254" t="s">
        <v>24</v>
      </c>
      <c r="I240" s="256"/>
      <c r="J240" s="253"/>
      <c r="K240" s="253"/>
      <c r="L240" s="257"/>
      <c r="M240" s="258"/>
      <c r="N240" s="259"/>
      <c r="O240" s="259"/>
      <c r="P240" s="259"/>
      <c r="Q240" s="259"/>
      <c r="R240" s="259"/>
      <c r="S240" s="259"/>
      <c r="T240" s="260"/>
      <c r="AT240" s="261" t="s">
        <v>180</v>
      </c>
      <c r="AU240" s="261" t="s">
        <v>87</v>
      </c>
      <c r="AV240" s="12" t="s">
        <v>25</v>
      </c>
      <c r="AW240" s="12" t="s">
        <v>38</v>
      </c>
      <c r="AX240" s="12" t="s">
        <v>75</v>
      </c>
      <c r="AY240" s="261" t="s">
        <v>167</v>
      </c>
    </row>
    <row r="241" spans="2:51" s="13" customFormat="1" ht="13.5">
      <c r="B241" s="262"/>
      <c r="C241" s="263"/>
      <c r="D241" s="248" t="s">
        <v>180</v>
      </c>
      <c r="E241" s="264" t="s">
        <v>24</v>
      </c>
      <c r="F241" s="265" t="s">
        <v>2578</v>
      </c>
      <c r="G241" s="263"/>
      <c r="H241" s="266">
        <v>5</v>
      </c>
      <c r="I241" s="267"/>
      <c r="J241" s="263"/>
      <c r="K241" s="263"/>
      <c r="L241" s="268"/>
      <c r="M241" s="269"/>
      <c r="N241" s="270"/>
      <c r="O241" s="270"/>
      <c r="P241" s="270"/>
      <c r="Q241" s="270"/>
      <c r="R241" s="270"/>
      <c r="S241" s="270"/>
      <c r="T241" s="271"/>
      <c r="AT241" s="272" t="s">
        <v>180</v>
      </c>
      <c r="AU241" s="272" t="s">
        <v>87</v>
      </c>
      <c r="AV241" s="13" t="s">
        <v>87</v>
      </c>
      <c r="AW241" s="13" t="s">
        <v>38</v>
      </c>
      <c r="AX241" s="13" t="s">
        <v>75</v>
      </c>
      <c r="AY241" s="272" t="s">
        <v>167</v>
      </c>
    </row>
    <row r="242" spans="2:51" s="12" customFormat="1" ht="13.5">
      <c r="B242" s="252"/>
      <c r="C242" s="253"/>
      <c r="D242" s="248" t="s">
        <v>180</v>
      </c>
      <c r="E242" s="254" t="s">
        <v>24</v>
      </c>
      <c r="F242" s="255" t="s">
        <v>2579</v>
      </c>
      <c r="G242" s="253"/>
      <c r="H242" s="254" t="s">
        <v>24</v>
      </c>
      <c r="I242" s="256"/>
      <c r="J242" s="253"/>
      <c r="K242" s="253"/>
      <c r="L242" s="257"/>
      <c r="M242" s="258"/>
      <c r="N242" s="259"/>
      <c r="O242" s="259"/>
      <c r="P242" s="259"/>
      <c r="Q242" s="259"/>
      <c r="R242" s="259"/>
      <c r="S242" s="259"/>
      <c r="T242" s="260"/>
      <c r="AT242" s="261" t="s">
        <v>180</v>
      </c>
      <c r="AU242" s="261" t="s">
        <v>87</v>
      </c>
      <c r="AV242" s="12" t="s">
        <v>25</v>
      </c>
      <c r="AW242" s="12" t="s">
        <v>38</v>
      </c>
      <c r="AX242" s="12" t="s">
        <v>75</v>
      </c>
      <c r="AY242" s="261" t="s">
        <v>167</v>
      </c>
    </row>
    <row r="243" spans="2:51" s="13" customFormat="1" ht="13.5">
      <c r="B243" s="262"/>
      <c r="C243" s="263"/>
      <c r="D243" s="248" t="s">
        <v>180</v>
      </c>
      <c r="E243" s="264" t="s">
        <v>24</v>
      </c>
      <c r="F243" s="265" t="s">
        <v>2580</v>
      </c>
      <c r="G243" s="263"/>
      <c r="H243" s="266">
        <v>5.85</v>
      </c>
      <c r="I243" s="267"/>
      <c r="J243" s="263"/>
      <c r="K243" s="263"/>
      <c r="L243" s="268"/>
      <c r="M243" s="269"/>
      <c r="N243" s="270"/>
      <c r="O243" s="270"/>
      <c r="P243" s="270"/>
      <c r="Q243" s="270"/>
      <c r="R243" s="270"/>
      <c r="S243" s="270"/>
      <c r="T243" s="271"/>
      <c r="AT243" s="272" t="s">
        <v>180</v>
      </c>
      <c r="AU243" s="272" t="s">
        <v>87</v>
      </c>
      <c r="AV243" s="13" t="s">
        <v>87</v>
      </c>
      <c r="AW243" s="13" t="s">
        <v>38</v>
      </c>
      <c r="AX243" s="13" t="s">
        <v>75</v>
      </c>
      <c r="AY243" s="272" t="s">
        <v>167</v>
      </c>
    </row>
    <row r="244" spans="2:51" s="12" customFormat="1" ht="13.5">
      <c r="B244" s="252"/>
      <c r="C244" s="253"/>
      <c r="D244" s="248" t="s">
        <v>180</v>
      </c>
      <c r="E244" s="254" t="s">
        <v>24</v>
      </c>
      <c r="F244" s="255" t="s">
        <v>2581</v>
      </c>
      <c r="G244" s="253"/>
      <c r="H244" s="254" t="s">
        <v>24</v>
      </c>
      <c r="I244" s="256"/>
      <c r="J244" s="253"/>
      <c r="K244" s="253"/>
      <c r="L244" s="257"/>
      <c r="M244" s="258"/>
      <c r="N244" s="259"/>
      <c r="O244" s="259"/>
      <c r="P244" s="259"/>
      <c r="Q244" s="259"/>
      <c r="R244" s="259"/>
      <c r="S244" s="259"/>
      <c r="T244" s="260"/>
      <c r="AT244" s="261" t="s">
        <v>180</v>
      </c>
      <c r="AU244" s="261" t="s">
        <v>87</v>
      </c>
      <c r="AV244" s="12" t="s">
        <v>25</v>
      </c>
      <c r="AW244" s="12" t="s">
        <v>38</v>
      </c>
      <c r="AX244" s="12" t="s">
        <v>75</v>
      </c>
      <c r="AY244" s="261" t="s">
        <v>167</v>
      </c>
    </row>
    <row r="245" spans="2:51" s="13" customFormat="1" ht="13.5">
      <c r="B245" s="262"/>
      <c r="C245" s="263"/>
      <c r="D245" s="248" t="s">
        <v>180</v>
      </c>
      <c r="E245" s="264" t="s">
        <v>24</v>
      </c>
      <c r="F245" s="265" t="s">
        <v>2582</v>
      </c>
      <c r="G245" s="263"/>
      <c r="H245" s="266">
        <v>6.375</v>
      </c>
      <c r="I245" s="267"/>
      <c r="J245" s="263"/>
      <c r="K245" s="263"/>
      <c r="L245" s="268"/>
      <c r="M245" s="269"/>
      <c r="N245" s="270"/>
      <c r="O245" s="270"/>
      <c r="P245" s="270"/>
      <c r="Q245" s="270"/>
      <c r="R245" s="270"/>
      <c r="S245" s="270"/>
      <c r="T245" s="271"/>
      <c r="AT245" s="272" t="s">
        <v>180</v>
      </c>
      <c r="AU245" s="272" t="s">
        <v>87</v>
      </c>
      <c r="AV245" s="13" t="s">
        <v>87</v>
      </c>
      <c r="AW245" s="13" t="s">
        <v>38</v>
      </c>
      <c r="AX245" s="13" t="s">
        <v>75</v>
      </c>
      <c r="AY245" s="272" t="s">
        <v>167</v>
      </c>
    </row>
    <row r="246" spans="2:51" s="12" customFormat="1" ht="13.5">
      <c r="B246" s="252"/>
      <c r="C246" s="253"/>
      <c r="D246" s="248" t="s">
        <v>180</v>
      </c>
      <c r="E246" s="254" t="s">
        <v>24</v>
      </c>
      <c r="F246" s="255" t="s">
        <v>2576</v>
      </c>
      <c r="G246" s="253"/>
      <c r="H246" s="254" t="s">
        <v>24</v>
      </c>
      <c r="I246" s="256"/>
      <c r="J246" s="253"/>
      <c r="K246" s="253"/>
      <c r="L246" s="257"/>
      <c r="M246" s="258"/>
      <c r="N246" s="259"/>
      <c r="O246" s="259"/>
      <c r="P246" s="259"/>
      <c r="Q246" s="259"/>
      <c r="R246" s="259"/>
      <c r="S246" s="259"/>
      <c r="T246" s="260"/>
      <c r="AT246" s="261" t="s">
        <v>180</v>
      </c>
      <c r="AU246" s="261" t="s">
        <v>87</v>
      </c>
      <c r="AV246" s="12" t="s">
        <v>25</v>
      </c>
      <c r="AW246" s="12" t="s">
        <v>38</v>
      </c>
      <c r="AX246" s="12" t="s">
        <v>75</v>
      </c>
      <c r="AY246" s="261" t="s">
        <v>167</v>
      </c>
    </row>
    <row r="247" spans="2:51" s="13" customFormat="1" ht="13.5">
      <c r="B247" s="262"/>
      <c r="C247" s="263"/>
      <c r="D247" s="248" t="s">
        <v>180</v>
      </c>
      <c r="E247" s="264" t="s">
        <v>24</v>
      </c>
      <c r="F247" s="265" t="s">
        <v>2583</v>
      </c>
      <c r="G247" s="263"/>
      <c r="H247" s="266">
        <v>10</v>
      </c>
      <c r="I247" s="267"/>
      <c r="J247" s="263"/>
      <c r="K247" s="263"/>
      <c r="L247" s="268"/>
      <c r="M247" s="269"/>
      <c r="N247" s="270"/>
      <c r="O247" s="270"/>
      <c r="P247" s="270"/>
      <c r="Q247" s="270"/>
      <c r="R247" s="270"/>
      <c r="S247" s="270"/>
      <c r="T247" s="271"/>
      <c r="AT247" s="272" t="s">
        <v>180</v>
      </c>
      <c r="AU247" s="272" t="s">
        <v>87</v>
      </c>
      <c r="AV247" s="13" t="s">
        <v>87</v>
      </c>
      <c r="AW247" s="13" t="s">
        <v>38</v>
      </c>
      <c r="AX247" s="13" t="s">
        <v>75</v>
      </c>
      <c r="AY247" s="272" t="s">
        <v>167</v>
      </c>
    </row>
    <row r="248" spans="2:51" s="14" customFormat="1" ht="13.5">
      <c r="B248" s="273"/>
      <c r="C248" s="274"/>
      <c r="D248" s="248" t="s">
        <v>180</v>
      </c>
      <c r="E248" s="275" t="s">
        <v>24</v>
      </c>
      <c r="F248" s="276" t="s">
        <v>201</v>
      </c>
      <c r="G248" s="274"/>
      <c r="H248" s="277">
        <v>33.425</v>
      </c>
      <c r="I248" s="278"/>
      <c r="J248" s="274"/>
      <c r="K248" s="274"/>
      <c r="L248" s="279"/>
      <c r="M248" s="280"/>
      <c r="N248" s="281"/>
      <c r="O248" s="281"/>
      <c r="P248" s="281"/>
      <c r="Q248" s="281"/>
      <c r="R248" s="281"/>
      <c r="S248" s="281"/>
      <c r="T248" s="282"/>
      <c r="AT248" s="283" t="s">
        <v>180</v>
      </c>
      <c r="AU248" s="283" t="s">
        <v>87</v>
      </c>
      <c r="AV248" s="14" t="s">
        <v>174</v>
      </c>
      <c r="AW248" s="14" t="s">
        <v>6</v>
      </c>
      <c r="AX248" s="14" t="s">
        <v>25</v>
      </c>
      <c r="AY248" s="283" t="s">
        <v>167</v>
      </c>
    </row>
    <row r="249" spans="2:65" s="1" customFormat="1" ht="22.8" customHeight="1">
      <c r="B249" s="47"/>
      <c r="C249" s="236" t="s">
        <v>348</v>
      </c>
      <c r="D249" s="236" t="s">
        <v>169</v>
      </c>
      <c r="E249" s="237" t="s">
        <v>2584</v>
      </c>
      <c r="F249" s="238" t="s">
        <v>2585</v>
      </c>
      <c r="G249" s="239" t="s">
        <v>172</v>
      </c>
      <c r="H249" s="240">
        <v>33.425</v>
      </c>
      <c r="I249" s="241"/>
      <c r="J249" s="242">
        <f>ROUND(I249*H249,2)</f>
        <v>0</v>
      </c>
      <c r="K249" s="238" t="s">
        <v>24</v>
      </c>
      <c r="L249" s="73"/>
      <c r="M249" s="243" t="s">
        <v>24</v>
      </c>
      <c r="N249" s="244" t="s">
        <v>47</v>
      </c>
      <c r="O249" s="48"/>
      <c r="P249" s="245">
        <f>O249*H249</f>
        <v>0</v>
      </c>
      <c r="Q249" s="245">
        <v>0</v>
      </c>
      <c r="R249" s="245">
        <f>Q249*H249</f>
        <v>0</v>
      </c>
      <c r="S249" s="245">
        <v>0</v>
      </c>
      <c r="T249" s="246">
        <f>S249*H249</f>
        <v>0</v>
      </c>
      <c r="AR249" s="25" t="s">
        <v>174</v>
      </c>
      <c r="AT249" s="25" t="s">
        <v>169</v>
      </c>
      <c r="AU249" s="25" t="s">
        <v>87</v>
      </c>
      <c r="AY249" s="25" t="s">
        <v>167</v>
      </c>
      <c r="BE249" s="247">
        <f>IF(N249="základní",J249,0)</f>
        <v>0</v>
      </c>
      <c r="BF249" s="247">
        <f>IF(N249="snížená",J249,0)</f>
        <v>0</v>
      </c>
      <c r="BG249" s="247">
        <f>IF(N249="zákl. přenesená",J249,0)</f>
        <v>0</v>
      </c>
      <c r="BH249" s="247">
        <f>IF(N249="sníž. přenesená",J249,0)</f>
        <v>0</v>
      </c>
      <c r="BI249" s="247">
        <f>IF(N249="nulová",J249,0)</f>
        <v>0</v>
      </c>
      <c r="BJ249" s="25" t="s">
        <v>87</v>
      </c>
      <c r="BK249" s="247">
        <f>ROUND(I249*H249,2)</f>
        <v>0</v>
      </c>
      <c r="BL249" s="25" t="s">
        <v>174</v>
      </c>
      <c r="BM249" s="25" t="s">
        <v>2586</v>
      </c>
    </row>
    <row r="250" spans="2:47" s="1" customFormat="1" ht="13.5">
      <c r="B250" s="47"/>
      <c r="C250" s="75"/>
      <c r="D250" s="248" t="s">
        <v>176</v>
      </c>
      <c r="E250" s="75"/>
      <c r="F250" s="249" t="s">
        <v>2587</v>
      </c>
      <c r="G250" s="75"/>
      <c r="H250" s="75"/>
      <c r="I250" s="204"/>
      <c r="J250" s="75"/>
      <c r="K250" s="75"/>
      <c r="L250" s="73"/>
      <c r="M250" s="250"/>
      <c r="N250" s="48"/>
      <c r="O250" s="48"/>
      <c r="P250" s="48"/>
      <c r="Q250" s="48"/>
      <c r="R250" s="48"/>
      <c r="S250" s="48"/>
      <c r="T250" s="96"/>
      <c r="AT250" s="25" t="s">
        <v>176</v>
      </c>
      <c r="AU250" s="25" t="s">
        <v>87</v>
      </c>
    </row>
    <row r="251" spans="2:63" s="11" customFormat="1" ht="29.85" customHeight="1">
      <c r="B251" s="220"/>
      <c r="C251" s="221"/>
      <c r="D251" s="222" t="s">
        <v>74</v>
      </c>
      <c r="E251" s="234" t="s">
        <v>174</v>
      </c>
      <c r="F251" s="234" t="s">
        <v>2588</v>
      </c>
      <c r="G251" s="221"/>
      <c r="H251" s="221"/>
      <c r="I251" s="224"/>
      <c r="J251" s="235">
        <f>BK251</f>
        <v>0</v>
      </c>
      <c r="K251" s="221"/>
      <c r="L251" s="226"/>
      <c r="M251" s="227"/>
      <c r="N251" s="228"/>
      <c r="O251" s="228"/>
      <c r="P251" s="229">
        <f>SUM(P252:P271)</f>
        <v>0</v>
      </c>
      <c r="Q251" s="228"/>
      <c r="R251" s="229">
        <f>SUM(R252:R271)</f>
        <v>16.018081000000002</v>
      </c>
      <c r="S251" s="228"/>
      <c r="T251" s="230">
        <f>SUM(T252:T271)</f>
        <v>0</v>
      </c>
      <c r="AR251" s="231" t="s">
        <v>25</v>
      </c>
      <c r="AT251" s="232" t="s">
        <v>74</v>
      </c>
      <c r="AU251" s="232" t="s">
        <v>25</v>
      </c>
      <c r="AY251" s="231" t="s">
        <v>167</v>
      </c>
      <c r="BK251" s="233">
        <f>SUM(BK252:BK271)</f>
        <v>0</v>
      </c>
    </row>
    <row r="252" spans="2:65" s="1" customFormat="1" ht="22.8" customHeight="1">
      <c r="B252" s="47"/>
      <c r="C252" s="236" t="s">
        <v>354</v>
      </c>
      <c r="D252" s="236" t="s">
        <v>169</v>
      </c>
      <c r="E252" s="237" t="s">
        <v>2589</v>
      </c>
      <c r="F252" s="238" t="s">
        <v>2590</v>
      </c>
      <c r="G252" s="239" t="s">
        <v>226</v>
      </c>
      <c r="H252" s="240">
        <v>7.2</v>
      </c>
      <c r="I252" s="241"/>
      <c r="J252" s="242">
        <f>ROUND(I252*H252,2)</f>
        <v>0</v>
      </c>
      <c r="K252" s="238" t="s">
        <v>24</v>
      </c>
      <c r="L252" s="73"/>
      <c r="M252" s="243" t="s">
        <v>24</v>
      </c>
      <c r="N252" s="244" t="s">
        <v>47</v>
      </c>
      <c r="O252" s="48"/>
      <c r="P252" s="245">
        <f>O252*H252</f>
        <v>0</v>
      </c>
      <c r="Q252" s="245">
        <v>0.20266</v>
      </c>
      <c r="R252" s="245">
        <f>Q252*H252</f>
        <v>1.459152</v>
      </c>
      <c r="S252" s="245">
        <v>0</v>
      </c>
      <c r="T252" s="246">
        <f>S252*H252</f>
        <v>0</v>
      </c>
      <c r="AR252" s="25" t="s">
        <v>174</v>
      </c>
      <c r="AT252" s="25" t="s">
        <v>169</v>
      </c>
      <c r="AU252" s="25" t="s">
        <v>87</v>
      </c>
      <c r="AY252" s="25" t="s">
        <v>167</v>
      </c>
      <c r="BE252" s="247">
        <f>IF(N252="základní",J252,0)</f>
        <v>0</v>
      </c>
      <c r="BF252" s="247">
        <f>IF(N252="snížená",J252,0)</f>
        <v>0</v>
      </c>
      <c r="BG252" s="247">
        <f>IF(N252="zákl. přenesená",J252,0)</f>
        <v>0</v>
      </c>
      <c r="BH252" s="247">
        <f>IF(N252="sníž. přenesená",J252,0)</f>
        <v>0</v>
      </c>
      <c r="BI252" s="247">
        <f>IF(N252="nulová",J252,0)</f>
        <v>0</v>
      </c>
      <c r="BJ252" s="25" t="s">
        <v>87</v>
      </c>
      <c r="BK252" s="247">
        <f>ROUND(I252*H252,2)</f>
        <v>0</v>
      </c>
      <c r="BL252" s="25" t="s">
        <v>174</v>
      </c>
      <c r="BM252" s="25" t="s">
        <v>2591</v>
      </c>
    </row>
    <row r="253" spans="2:47" s="1" customFormat="1" ht="13.5">
      <c r="B253" s="47"/>
      <c r="C253" s="75"/>
      <c r="D253" s="248" t="s">
        <v>176</v>
      </c>
      <c r="E253" s="75"/>
      <c r="F253" s="249" t="s">
        <v>2590</v>
      </c>
      <c r="G253" s="75"/>
      <c r="H253" s="75"/>
      <c r="I253" s="204"/>
      <c r="J253" s="75"/>
      <c r="K253" s="75"/>
      <c r="L253" s="73"/>
      <c r="M253" s="250"/>
      <c r="N253" s="48"/>
      <c r="O253" s="48"/>
      <c r="P253" s="48"/>
      <c r="Q253" s="48"/>
      <c r="R253" s="48"/>
      <c r="S253" s="48"/>
      <c r="T253" s="96"/>
      <c r="AT253" s="25" t="s">
        <v>176</v>
      </c>
      <c r="AU253" s="25" t="s">
        <v>87</v>
      </c>
    </row>
    <row r="254" spans="2:51" s="13" customFormat="1" ht="13.5">
      <c r="B254" s="262"/>
      <c r="C254" s="263"/>
      <c r="D254" s="248" t="s">
        <v>180</v>
      </c>
      <c r="E254" s="264" t="s">
        <v>24</v>
      </c>
      <c r="F254" s="265" t="s">
        <v>2478</v>
      </c>
      <c r="G254" s="263"/>
      <c r="H254" s="266">
        <v>7.2</v>
      </c>
      <c r="I254" s="267"/>
      <c r="J254" s="263"/>
      <c r="K254" s="263"/>
      <c r="L254" s="268"/>
      <c r="M254" s="269"/>
      <c r="N254" s="270"/>
      <c r="O254" s="270"/>
      <c r="P254" s="270"/>
      <c r="Q254" s="270"/>
      <c r="R254" s="270"/>
      <c r="S254" s="270"/>
      <c r="T254" s="271"/>
      <c r="AT254" s="272" t="s">
        <v>180</v>
      </c>
      <c r="AU254" s="272" t="s">
        <v>87</v>
      </c>
      <c r="AV254" s="13" t="s">
        <v>87</v>
      </c>
      <c r="AW254" s="13" t="s">
        <v>38</v>
      </c>
      <c r="AX254" s="13" t="s">
        <v>25</v>
      </c>
      <c r="AY254" s="272" t="s">
        <v>167</v>
      </c>
    </row>
    <row r="255" spans="2:65" s="1" customFormat="1" ht="14.4" customHeight="1">
      <c r="B255" s="47"/>
      <c r="C255" s="236" t="s">
        <v>361</v>
      </c>
      <c r="D255" s="236" t="s">
        <v>169</v>
      </c>
      <c r="E255" s="237" t="s">
        <v>2592</v>
      </c>
      <c r="F255" s="238" t="s">
        <v>2593</v>
      </c>
      <c r="G255" s="239" t="s">
        <v>172</v>
      </c>
      <c r="H255" s="240">
        <v>7.7</v>
      </c>
      <c r="I255" s="241"/>
      <c r="J255" s="242">
        <f>ROUND(I255*H255,2)</f>
        <v>0</v>
      </c>
      <c r="K255" s="238" t="s">
        <v>24</v>
      </c>
      <c r="L255" s="73"/>
      <c r="M255" s="243" t="s">
        <v>24</v>
      </c>
      <c r="N255" s="244" t="s">
        <v>47</v>
      </c>
      <c r="O255" s="48"/>
      <c r="P255" s="245">
        <f>O255*H255</f>
        <v>0</v>
      </c>
      <c r="Q255" s="245">
        <v>1.89077</v>
      </c>
      <c r="R255" s="245">
        <f>Q255*H255</f>
        <v>14.558929000000001</v>
      </c>
      <c r="S255" s="245">
        <v>0</v>
      </c>
      <c r="T255" s="246">
        <f>S255*H255</f>
        <v>0</v>
      </c>
      <c r="AR255" s="25" t="s">
        <v>174</v>
      </c>
      <c r="AT255" s="25" t="s">
        <v>169</v>
      </c>
      <c r="AU255" s="25" t="s">
        <v>87</v>
      </c>
      <c r="AY255" s="25" t="s">
        <v>167</v>
      </c>
      <c r="BE255" s="247">
        <f>IF(N255="základní",J255,0)</f>
        <v>0</v>
      </c>
      <c r="BF255" s="247">
        <f>IF(N255="snížená",J255,0)</f>
        <v>0</v>
      </c>
      <c r="BG255" s="247">
        <f>IF(N255="zákl. přenesená",J255,0)</f>
        <v>0</v>
      </c>
      <c r="BH255" s="247">
        <f>IF(N255="sníž. přenesená",J255,0)</f>
        <v>0</v>
      </c>
      <c r="BI255" s="247">
        <f>IF(N255="nulová",J255,0)</f>
        <v>0</v>
      </c>
      <c r="BJ255" s="25" t="s">
        <v>87</v>
      </c>
      <c r="BK255" s="247">
        <f>ROUND(I255*H255,2)</f>
        <v>0</v>
      </c>
      <c r="BL255" s="25" t="s">
        <v>174</v>
      </c>
      <c r="BM255" s="25" t="s">
        <v>2594</v>
      </c>
    </row>
    <row r="256" spans="2:47" s="1" customFormat="1" ht="13.5">
      <c r="B256" s="47"/>
      <c r="C256" s="75"/>
      <c r="D256" s="248" t="s">
        <v>176</v>
      </c>
      <c r="E256" s="75"/>
      <c r="F256" s="249" t="s">
        <v>2593</v>
      </c>
      <c r="G256" s="75"/>
      <c r="H256" s="75"/>
      <c r="I256" s="204"/>
      <c r="J256" s="75"/>
      <c r="K256" s="75"/>
      <c r="L256" s="73"/>
      <c r="M256" s="250"/>
      <c r="N256" s="48"/>
      <c r="O256" s="48"/>
      <c r="P256" s="48"/>
      <c r="Q256" s="48"/>
      <c r="R256" s="48"/>
      <c r="S256" s="48"/>
      <c r="T256" s="96"/>
      <c r="AT256" s="25" t="s">
        <v>176</v>
      </c>
      <c r="AU256" s="25" t="s">
        <v>87</v>
      </c>
    </row>
    <row r="257" spans="2:51" s="12" customFormat="1" ht="13.5">
      <c r="B257" s="252"/>
      <c r="C257" s="253"/>
      <c r="D257" s="248" t="s">
        <v>180</v>
      </c>
      <c r="E257" s="254" t="s">
        <v>24</v>
      </c>
      <c r="F257" s="255" t="s">
        <v>2573</v>
      </c>
      <c r="G257" s="253"/>
      <c r="H257" s="254" t="s">
        <v>24</v>
      </c>
      <c r="I257" s="256"/>
      <c r="J257" s="253"/>
      <c r="K257" s="253"/>
      <c r="L257" s="257"/>
      <c r="M257" s="258"/>
      <c r="N257" s="259"/>
      <c r="O257" s="259"/>
      <c r="P257" s="259"/>
      <c r="Q257" s="259"/>
      <c r="R257" s="259"/>
      <c r="S257" s="259"/>
      <c r="T257" s="260"/>
      <c r="AT257" s="261" t="s">
        <v>180</v>
      </c>
      <c r="AU257" s="261" t="s">
        <v>87</v>
      </c>
      <c r="AV257" s="12" t="s">
        <v>25</v>
      </c>
      <c r="AW257" s="12" t="s">
        <v>38</v>
      </c>
      <c r="AX257" s="12" t="s">
        <v>75</v>
      </c>
      <c r="AY257" s="261" t="s">
        <v>167</v>
      </c>
    </row>
    <row r="258" spans="2:51" s="12" customFormat="1" ht="13.5">
      <c r="B258" s="252"/>
      <c r="C258" s="253"/>
      <c r="D258" s="248" t="s">
        <v>180</v>
      </c>
      <c r="E258" s="254" t="s">
        <v>24</v>
      </c>
      <c r="F258" s="255" t="s">
        <v>2574</v>
      </c>
      <c r="G258" s="253"/>
      <c r="H258" s="254" t="s">
        <v>24</v>
      </c>
      <c r="I258" s="256"/>
      <c r="J258" s="253"/>
      <c r="K258" s="253"/>
      <c r="L258" s="257"/>
      <c r="M258" s="258"/>
      <c r="N258" s="259"/>
      <c r="O258" s="259"/>
      <c r="P258" s="259"/>
      <c r="Q258" s="259"/>
      <c r="R258" s="259"/>
      <c r="S258" s="259"/>
      <c r="T258" s="260"/>
      <c r="AT258" s="261" t="s">
        <v>180</v>
      </c>
      <c r="AU258" s="261" t="s">
        <v>87</v>
      </c>
      <c r="AV258" s="12" t="s">
        <v>25</v>
      </c>
      <c r="AW258" s="12" t="s">
        <v>38</v>
      </c>
      <c r="AX258" s="12" t="s">
        <v>75</v>
      </c>
      <c r="AY258" s="261" t="s">
        <v>167</v>
      </c>
    </row>
    <row r="259" spans="2:51" s="13" customFormat="1" ht="13.5">
      <c r="B259" s="262"/>
      <c r="C259" s="263"/>
      <c r="D259" s="248" t="s">
        <v>180</v>
      </c>
      <c r="E259" s="264" t="s">
        <v>24</v>
      </c>
      <c r="F259" s="265" t="s">
        <v>2595</v>
      </c>
      <c r="G259" s="263"/>
      <c r="H259" s="266">
        <v>0.6</v>
      </c>
      <c r="I259" s="267"/>
      <c r="J259" s="263"/>
      <c r="K259" s="263"/>
      <c r="L259" s="268"/>
      <c r="M259" s="269"/>
      <c r="N259" s="270"/>
      <c r="O259" s="270"/>
      <c r="P259" s="270"/>
      <c r="Q259" s="270"/>
      <c r="R259" s="270"/>
      <c r="S259" s="270"/>
      <c r="T259" s="271"/>
      <c r="AT259" s="272" t="s">
        <v>180</v>
      </c>
      <c r="AU259" s="272" t="s">
        <v>87</v>
      </c>
      <c r="AV259" s="13" t="s">
        <v>87</v>
      </c>
      <c r="AW259" s="13" t="s">
        <v>38</v>
      </c>
      <c r="AX259" s="13" t="s">
        <v>75</v>
      </c>
      <c r="AY259" s="272" t="s">
        <v>167</v>
      </c>
    </row>
    <row r="260" spans="2:51" s="12" customFormat="1" ht="13.5">
      <c r="B260" s="252"/>
      <c r="C260" s="253"/>
      <c r="D260" s="248" t="s">
        <v>180</v>
      </c>
      <c r="E260" s="254" t="s">
        <v>24</v>
      </c>
      <c r="F260" s="255" t="s">
        <v>2576</v>
      </c>
      <c r="G260" s="253"/>
      <c r="H260" s="254" t="s">
        <v>24</v>
      </c>
      <c r="I260" s="256"/>
      <c r="J260" s="253"/>
      <c r="K260" s="253"/>
      <c r="L260" s="257"/>
      <c r="M260" s="258"/>
      <c r="N260" s="259"/>
      <c r="O260" s="259"/>
      <c r="P260" s="259"/>
      <c r="Q260" s="259"/>
      <c r="R260" s="259"/>
      <c r="S260" s="259"/>
      <c r="T260" s="260"/>
      <c r="AT260" s="261" t="s">
        <v>180</v>
      </c>
      <c r="AU260" s="261" t="s">
        <v>87</v>
      </c>
      <c r="AV260" s="12" t="s">
        <v>25</v>
      </c>
      <c r="AW260" s="12" t="s">
        <v>38</v>
      </c>
      <c r="AX260" s="12" t="s">
        <v>75</v>
      </c>
      <c r="AY260" s="261" t="s">
        <v>167</v>
      </c>
    </row>
    <row r="261" spans="2:51" s="13" customFormat="1" ht="13.5">
      <c r="B261" s="262"/>
      <c r="C261" s="263"/>
      <c r="D261" s="248" t="s">
        <v>180</v>
      </c>
      <c r="E261" s="264" t="s">
        <v>24</v>
      </c>
      <c r="F261" s="265" t="s">
        <v>2596</v>
      </c>
      <c r="G261" s="263"/>
      <c r="H261" s="266">
        <v>0.8</v>
      </c>
      <c r="I261" s="267"/>
      <c r="J261" s="263"/>
      <c r="K261" s="263"/>
      <c r="L261" s="268"/>
      <c r="M261" s="269"/>
      <c r="N261" s="270"/>
      <c r="O261" s="270"/>
      <c r="P261" s="270"/>
      <c r="Q261" s="270"/>
      <c r="R261" s="270"/>
      <c r="S261" s="270"/>
      <c r="T261" s="271"/>
      <c r="AT261" s="272" t="s">
        <v>180</v>
      </c>
      <c r="AU261" s="272" t="s">
        <v>87</v>
      </c>
      <c r="AV261" s="13" t="s">
        <v>87</v>
      </c>
      <c r="AW261" s="13" t="s">
        <v>38</v>
      </c>
      <c r="AX261" s="13" t="s">
        <v>75</v>
      </c>
      <c r="AY261" s="272" t="s">
        <v>167</v>
      </c>
    </row>
    <row r="262" spans="2:51" s="12" customFormat="1" ht="13.5">
      <c r="B262" s="252"/>
      <c r="C262" s="253"/>
      <c r="D262" s="248" t="s">
        <v>180</v>
      </c>
      <c r="E262" s="254" t="s">
        <v>24</v>
      </c>
      <c r="F262" s="255" t="s">
        <v>2504</v>
      </c>
      <c r="G262" s="253"/>
      <c r="H262" s="254" t="s">
        <v>24</v>
      </c>
      <c r="I262" s="256"/>
      <c r="J262" s="253"/>
      <c r="K262" s="253"/>
      <c r="L262" s="257"/>
      <c r="M262" s="258"/>
      <c r="N262" s="259"/>
      <c r="O262" s="259"/>
      <c r="P262" s="259"/>
      <c r="Q262" s="259"/>
      <c r="R262" s="259"/>
      <c r="S262" s="259"/>
      <c r="T262" s="260"/>
      <c r="AT262" s="261" t="s">
        <v>180</v>
      </c>
      <c r="AU262" s="261" t="s">
        <v>87</v>
      </c>
      <c r="AV262" s="12" t="s">
        <v>25</v>
      </c>
      <c r="AW262" s="12" t="s">
        <v>38</v>
      </c>
      <c r="AX262" s="12" t="s">
        <v>75</v>
      </c>
      <c r="AY262" s="261" t="s">
        <v>167</v>
      </c>
    </row>
    <row r="263" spans="2:51" s="12" customFormat="1" ht="13.5">
      <c r="B263" s="252"/>
      <c r="C263" s="253"/>
      <c r="D263" s="248" t="s">
        <v>180</v>
      </c>
      <c r="E263" s="254" t="s">
        <v>24</v>
      </c>
      <c r="F263" s="255" t="s">
        <v>2574</v>
      </c>
      <c r="G263" s="253"/>
      <c r="H263" s="254" t="s">
        <v>24</v>
      </c>
      <c r="I263" s="256"/>
      <c r="J263" s="253"/>
      <c r="K263" s="253"/>
      <c r="L263" s="257"/>
      <c r="M263" s="258"/>
      <c r="N263" s="259"/>
      <c r="O263" s="259"/>
      <c r="P263" s="259"/>
      <c r="Q263" s="259"/>
      <c r="R263" s="259"/>
      <c r="S263" s="259"/>
      <c r="T263" s="260"/>
      <c r="AT263" s="261" t="s">
        <v>180</v>
      </c>
      <c r="AU263" s="261" t="s">
        <v>87</v>
      </c>
      <c r="AV263" s="12" t="s">
        <v>25</v>
      </c>
      <c r="AW263" s="12" t="s">
        <v>38</v>
      </c>
      <c r="AX263" s="12" t="s">
        <v>75</v>
      </c>
      <c r="AY263" s="261" t="s">
        <v>167</v>
      </c>
    </row>
    <row r="264" spans="2:51" s="13" customFormat="1" ht="13.5">
      <c r="B264" s="262"/>
      <c r="C264" s="263"/>
      <c r="D264" s="248" t="s">
        <v>180</v>
      </c>
      <c r="E264" s="264" t="s">
        <v>24</v>
      </c>
      <c r="F264" s="265" t="s">
        <v>2597</v>
      </c>
      <c r="G264" s="263"/>
      <c r="H264" s="266">
        <v>1</v>
      </c>
      <c r="I264" s="267"/>
      <c r="J264" s="263"/>
      <c r="K264" s="263"/>
      <c r="L264" s="268"/>
      <c r="M264" s="269"/>
      <c r="N264" s="270"/>
      <c r="O264" s="270"/>
      <c r="P264" s="270"/>
      <c r="Q264" s="270"/>
      <c r="R264" s="270"/>
      <c r="S264" s="270"/>
      <c r="T264" s="271"/>
      <c r="AT264" s="272" t="s">
        <v>180</v>
      </c>
      <c r="AU264" s="272" t="s">
        <v>87</v>
      </c>
      <c r="AV264" s="13" t="s">
        <v>87</v>
      </c>
      <c r="AW264" s="13" t="s">
        <v>38</v>
      </c>
      <c r="AX264" s="13" t="s">
        <v>75</v>
      </c>
      <c r="AY264" s="272" t="s">
        <v>167</v>
      </c>
    </row>
    <row r="265" spans="2:51" s="12" customFormat="1" ht="13.5">
      <c r="B265" s="252"/>
      <c r="C265" s="253"/>
      <c r="D265" s="248" t="s">
        <v>180</v>
      </c>
      <c r="E265" s="254" t="s">
        <v>24</v>
      </c>
      <c r="F265" s="255" t="s">
        <v>2579</v>
      </c>
      <c r="G265" s="253"/>
      <c r="H265" s="254" t="s">
        <v>24</v>
      </c>
      <c r="I265" s="256"/>
      <c r="J265" s="253"/>
      <c r="K265" s="253"/>
      <c r="L265" s="257"/>
      <c r="M265" s="258"/>
      <c r="N265" s="259"/>
      <c r="O265" s="259"/>
      <c r="P265" s="259"/>
      <c r="Q265" s="259"/>
      <c r="R265" s="259"/>
      <c r="S265" s="259"/>
      <c r="T265" s="260"/>
      <c r="AT265" s="261" t="s">
        <v>180</v>
      </c>
      <c r="AU265" s="261" t="s">
        <v>87</v>
      </c>
      <c r="AV265" s="12" t="s">
        <v>25</v>
      </c>
      <c r="AW265" s="12" t="s">
        <v>38</v>
      </c>
      <c r="AX265" s="12" t="s">
        <v>75</v>
      </c>
      <c r="AY265" s="261" t="s">
        <v>167</v>
      </c>
    </row>
    <row r="266" spans="2:51" s="13" customFormat="1" ht="13.5">
      <c r="B266" s="262"/>
      <c r="C266" s="263"/>
      <c r="D266" s="248" t="s">
        <v>180</v>
      </c>
      <c r="E266" s="264" t="s">
        <v>24</v>
      </c>
      <c r="F266" s="265" t="s">
        <v>2598</v>
      </c>
      <c r="G266" s="263"/>
      <c r="H266" s="266">
        <v>1.3</v>
      </c>
      <c r="I266" s="267"/>
      <c r="J266" s="263"/>
      <c r="K266" s="263"/>
      <c r="L266" s="268"/>
      <c r="M266" s="269"/>
      <c r="N266" s="270"/>
      <c r="O266" s="270"/>
      <c r="P266" s="270"/>
      <c r="Q266" s="270"/>
      <c r="R266" s="270"/>
      <c r="S266" s="270"/>
      <c r="T266" s="271"/>
      <c r="AT266" s="272" t="s">
        <v>180</v>
      </c>
      <c r="AU266" s="272" t="s">
        <v>87</v>
      </c>
      <c r="AV266" s="13" t="s">
        <v>87</v>
      </c>
      <c r="AW266" s="13" t="s">
        <v>38</v>
      </c>
      <c r="AX266" s="13" t="s">
        <v>75</v>
      </c>
      <c r="AY266" s="272" t="s">
        <v>167</v>
      </c>
    </row>
    <row r="267" spans="2:51" s="12" customFormat="1" ht="13.5">
      <c r="B267" s="252"/>
      <c r="C267" s="253"/>
      <c r="D267" s="248" t="s">
        <v>180</v>
      </c>
      <c r="E267" s="254" t="s">
        <v>24</v>
      </c>
      <c r="F267" s="255" t="s">
        <v>2581</v>
      </c>
      <c r="G267" s="253"/>
      <c r="H267" s="254" t="s">
        <v>24</v>
      </c>
      <c r="I267" s="256"/>
      <c r="J267" s="253"/>
      <c r="K267" s="253"/>
      <c r="L267" s="257"/>
      <c r="M267" s="258"/>
      <c r="N267" s="259"/>
      <c r="O267" s="259"/>
      <c r="P267" s="259"/>
      <c r="Q267" s="259"/>
      <c r="R267" s="259"/>
      <c r="S267" s="259"/>
      <c r="T267" s="260"/>
      <c r="AT267" s="261" t="s">
        <v>180</v>
      </c>
      <c r="AU267" s="261" t="s">
        <v>87</v>
      </c>
      <c r="AV267" s="12" t="s">
        <v>25</v>
      </c>
      <c r="AW267" s="12" t="s">
        <v>38</v>
      </c>
      <c r="AX267" s="12" t="s">
        <v>75</v>
      </c>
      <c r="AY267" s="261" t="s">
        <v>167</v>
      </c>
    </row>
    <row r="268" spans="2:51" s="13" customFormat="1" ht="13.5">
      <c r="B268" s="262"/>
      <c r="C268" s="263"/>
      <c r="D268" s="248" t="s">
        <v>180</v>
      </c>
      <c r="E268" s="264" t="s">
        <v>24</v>
      </c>
      <c r="F268" s="265" t="s">
        <v>2599</v>
      </c>
      <c r="G268" s="263"/>
      <c r="H268" s="266">
        <v>1.5</v>
      </c>
      <c r="I268" s="267"/>
      <c r="J268" s="263"/>
      <c r="K268" s="263"/>
      <c r="L268" s="268"/>
      <c r="M268" s="269"/>
      <c r="N268" s="270"/>
      <c r="O268" s="270"/>
      <c r="P268" s="270"/>
      <c r="Q268" s="270"/>
      <c r="R268" s="270"/>
      <c r="S268" s="270"/>
      <c r="T268" s="271"/>
      <c r="AT268" s="272" t="s">
        <v>180</v>
      </c>
      <c r="AU268" s="272" t="s">
        <v>87</v>
      </c>
      <c r="AV268" s="13" t="s">
        <v>87</v>
      </c>
      <c r="AW268" s="13" t="s">
        <v>38</v>
      </c>
      <c r="AX268" s="13" t="s">
        <v>75</v>
      </c>
      <c r="AY268" s="272" t="s">
        <v>167</v>
      </c>
    </row>
    <row r="269" spans="2:51" s="12" customFormat="1" ht="13.5">
      <c r="B269" s="252"/>
      <c r="C269" s="253"/>
      <c r="D269" s="248" t="s">
        <v>180</v>
      </c>
      <c r="E269" s="254" t="s">
        <v>24</v>
      </c>
      <c r="F269" s="255" t="s">
        <v>2576</v>
      </c>
      <c r="G269" s="253"/>
      <c r="H269" s="254" t="s">
        <v>24</v>
      </c>
      <c r="I269" s="256"/>
      <c r="J269" s="253"/>
      <c r="K269" s="253"/>
      <c r="L269" s="257"/>
      <c r="M269" s="258"/>
      <c r="N269" s="259"/>
      <c r="O269" s="259"/>
      <c r="P269" s="259"/>
      <c r="Q269" s="259"/>
      <c r="R269" s="259"/>
      <c r="S269" s="259"/>
      <c r="T269" s="260"/>
      <c r="AT269" s="261" t="s">
        <v>180</v>
      </c>
      <c r="AU269" s="261" t="s">
        <v>87</v>
      </c>
      <c r="AV269" s="12" t="s">
        <v>25</v>
      </c>
      <c r="AW269" s="12" t="s">
        <v>38</v>
      </c>
      <c r="AX269" s="12" t="s">
        <v>75</v>
      </c>
      <c r="AY269" s="261" t="s">
        <v>167</v>
      </c>
    </row>
    <row r="270" spans="2:51" s="13" customFormat="1" ht="13.5">
      <c r="B270" s="262"/>
      <c r="C270" s="263"/>
      <c r="D270" s="248" t="s">
        <v>180</v>
      </c>
      <c r="E270" s="264" t="s">
        <v>24</v>
      </c>
      <c r="F270" s="265" t="s">
        <v>2600</v>
      </c>
      <c r="G270" s="263"/>
      <c r="H270" s="266">
        <v>2.5</v>
      </c>
      <c r="I270" s="267"/>
      <c r="J270" s="263"/>
      <c r="K270" s="263"/>
      <c r="L270" s="268"/>
      <c r="M270" s="269"/>
      <c r="N270" s="270"/>
      <c r="O270" s="270"/>
      <c r="P270" s="270"/>
      <c r="Q270" s="270"/>
      <c r="R270" s="270"/>
      <c r="S270" s="270"/>
      <c r="T270" s="271"/>
      <c r="AT270" s="272" t="s">
        <v>180</v>
      </c>
      <c r="AU270" s="272" t="s">
        <v>87</v>
      </c>
      <c r="AV270" s="13" t="s">
        <v>87</v>
      </c>
      <c r="AW270" s="13" t="s">
        <v>38</v>
      </c>
      <c r="AX270" s="13" t="s">
        <v>75</v>
      </c>
      <c r="AY270" s="272" t="s">
        <v>167</v>
      </c>
    </row>
    <row r="271" spans="2:51" s="14" customFormat="1" ht="13.5">
      <c r="B271" s="273"/>
      <c r="C271" s="274"/>
      <c r="D271" s="248" t="s">
        <v>180</v>
      </c>
      <c r="E271" s="275" t="s">
        <v>24</v>
      </c>
      <c r="F271" s="276" t="s">
        <v>201</v>
      </c>
      <c r="G271" s="274"/>
      <c r="H271" s="277">
        <v>7.7</v>
      </c>
      <c r="I271" s="278"/>
      <c r="J271" s="274"/>
      <c r="K271" s="274"/>
      <c r="L271" s="279"/>
      <c r="M271" s="280"/>
      <c r="N271" s="281"/>
      <c r="O271" s="281"/>
      <c r="P271" s="281"/>
      <c r="Q271" s="281"/>
      <c r="R271" s="281"/>
      <c r="S271" s="281"/>
      <c r="T271" s="282"/>
      <c r="AT271" s="283" t="s">
        <v>180</v>
      </c>
      <c r="AU271" s="283" t="s">
        <v>87</v>
      </c>
      <c r="AV271" s="14" t="s">
        <v>174</v>
      </c>
      <c r="AW271" s="14" t="s">
        <v>38</v>
      </c>
      <c r="AX271" s="14" t="s">
        <v>25</v>
      </c>
      <c r="AY271" s="283" t="s">
        <v>167</v>
      </c>
    </row>
    <row r="272" spans="2:63" s="11" customFormat="1" ht="29.85" customHeight="1">
      <c r="B272" s="220"/>
      <c r="C272" s="221"/>
      <c r="D272" s="222" t="s">
        <v>74</v>
      </c>
      <c r="E272" s="234" t="s">
        <v>208</v>
      </c>
      <c r="F272" s="234" t="s">
        <v>2601</v>
      </c>
      <c r="G272" s="221"/>
      <c r="H272" s="221"/>
      <c r="I272" s="224"/>
      <c r="J272" s="235">
        <f>BK272</f>
        <v>0</v>
      </c>
      <c r="K272" s="221"/>
      <c r="L272" s="226"/>
      <c r="M272" s="227"/>
      <c r="N272" s="228"/>
      <c r="O272" s="228"/>
      <c r="P272" s="229">
        <f>SUM(P273:P278)</f>
        <v>0</v>
      </c>
      <c r="Q272" s="228"/>
      <c r="R272" s="229">
        <f>SUM(R273:R278)</f>
        <v>2.761632</v>
      </c>
      <c r="S272" s="228"/>
      <c r="T272" s="230">
        <f>SUM(T273:T278)</f>
        <v>0</v>
      </c>
      <c r="AR272" s="231" t="s">
        <v>25</v>
      </c>
      <c r="AT272" s="232" t="s">
        <v>74</v>
      </c>
      <c r="AU272" s="232" t="s">
        <v>25</v>
      </c>
      <c r="AY272" s="231" t="s">
        <v>167</v>
      </c>
      <c r="BK272" s="233">
        <f>SUM(BK273:BK278)</f>
        <v>0</v>
      </c>
    </row>
    <row r="273" spans="2:65" s="1" customFormat="1" ht="14.4" customHeight="1">
      <c r="B273" s="47"/>
      <c r="C273" s="236" t="s">
        <v>367</v>
      </c>
      <c r="D273" s="236" t="s">
        <v>169</v>
      </c>
      <c r="E273" s="237" t="s">
        <v>615</v>
      </c>
      <c r="F273" s="238" t="s">
        <v>616</v>
      </c>
      <c r="G273" s="239" t="s">
        <v>226</v>
      </c>
      <c r="H273" s="240">
        <v>7.2</v>
      </c>
      <c r="I273" s="241"/>
      <c r="J273" s="242">
        <f>ROUND(I273*H273,2)</f>
        <v>0</v>
      </c>
      <c r="K273" s="238" t="s">
        <v>24</v>
      </c>
      <c r="L273" s="73"/>
      <c r="M273" s="243" t="s">
        <v>24</v>
      </c>
      <c r="N273" s="244" t="s">
        <v>47</v>
      </c>
      <c r="O273" s="48"/>
      <c r="P273" s="245">
        <f>O273*H273</f>
        <v>0</v>
      </c>
      <c r="Q273" s="245">
        <v>0.27994</v>
      </c>
      <c r="R273" s="245">
        <f>Q273*H273</f>
        <v>2.015568</v>
      </c>
      <c r="S273" s="245">
        <v>0</v>
      </c>
      <c r="T273" s="246">
        <f>S273*H273</f>
        <v>0</v>
      </c>
      <c r="AR273" s="25" t="s">
        <v>174</v>
      </c>
      <c r="AT273" s="25" t="s">
        <v>169</v>
      </c>
      <c r="AU273" s="25" t="s">
        <v>87</v>
      </c>
      <c r="AY273" s="25" t="s">
        <v>167</v>
      </c>
      <c r="BE273" s="247">
        <f>IF(N273="základní",J273,0)</f>
        <v>0</v>
      </c>
      <c r="BF273" s="247">
        <f>IF(N273="snížená",J273,0)</f>
        <v>0</v>
      </c>
      <c r="BG273" s="247">
        <f>IF(N273="zákl. přenesená",J273,0)</f>
        <v>0</v>
      </c>
      <c r="BH273" s="247">
        <f>IF(N273="sníž. přenesená",J273,0)</f>
        <v>0</v>
      </c>
      <c r="BI273" s="247">
        <f>IF(N273="nulová",J273,0)</f>
        <v>0</v>
      </c>
      <c r="BJ273" s="25" t="s">
        <v>87</v>
      </c>
      <c r="BK273" s="247">
        <f>ROUND(I273*H273,2)</f>
        <v>0</v>
      </c>
      <c r="BL273" s="25" t="s">
        <v>174</v>
      </c>
      <c r="BM273" s="25" t="s">
        <v>2602</v>
      </c>
    </row>
    <row r="274" spans="2:47" s="1" customFormat="1" ht="13.5">
      <c r="B274" s="47"/>
      <c r="C274" s="75"/>
      <c r="D274" s="248" t="s">
        <v>176</v>
      </c>
      <c r="E274" s="75"/>
      <c r="F274" s="249" t="s">
        <v>616</v>
      </c>
      <c r="G274" s="75"/>
      <c r="H274" s="75"/>
      <c r="I274" s="204"/>
      <c r="J274" s="75"/>
      <c r="K274" s="75"/>
      <c r="L274" s="73"/>
      <c r="M274" s="250"/>
      <c r="N274" s="48"/>
      <c r="O274" s="48"/>
      <c r="P274" s="48"/>
      <c r="Q274" s="48"/>
      <c r="R274" s="48"/>
      <c r="S274" s="48"/>
      <c r="T274" s="96"/>
      <c r="AT274" s="25" t="s">
        <v>176</v>
      </c>
      <c r="AU274" s="25" t="s">
        <v>87</v>
      </c>
    </row>
    <row r="275" spans="2:51" s="13" customFormat="1" ht="13.5">
      <c r="B275" s="262"/>
      <c r="C275" s="263"/>
      <c r="D275" s="248" t="s">
        <v>180</v>
      </c>
      <c r="E275" s="264" t="s">
        <v>24</v>
      </c>
      <c r="F275" s="265" t="s">
        <v>2478</v>
      </c>
      <c r="G275" s="263"/>
      <c r="H275" s="266">
        <v>7.2</v>
      </c>
      <c r="I275" s="267"/>
      <c r="J275" s="263"/>
      <c r="K275" s="263"/>
      <c r="L275" s="268"/>
      <c r="M275" s="269"/>
      <c r="N275" s="270"/>
      <c r="O275" s="270"/>
      <c r="P275" s="270"/>
      <c r="Q275" s="270"/>
      <c r="R275" s="270"/>
      <c r="S275" s="270"/>
      <c r="T275" s="271"/>
      <c r="AT275" s="272" t="s">
        <v>180</v>
      </c>
      <c r="AU275" s="272" t="s">
        <v>87</v>
      </c>
      <c r="AV275" s="13" t="s">
        <v>87</v>
      </c>
      <c r="AW275" s="13" t="s">
        <v>38</v>
      </c>
      <c r="AX275" s="13" t="s">
        <v>25</v>
      </c>
      <c r="AY275" s="272" t="s">
        <v>167</v>
      </c>
    </row>
    <row r="276" spans="2:65" s="1" customFormat="1" ht="22.8" customHeight="1">
      <c r="B276" s="47"/>
      <c r="C276" s="236" t="s">
        <v>376</v>
      </c>
      <c r="D276" s="236" t="s">
        <v>169</v>
      </c>
      <c r="E276" s="237" t="s">
        <v>2603</v>
      </c>
      <c r="F276" s="238" t="s">
        <v>2604</v>
      </c>
      <c r="G276" s="239" t="s">
        <v>226</v>
      </c>
      <c r="H276" s="240">
        <v>7.2</v>
      </c>
      <c r="I276" s="241"/>
      <c r="J276" s="242">
        <f>ROUND(I276*H276,2)</f>
        <v>0</v>
      </c>
      <c r="K276" s="238" t="s">
        <v>24</v>
      </c>
      <c r="L276" s="73"/>
      <c r="M276" s="243" t="s">
        <v>24</v>
      </c>
      <c r="N276" s="244" t="s">
        <v>47</v>
      </c>
      <c r="O276" s="48"/>
      <c r="P276" s="245">
        <f>O276*H276</f>
        <v>0</v>
      </c>
      <c r="Q276" s="245">
        <v>0.10362</v>
      </c>
      <c r="R276" s="245">
        <f>Q276*H276</f>
        <v>0.7460640000000001</v>
      </c>
      <c r="S276" s="245">
        <v>0</v>
      </c>
      <c r="T276" s="246">
        <f>S276*H276</f>
        <v>0</v>
      </c>
      <c r="AR276" s="25" t="s">
        <v>174</v>
      </c>
      <c r="AT276" s="25" t="s">
        <v>169</v>
      </c>
      <c r="AU276" s="25" t="s">
        <v>87</v>
      </c>
      <c r="AY276" s="25" t="s">
        <v>167</v>
      </c>
      <c r="BE276" s="247">
        <f>IF(N276="základní",J276,0)</f>
        <v>0</v>
      </c>
      <c r="BF276" s="247">
        <f>IF(N276="snížená",J276,0)</f>
        <v>0</v>
      </c>
      <c r="BG276" s="247">
        <f>IF(N276="zákl. přenesená",J276,0)</f>
        <v>0</v>
      </c>
      <c r="BH276" s="247">
        <f>IF(N276="sníž. přenesená",J276,0)</f>
        <v>0</v>
      </c>
      <c r="BI276" s="247">
        <f>IF(N276="nulová",J276,0)</f>
        <v>0</v>
      </c>
      <c r="BJ276" s="25" t="s">
        <v>87</v>
      </c>
      <c r="BK276" s="247">
        <f>ROUND(I276*H276,2)</f>
        <v>0</v>
      </c>
      <c r="BL276" s="25" t="s">
        <v>174</v>
      </c>
      <c r="BM276" s="25" t="s">
        <v>2605</v>
      </c>
    </row>
    <row r="277" spans="2:47" s="1" customFormat="1" ht="13.5">
      <c r="B277" s="47"/>
      <c r="C277" s="75"/>
      <c r="D277" s="248" t="s">
        <v>176</v>
      </c>
      <c r="E277" s="75"/>
      <c r="F277" s="249" t="s">
        <v>2604</v>
      </c>
      <c r="G277" s="75"/>
      <c r="H277" s="75"/>
      <c r="I277" s="204"/>
      <c r="J277" s="75"/>
      <c r="K277" s="75"/>
      <c r="L277" s="73"/>
      <c r="M277" s="250"/>
      <c r="N277" s="48"/>
      <c r="O277" s="48"/>
      <c r="P277" s="48"/>
      <c r="Q277" s="48"/>
      <c r="R277" s="48"/>
      <c r="S277" s="48"/>
      <c r="T277" s="96"/>
      <c r="AT277" s="25" t="s">
        <v>176</v>
      </c>
      <c r="AU277" s="25" t="s">
        <v>87</v>
      </c>
    </row>
    <row r="278" spans="2:51" s="13" customFormat="1" ht="13.5">
      <c r="B278" s="262"/>
      <c r="C278" s="263"/>
      <c r="D278" s="248" t="s">
        <v>180</v>
      </c>
      <c r="E278" s="264" t="s">
        <v>24</v>
      </c>
      <c r="F278" s="265" t="s">
        <v>2478</v>
      </c>
      <c r="G278" s="263"/>
      <c r="H278" s="266">
        <v>7.2</v>
      </c>
      <c r="I278" s="267"/>
      <c r="J278" s="263"/>
      <c r="K278" s="263"/>
      <c r="L278" s="268"/>
      <c r="M278" s="269"/>
      <c r="N278" s="270"/>
      <c r="O278" s="270"/>
      <c r="P278" s="270"/>
      <c r="Q278" s="270"/>
      <c r="R278" s="270"/>
      <c r="S278" s="270"/>
      <c r="T278" s="271"/>
      <c r="AT278" s="272" t="s">
        <v>180</v>
      </c>
      <c r="AU278" s="272" t="s">
        <v>87</v>
      </c>
      <c r="AV278" s="13" t="s">
        <v>87</v>
      </c>
      <c r="AW278" s="13" t="s">
        <v>38</v>
      </c>
      <c r="AX278" s="13" t="s">
        <v>25</v>
      </c>
      <c r="AY278" s="272" t="s">
        <v>167</v>
      </c>
    </row>
    <row r="279" spans="2:63" s="11" customFormat="1" ht="29.85" customHeight="1">
      <c r="B279" s="220"/>
      <c r="C279" s="221"/>
      <c r="D279" s="222" t="s">
        <v>74</v>
      </c>
      <c r="E279" s="234" t="s">
        <v>235</v>
      </c>
      <c r="F279" s="234" t="s">
        <v>2606</v>
      </c>
      <c r="G279" s="221"/>
      <c r="H279" s="221"/>
      <c r="I279" s="224"/>
      <c r="J279" s="235">
        <f>BK279</f>
        <v>0</v>
      </c>
      <c r="K279" s="221"/>
      <c r="L279" s="226"/>
      <c r="M279" s="227"/>
      <c r="N279" s="228"/>
      <c r="O279" s="228"/>
      <c r="P279" s="229">
        <f>SUM(P280:P297)</f>
        <v>0</v>
      </c>
      <c r="Q279" s="228"/>
      <c r="R279" s="229">
        <f>SUM(R280:R297)</f>
        <v>6.04942667</v>
      </c>
      <c r="S279" s="228"/>
      <c r="T279" s="230">
        <f>SUM(T280:T297)</f>
        <v>0</v>
      </c>
      <c r="AR279" s="231" t="s">
        <v>25</v>
      </c>
      <c r="AT279" s="232" t="s">
        <v>74</v>
      </c>
      <c r="AU279" s="232" t="s">
        <v>25</v>
      </c>
      <c r="AY279" s="231" t="s">
        <v>167</v>
      </c>
      <c r="BK279" s="233">
        <f>SUM(BK280:BK297)</f>
        <v>0</v>
      </c>
    </row>
    <row r="280" spans="2:65" s="1" customFormat="1" ht="14.4" customHeight="1">
      <c r="B280" s="47"/>
      <c r="C280" s="236" t="s">
        <v>382</v>
      </c>
      <c r="D280" s="236" t="s">
        <v>169</v>
      </c>
      <c r="E280" s="237" t="s">
        <v>2607</v>
      </c>
      <c r="F280" s="238" t="s">
        <v>2608</v>
      </c>
      <c r="G280" s="239" t="s">
        <v>931</v>
      </c>
      <c r="H280" s="240">
        <v>1</v>
      </c>
      <c r="I280" s="241"/>
      <c r="J280" s="242">
        <f>ROUND(I280*H280,2)</f>
        <v>0</v>
      </c>
      <c r="K280" s="238" t="s">
        <v>24</v>
      </c>
      <c r="L280" s="73"/>
      <c r="M280" s="243" t="s">
        <v>24</v>
      </c>
      <c r="N280" s="244" t="s">
        <v>47</v>
      </c>
      <c r="O280" s="48"/>
      <c r="P280" s="245">
        <f>O280*H280</f>
        <v>0</v>
      </c>
      <c r="Q280" s="245">
        <v>0.20870012</v>
      </c>
      <c r="R280" s="245">
        <f>Q280*H280</f>
        <v>0.20870012</v>
      </c>
      <c r="S280" s="245">
        <v>0</v>
      </c>
      <c r="T280" s="246">
        <f>S280*H280</f>
        <v>0</v>
      </c>
      <c r="AR280" s="25" t="s">
        <v>174</v>
      </c>
      <c r="AT280" s="25" t="s">
        <v>169</v>
      </c>
      <c r="AU280" s="25" t="s">
        <v>87</v>
      </c>
      <c r="AY280" s="25" t="s">
        <v>167</v>
      </c>
      <c r="BE280" s="247">
        <f>IF(N280="základní",J280,0)</f>
        <v>0</v>
      </c>
      <c r="BF280" s="247">
        <f>IF(N280="snížená",J280,0)</f>
        <v>0</v>
      </c>
      <c r="BG280" s="247">
        <f>IF(N280="zákl. přenesená",J280,0)</f>
        <v>0</v>
      </c>
      <c r="BH280" s="247">
        <f>IF(N280="sníž. přenesená",J280,0)</f>
        <v>0</v>
      </c>
      <c r="BI280" s="247">
        <f>IF(N280="nulová",J280,0)</f>
        <v>0</v>
      </c>
      <c r="BJ280" s="25" t="s">
        <v>87</v>
      </c>
      <c r="BK280" s="247">
        <f>ROUND(I280*H280,2)</f>
        <v>0</v>
      </c>
      <c r="BL280" s="25" t="s">
        <v>174</v>
      </c>
      <c r="BM280" s="25" t="s">
        <v>2609</v>
      </c>
    </row>
    <row r="281" spans="2:47" s="1" customFormat="1" ht="13.5">
      <c r="B281" s="47"/>
      <c r="C281" s="75"/>
      <c r="D281" s="248" t="s">
        <v>176</v>
      </c>
      <c r="E281" s="75"/>
      <c r="F281" s="249" t="s">
        <v>2608</v>
      </c>
      <c r="G281" s="75"/>
      <c r="H281" s="75"/>
      <c r="I281" s="204"/>
      <c r="J281" s="75"/>
      <c r="K281" s="75"/>
      <c r="L281" s="73"/>
      <c r="M281" s="250"/>
      <c r="N281" s="48"/>
      <c r="O281" s="48"/>
      <c r="P281" s="48"/>
      <c r="Q281" s="48"/>
      <c r="R281" s="48"/>
      <c r="S281" s="48"/>
      <c r="T281" s="96"/>
      <c r="AT281" s="25" t="s">
        <v>176</v>
      </c>
      <c r="AU281" s="25" t="s">
        <v>87</v>
      </c>
    </row>
    <row r="282" spans="2:65" s="1" customFormat="1" ht="22.8" customHeight="1">
      <c r="B282" s="47"/>
      <c r="C282" s="285" t="s">
        <v>388</v>
      </c>
      <c r="D282" s="285" t="s">
        <v>293</v>
      </c>
      <c r="E282" s="286" t="s">
        <v>2610</v>
      </c>
      <c r="F282" s="287" t="s">
        <v>2611</v>
      </c>
      <c r="G282" s="288" t="s">
        <v>931</v>
      </c>
      <c r="H282" s="289">
        <v>1</v>
      </c>
      <c r="I282" s="290"/>
      <c r="J282" s="291">
        <f>ROUND(I282*H282,2)</f>
        <v>0</v>
      </c>
      <c r="K282" s="287" t="s">
        <v>24</v>
      </c>
      <c r="L282" s="292"/>
      <c r="M282" s="293" t="s">
        <v>24</v>
      </c>
      <c r="N282" s="294" t="s">
        <v>47</v>
      </c>
      <c r="O282" s="48"/>
      <c r="P282" s="245">
        <f>O282*H282</f>
        <v>0</v>
      </c>
      <c r="Q282" s="245">
        <v>0.018</v>
      </c>
      <c r="R282" s="245">
        <f>Q282*H282</f>
        <v>0.018</v>
      </c>
      <c r="S282" s="245">
        <v>0</v>
      </c>
      <c r="T282" s="246">
        <f>S282*H282</f>
        <v>0</v>
      </c>
      <c r="AR282" s="25" t="s">
        <v>235</v>
      </c>
      <c r="AT282" s="25" t="s">
        <v>293</v>
      </c>
      <c r="AU282" s="25" t="s">
        <v>87</v>
      </c>
      <c r="AY282" s="25" t="s">
        <v>167</v>
      </c>
      <c r="BE282" s="247">
        <f>IF(N282="základní",J282,0)</f>
        <v>0</v>
      </c>
      <c r="BF282" s="247">
        <f>IF(N282="snížená",J282,0)</f>
        <v>0</v>
      </c>
      <c r="BG282" s="247">
        <f>IF(N282="zákl. přenesená",J282,0)</f>
        <v>0</v>
      </c>
      <c r="BH282" s="247">
        <f>IF(N282="sníž. přenesená",J282,0)</f>
        <v>0</v>
      </c>
      <c r="BI282" s="247">
        <f>IF(N282="nulová",J282,0)</f>
        <v>0</v>
      </c>
      <c r="BJ282" s="25" t="s">
        <v>87</v>
      </c>
      <c r="BK282" s="247">
        <f>ROUND(I282*H282,2)</f>
        <v>0</v>
      </c>
      <c r="BL282" s="25" t="s">
        <v>174</v>
      </c>
      <c r="BM282" s="25" t="s">
        <v>2612</v>
      </c>
    </row>
    <row r="283" spans="2:47" s="1" customFormat="1" ht="13.5">
      <c r="B283" s="47"/>
      <c r="C283" s="75"/>
      <c r="D283" s="248" t="s">
        <v>176</v>
      </c>
      <c r="E283" s="75"/>
      <c r="F283" s="249" t="s">
        <v>2611</v>
      </c>
      <c r="G283" s="75"/>
      <c r="H283" s="75"/>
      <c r="I283" s="204"/>
      <c r="J283" s="75"/>
      <c r="K283" s="75"/>
      <c r="L283" s="73"/>
      <c r="M283" s="250"/>
      <c r="N283" s="48"/>
      <c r="O283" s="48"/>
      <c r="P283" s="48"/>
      <c r="Q283" s="48"/>
      <c r="R283" s="48"/>
      <c r="S283" s="48"/>
      <c r="T283" s="96"/>
      <c r="AT283" s="25" t="s">
        <v>176</v>
      </c>
      <c r="AU283" s="25" t="s">
        <v>87</v>
      </c>
    </row>
    <row r="284" spans="2:65" s="1" customFormat="1" ht="14.4" customHeight="1">
      <c r="B284" s="47"/>
      <c r="C284" s="236" t="s">
        <v>396</v>
      </c>
      <c r="D284" s="236" t="s">
        <v>169</v>
      </c>
      <c r="E284" s="237" t="s">
        <v>2613</v>
      </c>
      <c r="F284" s="238" t="s">
        <v>2614</v>
      </c>
      <c r="G284" s="239" t="s">
        <v>931</v>
      </c>
      <c r="H284" s="240">
        <v>5</v>
      </c>
      <c r="I284" s="241"/>
      <c r="J284" s="242">
        <f>ROUND(I284*H284,2)</f>
        <v>0</v>
      </c>
      <c r="K284" s="238" t="s">
        <v>24</v>
      </c>
      <c r="L284" s="73"/>
      <c r="M284" s="243" t="s">
        <v>24</v>
      </c>
      <c r="N284" s="244" t="s">
        <v>47</v>
      </c>
      <c r="O284" s="48"/>
      <c r="P284" s="245">
        <f>O284*H284</f>
        <v>0</v>
      </c>
      <c r="Q284" s="245">
        <v>1.12180972</v>
      </c>
      <c r="R284" s="245">
        <f>Q284*H284</f>
        <v>5.6090485999999995</v>
      </c>
      <c r="S284" s="245">
        <v>0</v>
      </c>
      <c r="T284" s="246">
        <f>S284*H284</f>
        <v>0</v>
      </c>
      <c r="AR284" s="25" t="s">
        <v>174</v>
      </c>
      <c r="AT284" s="25" t="s">
        <v>169</v>
      </c>
      <c r="AU284" s="25" t="s">
        <v>87</v>
      </c>
      <c r="AY284" s="25" t="s">
        <v>167</v>
      </c>
      <c r="BE284" s="247">
        <f>IF(N284="základní",J284,0)</f>
        <v>0</v>
      </c>
      <c r="BF284" s="247">
        <f>IF(N284="snížená",J284,0)</f>
        <v>0</v>
      </c>
      <c r="BG284" s="247">
        <f>IF(N284="zákl. přenesená",J284,0)</f>
        <v>0</v>
      </c>
      <c r="BH284" s="247">
        <f>IF(N284="sníž. přenesená",J284,0)</f>
        <v>0</v>
      </c>
      <c r="BI284" s="247">
        <f>IF(N284="nulová",J284,0)</f>
        <v>0</v>
      </c>
      <c r="BJ284" s="25" t="s">
        <v>87</v>
      </c>
      <c r="BK284" s="247">
        <f>ROUND(I284*H284,2)</f>
        <v>0</v>
      </c>
      <c r="BL284" s="25" t="s">
        <v>174</v>
      </c>
      <c r="BM284" s="25" t="s">
        <v>2615</v>
      </c>
    </row>
    <row r="285" spans="2:47" s="1" customFormat="1" ht="13.5">
      <c r="B285" s="47"/>
      <c r="C285" s="75"/>
      <c r="D285" s="248" t="s">
        <v>176</v>
      </c>
      <c r="E285" s="75"/>
      <c r="F285" s="249" t="s">
        <v>2614</v>
      </c>
      <c r="G285" s="75"/>
      <c r="H285" s="75"/>
      <c r="I285" s="204"/>
      <c r="J285" s="75"/>
      <c r="K285" s="75"/>
      <c r="L285" s="73"/>
      <c r="M285" s="250"/>
      <c r="N285" s="48"/>
      <c r="O285" s="48"/>
      <c r="P285" s="48"/>
      <c r="Q285" s="48"/>
      <c r="R285" s="48"/>
      <c r="S285" s="48"/>
      <c r="T285" s="96"/>
      <c r="AT285" s="25" t="s">
        <v>176</v>
      </c>
      <c r="AU285" s="25" t="s">
        <v>87</v>
      </c>
    </row>
    <row r="286" spans="2:65" s="1" customFormat="1" ht="22.8" customHeight="1">
      <c r="B286" s="47"/>
      <c r="C286" s="285" t="s">
        <v>402</v>
      </c>
      <c r="D286" s="285" t="s">
        <v>293</v>
      </c>
      <c r="E286" s="286" t="s">
        <v>2616</v>
      </c>
      <c r="F286" s="287" t="s">
        <v>2617</v>
      </c>
      <c r="G286" s="288" t="s">
        <v>931</v>
      </c>
      <c r="H286" s="289">
        <v>5</v>
      </c>
      <c r="I286" s="290"/>
      <c r="J286" s="291">
        <f>ROUND(I286*H286,2)</f>
        <v>0</v>
      </c>
      <c r="K286" s="287" t="s">
        <v>24</v>
      </c>
      <c r="L286" s="292"/>
      <c r="M286" s="293" t="s">
        <v>24</v>
      </c>
      <c r="N286" s="294" t="s">
        <v>47</v>
      </c>
      <c r="O286" s="48"/>
      <c r="P286" s="245">
        <f>O286*H286</f>
        <v>0</v>
      </c>
      <c r="Q286" s="245">
        <v>0.032</v>
      </c>
      <c r="R286" s="245">
        <f>Q286*H286</f>
        <v>0.16</v>
      </c>
      <c r="S286" s="245">
        <v>0</v>
      </c>
      <c r="T286" s="246">
        <f>S286*H286</f>
        <v>0</v>
      </c>
      <c r="AR286" s="25" t="s">
        <v>235</v>
      </c>
      <c r="AT286" s="25" t="s">
        <v>293</v>
      </c>
      <c r="AU286" s="25" t="s">
        <v>87</v>
      </c>
      <c r="AY286" s="25" t="s">
        <v>167</v>
      </c>
      <c r="BE286" s="247">
        <f>IF(N286="základní",J286,0)</f>
        <v>0</v>
      </c>
      <c r="BF286" s="247">
        <f>IF(N286="snížená",J286,0)</f>
        <v>0</v>
      </c>
      <c r="BG286" s="247">
        <f>IF(N286="zákl. přenesená",J286,0)</f>
        <v>0</v>
      </c>
      <c r="BH286" s="247">
        <f>IF(N286="sníž. přenesená",J286,0)</f>
        <v>0</v>
      </c>
      <c r="BI286" s="247">
        <f>IF(N286="nulová",J286,0)</f>
        <v>0</v>
      </c>
      <c r="BJ286" s="25" t="s">
        <v>87</v>
      </c>
      <c r="BK286" s="247">
        <f>ROUND(I286*H286,2)</f>
        <v>0</v>
      </c>
      <c r="BL286" s="25" t="s">
        <v>174</v>
      </c>
      <c r="BM286" s="25" t="s">
        <v>2618</v>
      </c>
    </row>
    <row r="287" spans="2:47" s="1" customFormat="1" ht="13.5">
      <c r="B287" s="47"/>
      <c r="C287" s="75"/>
      <c r="D287" s="248" t="s">
        <v>176</v>
      </c>
      <c r="E287" s="75"/>
      <c r="F287" s="249" t="s">
        <v>2617</v>
      </c>
      <c r="G287" s="75"/>
      <c r="H287" s="75"/>
      <c r="I287" s="204"/>
      <c r="J287" s="75"/>
      <c r="K287" s="75"/>
      <c r="L287" s="73"/>
      <c r="M287" s="250"/>
      <c r="N287" s="48"/>
      <c r="O287" s="48"/>
      <c r="P287" s="48"/>
      <c r="Q287" s="48"/>
      <c r="R287" s="48"/>
      <c r="S287" s="48"/>
      <c r="T287" s="96"/>
      <c r="AT287" s="25" t="s">
        <v>176</v>
      </c>
      <c r="AU287" s="25" t="s">
        <v>87</v>
      </c>
    </row>
    <row r="288" spans="2:65" s="1" customFormat="1" ht="14.4" customHeight="1">
      <c r="B288" s="47"/>
      <c r="C288" s="236" t="s">
        <v>410</v>
      </c>
      <c r="D288" s="236" t="s">
        <v>169</v>
      </c>
      <c r="E288" s="237" t="s">
        <v>2619</v>
      </c>
      <c r="F288" s="238" t="s">
        <v>2620</v>
      </c>
      <c r="G288" s="239" t="s">
        <v>270</v>
      </c>
      <c r="H288" s="240">
        <v>1</v>
      </c>
      <c r="I288" s="241"/>
      <c r="J288" s="242">
        <f>ROUND(I288*H288,2)</f>
        <v>0</v>
      </c>
      <c r="K288" s="238" t="s">
        <v>24</v>
      </c>
      <c r="L288" s="73"/>
      <c r="M288" s="243" t="s">
        <v>24</v>
      </c>
      <c r="N288" s="244" t="s">
        <v>47</v>
      </c>
      <c r="O288" s="48"/>
      <c r="P288" s="245">
        <f>O288*H288</f>
        <v>0</v>
      </c>
      <c r="Q288" s="245">
        <v>0.00482</v>
      </c>
      <c r="R288" s="245">
        <f>Q288*H288</f>
        <v>0.00482</v>
      </c>
      <c r="S288" s="245">
        <v>0</v>
      </c>
      <c r="T288" s="246">
        <f>S288*H288</f>
        <v>0</v>
      </c>
      <c r="AR288" s="25" t="s">
        <v>174</v>
      </c>
      <c r="AT288" s="25" t="s">
        <v>169</v>
      </c>
      <c r="AU288" s="25" t="s">
        <v>87</v>
      </c>
      <c r="AY288" s="25" t="s">
        <v>167</v>
      </c>
      <c r="BE288" s="247">
        <f>IF(N288="základní",J288,0)</f>
        <v>0</v>
      </c>
      <c r="BF288" s="247">
        <f>IF(N288="snížená",J288,0)</f>
        <v>0</v>
      </c>
      <c r="BG288" s="247">
        <f>IF(N288="zákl. přenesená",J288,0)</f>
        <v>0</v>
      </c>
      <c r="BH288" s="247">
        <f>IF(N288="sníž. přenesená",J288,0)</f>
        <v>0</v>
      </c>
      <c r="BI288" s="247">
        <f>IF(N288="nulová",J288,0)</f>
        <v>0</v>
      </c>
      <c r="BJ288" s="25" t="s">
        <v>87</v>
      </c>
      <c r="BK288" s="247">
        <f>ROUND(I288*H288,2)</f>
        <v>0</v>
      </c>
      <c r="BL288" s="25" t="s">
        <v>174</v>
      </c>
      <c r="BM288" s="25" t="s">
        <v>2621</v>
      </c>
    </row>
    <row r="289" spans="2:47" s="1" customFormat="1" ht="13.5">
      <c r="B289" s="47"/>
      <c r="C289" s="75"/>
      <c r="D289" s="248" t="s">
        <v>176</v>
      </c>
      <c r="E289" s="75"/>
      <c r="F289" s="249" t="s">
        <v>2620</v>
      </c>
      <c r="G289" s="75"/>
      <c r="H289" s="75"/>
      <c r="I289" s="204"/>
      <c r="J289" s="75"/>
      <c r="K289" s="75"/>
      <c r="L289" s="73"/>
      <c r="M289" s="250"/>
      <c r="N289" s="48"/>
      <c r="O289" s="48"/>
      <c r="P289" s="48"/>
      <c r="Q289" s="48"/>
      <c r="R289" s="48"/>
      <c r="S289" s="48"/>
      <c r="T289" s="96"/>
      <c r="AT289" s="25" t="s">
        <v>176</v>
      </c>
      <c r="AU289" s="25" t="s">
        <v>87</v>
      </c>
    </row>
    <row r="290" spans="2:65" s="1" customFormat="1" ht="22.8" customHeight="1">
      <c r="B290" s="47"/>
      <c r="C290" s="236" t="s">
        <v>419</v>
      </c>
      <c r="D290" s="236" t="s">
        <v>169</v>
      </c>
      <c r="E290" s="237" t="s">
        <v>2622</v>
      </c>
      <c r="F290" s="238" t="s">
        <v>2623</v>
      </c>
      <c r="G290" s="239" t="s">
        <v>270</v>
      </c>
      <c r="H290" s="240">
        <v>8</v>
      </c>
      <c r="I290" s="241"/>
      <c r="J290" s="242">
        <f>ROUND(I290*H290,2)</f>
        <v>0</v>
      </c>
      <c r="K290" s="238" t="s">
        <v>24</v>
      </c>
      <c r="L290" s="73"/>
      <c r="M290" s="243" t="s">
        <v>24</v>
      </c>
      <c r="N290" s="244" t="s">
        <v>47</v>
      </c>
      <c r="O290" s="48"/>
      <c r="P290" s="245">
        <f>O290*H290</f>
        <v>0</v>
      </c>
      <c r="Q290" s="245">
        <v>0.0015906</v>
      </c>
      <c r="R290" s="245">
        <f>Q290*H290</f>
        <v>0.0127248</v>
      </c>
      <c r="S290" s="245">
        <v>0</v>
      </c>
      <c r="T290" s="246">
        <f>S290*H290</f>
        <v>0</v>
      </c>
      <c r="AR290" s="25" t="s">
        <v>174</v>
      </c>
      <c r="AT290" s="25" t="s">
        <v>169</v>
      </c>
      <c r="AU290" s="25" t="s">
        <v>87</v>
      </c>
      <c r="AY290" s="25" t="s">
        <v>167</v>
      </c>
      <c r="BE290" s="247">
        <f>IF(N290="základní",J290,0)</f>
        <v>0</v>
      </c>
      <c r="BF290" s="247">
        <f>IF(N290="snížená",J290,0)</f>
        <v>0</v>
      </c>
      <c r="BG290" s="247">
        <f>IF(N290="zákl. přenesená",J290,0)</f>
        <v>0</v>
      </c>
      <c r="BH290" s="247">
        <f>IF(N290="sníž. přenesená",J290,0)</f>
        <v>0</v>
      </c>
      <c r="BI290" s="247">
        <f>IF(N290="nulová",J290,0)</f>
        <v>0</v>
      </c>
      <c r="BJ290" s="25" t="s">
        <v>87</v>
      </c>
      <c r="BK290" s="247">
        <f>ROUND(I290*H290,2)</f>
        <v>0</v>
      </c>
      <c r="BL290" s="25" t="s">
        <v>174</v>
      </c>
      <c r="BM290" s="25" t="s">
        <v>2624</v>
      </c>
    </row>
    <row r="291" spans="2:47" s="1" customFormat="1" ht="13.5">
      <c r="B291" s="47"/>
      <c r="C291" s="75"/>
      <c r="D291" s="248" t="s">
        <v>176</v>
      </c>
      <c r="E291" s="75"/>
      <c r="F291" s="249" t="s">
        <v>2623</v>
      </c>
      <c r="G291" s="75"/>
      <c r="H291" s="75"/>
      <c r="I291" s="204"/>
      <c r="J291" s="75"/>
      <c r="K291" s="75"/>
      <c r="L291" s="73"/>
      <c r="M291" s="250"/>
      <c r="N291" s="48"/>
      <c r="O291" s="48"/>
      <c r="P291" s="48"/>
      <c r="Q291" s="48"/>
      <c r="R291" s="48"/>
      <c r="S291" s="48"/>
      <c r="T291" s="96"/>
      <c r="AT291" s="25" t="s">
        <v>176</v>
      </c>
      <c r="AU291" s="25" t="s">
        <v>87</v>
      </c>
    </row>
    <row r="292" spans="2:65" s="1" customFormat="1" ht="22.8" customHeight="1">
      <c r="B292" s="47"/>
      <c r="C292" s="236" t="s">
        <v>428</v>
      </c>
      <c r="D292" s="236" t="s">
        <v>169</v>
      </c>
      <c r="E292" s="237" t="s">
        <v>2625</v>
      </c>
      <c r="F292" s="238" t="s">
        <v>2626</v>
      </c>
      <c r="G292" s="239" t="s">
        <v>270</v>
      </c>
      <c r="H292" s="240">
        <v>6</v>
      </c>
      <c r="I292" s="241"/>
      <c r="J292" s="242">
        <f>ROUND(I292*H292,2)</f>
        <v>0</v>
      </c>
      <c r="K292" s="238" t="s">
        <v>24</v>
      </c>
      <c r="L292" s="73"/>
      <c r="M292" s="243" t="s">
        <v>24</v>
      </c>
      <c r="N292" s="244" t="s">
        <v>47</v>
      </c>
      <c r="O292" s="48"/>
      <c r="P292" s="245">
        <f>O292*H292</f>
        <v>0</v>
      </c>
      <c r="Q292" s="245">
        <v>0.0048219</v>
      </c>
      <c r="R292" s="245">
        <f>Q292*H292</f>
        <v>0.028931399999999996</v>
      </c>
      <c r="S292" s="245">
        <v>0</v>
      </c>
      <c r="T292" s="246">
        <f>S292*H292</f>
        <v>0</v>
      </c>
      <c r="AR292" s="25" t="s">
        <v>174</v>
      </c>
      <c r="AT292" s="25" t="s">
        <v>169</v>
      </c>
      <c r="AU292" s="25" t="s">
        <v>87</v>
      </c>
      <c r="AY292" s="25" t="s">
        <v>167</v>
      </c>
      <c r="BE292" s="247">
        <f>IF(N292="základní",J292,0)</f>
        <v>0</v>
      </c>
      <c r="BF292" s="247">
        <f>IF(N292="snížená",J292,0)</f>
        <v>0</v>
      </c>
      <c r="BG292" s="247">
        <f>IF(N292="zákl. přenesená",J292,0)</f>
        <v>0</v>
      </c>
      <c r="BH292" s="247">
        <f>IF(N292="sníž. přenesená",J292,0)</f>
        <v>0</v>
      </c>
      <c r="BI292" s="247">
        <f>IF(N292="nulová",J292,0)</f>
        <v>0</v>
      </c>
      <c r="BJ292" s="25" t="s">
        <v>87</v>
      </c>
      <c r="BK292" s="247">
        <f>ROUND(I292*H292,2)</f>
        <v>0</v>
      </c>
      <c r="BL292" s="25" t="s">
        <v>174</v>
      </c>
      <c r="BM292" s="25" t="s">
        <v>2627</v>
      </c>
    </row>
    <row r="293" spans="2:47" s="1" customFormat="1" ht="13.5">
      <c r="B293" s="47"/>
      <c r="C293" s="75"/>
      <c r="D293" s="248" t="s">
        <v>176</v>
      </c>
      <c r="E293" s="75"/>
      <c r="F293" s="249" t="s">
        <v>2626</v>
      </c>
      <c r="G293" s="75"/>
      <c r="H293" s="75"/>
      <c r="I293" s="204"/>
      <c r="J293" s="75"/>
      <c r="K293" s="75"/>
      <c r="L293" s="73"/>
      <c r="M293" s="250"/>
      <c r="N293" s="48"/>
      <c r="O293" s="48"/>
      <c r="P293" s="48"/>
      <c r="Q293" s="48"/>
      <c r="R293" s="48"/>
      <c r="S293" s="48"/>
      <c r="T293" s="96"/>
      <c r="AT293" s="25" t="s">
        <v>176</v>
      </c>
      <c r="AU293" s="25" t="s">
        <v>87</v>
      </c>
    </row>
    <row r="294" spans="2:65" s="1" customFormat="1" ht="14.4" customHeight="1">
      <c r="B294" s="47"/>
      <c r="C294" s="236" t="s">
        <v>438</v>
      </c>
      <c r="D294" s="236" t="s">
        <v>169</v>
      </c>
      <c r="E294" s="237" t="s">
        <v>2628</v>
      </c>
      <c r="F294" s="238" t="s">
        <v>2629</v>
      </c>
      <c r="G294" s="239" t="s">
        <v>931</v>
      </c>
      <c r="H294" s="240">
        <v>1</v>
      </c>
      <c r="I294" s="241"/>
      <c r="J294" s="242">
        <f>ROUND(I294*H294,2)</f>
        <v>0</v>
      </c>
      <c r="K294" s="238" t="s">
        <v>24</v>
      </c>
      <c r="L294" s="73"/>
      <c r="M294" s="243" t="s">
        <v>24</v>
      </c>
      <c r="N294" s="244" t="s">
        <v>47</v>
      </c>
      <c r="O294" s="48"/>
      <c r="P294" s="245">
        <f>O294*H294</f>
        <v>0</v>
      </c>
      <c r="Q294" s="245">
        <v>1.75E-06</v>
      </c>
      <c r="R294" s="245">
        <f>Q294*H294</f>
        <v>1.75E-06</v>
      </c>
      <c r="S294" s="245">
        <v>0</v>
      </c>
      <c r="T294" s="246">
        <f>S294*H294</f>
        <v>0</v>
      </c>
      <c r="AR294" s="25" t="s">
        <v>174</v>
      </c>
      <c r="AT294" s="25" t="s">
        <v>169</v>
      </c>
      <c r="AU294" s="25" t="s">
        <v>87</v>
      </c>
      <c r="AY294" s="25" t="s">
        <v>167</v>
      </c>
      <c r="BE294" s="247">
        <f>IF(N294="základní",J294,0)</f>
        <v>0</v>
      </c>
      <c r="BF294" s="247">
        <f>IF(N294="snížená",J294,0)</f>
        <v>0</v>
      </c>
      <c r="BG294" s="247">
        <f>IF(N294="zákl. přenesená",J294,0)</f>
        <v>0</v>
      </c>
      <c r="BH294" s="247">
        <f>IF(N294="sníž. přenesená",J294,0)</f>
        <v>0</v>
      </c>
      <c r="BI294" s="247">
        <f>IF(N294="nulová",J294,0)</f>
        <v>0</v>
      </c>
      <c r="BJ294" s="25" t="s">
        <v>87</v>
      </c>
      <c r="BK294" s="247">
        <f>ROUND(I294*H294,2)</f>
        <v>0</v>
      </c>
      <c r="BL294" s="25" t="s">
        <v>174</v>
      </c>
      <c r="BM294" s="25" t="s">
        <v>2630</v>
      </c>
    </row>
    <row r="295" spans="2:47" s="1" customFormat="1" ht="13.5">
      <c r="B295" s="47"/>
      <c r="C295" s="75"/>
      <c r="D295" s="248" t="s">
        <v>176</v>
      </c>
      <c r="E295" s="75"/>
      <c r="F295" s="249" t="s">
        <v>2629</v>
      </c>
      <c r="G295" s="75"/>
      <c r="H295" s="75"/>
      <c r="I295" s="204"/>
      <c r="J295" s="75"/>
      <c r="K295" s="75"/>
      <c r="L295" s="73"/>
      <c r="M295" s="250"/>
      <c r="N295" s="48"/>
      <c r="O295" s="48"/>
      <c r="P295" s="48"/>
      <c r="Q295" s="48"/>
      <c r="R295" s="48"/>
      <c r="S295" s="48"/>
      <c r="T295" s="96"/>
      <c r="AT295" s="25" t="s">
        <v>176</v>
      </c>
      <c r="AU295" s="25" t="s">
        <v>87</v>
      </c>
    </row>
    <row r="296" spans="2:65" s="1" customFormat="1" ht="22.8" customHeight="1">
      <c r="B296" s="47"/>
      <c r="C296" s="285" t="s">
        <v>449</v>
      </c>
      <c r="D296" s="285" t="s">
        <v>293</v>
      </c>
      <c r="E296" s="286" t="s">
        <v>2631</v>
      </c>
      <c r="F296" s="287" t="s">
        <v>2632</v>
      </c>
      <c r="G296" s="288" t="s">
        <v>931</v>
      </c>
      <c r="H296" s="289">
        <v>1</v>
      </c>
      <c r="I296" s="290"/>
      <c r="J296" s="291">
        <f>ROUND(I296*H296,2)</f>
        <v>0</v>
      </c>
      <c r="K296" s="287" t="s">
        <v>24</v>
      </c>
      <c r="L296" s="292"/>
      <c r="M296" s="293" t="s">
        <v>24</v>
      </c>
      <c r="N296" s="294" t="s">
        <v>47</v>
      </c>
      <c r="O296" s="48"/>
      <c r="P296" s="245">
        <f>O296*H296</f>
        <v>0</v>
      </c>
      <c r="Q296" s="245">
        <v>0.0072</v>
      </c>
      <c r="R296" s="245">
        <f>Q296*H296</f>
        <v>0.0072</v>
      </c>
      <c r="S296" s="245">
        <v>0</v>
      </c>
      <c r="T296" s="246">
        <f>S296*H296</f>
        <v>0</v>
      </c>
      <c r="AR296" s="25" t="s">
        <v>235</v>
      </c>
      <c r="AT296" s="25" t="s">
        <v>293</v>
      </c>
      <c r="AU296" s="25" t="s">
        <v>87</v>
      </c>
      <c r="AY296" s="25" t="s">
        <v>167</v>
      </c>
      <c r="BE296" s="247">
        <f>IF(N296="základní",J296,0)</f>
        <v>0</v>
      </c>
      <c r="BF296" s="247">
        <f>IF(N296="snížená",J296,0)</f>
        <v>0</v>
      </c>
      <c r="BG296" s="247">
        <f>IF(N296="zákl. přenesená",J296,0)</f>
        <v>0</v>
      </c>
      <c r="BH296" s="247">
        <f>IF(N296="sníž. přenesená",J296,0)</f>
        <v>0</v>
      </c>
      <c r="BI296" s="247">
        <f>IF(N296="nulová",J296,0)</f>
        <v>0</v>
      </c>
      <c r="BJ296" s="25" t="s">
        <v>87</v>
      </c>
      <c r="BK296" s="247">
        <f>ROUND(I296*H296,2)</f>
        <v>0</v>
      </c>
      <c r="BL296" s="25" t="s">
        <v>174</v>
      </c>
      <c r="BM296" s="25" t="s">
        <v>2633</v>
      </c>
    </row>
    <row r="297" spans="2:47" s="1" customFormat="1" ht="13.5">
      <c r="B297" s="47"/>
      <c r="C297" s="75"/>
      <c r="D297" s="248" t="s">
        <v>176</v>
      </c>
      <c r="E297" s="75"/>
      <c r="F297" s="249" t="s">
        <v>2632</v>
      </c>
      <c r="G297" s="75"/>
      <c r="H297" s="75"/>
      <c r="I297" s="204"/>
      <c r="J297" s="75"/>
      <c r="K297" s="75"/>
      <c r="L297" s="73"/>
      <c r="M297" s="250"/>
      <c r="N297" s="48"/>
      <c r="O297" s="48"/>
      <c r="P297" s="48"/>
      <c r="Q297" s="48"/>
      <c r="R297" s="48"/>
      <c r="S297" s="48"/>
      <c r="T297" s="96"/>
      <c r="AT297" s="25" t="s">
        <v>176</v>
      </c>
      <c r="AU297" s="25" t="s">
        <v>87</v>
      </c>
    </row>
    <row r="298" spans="2:63" s="11" customFormat="1" ht="29.85" customHeight="1">
      <c r="B298" s="220"/>
      <c r="C298" s="221"/>
      <c r="D298" s="222" t="s">
        <v>74</v>
      </c>
      <c r="E298" s="234" t="s">
        <v>243</v>
      </c>
      <c r="F298" s="234" t="s">
        <v>2634</v>
      </c>
      <c r="G298" s="221"/>
      <c r="H298" s="221"/>
      <c r="I298" s="224"/>
      <c r="J298" s="235">
        <f>BK298</f>
        <v>0</v>
      </c>
      <c r="K298" s="221"/>
      <c r="L298" s="226"/>
      <c r="M298" s="227"/>
      <c r="N298" s="228"/>
      <c r="O298" s="228"/>
      <c r="P298" s="229">
        <f>P299+SUM(P300:P319)</f>
        <v>0</v>
      </c>
      <c r="Q298" s="228"/>
      <c r="R298" s="229">
        <f>R299+SUM(R300:R319)</f>
        <v>0.00264655</v>
      </c>
      <c r="S298" s="228"/>
      <c r="T298" s="230">
        <f>T299+SUM(T300:T319)</f>
        <v>0.063</v>
      </c>
      <c r="AR298" s="231" t="s">
        <v>25</v>
      </c>
      <c r="AT298" s="232" t="s">
        <v>74</v>
      </c>
      <c r="AU298" s="232" t="s">
        <v>25</v>
      </c>
      <c r="AY298" s="231" t="s">
        <v>167</v>
      </c>
      <c r="BK298" s="233">
        <f>BK299+SUM(BK300:BK319)</f>
        <v>0</v>
      </c>
    </row>
    <row r="299" spans="2:65" s="1" customFormat="1" ht="22.8" customHeight="1">
      <c r="B299" s="47"/>
      <c r="C299" s="236" t="s">
        <v>455</v>
      </c>
      <c r="D299" s="236" t="s">
        <v>169</v>
      </c>
      <c r="E299" s="237" t="s">
        <v>2635</v>
      </c>
      <c r="F299" s="238" t="s">
        <v>2636</v>
      </c>
      <c r="G299" s="239" t="s">
        <v>270</v>
      </c>
      <c r="H299" s="240">
        <v>0.5</v>
      </c>
      <c r="I299" s="241"/>
      <c r="J299" s="242">
        <f>ROUND(I299*H299,2)</f>
        <v>0</v>
      </c>
      <c r="K299" s="238" t="s">
        <v>24</v>
      </c>
      <c r="L299" s="73"/>
      <c r="M299" s="243" t="s">
        <v>24</v>
      </c>
      <c r="N299" s="244" t="s">
        <v>47</v>
      </c>
      <c r="O299" s="48"/>
      <c r="P299" s="245">
        <f>O299*H299</f>
        <v>0</v>
      </c>
      <c r="Q299" s="245">
        <v>0.0030931</v>
      </c>
      <c r="R299" s="245">
        <f>Q299*H299</f>
        <v>0.00154655</v>
      </c>
      <c r="S299" s="245">
        <v>0.126</v>
      </c>
      <c r="T299" s="246">
        <f>S299*H299</f>
        <v>0.063</v>
      </c>
      <c r="AR299" s="25" t="s">
        <v>174</v>
      </c>
      <c r="AT299" s="25" t="s">
        <v>169</v>
      </c>
      <c r="AU299" s="25" t="s">
        <v>87</v>
      </c>
      <c r="AY299" s="25" t="s">
        <v>167</v>
      </c>
      <c r="BE299" s="247">
        <f>IF(N299="základní",J299,0)</f>
        <v>0</v>
      </c>
      <c r="BF299" s="247">
        <f>IF(N299="snížená",J299,0)</f>
        <v>0</v>
      </c>
      <c r="BG299" s="247">
        <f>IF(N299="zákl. přenesená",J299,0)</f>
        <v>0</v>
      </c>
      <c r="BH299" s="247">
        <f>IF(N299="sníž. přenesená",J299,0)</f>
        <v>0</v>
      </c>
      <c r="BI299" s="247">
        <f>IF(N299="nulová",J299,0)</f>
        <v>0</v>
      </c>
      <c r="BJ299" s="25" t="s">
        <v>87</v>
      </c>
      <c r="BK299" s="247">
        <f>ROUND(I299*H299,2)</f>
        <v>0</v>
      </c>
      <c r="BL299" s="25" t="s">
        <v>174</v>
      </c>
      <c r="BM299" s="25" t="s">
        <v>2637</v>
      </c>
    </row>
    <row r="300" spans="2:47" s="1" customFormat="1" ht="13.5">
      <c r="B300" s="47"/>
      <c r="C300" s="75"/>
      <c r="D300" s="248" t="s">
        <v>176</v>
      </c>
      <c r="E300" s="75"/>
      <c r="F300" s="249" t="s">
        <v>2636</v>
      </c>
      <c r="G300" s="75"/>
      <c r="H300" s="75"/>
      <c r="I300" s="204"/>
      <c r="J300" s="75"/>
      <c r="K300" s="75"/>
      <c r="L300" s="73"/>
      <c r="M300" s="250"/>
      <c r="N300" s="48"/>
      <c r="O300" s="48"/>
      <c r="P300" s="48"/>
      <c r="Q300" s="48"/>
      <c r="R300" s="48"/>
      <c r="S300" s="48"/>
      <c r="T300" s="96"/>
      <c r="AT300" s="25" t="s">
        <v>176</v>
      </c>
      <c r="AU300" s="25" t="s">
        <v>87</v>
      </c>
    </row>
    <row r="301" spans="2:65" s="1" customFormat="1" ht="22.8" customHeight="1">
      <c r="B301" s="47"/>
      <c r="C301" s="285" t="s">
        <v>478</v>
      </c>
      <c r="D301" s="285" t="s">
        <v>293</v>
      </c>
      <c r="E301" s="286" t="s">
        <v>2638</v>
      </c>
      <c r="F301" s="287" t="s">
        <v>2639</v>
      </c>
      <c r="G301" s="288" t="s">
        <v>931</v>
      </c>
      <c r="H301" s="289">
        <v>1</v>
      </c>
      <c r="I301" s="290"/>
      <c r="J301" s="291">
        <f>ROUND(I301*H301,2)</f>
        <v>0</v>
      </c>
      <c r="K301" s="287" t="s">
        <v>24</v>
      </c>
      <c r="L301" s="292"/>
      <c r="M301" s="293" t="s">
        <v>24</v>
      </c>
      <c r="N301" s="294" t="s">
        <v>47</v>
      </c>
      <c r="O301" s="48"/>
      <c r="P301" s="245">
        <f>O301*H301</f>
        <v>0</v>
      </c>
      <c r="Q301" s="245">
        <v>0.0011</v>
      </c>
      <c r="R301" s="245">
        <f>Q301*H301</f>
        <v>0.0011</v>
      </c>
      <c r="S301" s="245">
        <v>0</v>
      </c>
      <c r="T301" s="246">
        <f>S301*H301</f>
        <v>0</v>
      </c>
      <c r="AR301" s="25" t="s">
        <v>235</v>
      </c>
      <c r="AT301" s="25" t="s">
        <v>293</v>
      </c>
      <c r="AU301" s="25" t="s">
        <v>87</v>
      </c>
      <c r="AY301" s="25" t="s">
        <v>167</v>
      </c>
      <c r="BE301" s="247">
        <f>IF(N301="základní",J301,0)</f>
        <v>0</v>
      </c>
      <c r="BF301" s="247">
        <f>IF(N301="snížená",J301,0)</f>
        <v>0</v>
      </c>
      <c r="BG301" s="247">
        <f>IF(N301="zákl. přenesená",J301,0)</f>
        <v>0</v>
      </c>
      <c r="BH301" s="247">
        <f>IF(N301="sníž. přenesená",J301,0)</f>
        <v>0</v>
      </c>
      <c r="BI301" s="247">
        <f>IF(N301="nulová",J301,0)</f>
        <v>0</v>
      </c>
      <c r="BJ301" s="25" t="s">
        <v>87</v>
      </c>
      <c r="BK301" s="247">
        <f>ROUND(I301*H301,2)</f>
        <v>0</v>
      </c>
      <c r="BL301" s="25" t="s">
        <v>174</v>
      </c>
      <c r="BM301" s="25" t="s">
        <v>2640</v>
      </c>
    </row>
    <row r="302" spans="2:47" s="1" customFormat="1" ht="13.5">
      <c r="B302" s="47"/>
      <c r="C302" s="75"/>
      <c r="D302" s="248" t="s">
        <v>176</v>
      </c>
      <c r="E302" s="75"/>
      <c r="F302" s="249" t="s">
        <v>2639</v>
      </c>
      <c r="G302" s="75"/>
      <c r="H302" s="75"/>
      <c r="I302" s="204"/>
      <c r="J302" s="75"/>
      <c r="K302" s="75"/>
      <c r="L302" s="73"/>
      <c r="M302" s="250"/>
      <c r="N302" s="48"/>
      <c r="O302" s="48"/>
      <c r="P302" s="48"/>
      <c r="Q302" s="48"/>
      <c r="R302" s="48"/>
      <c r="S302" s="48"/>
      <c r="T302" s="96"/>
      <c r="AT302" s="25" t="s">
        <v>176</v>
      </c>
      <c r="AU302" s="25" t="s">
        <v>87</v>
      </c>
    </row>
    <row r="303" spans="2:65" s="1" customFormat="1" ht="22.8" customHeight="1">
      <c r="B303" s="47"/>
      <c r="C303" s="236" t="s">
        <v>487</v>
      </c>
      <c r="D303" s="236" t="s">
        <v>169</v>
      </c>
      <c r="E303" s="237" t="s">
        <v>629</v>
      </c>
      <c r="F303" s="238" t="s">
        <v>630</v>
      </c>
      <c r="G303" s="239" t="s">
        <v>226</v>
      </c>
      <c r="H303" s="240">
        <v>7.2</v>
      </c>
      <c r="I303" s="241"/>
      <c r="J303" s="242">
        <f>ROUND(I303*H303,2)</f>
        <v>0</v>
      </c>
      <c r="K303" s="238" t="s">
        <v>24</v>
      </c>
      <c r="L303" s="73"/>
      <c r="M303" s="243" t="s">
        <v>24</v>
      </c>
      <c r="N303" s="244" t="s">
        <v>47</v>
      </c>
      <c r="O303" s="48"/>
      <c r="P303" s="245">
        <f>O303*H303</f>
        <v>0</v>
      </c>
      <c r="Q303" s="245">
        <v>0</v>
      </c>
      <c r="R303" s="245">
        <f>Q303*H303</f>
        <v>0</v>
      </c>
      <c r="S303" s="245">
        <v>0</v>
      </c>
      <c r="T303" s="246">
        <f>S303*H303</f>
        <v>0</v>
      </c>
      <c r="AR303" s="25" t="s">
        <v>174</v>
      </c>
      <c r="AT303" s="25" t="s">
        <v>169</v>
      </c>
      <c r="AU303" s="25" t="s">
        <v>87</v>
      </c>
      <c r="AY303" s="25" t="s">
        <v>167</v>
      </c>
      <c r="BE303" s="247">
        <f>IF(N303="základní",J303,0)</f>
        <v>0</v>
      </c>
      <c r="BF303" s="247">
        <f>IF(N303="snížená",J303,0)</f>
        <v>0</v>
      </c>
      <c r="BG303" s="247">
        <f>IF(N303="zákl. přenesená",J303,0)</f>
        <v>0</v>
      </c>
      <c r="BH303" s="247">
        <f>IF(N303="sníž. přenesená",J303,0)</f>
        <v>0</v>
      </c>
      <c r="BI303" s="247">
        <f>IF(N303="nulová",J303,0)</f>
        <v>0</v>
      </c>
      <c r="BJ303" s="25" t="s">
        <v>87</v>
      </c>
      <c r="BK303" s="247">
        <f>ROUND(I303*H303,2)</f>
        <v>0</v>
      </c>
      <c r="BL303" s="25" t="s">
        <v>174</v>
      </c>
      <c r="BM303" s="25" t="s">
        <v>2641</v>
      </c>
    </row>
    <row r="304" spans="2:47" s="1" customFormat="1" ht="13.5">
      <c r="B304" s="47"/>
      <c r="C304" s="75"/>
      <c r="D304" s="248" t="s">
        <v>176</v>
      </c>
      <c r="E304" s="75"/>
      <c r="F304" s="249" t="s">
        <v>630</v>
      </c>
      <c r="G304" s="75"/>
      <c r="H304" s="75"/>
      <c r="I304" s="204"/>
      <c r="J304" s="75"/>
      <c r="K304" s="75"/>
      <c r="L304" s="73"/>
      <c r="M304" s="250"/>
      <c r="N304" s="48"/>
      <c r="O304" s="48"/>
      <c r="P304" s="48"/>
      <c r="Q304" s="48"/>
      <c r="R304" s="48"/>
      <c r="S304" s="48"/>
      <c r="T304" s="96"/>
      <c r="AT304" s="25" t="s">
        <v>176</v>
      </c>
      <c r="AU304" s="25" t="s">
        <v>87</v>
      </c>
    </row>
    <row r="305" spans="2:65" s="1" customFormat="1" ht="14.4" customHeight="1">
      <c r="B305" s="47"/>
      <c r="C305" s="236" t="s">
        <v>497</v>
      </c>
      <c r="D305" s="236" t="s">
        <v>169</v>
      </c>
      <c r="E305" s="237" t="s">
        <v>2642</v>
      </c>
      <c r="F305" s="238" t="s">
        <v>2643</v>
      </c>
      <c r="G305" s="239" t="s">
        <v>296</v>
      </c>
      <c r="H305" s="240">
        <v>6.325</v>
      </c>
      <c r="I305" s="241"/>
      <c r="J305" s="242">
        <f>ROUND(I305*H305,2)</f>
        <v>0</v>
      </c>
      <c r="K305" s="238" t="s">
        <v>24</v>
      </c>
      <c r="L305" s="73"/>
      <c r="M305" s="243" t="s">
        <v>24</v>
      </c>
      <c r="N305" s="244" t="s">
        <v>47</v>
      </c>
      <c r="O305" s="48"/>
      <c r="P305" s="245">
        <f>O305*H305</f>
        <v>0</v>
      </c>
      <c r="Q305" s="245">
        <v>0</v>
      </c>
      <c r="R305" s="245">
        <f>Q305*H305</f>
        <v>0</v>
      </c>
      <c r="S305" s="245">
        <v>0</v>
      </c>
      <c r="T305" s="246">
        <f>S305*H305</f>
        <v>0</v>
      </c>
      <c r="AR305" s="25" t="s">
        <v>174</v>
      </c>
      <c r="AT305" s="25" t="s">
        <v>169</v>
      </c>
      <c r="AU305" s="25" t="s">
        <v>87</v>
      </c>
      <c r="AY305" s="25" t="s">
        <v>167</v>
      </c>
      <c r="BE305" s="247">
        <f>IF(N305="základní",J305,0)</f>
        <v>0</v>
      </c>
      <c r="BF305" s="247">
        <f>IF(N305="snížená",J305,0)</f>
        <v>0</v>
      </c>
      <c r="BG305" s="247">
        <f>IF(N305="zákl. přenesená",J305,0)</f>
        <v>0</v>
      </c>
      <c r="BH305" s="247">
        <f>IF(N305="sníž. přenesená",J305,0)</f>
        <v>0</v>
      </c>
      <c r="BI305" s="247">
        <f>IF(N305="nulová",J305,0)</f>
        <v>0</v>
      </c>
      <c r="BJ305" s="25" t="s">
        <v>87</v>
      </c>
      <c r="BK305" s="247">
        <f>ROUND(I305*H305,2)</f>
        <v>0</v>
      </c>
      <c r="BL305" s="25" t="s">
        <v>174</v>
      </c>
      <c r="BM305" s="25" t="s">
        <v>2644</v>
      </c>
    </row>
    <row r="306" spans="2:47" s="1" customFormat="1" ht="13.5">
      <c r="B306" s="47"/>
      <c r="C306" s="75"/>
      <c r="D306" s="248" t="s">
        <v>176</v>
      </c>
      <c r="E306" s="75"/>
      <c r="F306" s="249" t="s">
        <v>2645</v>
      </c>
      <c r="G306" s="75"/>
      <c r="H306" s="75"/>
      <c r="I306" s="204"/>
      <c r="J306" s="75"/>
      <c r="K306" s="75"/>
      <c r="L306" s="73"/>
      <c r="M306" s="250"/>
      <c r="N306" s="48"/>
      <c r="O306" s="48"/>
      <c r="P306" s="48"/>
      <c r="Q306" s="48"/>
      <c r="R306" s="48"/>
      <c r="S306" s="48"/>
      <c r="T306" s="96"/>
      <c r="AT306" s="25" t="s">
        <v>176</v>
      </c>
      <c r="AU306" s="25" t="s">
        <v>87</v>
      </c>
    </row>
    <row r="307" spans="2:65" s="1" customFormat="1" ht="22.8" customHeight="1">
      <c r="B307" s="47"/>
      <c r="C307" s="236" t="s">
        <v>505</v>
      </c>
      <c r="D307" s="236" t="s">
        <v>169</v>
      </c>
      <c r="E307" s="237" t="s">
        <v>2646</v>
      </c>
      <c r="F307" s="238" t="s">
        <v>2647</v>
      </c>
      <c r="G307" s="239" t="s">
        <v>296</v>
      </c>
      <c r="H307" s="240">
        <v>120.175</v>
      </c>
      <c r="I307" s="241"/>
      <c r="J307" s="242">
        <f>ROUND(I307*H307,2)</f>
        <v>0</v>
      </c>
      <c r="K307" s="238" t="s">
        <v>24</v>
      </c>
      <c r="L307" s="73"/>
      <c r="M307" s="243" t="s">
        <v>24</v>
      </c>
      <c r="N307" s="244" t="s">
        <v>47</v>
      </c>
      <c r="O307" s="48"/>
      <c r="P307" s="245">
        <f>O307*H307</f>
        <v>0</v>
      </c>
      <c r="Q307" s="245">
        <v>0</v>
      </c>
      <c r="R307" s="245">
        <f>Q307*H307</f>
        <v>0</v>
      </c>
      <c r="S307" s="245">
        <v>0</v>
      </c>
      <c r="T307" s="246">
        <f>S307*H307</f>
        <v>0</v>
      </c>
      <c r="AR307" s="25" t="s">
        <v>174</v>
      </c>
      <c r="AT307" s="25" t="s">
        <v>169</v>
      </c>
      <c r="AU307" s="25" t="s">
        <v>87</v>
      </c>
      <c r="AY307" s="25" t="s">
        <v>167</v>
      </c>
      <c r="BE307" s="247">
        <f>IF(N307="základní",J307,0)</f>
        <v>0</v>
      </c>
      <c r="BF307" s="247">
        <f>IF(N307="snížená",J307,0)</f>
        <v>0</v>
      </c>
      <c r="BG307" s="247">
        <f>IF(N307="zákl. přenesená",J307,0)</f>
        <v>0</v>
      </c>
      <c r="BH307" s="247">
        <f>IF(N307="sníž. přenesená",J307,0)</f>
        <v>0</v>
      </c>
      <c r="BI307" s="247">
        <f>IF(N307="nulová",J307,0)</f>
        <v>0</v>
      </c>
      <c r="BJ307" s="25" t="s">
        <v>87</v>
      </c>
      <c r="BK307" s="247">
        <f>ROUND(I307*H307,2)</f>
        <v>0</v>
      </c>
      <c r="BL307" s="25" t="s">
        <v>174</v>
      </c>
      <c r="BM307" s="25" t="s">
        <v>2648</v>
      </c>
    </row>
    <row r="308" spans="2:47" s="1" customFormat="1" ht="13.5">
      <c r="B308" s="47"/>
      <c r="C308" s="75"/>
      <c r="D308" s="248" t="s">
        <v>176</v>
      </c>
      <c r="E308" s="75"/>
      <c r="F308" s="249" t="s">
        <v>2649</v>
      </c>
      <c r="G308" s="75"/>
      <c r="H308" s="75"/>
      <c r="I308" s="204"/>
      <c r="J308" s="75"/>
      <c r="K308" s="75"/>
      <c r="L308" s="73"/>
      <c r="M308" s="250"/>
      <c r="N308" s="48"/>
      <c r="O308" s="48"/>
      <c r="P308" s="48"/>
      <c r="Q308" s="48"/>
      <c r="R308" s="48"/>
      <c r="S308" s="48"/>
      <c r="T308" s="96"/>
      <c r="AT308" s="25" t="s">
        <v>176</v>
      </c>
      <c r="AU308" s="25" t="s">
        <v>87</v>
      </c>
    </row>
    <row r="309" spans="2:47" s="1" customFormat="1" ht="13.5">
      <c r="B309" s="47"/>
      <c r="C309" s="75"/>
      <c r="D309" s="248" t="s">
        <v>1939</v>
      </c>
      <c r="E309" s="75"/>
      <c r="F309" s="251" t="s">
        <v>2650</v>
      </c>
      <c r="G309" s="75"/>
      <c r="H309" s="75"/>
      <c r="I309" s="204"/>
      <c r="J309" s="75"/>
      <c r="K309" s="75"/>
      <c r="L309" s="73"/>
      <c r="M309" s="250"/>
      <c r="N309" s="48"/>
      <c r="O309" s="48"/>
      <c r="P309" s="48"/>
      <c r="Q309" s="48"/>
      <c r="R309" s="48"/>
      <c r="S309" s="48"/>
      <c r="T309" s="96"/>
      <c r="AT309" s="25" t="s">
        <v>1939</v>
      </c>
      <c r="AU309" s="25" t="s">
        <v>87</v>
      </c>
    </row>
    <row r="310" spans="2:51" s="13" customFormat="1" ht="13.5">
      <c r="B310" s="262"/>
      <c r="C310" s="263"/>
      <c r="D310" s="248" t="s">
        <v>180</v>
      </c>
      <c r="E310" s="264" t="s">
        <v>24</v>
      </c>
      <c r="F310" s="265" t="s">
        <v>2651</v>
      </c>
      <c r="G310" s="263"/>
      <c r="H310" s="266">
        <v>120.175</v>
      </c>
      <c r="I310" s="267"/>
      <c r="J310" s="263"/>
      <c r="K310" s="263"/>
      <c r="L310" s="268"/>
      <c r="M310" s="269"/>
      <c r="N310" s="270"/>
      <c r="O310" s="270"/>
      <c r="P310" s="270"/>
      <c r="Q310" s="270"/>
      <c r="R310" s="270"/>
      <c r="S310" s="270"/>
      <c r="T310" s="271"/>
      <c r="AT310" s="272" t="s">
        <v>180</v>
      </c>
      <c r="AU310" s="272" t="s">
        <v>87</v>
      </c>
      <c r="AV310" s="13" t="s">
        <v>87</v>
      </c>
      <c r="AW310" s="13" t="s">
        <v>38</v>
      </c>
      <c r="AX310" s="13" t="s">
        <v>25</v>
      </c>
      <c r="AY310" s="272" t="s">
        <v>167</v>
      </c>
    </row>
    <row r="311" spans="2:65" s="1" customFormat="1" ht="22.8" customHeight="1">
      <c r="B311" s="47"/>
      <c r="C311" s="236" t="s">
        <v>512</v>
      </c>
      <c r="D311" s="236" t="s">
        <v>169</v>
      </c>
      <c r="E311" s="237" t="s">
        <v>2652</v>
      </c>
      <c r="F311" s="238" t="s">
        <v>2653</v>
      </c>
      <c r="G311" s="239" t="s">
        <v>296</v>
      </c>
      <c r="H311" s="240">
        <v>6.325</v>
      </c>
      <c r="I311" s="241"/>
      <c r="J311" s="242">
        <f>ROUND(I311*H311,2)</f>
        <v>0</v>
      </c>
      <c r="K311" s="238" t="s">
        <v>24</v>
      </c>
      <c r="L311" s="73"/>
      <c r="M311" s="243" t="s">
        <v>24</v>
      </c>
      <c r="N311" s="244" t="s">
        <v>47</v>
      </c>
      <c r="O311" s="48"/>
      <c r="P311" s="245">
        <f>O311*H311</f>
        <v>0</v>
      </c>
      <c r="Q311" s="245">
        <v>0</v>
      </c>
      <c r="R311" s="245">
        <f>Q311*H311</f>
        <v>0</v>
      </c>
      <c r="S311" s="245">
        <v>0</v>
      </c>
      <c r="T311" s="246">
        <f>S311*H311</f>
        <v>0</v>
      </c>
      <c r="AR311" s="25" t="s">
        <v>174</v>
      </c>
      <c r="AT311" s="25" t="s">
        <v>169</v>
      </c>
      <c r="AU311" s="25" t="s">
        <v>87</v>
      </c>
      <c r="AY311" s="25" t="s">
        <v>167</v>
      </c>
      <c r="BE311" s="247">
        <f>IF(N311="základní",J311,0)</f>
        <v>0</v>
      </c>
      <c r="BF311" s="247">
        <f>IF(N311="snížená",J311,0)</f>
        <v>0</v>
      </c>
      <c r="BG311" s="247">
        <f>IF(N311="zákl. přenesená",J311,0)</f>
        <v>0</v>
      </c>
      <c r="BH311" s="247">
        <f>IF(N311="sníž. přenesená",J311,0)</f>
        <v>0</v>
      </c>
      <c r="BI311" s="247">
        <f>IF(N311="nulová",J311,0)</f>
        <v>0</v>
      </c>
      <c r="BJ311" s="25" t="s">
        <v>87</v>
      </c>
      <c r="BK311" s="247">
        <f>ROUND(I311*H311,2)</f>
        <v>0</v>
      </c>
      <c r="BL311" s="25" t="s">
        <v>174</v>
      </c>
      <c r="BM311" s="25" t="s">
        <v>2654</v>
      </c>
    </row>
    <row r="312" spans="2:47" s="1" customFormat="1" ht="13.5">
      <c r="B312" s="47"/>
      <c r="C312" s="75"/>
      <c r="D312" s="248" t="s">
        <v>176</v>
      </c>
      <c r="E312" s="75"/>
      <c r="F312" s="249" t="s">
        <v>2655</v>
      </c>
      <c r="G312" s="75"/>
      <c r="H312" s="75"/>
      <c r="I312" s="204"/>
      <c r="J312" s="75"/>
      <c r="K312" s="75"/>
      <c r="L312" s="73"/>
      <c r="M312" s="250"/>
      <c r="N312" s="48"/>
      <c r="O312" s="48"/>
      <c r="P312" s="48"/>
      <c r="Q312" s="48"/>
      <c r="R312" s="48"/>
      <c r="S312" s="48"/>
      <c r="T312" s="96"/>
      <c r="AT312" s="25" t="s">
        <v>176</v>
      </c>
      <c r="AU312" s="25" t="s">
        <v>87</v>
      </c>
    </row>
    <row r="313" spans="2:65" s="1" customFormat="1" ht="22.8" customHeight="1">
      <c r="B313" s="47"/>
      <c r="C313" s="236" t="s">
        <v>523</v>
      </c>
      <c r="D313" s="236" t="s">
        <v>169</v>
      </c>
      <c r="E313" s="237" t="s">
        <v>2656</v>
      </c>
      <c r="F313" s="238" t="s">
        <v>2657</v>
      </c>
      <c r="G313" s="239" t="s">
        <v>296</v>
      </c>
      <c r="H313" s="240">
        <v>3.139</v>
      </c>
      <c r="I313" s="241"/>
      <c r="J313" s="242">
        <f>ROUND(I313*H313,2)</f>
        <v>0</v>
      </c>
      <c r="K313" s="238" t="s">
        <v>24</v>
      </c>
      <c r="L313" s="73"/>
      <c r="M313" s="243" t="s">
        <v>24</v>
      </c>
      <c r="N313" s="244" t="s">
        <v>47</v>
      </c>
      <c r="O313" s="48"/>
      <c r="P313" s="245">
        <f>O313*H313</f>
        <v>0</v>
      </c>
      <c r="Q313" s="245">
        <v>0</v>
      </c>
      <c r="R313" s="245">
        <f>Q313*H313</f>
        <v>0</v>
      </c>
      <c r="S313" s="245">
        <v>0</v>
      </c>
      <c r="T313" s="246">
        <f>S313*H313</f>
        <v>0</v>
      </c>
      <c r="AR313" s="25" t="s">
        <v>174</v>
      </c>
      <c r="AT313" s="25" t="s">
        <v>169</v>
      </c>
      <c r="AU313" s="25" t="s">
        <v>87</v>
      </c>
      <c r="AY313" s="25" t="s">
        <v>167</v>
      </c>
      <c r="BE313" s="247">
        <f>IF(N313="základní",J313,0)</f>
        <v>0</v>
      </c>
      <c r="BF313" s="247">
        <f>IF(N313="snížená",J313,0)</f>
        <v>0</v>
      </c>
      <c r="BG313" s="247">
        <f>IF(N313="zákl. přenesená",J313,0)</f>
        <v>0</v>
      </c>
      <c r="BH313" s="247">
        <f>IF(N313="sníž. přenesená",J313,0)</f>
        <v>0</v>
      </c>
      <c r="BI313" s="247">
        <f>IF(N313="nulová",J313,0)</f>
        <v>0</v>
      </c>
      <c r="BJ313" s="25" t="s">
        <v>87</v>
      </c>
      <c r="BK313" s="247">
        <f>ROUND(I313*H313,2)</f>
        <v>0</v>
      </c>
      <c r="BL313" s="25" t="s">
        <v>174</v>
      </c>
      <c r="BM313" s="25" t="s">
        <v>2658</v>
      </c>
    </row>
    <row r="314" spans="2:47" s="1" customFormat="1" ht="13.5">
      <c r="B314" s="47"/>
      <c r="C314" s="75"/>
      <c r="D314" s="248" t="s">
        <v>176</v>
      </c>
      <c r="E314" s="75"/>
      <c r="F314" s="249" t="s">
        <v>2659</v>
      </c>
      <c r="G314" s="75"/>
      <c r="H314" s="75"/>
      <c r="I314" s="204"/>
      <c r="J314" s="75"/>
      <c r="K314" s="75"/>
      <c r="L314" s="73"/>
      <c r="M314" s="250"/>
      <c r="N314" s="48"/>
      <c r="O314" s="48"/>
      <c r="P314" s="48"/>
      <c r="Q314" s="48"/>
      <c r="R314" s="48"/>
      <c r="S314" s="48"/>
      <c r="T314" s="96"/>
      <c r="AT314" s="25" t="s">
        <v>176</v>
      </c>
      <c r="AU314" s="25" t="s">
        <v>87</v>
      </c>
    </row>
    <row r="315" spans="2:65" s="1" customFormat="1" ht="22.8" customHeight="1">
      <c r="B315" s="47"/>
      <c r="C315" s="236" t="s">
        <v>535</v>
      </c>
      <c r="D315" s="236" t="s">
        <v>169</v>
      </c>
      <c r="E315" s="237" t="s">
        <v>1387</v>
      </c>
      <c r="F315" s="238" t="s">
        <v>1388</v>
      </c>
      <c r="G315" s="239" t="s">
        <v>296</v>
      </c>
      <c r="H315" s="240">
        <v>3.184</v>
      </c>
      <c r="I315" s="241"/>
      <c r="J315" s="242">
        <f>ROUND(I315*H315,2)</f>
        <v>0</v>
      </c>
      <c r="K315" s="238" t="s">
        <v>24</v>
      </c>
      <c r="L315" s="73"/>
      <c r="M315" s="243" t="s">
        <v>24</v>
      </c>
      <c r="N315" s="244" t="s">
        <v>47</v>
      </c>
      <c r="O315" s="48"/>
      <c r="P315" s="245">
        <f>O315*H315</f>
        <v>0</v>
      </c>
      <c r="Q315" s="245">
        <v>0</v>
      </c>
      <c r="R315" s="245">
        <f>Q315*H315</f>
        <v>0</v>
      </c>
      <c r="S315" s="245">
        <v>0</v>
      </c>
      <c r="T315" s="246">
        <f>S315*H315</f>
        <v>0</v>
      </c>
      <c r="AR315" s="25" t="s">
        <v>174</v>
      </c>
      <c r="AT315" s="25" t="s">
        <v>169</v>
      </c>
      <c r="AU315" s="25" t="s">
        <v>87</v>
      </c>
      <c r="AY315" s="25" t="s">
        <v>167</v>
      </c>
      <c r="BE315" s="247">
        <f>IF(N315="základní",J315,0)</f>
        <v>0</v>
      </c>
      <c r="BF315" s="247">
        <f>IF(N315="snížená",J315,0)</f>
        <v>0</v>
      </c>
      <c r="BG315" s="247">
        <f>IF(N315="zákl. přenesená",J315,0)</f>
        <v>0</v>
      </c>
      <c r="BH315" s="247">
        <f>IF(N315="sníž. přenesená",J315,0)</f>
        <v>0</v>
      </c>
      <c r="BI315" s="247">
        <f>IF(N315="nulová",J315,0)</f>
        <v>0</v>
      </c>
      <c r="BJ315" s="25" t="s">
        <v>87</v>
      </c>
      <c r="BK315" s="247">
        <f>ROUND(I315*H315,2)</f>
        <v>0</v>
      </c>
      <c r="BL315" s="25" t="s">
        <v>174</v>
      </c>
      <c r="BM315" s="25" t="s">
        <v>2660</v>
      </c>
    </row>
    <row r="316" spans="2:47" s="1" customFormat="1" ht="13.5">
      <c r="B316" s="47"/>
      <c r="C316" s="75"/>
      <c r="D316" s="248" t="s">
        <v>176</v>
      </c>
      <c r="E316" s="75"/>
      <c r="F316" s="249" t="s">
        <v>1390</v>
      </c>
      <c r="G316" s="75"/>
      <c r="H316" s="75"/>
      <c r="I316" s="204"/>
      <c r="J316" s="75"/>
      <c r="K316" s="75"/>
      <c r="L316" s="73"/>
      <c r="M316" s="250"/>
      <c r="N316" s="48"/>
      <c r="O316" s="48"/>
      <c r="P316" s="48"/>
      <c r="Q316" s="48"/>
      <c r="R316" s="48"/>
      <c r="S316" s="48"/>
      <c r="T316" s="96"/>
      <c r="AT316" s="25" t="s">
        <v>176</v>
      </c>
      <c r="AU316" s="25" t="s">
        <v>87</v>
      </c>
    </row>
    <row r="317" spans="2:65" s="1" customFormat="1" ht="14.4" customHeight="1">
      <c r="B317" s="47"/>
      <c r="C317" s="236" t="s">
        <v>545</v>
      </c>
      <c r="D317" s="236" t="s">
        <v>169</v>
      </c>
      <c r="E317" s="237" t="s">
        <v>2661</v>
      </c>
      <c r="F317" s="238" t="s">
        <v>2662</v>
      </c>
      <c r="G317" s="239" t="s">
        <v>2663</v>
      </c>
      <c r="H317" s="240">
        <v>5</v>
      </c>
      <c r="I317" s="241"/>
      <c r="J317" s="242">
        <f>ROUND(I317*H317,2)</f>
        <v>0</v>
      </c>
      <c r="K317" s="238" t="s">
        <v>24</v>
      </c>
      <c r="L317" s="73"/>
      <c r="M317" s="243" t="s">
        <v>24</v>
      </c>
      <c r="N317" s="244" t="s">
        <v>47</v>
      </c>
      <c r="O317" s="48"/>
      <c r="P317" s="245">
        <f>O317*H317</f>
        <v>0</v>
      </c>
      <c r="Q317" s="245">
        <v>0</v>
      </c>
      <c r="R317" s="245">
        <f>Q317*H317</f>
        <v>0</v>
      </c>
      <c r="S317" s="245">
        <v>0</v>
      </c>
      <c r="T317" s="246">
        <f>S317*H317</f>
        <v>0</v>
      </c>
      <c r="AR317" s="25" t="s">
        <v>174</v>
      </c>
      <c r="AT317" s="25" t="s">
        <v>169</v>
      </c>
      <c r="AU317" s="25" t="s">
        <v>87</v>
      </c>
      <c r="AY317" s="25" t="s">
        <v>167</v>
      </c>
      <c r="BE317" s="247">
        <f>IF(N317="základní",J317,0)</f>
        <v>0</v>
      </c>
      <c r="BF317" s="247">
        <f>IF(N317="snížená",J317,0)</f>
        <v>0</v>
      </c>
      <c r="BG317" s="247">
        <f>IF(N317="zákl. přenesená",J317,0)</f>
        <v>0</v>
      </c>
      <c r="BH317" s="247">
        <f>IF(N317="sníž. přenesená",J317,0)</f>
        <v>0</v>
      </c>
      <c r="BI317" s="247">
        <f>IF(N317="nulová",J317,0)</f>
        <v>0</v>
      </c>
      <c r="BJ317" s="25" t="s">
        <v>87</v>
      </c>
      <c r="BK317" s="247">
        <f>ROUND(I317*H317,2)</f>
        <v>0</v>
      </c>
      <c r="BL317" s="25" t="s">
        <v>174</v>
      </c>
      <c r="BM317" s="25" t="s">
        <v>2664</v>
      </c>
    </row>
    <row r="318" spans="2:47" s="1" customFormat="1" ht="13.5">
      <c r="B318" s="47"/>
      <c r="C318" s="75"/>
      <c r="D318" s="248" t="s">
        <v>176</v>
      </c>
      <c r="E318" s="75"/>
      <c r="F318" s="249" t="s">
        <v>2662</v>
      </c>
      <c r="G318" s="75"/>
      <c r="H318" s="75"/>
      <c r="I318" s="204"/>
      <c r="J318" s="75"/>
      <c r="K318" s="75"/>
      <c r="L318" s="73"/>
      <c r="M318" s="250"/>
      <c r="N318" s="48"/>
      <c r="O318" s="48"/>
      <c r="P318" s="48"/>
      <c r="Q318" s="48"/>
      <c r="R318" s="48"/>
      <c r="S318" s="48"/>
      <c r="T318" s="96"/>
      <c r="AT318" s="25" t="s">
        <v>176</v>
      </c>
      <c r="AU318" s="25" t="s">
        <v>87</v>
      </c>
    </row>
    <row r="319" spans="2:63" s="11" customFormat="1" ht="22.3" customHeight="1">
      <c r="B319" s="220"/>
      <c r="C319" s="221"/>
      <c r="D319" s="222" t="s">
        <v>74</v>
      </c>
      <c r="E319" s="234" t="s">
        <v>1016</v>
      </c>
      <c r="F319" s="234" t="s">
        <v>1392</v>
      </c>
      <c r="G319" s="221"/>
      <c r="H319" s="221"/>
      <c r="I319" s="224"/>
      <c r="J319" s="235">
        <f>BK319</f>
        <v>0</v>
      </c>
      <c r="K319" s="221"/>
      <c r="L319" s="226"/>
      <c r="M319" s="227"/>
      <c r="N319" s="228"/>
      <c r="O319" s="228"/>
      <c r="P319" s="229">
        <f>SUM(P320:P321)</f>
        <v>0</v>
      </c>
      <c r="Q319" s="228"/>
      <c r="R319" s="229">
        <f>SUM(R320:R321)</f>
        <v>0</v>
      </c>
      <c r="S319" s="228"/>
      <c r="T319" s="230">
        <f>SUM(T320:T321)</f>
        <v>0</v>
      </c>
      <c r="AR319" s="231" t="s">
        <v>25</v>
      </c>
      <c r="AT319" s="232" t="s">
        <v>74</v>
      </c>
      <c r="AU319" s="232" t="s">
        <v>87</v>
      </c>
      <c r="AY319" s="231" t="s">
        <v>167</v>
      </c>
      <c r="BK319" s="233">
        <f>SUM(BK320:BK321)</f>
        <v>0</v>
      </c>
    </row>
    <row r="320" spans="2:65" s="1" customFormat="1" ht="22.8" customHeight="1">
      <c r="B320" s="47"/>
      <c r="C320" s="236" t="s">
        <v>551</v>
      </c>
      <c r="D320" s="236" t="s">
        <v>169</v>
      </c>
      <c r="E320" s="237" t="s">
        <v>2665</v>
      </c>
      <c r="F320" s="238" t="s">
        <v>2666</v>
      </c>
      <c r="G320" s="239" t="s">
        <v>296</v>
      </c>
      <c r="H320" s="240">
        <v>25.22</v>
      </c>
      <c r="I320" s="241"/>
      <c r="J320" s="242">
        <f>ROUND(I320*H320,2)</f>
        <v>0</v>
      </c>
      <c r="K320" s="238" t="s">
        <v>24</v>
      </c>
      <c r="L320" s="73"/>
      <c r="M320" s="243" t="s">
        <v>24</v>
      </c>
      <c r="N320" s="244" t="s">
        <v>47</v>
      </c>
      <c r="O320" s="48"/>
      <c r="P320" s="245">
        <f>O320*H320</f>
        <v>0</v>
      </c>
      <c r="Q320" s="245">
        <v>0</v>
      </c>
      <c r="R320" s="245">
        <f>Q320*H320</f>
        <v>0</v>
      </c>
      <c r="S320" s="245">
        <v>0</v>
      </c>
      <c r="T320" s="246">
        <f>S320*H320</f>
        <v>0</v>
      </c>
      <c r="AR320" s="25" t="s">
        <v>174</v>
      </c>
      <c r="AT320" s="25" t="s">
        <v>169</v>
      </c>
      <c r="AU320" s="25" t="s">
        <v>190</v>
      </c>
      <c r="AY320" s="25" t="s">
        <v>167</v>
      </c>
      <c r="BE320" s="247">
        <f>IF(N320="základní",J320,0)</f>
        <v>0</v>
      </c>
      <c r="BF320" s="247">
        <f>IF(N320="snížená",J320,0)</f>
        <v>0</v>
      </c>
      <c r="BG320" s="247">
        <f>IF(N320="zákl. přenesená",J320,0)</f>
        <v>0</v>
      </c>
      <c r="BH320" s="247">
        <f>IF(N320="sníž. přenesená",J320,0)</f>
        <v>0</v>
      </c>
      <c r="BI320" s="247">
        <f>IF(N320="nulová",J320,0)</f>
        <v>0</v>
      </c>
      <c r="BJ320" s="25" t="s">
        <v>87</v>
      </c>
      <c r="BK320" s="247">
        <f>ROUND(I320*H320,2)</f>
        <v>0</v>
      </c>
      <c r="BL320" s="25" t="s">
        <v>174</v>
      </c>
      <c r="BM320" s="25" t="s">
        <v>2667</v>
      </c>
    </row>
    <row r="321" spans="2:47" s="1" customFormat="1" ht="13.5">
      <c r="B321" s="47"/>
      <c r="C321" s="75"/>
      <c r="D321" s="248" t="s">
        <v>176</v>
      </c>
      <c r="E321" s="75"/>
      <c r="F321" s="249" t="s">
        <v>2666</v>
      </c>
      <c r="G321" s="75"/>
      <c r="H321" s="75"/>
      <c r="I321" s="204"/>
      <c r="J321" s="75"/>
      <c r="K321" s="75"/>
      <c r="L321" s="73"/>
      <c r="M321" s="250"/>
      <c r="N321" s="48"/>
      <c r="O321" s="48"/>
      <c r="P321" s="48"/>
      <c r="Q321" s="48"/>
      <c r="R321" s="48"/>
      <c r="S321" s="48"/>
      <c r="T321" s="96"/>
      <c r="AT321" s="25" t="s">
        <v>176</v>
      </c>
      <c r="AU321" s="25" t="s">
        <v>190</v>
      </c>
    </row>
    <row r="322" spans="2:63" s="11" customFormat="1" ht="37.4" customHeight="1">
      <c r="B322" s="220"/>
      <c r="C322" s="221"/>
      <c r="D322" s="222" t="s">
        <v>74</v>
      </c>
      <c r="E322" s="223" t="s">
        <v>1399</v>
      </c>
      <c r="F322" s="223" t="s">
        <v>1400</v>
      </c>
      <c r="G322" s="221"/>
      <c r="H322" s="221"/>
      <c r="I322" s="224"/>
      <c r="J322" s="225">
        <f>BK322</f>
        <v>0</v>
      </c>
      <c r="K322" s="221"/>
      <c r="L322" s="226"/>
      <c r="M322" s="227"/>
      <c r="N322" s="228"/>
      <c r="O322" s="228"/>
      <c r="P322" s="229">
        <f>P323+P380+P428</f>
        <v>0</v>
      </c>
      <c r="Q322" s="228"/>
      <c r="R322" s="229">
        <f>R323+R380+R428</f>
        <v>1.2276882348</v>
      </c>
      <c r="S322" s="228"/>
      <c r="T322" s="230">
        <f>T323+T380+T428</f>
        <v>1.5314400000000001</v>
      </c>
      <c r="AR322" s="231" t="s">
        <v>87</v>
      </c>
      <c r="AT322" s="232" t="s">
        <v>74</v>
      </c>
      <c r="AU322" s="232" t="s">
        <v>75</v>
      </c>
      <c r="AY322" s="231" t="s">
        <v>167</v>
      </c>
      <c r="BK322" s="233">
        <f>BK323+BK380+BK428</f>
        <v>0</v>
      </c>
    </row>
    <row r="323" spans="2:63" s="11" customFormat="1" ht="19.9" customHeight="1">
      <c r="B323" s="220"/>
      <c r="C323" s="221"/>
      <c r="D323" s="222" t="s">
        <v>74</v>
      </c>
      <c r="E323" s="234" t="s">
        <v>2668</v>
      </c>
      <c r="F323" s="234" t="s">
        <v>2669</v>
      </c>
      <c r="G323" s="221"/>
      <c r="H323" s="221"/>
      <c r="I323" s="224"/>
      <c r="J323" s="235">
        <f>BK323</f>
        <v>0</v>
      </c>
      <c r="K323" s="221"/>
      <c r="L323" s="226"/>
      <c r="M323" s="227"/>
      <c r="N323" s="228"/>
      <c r="O323" s="228"/>
      <c r="P323" s="229">
        <f>SUM(P324:P379)</f>
        <v>0</v>
      </c>
      <c r="Q323" s="228"/>
      <c r="R323" s="229">
        <f>SUM(R324:R379)</f>
        <v>0.28139356</v>
      </c>
      <c r="S323" s="228"/>
      <c r="T323" s="230">
        <f>SUM(T324:T379)</f>
        <v>1.46754</v>
      </c>
      <c r="AR323" s="231" t="s">
        <v>87</v>
      </c>
      <c r="AT323" s="232" t="s">
        <v>74</v>
      </c>
      <c r="AU323" s="232" t="s">
        <v>25</v>
      </c>
      <c r="AY323" s="231" t="s">
        <v>167</v>
      </c>
      <c r="BK323" s="233">
        <f>SUM(BK324:BK379)</f>
        <v>0</v>
      </c>
    </row>
    <row r="324" spans="2:65" s="1" customFormat="1" ht="14.4" customHeight="1">
      <c r="B324" s="47"/>
      <c r="C324" s="236" t="s">
        <v>559</v>
      </c>
      <c r="D324" s="236" t="s">
        <v>169</v>
      </c>
      <c r="E324" s="237" t="s">
        <v>2670</v>
      </c>
      <c r="F324" s="238" t="s">
        <v>2671</v>
      </c>
      <c r="G324" s="239" t="s">
        <v>931</v>
      </c>
      <c r="H324" s="240">
        <v>1</v>
      </c>
      <c r="I324" s="241"/>
      <c r="J324" s="242">
        <f>ROUND(I324*H324,2)</f>
        <v>0</v>
      </c>
      <c r="K324" s="238" t="s">
        <v>24</v>
      </c>
      <c r="L324" s="73"/>
      <c r="M324" s="243" t="s">
        <v>24</v>
      </c>
      <c r="N324" s="244" t="s">
        <v>47</v>
      </c>
      <c r="O324" s="48"/>
      <c r="P324" s="245">
        <f>O324*H324</f>
        <v>0</v>
      </c>
      <c r="Q324" s="245">
        <v>0.00184406</v>
      </c>
      <c r="R324" s="245">
        <f>Q324*H324</f>
        <v>0.00184406</v>
      </c>
      <c r="S324" s="245">
        <v>0</v>
      </c>
      <c r="T324" s="246">
        <f>S324*H324</f>
        <v>0</v>
      </c>
      <c r="AR324" s="25" t="s">
        <v>301</v>
      </c>
      <c r="AT324" s="25" t="s">
        <v>169</v>
      </c>
      <c r="AU324" s="25" t="s">
        <v>87</v>
      </c>
      <c r="AY324" s="25" t="s">
        <v>167</v>
      </c>
      <c r="BE324" s="247">
        <f>IF(N324="základní",J324,0)</f>
        <v>0</v>
      </c>
      <c r="BF324" s="247">
        <f>IF(N324="snížená",J324,0)</f>
        <v>0</v>
      </c>
      <c r="BG324" s="247">
        <f>IF(N324="zákl. přenesená",J324,0)</f>
        <v>0</v>
      </c>
      <c r="BH324" s="247">
        <f>IF(N324="sníž. přenesená",J324,0)</f>
        <v>0</v>
      </c>
      <c r="BI324" s="247">
        <f>IF(N324="nulová",J324,0)</f>
        <v>0</v>
      </c>
      <c r="BJ324" s="25" t="s">
        <v>87</v>
      </c>
      <c r="BK324" s="247">
        <f>ROUND(I324*H324,2)</f>
        <v>0</v>
      </c>
      <c r="BL324" s="25" t="s">
        <v>301</v>
      </c>
      <c r="BM324" s="25" t="s">
        <v>2672</v>
      </c>
    </row>
    <row r="325" spans="2:47" s="1" customFormat="1" ht="13.5">
      <c r="B325" s="47"/>
      <c r="C325" s="75"/>
      <c r="D325" s="248" t="s">
        <v>176</v>
      </c>
      <c r="E325" s="75"/>
      <c r="F325" s="249" t="s">
        <v>2671</v>
      </c>
      <c r="G325" s="75"/>
      <c r="H325" s="75"/>
      <c r="I325" s="204"/>
      <c r="J325" s="75"/>
      <c r="K325" s="75"/>
      <c r="L325" s="73"/>
      <c r="M325" s="250"/>
      <c r="N325" s="48"/>
      <c r="O325" s="48"/>
      <c r="P325" s="48"/>
      <c r="Q325" s="48"/>
      <c r="R325" s="48"/>
      <c r="S325" s="48"/>
      <c r="T325" s="96"/>
      <c r="AT325" s="25" t="s">
        <v>176</v>
      </c>
      <c r="AU325" s="25" t="s">
        <v>87</v>
      </c>
    </row>
    <row r="326" spans="2:65" s="1" customFormat="1" ht="14.4" customHeight="1">
      <c r="B326" s="47"/>
      <c r="C326" s="236" t="s">
        <v>571</v>
      </c>
      <c r="D326" s="236" t="s">
        <v>169</v>
      </c>
      <c r="E326" s="237" t="s">
        <v>2673</v>
      </c>
      <c r="F326" s="238" t="s">
        <v>2674</v>
      </c>
      <c r="G326" s="239" t="s">
        <v>931</v>
      </c>
      <c r="H326" s="240">
        <v>1</v>
      </c>
      <c r="I326" s="241"/>
      <c r="J326" s="242">
        <f>ROUND(I326*H326,2)</f>
        <v>0</v>
      </c>
      <c r="K326" s="238" t="s">
        <v>24</v>
      </c>
      <c r="L326" s="73"/>
      <c r="M326" s="243" t="s">
        <v>24</v>
      </c>
      <c r="N326" s="244" t="s">
        <v>47</v>
      </c>
      <c r="O326" s="48"/>
      <c r="P326" s="245">
        <f>O326*H326</f>
        <v>0</v>
      </c>
      <c r="Q326" s="245">
        <v>0</v>
      </c>
      <c r="R326" s="245">
        <f>Q326*H326</f>
        <v>0</v>
      </c>
      <c r="S326" s="245">
        <v>0.002</v>
      </c>
      <c r="T326" s="246">
        <f>S326*H326</f>
        <v>0.002</v>
      </c>
      <c r="AR326" s="25" t="s">
        <v>301</v>
      </c>
      <c r="AT326" s="25" t="s">
        <v>169</v>
      </c>
      <c r="AU326" s="25" t="s">
        <v>87</v>
      </c>
      <c r="AY326" s="25" t="s">
        <v>167</v>
      </c>
      <c r="BE326" s="247">
        <f>IF(N326="základní",J326,0)</f>
        <v>0</v>
      </c>
      <c r="BF326" s="247">
        <f>IF(N326="snížená",J326,0)</f>
        <v>0</v>
      </c>
      <c r="BG326" s="247">
        <f>IF(N326="zákl. přenesená",J326,0)</f>
        <v>0</v>
      </c>
      <c r="BH326" s="247">
        <f>IF(N326="sníž. přenesená",J326,0)</f>
        <v>0</v>
      </c>
      <c r="BI326" s="247">
        <f>IF(N326="nulová",J326,0)</f>
        <v>0</v>
      </c>
      <c r="BJ326" s="25" t="s">
        <v>87</v>
      </c>
      <c r="BK326" s="247">
        <f>ROUND(I326*H326,2)</f>
        <v>0</v>
      </c>
      <c r="BL326" s="25" t="s">
        <v>301</v>
      </c>
      <c r="BM326" s="25" t="s">
        <v>2675</v>
      </c>
    </row>
    <row r="327" spans="2:47" s="1" customFormat="1" ht="13.5">
      <c r="B327" s="47"/>
      <c r="C327" s="75"/>
      <c r="D327" s="248" t="s">
        <v>176</v>
      </c>
      <c r="E327" s="75"/>
      <c r="F327" s="249" t="s">
        <v>2674</v>
      </c>
      <c r="G327" s="75"/>
      <c r="H327" s="75"/>
      <c r="I327" s="204"/>
      <c r="J327" s="75"/>
      <c r="K327" s="75"/>
      <c r="L327" s="73"/>
      <c r="M327" s="250"/>
      <c r="N327" s="48"/>
      <c r="O327" s="48"/>
      <c r="P327" s="48"/>
      <c r="Q327" s="48"/>
      <c r="R327" s="48"/>
      <c r="S327" s="48"/>
      <c r="T327" s="96"/>
      <c r="AT327" s="25" t="s">
        <v>176</v>
      </c>
      <c r="AU327" s="25" t="s">
        <v>87</v>
      </c>
    </row>
    <row r="328" spans="2:65" s="1" customFormat="1" ht="14.4" customHeight="1">
      <c r="B328" s="47"/>
      <c r="C328" s="285" t="s">
        <v>579</v>
      </c>
      <c r="D328" s="285" t="s">
        <v>293</v>
      </c>
      <c r="E328" s="286" t="s">
        <v>2676</v>
      </c>
      <c r="F328" s="287" t="s">
        <v>2677</v>
      </c>
      <c r="G328" s="288" t="s">
        <v>931</v>
      </c>
      <c r="H328" s="289">
        <v>1</v>
      </c>
      <c r="I328" s="290"/>
      <c r="J328" s="291">
        <f>ROUND(I328*H328,2)</f>
        <v>0</v>
      </c>
      <c r="K328" s="287" t="s">
        <v>24</v>
      </c>
      <c r="L328" s="292"/>
      <c r="M328" s="293" t="s">
        <v>24</v>
      </c>
      <c r="N328" s="294" t="s">
        <v>47</v>
      </c>
      <c r="O328" s="48"/>
      <c r="P328" s="245">
        <f>O328*H328</f>
        <v>0</v>
      </c>
      <c r="Q328" s="245">
        <v>0.00108</v>
      </c>
      <c r="R328" s="245">
        <f>Q328*H328</f>
        <v>0.00108</v>
      </c>
      <c r="S328" s="245">
        <v>0</v>
      </c>
      <c r="T328" s="246">
        <f>S328*H328</f>
        <v>0</v>
      </c>
      <c r="AR328" s="25" t="s">
        <v>419</v>
      </c>
      <c r="AT328" s="25" t="s">
        <v>293</v>
      </c>
      <c r="AU328" s="25" t="s">
        <v>87</v>
      </c>
      <c r="AY328" s="25" t="s">
        <v>167</v>
      </c>
      <c r="BE328" s="247">
        <f>IF(N328="základní",J328,0)</f>
        <v>0</v>
      </c>
      <c r="BF328" s="247">
        <f>IF(N328="snížená",J328,0)</f>
        <v>0</v>
      </c>
      <c r="BG328" s="247">
        <f>IF(N328="zákl. přenesená",J328,0)</f>
        <v>0</v>
      </c>
      <c r="BH328" s="247">
        <f>IF(N328="sníž. přenesená",J328,0)</f>
        <v>0</v>
      </c>
      <c r="BI328" s="247">
        <f>IF(N328="nulová",J328,0)</f>
        <v>0</v>
      </c>
      <c r="BJ328" s="25" t="s">
        <v>87</v>
      </c>
      <c r="BK328" s="247">
        <f>ROUND(I328*H328,2)</f>
        <v>0</v>
      </c>
      <c r="BL328" s="25" t="s">
        <v>301</v>
      </c>
      <c r="BM328" s="25" t="s">
        <v>2678</v>
      </c>
    </row>
    <row r="329" spans="2:47" s="1" customFormat="1" ht="13.5">
      <c r="B329" s="47"/>
      <c r="C329" s="75"/>
      <c r="D329" s="248" t="s">
        <v>176</v>
      </c>
      <c r="E329" s="75"/>
      <c r="F329" s="249" t="s">
        <v>2677</v>
      </c>
      <c r="G329" s="75"/>
      <c r="H329" s="75"/>
      <c r="I329" s="204"/>
      <c r="J329" s="75"/>
      <c r="K329" s="75"/>
      <c r="L329" s="73"/>
      <c r="M329" s="250"/>
      <c r="N329" s="48"/>
      <c r="O329" s="48"/>
      <c r="P329" s="48"/>
      <c r="Q329" s="48"/>
      <c r="R329" s="48"/>
      <c r="S329" s="48"/>
      <c r="T329" s="96"/>
      <c r="AT329" s="25" t="s">
        <v>176</v>
      </c>
      <c r="AU329" s="25" t="s">
        <v>87</v>
      </c>
    </row>
    <row r="330" spans="2:65" s="1" customFormat="1" ht="14.4" customHeight="1">
      <c r="B330" s="47"/>
      <c r="C330" s="236" t="s">
        <v>584</v>
      </c>
      <c r="D330" s="236" t="s">
        <v>169</v>
      </c>
      <c r="E330" s="237" t="s">
        <v>2679</v>
      </c>
      <c r="F330" s="238" t="s">
        <v>2680</v>
      </c>
      <c r="G330" s="239" t="s">
        <v>270</v>
      </c>
      <c r="H330" s="240">
        <v>20</v>
      </c>
      <c r="I330" s="241"/>
      <c r="J330" s="242">
        <f>ROUND(I330*H330,2)</f>
        <v>0</v>
      </c>
      <c r="K330" s="238" t="s">
        <v>24</v>
      </c>
      <c r="L330" s="73"/>
      <c r="M330" s="243" t="s">
        <v>24</v>
      </c>
      <c r="N330" s="244" t="s">
        <v>47</v>
      </c>
      <c r="O330" s="48"/>
      <c r="P330" s="245">
        <f>O330*H330</f>
        <v>0</v>
      </c>
      <c r="Q330" s="245">
        <v>0</v>
      </c>
      <c r="R330" s="245">
        <f>Q330*H330</f>
        <v>0</v>
      </c>
      <c r="S330" s="245">
        <v>0.0267</v>
      </c>
      <c r="T330" s="246">
        <f>S330*H330</f>
        <v>0.534</v>
      </c>
      <c r="AR330" s="25" t="s">
        <v>301</v>
      </c>
      <c r="AT330" s="25" t="s">
        <v>169</v>
      </c>
      <c r="AU330" s="25" t="s">
        <v>87</v>
      </c>
      <c r="AY330" s="25" t="s">
        <v>167</v>
      </c>
      <c r="BE330" s="247">
        <f>IF(N330="základní",J330,0)</f>
        <v>0</v>
      </c>
      <c r="BF330" s="247">
        <f>IF(N330="snížená",J330,0)</f>
        <v>0</v>
      </c>
      <c r="BG330" s="247">
        <f>IF(N330="zákl. přenesená",J330,0)</f>
        <v>0</v>
      </c>
      <c r="BH330" s="247">
        <f>IF(N330="sníž. přenesená",J330,0)</f>
        <v>0</v>
      </c>
      <c r="BI330" s="247">
        <f>IF(N330="nulová",J330,0)</f>
        <v>0</v>
      </c>
      <c r="BJ330" s="25" t="s">
        <v>87</v>
      </c>
      <c r="BK330" s="247">
        <f>ROUND(I330*H330,2)</f>
        <v>0</v>
      </c>
      <c r="BL330" s="25" t="s">
        <v>301</v>
      </c>
      <c r="BM330" s="25" t="s">
        <v>2681</v>
      </c>
    </row>
    <row r="331" spans="2:47" s="1" customFormat="1" ht="13.5">
      <c r="B331" s="47"/>
      <c r="C331" s="75"/>
      <c r="D331" s="248" t="s">
        <v>176</v>
      </c>
      <c r="E331" s="75"/>
      <c r="F331" s="249" t="s">
        <v>2680</v>
      </c>
      <c r="G331" s="75"/>
      <c r="H331" s="75"/>
      <c r="I331" s="204"/>
      <c r="J331" s="75"/>
      <c r="K331" s="75"/>
      <c r="L331" s="73"/>
      <c r="M331" s="250"/>
      <c r="N331" s="48"/>
      <c r="O331" s="48"/>
      <c r="P331" s="48"/>
      <c r="Q331" s="48"/>
      <c r="R331" s="48"/>
      <c r="S331" s="48"/>
      <c r="T331" s="96"/>
      <c r="AT331" s="25" t="s">
        <v>176</v>
      </c>
      <c r="AU331" s="25" t="s">
        <v>87</v>
      </c>
    </row>
    <row r="332" spans="2:65" s="1" customFormat="1" ht="14.4" customHeight="1">
      <c r="B332" s="47"/>
      <c r="C332" s="236" t="s">
        <v>591</v>
      </c>
      <c r="D332" s="236" t="s">
        <v>169</v>
      </c>
      <c r="E332" s="237" t="s">
        <v>2682</v>
      </c>
      <c r="F332" s="238" t="s">
        <v>2683</v>
      </c>
      <c r="G332" s="239" t="s">
        <v>270</v>
      </c>
      <c r="H332" s="240">
        <v>46</v>
      </c>
      <c r="I332" s="241"/>
      <c r="J332" s="242">
        <f>ROUND(I332*H332,2)</f>
        <v>0</v>
      </c>
      <c r="K332" s="238" t="s">
        <v>24</v>
      </c>
      <c r="L332" s="73"/>
      <c r="M332" s="243" t="s">
        <v>24</v>
      </c>
      <c r="N332" s="244" t="s">
        <v>47</v>
      </c>
      <c r="O332" s="48"/>
      <c r="P332" s="245">
        <f>O332*H332</f>
        <v>0</v>
      </c>
      <c r="Q332" s="245">
        <v>0</v>
      </c>
      <c r="R332" s="245">
        <f>Q332*H332</f>
        <v>0</v>
      </c>
      <c r="S332" s="245">
        <v>0.01492</v>
      </c>
      <c r="T332" s="246">
        <f>S332*H332</f>
        <v>0.6863199999999999</v>
      </c>
      <c r="AR332" s="25" t="s">
        <v>301</v>
      </c>
      <c r="AT332" s="25" t="s">
        <v>169</v>
      </c>
      <c r="AU332" s="25" t="s">
        <v>87</v>
      </c>
      <c r="AY332" s="25" t="s">
        <v>167</v>
      </c>
      <c r="BE332" s="247">
        <f>IF(N332="základní",J332,0)</f>
        <v>0</v>
      </c>
      <c r="BF332" s="247">
        <f>IF(N332="snížená",J332,0)</f>
        <v>0</v>
      </c>
      <c r="BG332" s="247">
        <f>IF(N332="zákl. přenesená",J332,0)</f>
        <v>0</v>
      </c>
      <c r="BH332" s="247">
        <f>IF(N332="sníž. přenesená",J332,0)</f>
        <v>0</v>
      </c>
      <c r="BI332" s="247">
        <f>IF(N332="nulová",J332,0)</f>
        <v>0</v>
      </c>
      <c r="BJ332" s="25" t="s">
        <v>87</v>
      </c>
      <c r="BK332" s="247">
        <f>ROUND(I332*H332,2)</f>
        <v>0</v>
      </c>
      <c r="BL332" s="25" t="s">
        <v>301</v>
      </c>
      <c r="BM332" s="25" t="s">
        <v>2684</v>
      </c>
    </row>
    <row r="333" spans="2:47" s="1" customFormat="1" ht="13.5">
      <c r="B333" s="47"/>
      <c r="C333" s="75"/>
      <c r="D333" s="248" t="s">
        <v>176</v>
      </c>
      <c r="E333" s="75"/>
      <c r="F333" s="249" t="s">
        <v>2683</v>
      </c>
      <c r="G333" s="75"/>
      <c r="H333" s="75"/>
      <c r="I333" s="204"/>
      <c r="J333" s="75"/>
      <c r="K333" s="75"/>
      <c r="L333" s="73"/>
      <c r="M333" s="250"/>
      <c r="N333" s="48"/>
      <c r="O333" s="48"/>
      <c r="P333" s="48"/>
      <c r="Q333" s="48"/>
      <c r="R333" s="48"/>
      <c r="S333" s="48"/>
      <c r="T333" s="96"/>
      <c r="AT333" s="25" t="s">
        <v>176</v>
      </c>
      <c r="AU333" s="25" t="s">
        <v>87</v>
      </c>
    </row>
    <row r="334" spans="2:51" s="13" customFormat="1" ht="13.5">
      <c r="B334" s="262"/>
      <c r="C334" s="263"/>
      <c r="D334" s="248" t="s">
        <v>180</v>
      </c>
      <c r="E334" s="264" t="s">
        <v>24</v>
      </c>
      <c r="F334" s="265" t="s">
        <v>2685</v>
      </c>
      <c r="G334" s="263"/>
      <c r="H334" s="266">
        <v>46</v>
      </c>
      <c r="I334" s="267"/>
      <c r="J334" s="263"/>
      <c r="K334" s="263"/>
      <c r="L334" s="268"/>
      <c r="M334" s="269"/>
      <c r="N334" s="270"/>
      <c r="O334" s="270"/>
      <c r="P334" s="270"/>
      <c r="Q334" s="270"/>
      <c r="R334" s="270"/>
      <c r="S334" s="270"/>
      <c r="T334" s="271"/>
      <c r="AT334" s="272" t="s">
        <v>180</v>
      </c>
      <c r="AU334" s="272" t="s">
        <v>87</v>
      </c>
      <c r="AV334" s="13" t="s">
        <v>87</v>
      </c>
      <c r="AW334" s="13" t="s">
        <v>38</v>
      </c>
      <c r="AX334" s="13" t="s">
        <v>25</v>
      </c>
      <c r="AY334" s="272" t="s">
        <v>167</v>
      </c>
    </row>
    <row r="335" spans="2:65" s="1" customFormat="1" ht="14.4" customHeight="1">
      <c r="B335" s="47"/>
      <c r="C335" s="236" t="s">
        <v>600</v>
      </c>
      <c r="D335" s="236" t="s">
        <v>169</v>
      </c>
      <c r="E335" s="237" t="s">
        <v>2686</v>
      </c>
      <c r="F335" s="238" t="s">
        <v>2687</v>
      </c>
      <c r="G335" s="239" t="s">
        <v>931</v>
      </c>
      <c r="H335" s="240">
        <v>2</v>
      </c>
      <c r="I335" s="241"/>
      <c r="J335" s="242">
        <f>ROUND(I335*H335,2)</f>
        <v>0</v>
      </c>
      <c r="K335" s="238" t="s">
        <v>24</v>
      </c>
      <c r="L335" s="73"/>
      <c r="M335" s="243" t="s">
        <v>24</v>
      </c>
      <c r="N335" s="244" t="s">
        <v>47</v>
      </c>
      <c r="O335" s="48"/>
      <c r="P335" s="245">
        <f>O335*H335</f>
        <v>0</v>
      </c>
      <c r="Q335" s="245">
        <v>0.016319</v>
      </c>
      <c r="R335" s="245">
        <f>Q335*H335</f>
        <v>0.032638</v>
      </c>
      <c r="S335" s="245">
        <v>0</v>
      </c>
      <c r="T335" s="246">
        <f>S335*H335</f>
        <v>0</v>
      </c>
      <c r="AR335" s="25" t="s">
        <v>301</v>
      </c>
      <c r="AT335" s="25" t="s">
        <v>169</v>
      </c>
      <c r="AU335" s="25" t="s">
        <v>87</v>
      </c>
      <c r="AY335" s="25" t="s">
        <v>167</v>
      </c>
      <c r="BE335" s="247">
        <f>IF(N335="základní",J335,0)</f>
        <v>0</v>
      </c>
      <c r="BF335" s="247">
        <f>IF(N335="snížená",J335,0)</f>
        <v>0</v>
      </c>
      <c r="BG335" s="247">
        <f>IF(N335="zákl. přenesená",J335,0)</f>
        <v>0</v>
      </c>
      <c r="BH335" s="247">
        <f>IF(N335="sníž. přenesená",J335,0)</f>
        <v>0</v>
      </c>
      <c r="BI335" s="247">
        <f>IF(N335="nulová",J335,0)</f>
        <v>0</v>
      </c>
      <c r="BJ335" s="25" t="s">
        <v>87</v>
      </c>
      <c r="BK335" s="247">
        <f>ROUND(I335*H335,2)</f>
        <v>0</v>
      </c>
      <c r="BL335" s="25" t="s">
        <v>301</v>
      </c>
      <c r="BM335" s="25" t="s">
        <v>2688</v>
      </c>
    </row>
    <row r="336" spans="2:47" s="1" customFormat="1" ht="13.5">
      <c r="B336" s="47"/>
      <c r="C336" s="75"/>
      <c r="D336" s="248" t="s">
        <v>176</v>
      </c>
      <c r="E336" s="75"/>
      <c r="F336" s="249" t="s">
        <v>2687</v>
      </c>
      <c r="G336" s="75"/>
      <c r="H336" s="75"/>
      <c r="I336" s="204"/>
      <c r="J336" s="75"/>
      <c r="K336" s="75"/>
      <c r="L336" s="73"/>
      <c r="M336" s="250"/>
      <c r="N336" s="48"/>
      <c r="O336" s="48"/>
      <c r="P336" s="48"/>
      <c r="Q336" s="48"/>
      <c r="R336" s="48"/>
      <c r="S336" s="48"/>
      <c r="T336" s="96"/>
      <c r="AT336" s="25" t="s">
        <v>176</v>
      </c>
      <c r="AU336" s="25" t="s">
        <v>87</v>
      </c>
    </row>
    <row r="337" spans="2:65" s="1" customFormat="1" ht="14.4" customHeight="1">
      <c r="B337" s="47"/>
      <c r="C337" s="236" t="s">
        <v>607</v>
      </c>
      <c r="D337" s="236" t="s">
        <v>169</v>
      </c>
      <c r="E337" s="237" t="s">
        <v>2689</v>
      </c>
      <c r="F337" s="238" t="s">
        <v>2690</v>
      </c>
      <c r="G337" s="239" t="s">
        <v>270</v>
      </c>
      <c r="H337" s="240">
        <v>25</v>
      </c>
      <c r="I337" s="241"/>
      <c r="J337" s="242">
        <f>ROUND(I337*H337,2)</f>
        <v>0</v>
      </c>
      <c r="K337" s="238" t="s">
        <v>24</v>
      </c>
      <c r="L337" s="73"/>
      <c r="M337" s="243" t="s">
        <v>24</v>
      </c>
      <c r="N337" s="244" t="s">
        <v>47</v>
      </c>
      <c r="O337" s="48"/>
      <c r="P337" s="245">
        <f>O337*H337</f>
        <v>0</v>
      </c>
      <c r="Q337" s="245">
        <v>0.0012553</v>
      </c>
      <c r="R337" s="245">
        <f>Q337*H337</f>
        <v>0.0313825</v>
      </c>
      <c r="S337" s="245">
        <v>0</v>
      </c>
      <c r="T337" s="246">
        <f>S337*H337</f>
        <v>0</v>
      </c>
      <c r="AR337" s="25" t="s">
        <v>301</v>
      </c>
      <c r="AT337" s="25" t="s">
        <v>169</v>
      </c>
      <c r="AU337" s="25" t="s">
        <v>87</v>
      </c>
      <c r="AY337" s="25" t="s">
        <v>167</v>
      </c>
      <c r="BE337" s="247">
        <f>IF(N337="základní",J337,0)</f>
        <v>0</v>
      </c>
      <c r="BF337" s="247">
        <f>IF(N337="snížená",J337,0)</f>
        <v>0</v>
      </c>
      <c r="BG337" s="247">
        <f>IF(N337="zákl. přenesená",J337,0)</f>
        <v>0</v>
      </c>
      <c r="BH337" s="247">
        <f>IF(N337="sníž. přenesená",J337,0)</f>
        <v>0</v>
      </c>
      <c r="BI337" s="247">
        <f>IF(N337="nulová",J337,0)</f>
        <v>0</v>
      </c>
      <c r="BJ337" s="25" t="s">
        <v>87</v>
      </c>
      <c r="BK337" s="247">
        <f>ROUND(I337*H337,2)</f>
        <v>0</v>
      </c>
      <c r="BL337" s="25" t="s">
        <v>301</v>
      </c>
      <c r="BM337" s="25" t="s">
        <v>2691</v>
      </c>
    </row>
    <row r="338" spans="2:47" s="1" customFormat="1" ht="13.5">
      <c r="B338" s="47"/>
      <c r="C338" s="75"/>
      <c r="D338" s="248" t="s">
        <v>176</v>
      </c>
      <c r="E338" s="75"/>
      <c r="F338" s="249" t="s">
        <v>2690</v>
      </c>
      <c r="G338" s="75"/>
      <c r="H338" s="75"/>
      <c r="I338" s="204"/>
      <c r="J338" s="75"/>
      <c r="K338" s="75"/>
      <c r="L338" s="73"/>
      <c r="M338" s="250"/>
      <c r="N338" s="48"/>
      <c r="O338" s="48"/>
      <c r="P338" s="48"/>
      <c r="Q338" s="48"/>
      <c r="R338" s="48"/>
      <c r="S338" s="48"/>
      <c r="T338" s="96"/>
      <c r="AT338" s="25" t="s">
        <v>176</v>
      </c>
      <c r="AU338" s="25" t="s">
        <v>87</v>
      </c>
    </row>
    <row r="339" spans="2:65" s="1" customFormat="1" ht="14.4" customHeight="1">
      <c r="B339" s="47"/>
      <c r="C339" s="285" t="s">
        <v>614</v>
      </c>
      <c r="D339" s="285" t="s">
        <v>293</v>
      </c>
      <c r="E339" s="286" t="s">
        <v>2692</v>
      </c>
      <c r="F339" s="287" t="s">
        <v>2693</v>
      </c>
      <c r="G339" s="288" t="s">
        <v>931</v>
      </c>
      <c r="H339" s="289">
        <v>1</v>
      </c>
      <c r="I339" s="290"/>
      <c r="J339" s="291">
        <f>ROUND(I339*H339,2)</f>
        <v>0</v>
      </c>
      <c r="K339" s="287" t="s">
        <v>24</v>
      </c>
      <c r="L339" s="292"/>
      <c r="M339" s="293" t="s">
        <v>24</v>
      </c>
      <c r="N339" s="294" t="s">
        <v>47</v>
      </c>
      <c r="O339" s="48"/>
      <c r="P339" s="245">
        <f>O339*H339</f>
        <v>0</v>
      </c>
      <c r="Q339" s="245">
        <v>0.00722</v>
      </c>
      <c r="R339" s="245">
        <f>Q339*H339</f>
        <v>0.00722</v>
      </c>
      <c r="S339" s="245">
        <v>0</v>
      </c>
      <c r="T339" s="246">
        <f>S339*H339</f>
        <v>0</v>
      </c>
      <c r="AR339" s="25" t="s">
        <v>419</v>
      </c>
      <c r="AT339" s="25" t="s">
        <v>293</v>
      </c>
      <c r="AU339" s="25" t="s">
        <v>87</v>
      </c>
      <c r="AY339" s="25" t="s">
        <v>167</v>
      </c>
      <c r="BE339" s="247">
        <f>IF(N339="základní",J339,0)</f>
        <v>0</v>
      </c>
      <c r="BF339" s="247">
        <f>IF(N339="snížená",J339,0)</f>
        <v>0</v>
      </c>
      <c r="BG339" s="247">
        <f>IF(N339="zákl. přenesená",J339,0)</f>
        <v>0</v>
      </c>
      <c r="BH339" s="247">
        <f>IF(N339="sníž. přenesená",J339,0)</f>
        <v>0</v>
      </c>
      <c r="BI339" s="247">
        <f>IF(N339="nulová",J339,0)</f>
        <v>0</v>
      </c>
      <c r="BJ339" s="25" t="s">
        <v>87</v>
      </c>
      <c r="BK339" s="247">
        <f>ROUND(I339*H339,2)</f>
        <v>0</v>
      </c>
      <c r="BL339" s="25" t="s">
        <v>301</v>
      </c>
      <c r="BM339" s="25" t="s">
        <v>2694</v>
      </c>
    </row>
    <row r="340" spans="2:47" s="1" customFormat="1" ht="13.5">
      <c r="B340" s="47"/>
      <c r="C340" s="75"/>
      <c r="D340" s="248" t="s">
        <v>176</v>
      </c>
      <c r="E340" s="75"/>
      <c r="F340" s="249" t="s">
        <v>2695</v>
      </c>
      <c r="G340" s="75"/>
      <c r="H340" s="75"/>
      <c r="I340" s="204"/>
      <c r="J340" s="75"/>
      <c r="K340" s="75"/>
      <c r="L340" s="73"/>
      <c r="M340" s="250"/>
      <c r="N340" s="48"/>
      <c r="O340" s="48"/>
      <c r="P340" s="48"/>
      <c r="Q340" s="48"/>
      <c r="R340" s="48"/>
      <c r="S340" s="48"/>
      <c r="T340" s="96"/>
      <c r="AT340" s="25" t="s">
        <v>176</v>
      </c>
      <c r="AU340" s="25" t="s">
        <v>87</v>
      </c>
    </row>
    <row r="341" spans="2:51" s="12" customFormat="1" ht="13.5">
      <c r="B341" s="252"/>
      <c r="C341" s="253"/>
      <c r="D341" s="248" t="s">
        <v>180</v>
      </c>
      <c r="E341" s="254" t="s">
        <v>24</v>
      </c>
      <c r="F341" s="255" t="s">
        <v>2696</v>
      </c>
      <c r="G341" s="253"/>
      <c r="H341" s="254" t="s">
        <v>24</v>
      </c>
      <c r="I341" s="256"/>
      <c r="J341" s="253"/>
      <c r="K341" s="253"/>
      <c r="L341" s="257"/>
      <c r="M341" s="258"/>
      <c r="N341" s="259"/>
      <c r="O341" s="259"/>
      <c r="P341" s="259"/>
      <c r="Q341" s="259"/>
      <c r="R341" s="259"/>
      <c r="S341" s="259"/>
      <c r="T341" s="260"/>
      <c r="AT341" s="261" t="s">
        <v>180</v>
      </c>
      <c r="AU341" s="261" t="s">
        <v>87</v>
      </c>
      <c r="AV341" s="12" t="s">
        <v>25</v>
      </c>
      <c r="AW341" s="12" t="s">
        <v>38</v>
      </c>
      <c r="AX341" s="12" t="s">
        <v>75</v>
      </c>
      <c r="AY341" s="261" t="s">
        <v>167</v>
      </c>
    </row>
    <row r="342" spans="2:51" s="13" customFormat="1" ht="13.5">
      <c r="B342" s="262"/>
      <c r="C342" s="263"/>
      <c r="D342" s="248" t="s">
        <v>180</v>
      </c>
      <c r="E342" s="264" t="s">
        <v>24</v>
      </c>
      <c r="F342" s="265" t="s">
        <v>25</v>
      </c>
      <c r="G342" s="263"/>
      <c r="H342" s="266">
        <v>1</v>
      </c>
      <c r="I342" s="267"/>
      <c r="J342" s="263"/>
      <c r="K342" s="263"/>
      <c r="L342" s="268"/>
      <c r="M342" s="269"/>
      <c r="N342" s="270"/>
      <c r="O342" s="270"/>
      <c r="P342" s="270"/>
      <c r="Q342" s="270"/>
      <c r="R342" s="270"/>
      <c r="S342" s="270"/>
      <c r="T342" s="271"/>
      <c r="AT342" s="272" t="s">
        <v>180</v>
      </c>
      <c r="AU342" s="272" t="s">
        <v>87</v>
      </c>
      <c r="AV342" s="13" t="s">
        <v>87</v>
      </c>
      <c r="AW342" s="13" t="s">
        <v>38</v>
      </c>
      <c r="AX342" s="13" t="s">
        <v>25</v>
      </c>
      <c r="AY342" s="272" t="s">
        <v>167</v>
      </c>
    </row>
    <row r="343" spans="2:65" s="1" customFormat="1" ht="14.4" customHeight="1">
      <c r="B343" s="47"/>
      <c r="C343" s="285" t="s">
        <v>621</v>
      </c>
      <c r="D343" s="285" t="s">
        <v>293</v>
      </c>
      <c r="E343" s="286" t="s">
        <v>2697</v>
      </c>
      <c r="F343" s="287" t="s">
        <v>2698</v>
      </c>
      <c r="G343" s="288" t="s">
        <v>931</v>
      </c>
      <c r="H343" s="289">
        <v>1</v>
      </c>
      <c r="I343" s="290"/>
      <c r="J343" s="291">
        <f>ROUND(I343*H343,2)</f>
        <v>0</v>
      </c>
      <c r="K343" s="287" t="s">
        <v>24</v>
      </c>
      <c r="L343" s="292"/>
      <c r="M343" s="293" t="s">
        <v>24</v>
      </c>
      <c r="N343" s="294" t="s">
        <v>47</v>
      </c>
      <c r="O343" s="48"/>
      <c r="P343" s="245">
        <f>O343*H343</f>
        <v>0</v>
      </c>
      <c r="Q343" s="245">
        <v>0.01002</v>
      </c>
      <c r="R343" s="245">
        <f>Q343*H343</f>
        <v>0.01002</v>
      </c>
      <c r="S343" s="245">
        <v>0</v>
      </c>
      <c r="T343" s="246">
        <f>S343*H343</f>
        <v>0</v>
      </c>
      <c r="AR343" s="25" t="s">
        <v>1218</v>
      </c>
      <c r="AT343" s="25" t="s">
        <v>293</v>
      </c>
      <c r="AU343" s="25" t="s">
        <v>87</v>
      </c>
      <c r="AY343" s="25" t="s">
        <v>167</v>
      </c>
      <c r="BE343" s="247">
        <f>IF(N343="základní",J343,0)</f>
        <v>0</v>
      </c>
      <c r="BF343" s="247">
        <f>IF(N343="snížená",J343,0)</f>
        <v>0</v>
      </c>
      <c r="BG343" s="247">
        <f>IF(N343="zákl. přenesená",J343,0)</f>
        <v>0</v>
      </c>
      <c r="BH343" s="247">
        <f>IF(N343="sníž. přenesená",J343,0)</f>
        <v>0</v>
      </c>
      <c r="BI343" s="247">
        <f>IF(N343="nulová",J343,0)</f>
        <v>0</v>
      </c>
      <c r="BJ343" s="25" t="s">
        <v>87</v>
      </c>
      <c r="BK343" s="247">
        <f>ROUND(I343*H343,2)</f>
        <v>0</v>
      </c>
      <c r="BL343" s="25" t="s">
        <v>1218</v>
      </c>
      <c r="BM343" s="25" t="s">
        <v>2699</v>
      </c>
    </row>
    <row r="344" spans="2:47" s="1" customFormat="1" ht="13.5">
      <c r="B344" s="47"/>
      <c r="C344" s="75"/>
      <c r="D344" s="248" t="s">
        <v>176</v>
      </c>
      <c r="E344" s="75"/>
      <c r="F344" s="249" t="s">
        <v>2698</v>
      </c>
      <c r="G344" s="75"/>
      <c r="H344" s="75"/>
      <c r="I344" s="204"/>
      <c r="J344" s="75"/>
      <c r="K344" s="75"/>
      <c r="L344" s="73"/>
      <c r="M344" s="250"/>
      <c r="N344" s="48"/>
      <c r="O344" s="48"/>
      <c r="P344" s="48"/>
      <c r="Q344" s="48"/>
      <c r="R344" s="48"/>
      <c r="S344" s="48"/>
      <c r="T344" s="96"/>
      <c r="AT344" s="25" t="s">
        <v>176</v>
      </c>
      <c r="AU344" s="25" t="s">
        <v>87</v>
      </c>
    </row>
    <row r="345" spans="2:51" s="12" customFormat="1" ht="13.5">
      <c r="B345" s="252"/>
      <c r="C345" s="253"/>
      <c r="D345" s="248" t="s">
        <v>180</v>
      </c>
      <c r="E345" s="254" t="s">
        <v>24</v>
      </c>
      <c r="F345" s="255" t="s">
        <v>2696</v>
      </c>
      <c r="G345" s="253"/>
      <c r="H345" s="254" t="s">
        <v>24</v>
      </c>
      <c r="I345" s="256"/>
      <c r="J345" s="253"/>
      <c r="K345" s="253"/>
      <c r="L345" s="257"/>
      <c r="M345" s="258"/>
      <c r="N345" s="259"/>
      <c r="O345" s="259"/>
      <c r="P345" s="259"/>
      <c r="Q345" s="259"/>
      <c r="R345" s="259"/>
      <c r="S345" s="259"/>
      <c r="T345" s="260"/>
      <c r="AT345" s="261" t="s">
        <v>180</v>
      </c>
      <c r="AU345" s="261" t="s">
        <v>87</v>
      </c>
      <c r="AV345" s="12" t="s">
        <v>25</v>
      </c>
      <c r="AW345" s="12" t="s">
        <v>38</v>
      </c>
      <c r="AX345" s="12" t="s">
        <v>75</v>
      </c>
      <c r="AY345" s="261" t="s">
        <v>167</v>
      </c>
    </row>
    <row r="346" spans="2:51" s="13" customFormat="1" ht="13.5">
      <c r="B346" s="262"/>
      <c r="C346" s="263"/>
      <c r="D346" s="248" t="s">
        <v>180</v>
      </c>
      <c r="E346" s="264" t="s">
        <v>24</v>
      </c>
      <c r="F346" s="265" t="s">
        <v>25</v>
      </c>
      <c r="G346" s="263"/>
      <c r="H346" s="266">
        <v>1</v>
      </c>
      <c r="I346" s="267"/>
      <c r="J346" s="263"/>
      <c r="K346" s="263"/>
      <c r="L346" s="268"/>
      <c r="M346" s="269"/>
      <c r="N346" s="270"/>
      <c r="O346" s="270"/>
      <c r="P346" s="270"/>
      <c r="Q346" s="270"/>
      <c r="R346" s="270"/>
      <c r="S346" s="270"/>
      <c r="T346" s="271"/>
      <c r="AT346" s="272" t="s">
        <v>180</v>
      </c>
      <c r="AU346" s="272" t="s">
        <v>87</v>
      </c>
      <c r="AV346" s="13" t="s">
        <v>87</v>
      </c>
      <c r="AW346" s="13" t="s">
        <v>38</v>
      </c>
      <c r="AX346" s="13" t="s">
        <v>25</v>
      </c>
      <c r="AY346" s="272" t="s">
        <v>167</v>
      </c>
    </row>
    <row r="347" spans="2:65" s="1" customFormat="1" ht="14.4" customHeight="1">
      <c r="B347" s="47"/>
      <c r="C347" s="236" t="s">
        <v>628</v>
      </c>
      <c r="D347" s="236" t="s">
        <v>169</v>
      </c>
      <c r="E347" s="237" t="s">
        <v>2700</v>
      </c>
      <c r="F347" s="238" t="s">
        <v>2701</v>
      </c>
      <c r="G347" s="239" t="s">
        <v>270</v>
      </c>
      <c r="H347" s="240">
        <v>15</v>
      </c>
      <c r="I347" s="241"/>
      <c r="J347" s="242">
        <f>ROUND(I347*H347,2)</f>
        <v>0</v>
      </c>
      <c r="K347" s="238" t="s">
        <v>24</v>
      </c>
      <c r="L347" s="73"/>
      <c r="M347" s="243" t="s">
        <v>24</v>
      </c>
      <c r="N347" s="244" t="s">
        <v>47</v>
      </c>
      <c r="O347" s="48"/>
      <c r="P347" s="245">
        <f>O347*H347</f>
        <v>0</v>
      </c>
      <c r="Q347" s="245">
        <v>0.0017651</v>
      </c>
      <c r="R347" s="245">
        <f>Q347*H347</f>
        <v>0.0264765</v>
      </c>
      <c r="S347" s="245">
        <v>0</v>
      </c>
      <c r="T347" s="246">
        <f>S347*H347</f>
        <v>0</v>
      </c>
      <c r="AR347" s="25" t="s">
        <v>301</v>
      </c>
      <c r="AT347" s="25" t="s">
        <v>169</v>
      </c>
      <c r="AU347" s="25" t="s">
        <v>87</v>
      </c>
      <c r="AY347" s="25" t="s">
        <v>167</v>
      </c>
      <c r="BE347" s="247">
        <f>IF(N347="základní",J347,0)</f>
        <v>0</v>
      </c>
      <c r="BF347" s="247">
        <f>IF(N347="snížená",J347,0)</f>
        <v>0</v>
      </c>
      <c r="BG347" s="247">
        <f>IF(N347="zákl. přenesená",J347,0)</f>
        <v>0</v>
      </c>
      <c r="BH347" s="247">
        <f>IF(N347="sníž. přenesená",J347,0)</f>
        <v>0</v>
      </c>
      <c r="BI347" s="247">
        <f>IF(N347="nulová",J347,0)</f>
        <v>0</v>
      </c>
      <c r="BJ347" s="25" t="s">
        <v>87</v>
      </c>
      <c r="BK347" s="247">
        <f>ROUND(I347*H347,2)</f>
        <v>0</v>
      </c>
      <c r="BL347" s="25" t="s">
        <v>301</v>
      </c>
      <c r="BM347" s="25" t="s">
        <v>2702</v>
      </c>
    </row>
    <row r="348" spans="2:47" s="1" customFormat="1" ht="13.5">
      <c r="B348" s="47"/>
      <c r="C348" s="75"/>
      <c r="D348" s="248" t="s">
        <v>176</v>
      </c>
      <c r="E348" s="75"/>
      <c r="F348" s="249" t="s">
        <v>2701</v>
      </c>
      <c r="G348" s="75"/>
      <c r="H348" s="75"/>
      <c r="I348" s="204"/>
      <c r="J348" s="75"/>
      <c r="K348" s="75"/>
      <c r="L348" s="73"/>
      <c r="M348" s="250"/>
      <c r="N348" s="48"/>
      <c r="O348" s="48"/>
      <c r="P348" s="48"/>
      <c r="Q348" s="48"/>
      <c r="R348" s="48"/>
      <c r="S348" s="48"/>
      <c r="T348" s="96"/>
      <c r="AT348" s="25" t="s">
        <v>176</v>
      </c>
      <c r="AU348" s="25" t="s">
        <v>87</v>
      </c>
    </row>
    <row r="349" spans="2:65" s="1" customFormat="1" ht="14.4" customHeight="1">
      <c r="B349" s="47"/>
      <c r="C349" s="236" t="s">
        <v>635</v>
      </c>
      <c r="D349" s="236" t="s">
        <v>169</v>
      </c>
      <c r="E349" s="237" t="s">
        <v>2703</v>
      </c>
      <c r="F349" s="238" t="s">
        <v>2704</v>
      </c>
      <c r="G349" s="239" t="s">
        <v>270</v>
      </c>
      <c r="H349" s="240">
        <v>13</v>
      </c>
      <c r="I349" s="241"/>
      <c r="J349" s="242">
        <f>ROUND(I349*H349,2)</f>
        <v>0</v>
      </c>
      <c r="K349" s="238" t="s">
        <v>24</v>
      </c>
      <c r="L349" s="73"/>
      <c r="M349" s="243" t="s">
        <v>24</v>
      </c>
      <c r="N349" s="244" t="s">
        <v>47</v>
      </c>
      <c r="O349" s="48"/>
      <c r="P349" s="245">
        <f>O349*H349</f>
        <v>0</v>
      </c>
      <c r="Q349" s="245">
        <v>0.00277</v>
      </c>
      <c r="R349" s="245">
        <f>Q349*H349</f>
        <v>0.03601</v>
      </c>
      <c r="S349" s="245">
        <v>0</v>
      </c>
      <c r="T349" s="246">
        <f>S349*H349</f>
        <v>0</v>
      </c>
      <c r="AR349" s="25" t="s">
        <v>301</v>
      </c>
      <c r="AT349" s="25" t="s">
        <v>169</v>
      </c>
      <c r="AU349" s="25" t="s">
        <v>87</v>
      </c>
      <c r="AY349" s="25" t="s">
        <v>167</v>
      </c>
      <c r="BE349" s="247">
        <f>IF(N349="základní",J349,0)</f>
        <v>0</v>
      </c>
      <c r="BF349" s="247">
        <f>IF(N349="snížená",J349,0)</f>
        <v>0</v>
      </c>
      <c r="BG349" s="247">
        <f>IF(N349="zákl. přenesená",J349,0)</f>
        <v>0</v>
      </c>
      <c r="BH349" s="247">
        <f>IF(N349="sníž. přenesená",J349,0)</f>
        <v>0</v>
      </c>
      <c r="BI349" s="247">
        <f>IF(N349="nulová",J349,0)</f>
        <v>0</v>
      </c>
      <c r="BJ349" s="25" t="s">
        <v>87</v>
      </c>
      <c r="BK349" s="247">
        <f>ROUND(I349*H349,2)</f>
        <v>0</v>
      </c>
      <c r="BL349" s="25" t="s">
        <v>301</v>
      </c>
      <c r="BM349" s="25" t="s">
        <v>2705</v>
      </c>
    </row>
    <row r="350" spans="2:47" s="1" customFormat="1" ht="13.5">
      <c r="B350" s="47"/>
      <c r="C350" s="75"/>
      <c r="D350" s="248" t="s">
        <v>176</v>
      </c>
      <c r="E350" s="75"/>
      <c r="F350" s="249" t="s">
        <v>2704</v>
      </c>
      <c r="G350" s="75"/>
      <c r="H350" s="75"/>
      <c r="I350" s="204"/>
      <c r="J350" s="75"/>
      <c r="K350" s="75"/>
      <c r="L350" s="73"/>
      <c r="M350" s="250"/>
      <c r="N350" s="48"/>
      <c r="O350" s="48"/>
      <c r="P350" s="48"/>
      <c r="Q350" s="48"/>
      <c r="R350" s="48"/>
      <c r="S350" s="48"/>
      <c r="T350" s="96"/>
      <c r="AT350" s="25" t="s">
        <v>176</v>
      </c>
      <c r="AU350" s="25" t="s">
        <v>87</v>
      </c>
    </row>
    <row r="351" spans="2:65" s="1" customFormat="1" ht="14.4" customHeight="1">
      <c r="B351" s="47"/>
      <c r="C351" s="236" t="s">
        <v>648</v>
      </c>
      <c r="D351" s="236" t="s">
        <v>169</v>
      </c>
      <c r="E351" s="237" t="s">
        <v>2706</v>
      </c>
      <c r="F351" s="238" t="s">
        <v>2707</v>
      </c>
      <c r="G351" s="239" t="s">
        <v>270</v>
      </c>
      <c r="H351" s="240">
        <v>10</v>
      </c>
      <c r="I351" s="241"/>
      <c r="J351" s="242">
        <f>ROUND(I351*H351,2)</f>
        <v>0</v>
      </c>
      <c r="K351" s="238" t="s">
        <v>24</v>
      </c>
      <c r="L351" s="73"/>
      <c r="M351" s="243" t="s">
        <v>24</v>
      </c>
      <c r="N351" s="244" t="s">
        <v>47</v>
      </c>
      <c r="O351" s="48"/>
      <c r="P351" s="245">
        <f>O351*H351</f>
        <v>0</v>
      </c>
      <c r="Q351" s="245">
        <v>0.0044014</v>
      </c>
      <c r="R351" s="245">
        <f>Q351*H351</f>
        <v>0.044014</v>
      </c>
      <c r="S351" s="245">
        <v>0</v>
      </c>
      <c r="T351" s="246">
        <f>S351*H351</f>
        <v>0</v>
      </c>
      <c r="AR351" s="25" t="s">
        <v>301</v>
      </c>
      <c r="AT351" s="25" t="s">
        <v>169</v>
      </c>
      <c r="AU351" s="25" t="s">
        <v>87</v>
      </c>
      <c r="AY351" s="25" t="s">
        <v>167</v>
      </c>
      <c r="BE351" s="247">
        <f>IF(N351="základní",J351,0)</f>
        <v>0</v>
      </c>
      <c r="BF351" s="247">
        <f>IF(N351="snížená",J351,0)</f>
        <v>0</v>
      </c>
      <c r="BG351" s="247">
        <f>IF(N351="zákl. přenesená",J351,0)</f>
        <v>0</v>
      </c>
      <c r="BH351" s="247">
        <f>IF(N351="sníž. přenesená",J351,0)</f>
        <v>0</v>
      </c>
      <c r="BI351" s="247">
        <f>IF(N351="nulová",J351,0)</f>
        <v>0</v>
      </c>
      <c r="BJ351" s="25" t="s">
        <v>87</v>
      </c>
      <c r="BK351" s="247">
        <f>ROUND(I351*H351,2)</f>
        <v>0</v>
      </c>
      <c r="BL351" s="25" t="s">
        <v>301</v>
      </c>
      <c r="BM351" s="25" t="s">
        <v>2708</v>
      </c>
    </row>
    <row r="352" spans="2:47" s="1" customFormat="1" ht="13.5">
      <c r="B352" s="47"/>
      <c r="C352" s="75"/>
      <c r="D352" s="248" t="s">
        <v>176</v>
      </c>
      <c r="E352" s="75"/>
      <c r="F352" s="249" t="s">
        <v>2707</v>
      </c>
      <c r="G352" s="75"/>
      <c r="H352" s="75"/>
      <c r="I352" s="204"/>
      <c r="J352" s="75"/>
      <c r="K352" s="75"/>
      <c r="L352" s="73"/>
      <c r="M352" s="250"/>
      <c r="N352" s="48"/>
      <c r="O352" s="48"/>
      <c r="P352" s="48"/>
      <c r="Q352" s="48"/>
      <c r="R352" s="48"/>
      <c r="S352" s="48"/>
      <c r="T352" s="96"/>
      <c r="AT352" s="25" t="s">
        <v>176</v>
      </c>
      <c r="AU352" s="25" t="s">
        <v>87</v>
      </c>
    </row>
    <row r="353" spans="2:65" s="1" customFormat="1" ht="14.4" customHeight="1">
      <c r="B353" s="47"/>
      <c r="C353" s="236" t="s">
        <v>657</v>
      </c>
      <c r="D353" s="236" t="s">
        <v>169</v>
      </c>
      <c r="E353" s="237" t="s">
        <v>2709</v>
      </c>
      <c r="F353" s="238" t="s">
        <v>2710</v>
      </c>
      <c r="G353" s="239" t="s">
        <v>270</v>
      </c>
      <c r="H353" s="240">
        <v>25</v>
      </c>
      <c r="I353" s="241"/>
      <c r="J353" s="242">
        <f>ROUND(I353*H353,2)</f>
        <v>0</v>
      </c>
      <c r="K353" s="238" t="s">
        <v>24</v>
      </c>
      <c r="L353" s="73"/>
      <c r="M353" s="243" t="s">
        <v>24</v>
      </c>
      <c r="N353" s="244" t="s">
        <v>47</v>
      </c>
      <c r="O353" s="48"/>
      <c r="P353" s="245">
        <f>O353*H353</f>
        <v>0</v>
      </c>
      <c r="Q353" s="245">
        <v>0.0005873</v>
      </c>
      <c r="R353" s="245">
        <f>Q353*H353</f>
        <v>0.014682500000000001</v>
      </c>
      <c r="S353" s="245">
        <v>0</v>
      </c>
      <c r="T353" s="246">
        <f>S353*H353</f>
        <v>0</v>
      </c>
      <c r="AR353" s="25" t="s">
        <v>301</v>
      </c>
      <c r="AT353" s="25" t="s">
        <v>169</v>
      </c>
      <c r="AU353" s="25" t="s">
        <v>87</v>
      </c>
      <c r="AY353" s="25" t="s">
        <v>167</v>
      </c>
      <c r="BE353" s="247">
        <f>IF(N353="základní",J353,0)</f>
        <v>0</v>
      </c>
      <c r="BF353" s="247">
        <f>IF(N353="snížená",J353,0)</f>
        <v>0</v>
      </c>
      <c r="BG353" s="247">
        <f>IF(N353="zákl. přenesená",J353,0)</f>
        <v>0</v>
      </c>
      <c r="BH353" s="247">
        <f>IF(N353="sníž. přenesená",J353,0)</f>
        <v>0</v>
      </c>
      <c r="BI353" s="247">
        <f>IF(N353="nulová",J353,0)</f>
        <v>0</v>
      </c>
      <c r="BJ353" s="25" t="s">
        <v>87</v>
      </c>
      <c r="BK353" s="247">
        <f>ROUND(I353*H353,2)</f>
        <v>0</v>
      </c>
      <c r="BL353" s="25" t="s">
        <v>301</v>
      </c>
      <c r="BM353" s="25" t="s">
        <v>2711</v>
      </c>
    </row>
    <row r="354" spans="2:47" s="1" customFormat="1" ht="13.5">
      <c r="B354" s="47"/>
      <c r="C354" s="75"/>
      <c r="D354" s="248" t="s">
        <v>176</v>
      </c>
      <c r="E354" s="75"/>
      <c r="F354" s="249" t="s">
        <v>2710</v>
      </c>
      <c r="G354" s="75"/>
      <c r="H354" s="75"/>
      <c r="I354" s="204"/>
      <c r="J354" s="75"/>
      <c r="K354" s="75"/>
      <c r="L354" s="73"/>
      <c r="M354" s="250"/>
      <c r="N354" s="48"/>
      <c r="O354" s="48"/>
      <c r="P354" s="48"/>
      <c r="Q354" s="48"/>
      <c r="R354" s="48"/>
      <c r="S354" s="48"/>
      <c r="T354" s="96"/>
      <c r="AT354" s="25" t="s">
        <v>176</v>
      </c>
      <c r="AU354" s="25" t="s">
        <v>87</v>
      </c>
    </row>
    <row r="355" spans="2:65" s="1" customFormat="1" ht="14.4" customHeight="1">
      <c r="B355" s="47"/>
      <c r="C355" s="236" t="s">
        <v>669</v>
      </c>
      <c r="D355" s="236" t="s">
        <v>169</v>
      </c>
      <c r="E355" s="237" t="s">
        <v>2712</v>
      </c>
      <c r="F355" s="238" t="s">
        <v>2713</v>
      </c>
      <c r="G355" s="239" t="s">
        <v>270</v>
      </c>
      <c r="H355" s="240">
        <v>10</v>
      </c>
      <c r="I355" s="241"/>
      <c r="J355" s="242">
        <f>ROUND(I355*H355,2)</f>
        <v>0</v>
      </c>
      <c r="K355" s="238" t="s">
        <v>24</v>
      </c>
      <c r="L355" s="73"/>
      <c r="M355" s="243" t="s">
        <v>24</v>
      </c>
      <c r="N355" s="244" t="s">
        <v>47</v>
      </c>
      <c r="O355" s="48"/>
      <c r="P355" s="245">
        <f>O355*H355</f>
        <v>0</v>
      </c>
      <c r="Q355" s="245">
        <v>0.0012012</v>
      </c>
      <c r="R355" s="245">
        <f>Q355*H355</f>
        <v>0.012011999999999998</v>
      </c>
      <c r="S355" s="245">
        <v>0</v>
      </c>
      <c r="T355" s="246">
        <f>S355*H355</f>
        <v>0</v>
      </c>
      <c r="AR355" s="25" t="s">
        <v>301</v>
      </c>
      <c r="AT355" s="25" t="s">
        <v>169</v>
      </c>
      <c r="AU355" s="25" t="s">
        <v>87</v>
      </c>
      <c r="AY355" s="25" t="s">
        <v>167</v>
      </c>
      <c r="BE355" s="247">
        <f>IF(N355="základní",J355,0)</f>
        <v>0</v>
      </c>
      <c r="BF355" s="247">
        <f>IF(N355="snížená",J355,0)</f>
        <v>0</v>
      </c>
      <c r="BG355" s="247">
        <f>IF(N355="zákl. přenesená",J355,0)</f>
        <v>0</v>
      </c>
      <c r="BH355" s="247">
        <f>IF(N355="sníž. přenesená",J355,0)</f>
        <v>0</v>
      </c>
      <c r="BI355" s="247">
        <f>IF(N355="nulová",J355,0)</f>
        <v>0</v>
      </c>
      <c r="BJ355" s="25" t="s">
        <v>87</v>
      </c>
      <c r="BK355" s="247">
        <f>ROUND(I355*H355,2)</f>
        <v>0</v>
      </c>
      <c r="BL355" s="25" t="s">
        <v>301</v>
      </c>
      <c r="BM355" s="25" t="s">
        <v>2714</v>
      </c>
    </row>
    <row r="356" spans="2:47" s="1" customFormat="1" ht="13.5">
      <c r="B356" s="47"/>
      <c r="C356" s="75"/>
      <c r="D356" s="248" t="s">
        <v>176</v>
      </c>
      <c r="E356" s="75"/>
      <c r="F356" s="249" t="s">
        <v>2713</v>
      </c>
      <c r="G356" s="75"/>
      <c r="H356" s="75"/>
      <c r="I356" s="204"/>
      <c r="J356" s="75"/>
      <c r="K356" s="75"/>
      <c r="L356" s="73"/>
      <c r="M356" s="250"/>
      <c r="N356" s="48"/>
      <c r="O356" s="48"/>
      <c r="P356" s="48"/>
      <c r="Q356" s="48"/>
      <c r="R356" s="48"/>
      <c r="S356" s="48"/>
      <c r="T356" s="96"/>
      <c r="AT356" s="25" t="s">
        <v>176</v>
      </c>
      <c r="AU356" s="25" t="s">
        <v>87</v>
      </c>
    </row>
    <row r="357" spans="2:65" s="1" customFormat="1" ht="14.4" customHeight="1">
      <c r="B357" s="47"/>
      <c r="C357" s="236" t="s">
        <v>684</v>
      </c>
      <c r="D357" s="236" t="s">
        <v>169</v>
      </c>
      <c r="E357" s="237" t="s">
        <v>2715</v>
      </c>
      <c r="F357" s="238" t="s">
        <v>2716</v>
      </c>
      <c r="G357" s="239" t="s">
        <v>270</v>
      </c>
      <c r="H357" s="240">
        <v>2</v>
      </c>
      <c r="I357" s="241"/>
      <c r="J357" s="242">
        <f>ROUND(I357*H357,2)</f>
        <v>0</v>
      </c>
      <c r="K357" s="238" t="s">
        <v>24</v>
      </c>
      <c r="L357" s="73"/>
      <c r="M357" s="243" t="s">
        <v>24</v>
      </c>
      <c r="N357" s="244" t="s">
        <v>47</v>
      </c>
      <c r="O357" s="48"/>
      <c r="P357" s="245">
        <f>O357*H357</f>
        <v>0</v>
      </c>
      <c r="Q357" s="245">
        <v>0.00073</v>
      </c>
      <c r="R357" s="245">
        <f>Q357*H357</f>
        <v>0.00146</v>
      </c>
      <c r="S357" s="245">
        <v>0</v>
      </c>
      <c r="T357" s="246">
        <f>S357*H357</f>
        <v>0</v>
      </c>
      <c r="AR357" s="25" t="s">
        <v>301</v>
      </c>
      <c r="AT357" s="25" t="s">
        <v>169</v>
      </c>
      <c r="AU357" s="25" t="s">
        <v>87</v>
      </c>
      <c r="AY357" s="25" t="s">
        <v>167</v>
      </c>
      <c r="BE357" s="247">
        <f>IF(N357="základní",J357,0)</f>
        <v>0</v>
      </c>
      <c r="BF357" s="247">
        <f>IF(N357="snížená",J357,0)</f>
        <v>0</v>
      </c>
      <c r="BG357" s="247">
        <f>IF(N357="zákl. přenesená",J357,0)</f>
        <v>0</v>
      </c>
      <c r="BH357" s="247">
        <f>IF(N357="sníž. přenesená",J357,0)</f>
        <v>0</v>
      </c>
      <c r="BI357" s="247">
        <f>IF(N357="nulová",J357,0)</f>
        <v>0</v>
      </c>
      <c r="BJ357" s="25" t="s">
        <v>87</v>
      </c>
      <c r="BK357" s="247">
        <f>ROUND(I357*H357,2)</f>
        <v>0</v>
      </c>
      <c r="BL357" s="25" t="s">
        <v>301</v>
      </c>
      <c r="BM357" s="25" t="s">
        <v>2717</v>
      </c>
    </row>
    <row r="358" spans="2:47" s="1" customFormat="1" ht="13.5">
      <c r="B358" s="47"/>
      <c r="C358" s="75"/>
      <c r="D358" s="248" t="s">
        <v>176</v>
      </c>
      <c r="E358" s="75"/>
      <c r="F358" s="249" t="s">
        <v>2716</v>
      </c>
      <c r="G358" s="75"/>
      <c r="H358" s="75"/>
      <c r="I358" s="204"/>
      <c r="J358" s="75"/>
      <c r="K358" s="75"/>
      <c r="L358" s="73"/>
      <c r="M358" s="250"/>
      <c r="N358" s="48"/>
      <c r="O358" s="48"/>
      <c r="P358" s="48"/>
      <c r="Q358" s="48"/>
      <c r="R358" s="48"/>
      <c r="S358" s="48"/>
      <c r="T358" s="96"/>
      <c r="AT358" s="25" t="s">
        <v>176</v>
      </c>
      <c r="AU358" s="25" t="s">
        <v>87</v>
      </c>
    </row>
    <row r="359" spans="2:65" s="1" customFormat="1" ht="14.4" customHeight="1">
      <c r="B359" s="47"/>
      <c r="C359" s="236" t="s">
        <v>655</v>
      </c>
      <c r="D359" s="236" t="s">
        <v>169</v>
      </c>
      <c r="E359" s="237" t="s">
        <v>2718</v>
      </c>
      <c r="F359" s="238" t="s">
        <v>2719</v>
      </c>
      <c r="G359" s="239" t="s">
        <v>270</v>
      </c>
      <c r="H359" s="240">
        <v>5</v>
      </c>
      <c r="I359" s="241"/>
      <c r="J359" s="242">
        <f>ROUND(I359*H359,2)</f>
        <v>0</v>
      </c>
      <c r="K359" s="238" t="s">
        <v>24</v>
      </c>
      <c r="L359" s="73"/>
      <c r="M359" s="243" t="s">
        <v>24</v>
      </c>
      <c r="N359" s="244" t="s">
        <v>47</v>
      </c>
      <c r="O359" s="48"/>
      <c r="P359" s="245">
        <f>O359*H359</f>
        <v>0</v>
      </c>
      <c r="Q359" s="245">
        <v>0.0002851</v>
      </c>
      <c r="R359" s="245">
        <f>Q359*H359</f>
        <v>0.0014255</v>
      </c>
      <c r="S359" s="245">
        <v>0</v>
      </c>
      <c r="T359" s="246">
        <f>S359*H359</f>
        <v>0</v>
      </c>
      <c r="AR359" s="25" t="s">
        <v>301</v>
      </c>
      <c r="AT359" s="25" t="s">
        <v>169</v>
      </c>
      <c r="AU359" s="25" t="s">
        <v>87</v>
      </c>
      <c r="AY359" s="25" t="s">
        <v>167</v>
      </c>
      <c r="BE359" s="247">
        <f>IF(N359="základní",J359,0)</f>
        <v>0</v>
      </c>
      <c r="BF359" s="247">
        <f>IF(N359="snížená",J359,0)</f>
        <v>0</v>
      </c>
      <c r="BG359" s="247">
        <f>IF(N359="zákl. přenesená",J359,0)</f>
        <v>0</v>
      </c>
      <c r="BH359" s="247">
        <f>IF(N359="sníž. přenesená",J359,0)</f>
        <v>0</v>
      </c>
      <c r="BI359" s="247">
        <f>IF(N359="nulová",J359,0)</f>
        <v>0</v>
      </c>
      <c r="BJ359" s="25" t="s">
        <v>87</v>
      </c>
      <c r="BK359" s="247">
        <f>ROUND(I359*H359,2)</f>
        <v>0</v>
      </c>
      <c r="BL359" s="25" t="s">
        <v>301</v>
      </c>
      <c r="BM359" s="25" t="s">
        <v>2720</v>
      </c>
    </row>
    <row r="360" spans="2:47" s="1" customFormat="1" ht="13.5">
      <c r="B360" s="47"/>
      <c r="C360" s="75"/>
      <c r="D360" s="248" t="s">
        <v>176</v>
      </c>
      <c r="E360" s="75"/>
      <c r="F360" s="249" t="s">
        <v>2719</v>
      </c>
      <c r="G360" s="75"/>
      <c r="H360" s="75"/>
      <c r="I360" s="204"/>
      <c r="J360" s="75"/>
      <c r="K360" s="75"/>
      <c r="L360" s="73"/>
      <c r="M360" s="250"/>
      <c r="N360" s="48"/>
      <c r="O360" s="48"/>
      <c r="P360" s="48"/>
      <c r="Q360" s="48"/>
      <c r="R360" s="48"/>
      <c r="S360" s="48"/>
      <c r="T360" s="96"/>
      <c r="AT360" s="25" t="s">
        <v>176</v>
      </c>
      <c r="AU360" s="25" t="s">
        <v>87</v>
      </c>
    </row>
    <row r="361" spans="2:65" s="1" customFormat="1" ht="14.4" customHeight="1">
      <c r="B361" s="47"/>
      <c r="C361" s="236" t="s">
        <v>699</v>
      </c>
      <c r="D361" s="236" t="s">
        <v>169</v>
      </c>
      <c r="E361" s="237" t="s">
        <v>2721</v>
      </c>
      <c r="F361" s="238" t="s">
        <v>2722</v>
      </c>
      <c r="G361" s="239" t="s">
        <v>270</v>
      </c>
      <c r="H361" s="240">
        <v>5</v>
      </c>
      <c r="I361" s="241"/>
      <c r="J361" s="242">
        <f>ROUND(I361*H361,2)</f>
        <v>0</v>
      </c>
      <c r="K361" s="238" t="s">
        <v>24</v>
      </c>
      <c r="L361" s="73"/>
      <c r="M361" s="243" t="s">
        <v>24</v>
      </c>
      <c r="N361" s="244" t="s">
        <v>47</v>
      </c>
      <c r="O361" s="48"/>
      <c r="P361" s="245">
        <f>O361*H361</f>
        <v>0</v>
      </c>
      <c r="Q361" s="245">
        <v>0.0003497</v>
      </c>
      <c r="R361" s="245">
        <f>Q361*H361</f>
        <v>0.0017485</v>
      </c>
      <c r="S361" s="245">
        <v>0</v>
      </c>
      <c r="T361" s="246">
        <f>S361*H361</f>
        <v>0</v>
      </c>
      <c r="AR361" s="25" t="s">
        <v>301</v>
      </c>
      <c r="AT361" s="25" t="s">
        <v>169</v>
      </c>
      <c r="AU361" s="25" t="s">
        <v>87</v>
      </c>
      <c r="AY361" s="25" t="s">
        <v>167</v>
      </c>
      <c r="BE361" s="247">
        <f>IF(N361="základní",J361,0)</f>
        <v>0</v>
      </c>
      <c r="BF361" s="247">
        <f>IF(N361="snížená",J361,0)</f>
        <v>0</v>
      </c>
      <c r="BG361" s="247">
        <f>IF(N361="zákl. přenesená",J361,0)</f>
        <v>0</v>
      </c>
      <c r="BH361" s="247">
        <f>IF(N361="sníž. přenesená",J361,0)</f>
        <v>0</v>
      </c>
      <c r="BI361" s="247">
        <f>IF(N361="nulová",J361,0)</f>
        <v>0</v>
      </c>
      <c r="BJ361" s="25" t="s">
        <v>87</v>
      </c>
      <c r="BK361" s="247">
        <f>ROUND(I361*H361,2)</f>
        <v>0</v>
      </c>
      <c r="BL361" s="25" t="s">
        <v>301</v>
      </c>
      <c r="BM361" s="25" t="s">
        <v>2723</v>
      </c>
    </row>
    <row r="362" spans="2:47" s="1" customFormat="1" ht="13.5">
      <c r="B362" s="47"/>
      <c r="C362" s="75"/>
      <c r="D362" s="248" t="s">
        <v>176</v>
      </c>
      <c r="E362" s="75"/>
      <c r="F362" s="249" t="s">
        <v>2722</v>
      </c>
      <c r="G362" s="75"/>
      <c r="H362" s="75"/>
      <c r="I362" s="204"/>
      <c r="J362" s="75"/>
      <c r="K362" s="75"/>
      <c r="L362" s="73"/>
      <c r="M362" s="250"/>
      <c r="N362" s="48"/>
      <c r="O362" s="48"/>
      <c r="P362" s="48"/>
      <c r="Q362" s="48"/>
      <c r="R362" s="48"/>
      <c r="S362" s="48"/>
      <c r="T362" s="96"/>
      <c r="AT362" s="25" t="s">
        <v>176</v>
      </c>
      <c r="AU362" s="25" t="s">
        <v>87</v>
      </c>
    </row>
    <row r="363" spans="2:65" s="1" customFormat="1" ht="22.8" customHeight="1">
      <c r="B363" s="47"/>
      <c r="C363" s="236" t="s">
        <v>728</v>
      </c>
      <c r="D363" s="236" t="s">
        <v>169</v>
      </c>
      <c r="E363" s="237" t="s">
        <v>2724</v>
      </c>
      <c r="F363" s="238" t="s">
        <v>2725</v>
      </c>
      <c r="G363" s="239" t="s">
        <v>270</v>
      </c>
      <c r="H363" s="240">
        <v>8</v>
      </c>
      <c r="I363" s="241"/>
      <c r="J363" s="242">
        <f>ROUND(I363*H363,2)</f>
        <v>0</v>
      </c>
      <c r="K363" s="238" t="s">
        <v>24</v>
      </c>
      <c r="L363" s="73"/>
      <c r="M363" s="243" t="s">
        <v>24</v>
      </c>
      <c r="N363" s="244" t="s">
        <v>47</v>
      </c>
      <c r="O363" s="48"/>
      <c r="P363" s="245">
        <f>O363*H363</f>
        <v>0</v>
      </c>
      <c r="Q363" s="245">
        <v>0.00589</v>
      </c>
      <c r="R363" s="245">
        <f>Q363*H363</f>
        <v>0.04712</v>
      </c>
      <c r="S363" s="245">
        <v>0</v>
      </c>
      <c r="T363" s="246">
        <f>S363*H363</f>
        <v>0</v>
      </c>
      <c r="AR363" s="25" t="s">
        <v>301</v>
      </c>
      <c r="AT363" s="25" t="s">
        <v>169</v>
      </c>
      <c r="AU363" s="25" t="s">
        <v>87</v>
      </c>
      <c r="AY363" s="25" t="s">
        <v>167</v>
      </c>
      <c r="BE363" s="247">
        <f>IF(N363="základní",J363,0)</f>
        <v>0</v>
      </c>
      <c r="BF363" s="247">
        <f>IF(N363="snížená",J363,0)</f>
        <v>0</v>
      </c>
      <c r="BG363" s="247">
        <f>IF(N363="zákl. přenesená",J363,0)</f>
        <v>0</v>
      </c>
      <c r="BH363" s="247">
        <f>IF(N363="sníž. přenesená",J363,0)</f>
        <v>0</v>
      </c>
      <c r="BI363" s="247">
        <f>IF(N363="nulová",J363,0)</f>
        <v>0</v>
      </c>
      <c r="BJ363" s="25" t="s">
        <v>87</v>
      </c>
      <c r="BK363" s="247">
        <f>ROUND(I363*H363,2)</f>
        <v>0</v>
      </c>
      <c r="BL363" s="25" t="s">
        <v>301</v>
      </c>
      <c r="BM363" s="25" t="s">
        <v>2726</v>
      </c>
    </row>
    <row r="364" spans="2:47" s="1" customFormat="1" ht="13.5">
      <c r="B364" s="47"/>
      <c r="C364" s="75"/>
      <c r="D364" s="248" t="s">
        <v>176</v>
      </c>
      <c r="E364" s="75"/>
      <c r="F364" s="249" t="s">
        <v>2725</v>
      </c>
      <c r="G364" s="75"/>
      <c r="H364" s="75"/>
      <c r="I364" s="204"/>
      <c r="J364" s="75"/>
      <c r="K364" s="75"/>
      <c r="L364" s="73"/>
      <c r="M364" s="250"/>
      <c r="N364" s="48"/>
      <c r="O364" s="48"/>
      <c r="P364" s="48"/>
      <c r="Q364" s="48"/>
      <c r="R364" s="48"/>
      <c r="S364" s="48"/>
      <c r="T364" s="96"/>
      <c r="AT364" s="25" t="s">
        <v>176</v>
      </c>
      <c r="AU364" s="25" t="s">
        <v>87</v>
      </c>
    </row>
    <row r="365" spans="2:51" s="12" customFormat="1" ht="13.5">
      <c r="B365" s="252"/>
      <c r="C365" s="253"/>
      <c r="D365" s="248" t="s">
        <v>180</v>
      </c>
      <c r="E365" s="254" t="s">
        <v>24</v>
      </c>
      <c r="F365" s="255" t="s">
        <v>2727</v>
      </c>
      <c r="G365" s="253"/>
      <c r="H365" s="254" t="s">
        <v>24</v>
      </c>
      <c r="I365" s="256"/>
      <c r="J365" s="253"/>
      <c r="K365" s="253"/>
      <c r="L365" s="257"/>
      <c r="M365" s="258"/>
      <c r="N365" s="259"/>
      <c r="O365" s="259"/>
      <c r="P365" s="259"/>
      <c r="Q365" s="259"/>
      <c r="R365" s="259"/>
      <c r="S365" s="259"/>
      <c r="T365" s="260"/>
      <c r="AT365" s="261" t="s">
        <v>180</v>
      </c>
      <c r="AU365" s="261" t="s">
        <v>87</v>
      </c>
      <c r="AV365" s="12" t="s">
        <v>25</v>
      </c>
      <c r="AW365" s="12" t="s">
        <v>38</v>
      </c>
      <c r="AX365" s="12" t="s">
        <v>75</v>
      </c>
      <c r="AY365" s="261" t="s">
        <v>167</v>
      </c>
    </row>
    <row r="366" spans="2:51" s="13" customFormat="1" ht="13.5">
      <c r="B366" s="262"/>
      <c r="C366" s="263"/>
      <c r="D366" s="248" t="s">
        <v>180</v>
      </c>
      <c r="E366" s="264" t="s">
        <v>24</v>
      </c>
      <c r="F366" s="265" t="s">
        <v>1483</v>
      </c>
      <c r="G366" s="263"/>
      <c r="H366" s="266">
        <v>8</v>
      </c>
      <c r="I366" s="267"/>
      <c r="J366" s="263"/>
      <c r="K366" s="263"/>
      <c r="L366" s="268"/>
      <c r="M366" s="269"/>
      <c r="N366" s="270"/>
      <c r="O366" s="270"/>
      <c r="P366" s="270"/>
      <c r="Q366" s="270"/>
      <c r="R366" s="270"/>
      <c r="S366" s="270"/>
      <c r="T366" s="271"/>
      <c r="AT366" s="272" t="s">
        <v>180</v>
      </c>
      <c r="AU366" s="272" t="s">
        <v>87</v>
      </c>
      <c r="AV366" s="13" t="s">
        <v>87</v>
      </c>
      <c r="AW366" s="13" t="s">
        <v>38</v>
      </c>
      <c r="AX366" s="13" t="s">
        <v>25</v>
      </c>
      <c r="AY366" s="272" t="s">
        <v>167</v>
      </c>
    </row>
    <row r="367" spans="2:65" s="1" customFormat="1" ht="22.8" customHeight="1">
      <c r="B367" s="47"/>
      <c r="C367" s="236" t="s">
        <v>736</v>
      </c>
      <c r="D367" s="236" t="s">
        <v>169</v>
      </c>
      <c r="E367" s="237" t="s">
        <v>2728</v>
      </c>
      <c r="F367" s="238" t="s">
        <v>2729</v>
      </c>
      <c r="G367" s="239" t="s">
        <v>931</v>
      </c>
      <c r="H367" s="240">
        <v>4</v>
      </c>
      <c r="I367" s="241"/>
      <c r="J367" s="242">
        <f>ROUND(I367*H367,2)</f>
        <v>0</v>
      </c>
      <c r="K367" s="238" t="s">
        <v>24</v>
      </c>
      <c r="L367" s="73"/>
      <c r="M367" s="243" t="s">
        <v>24</v>
      </c>
      <c r="N367" s="244" t="s">
        <v>47</v>
      </c>
      <c r="O367" s="48"/>
      <c r="P367" s="245">
        <f>O367*H367</f>
        <v>0</v>
      </c>
      <c r="Q367" s="245">
        <v>0</v>
      </c>
      <c r="R367" s="245">
        <f>Q367*H367</f>
        <v>0</v>
      </c>
      <c r="S367" s="245">
        <v>0.02961</v>
      </c>
      <c r="T367" s="246">
        <f>S367*H367</f>
        <v>0.11844</v>
      </c>
      <c r="AR367" s="25" t="s">
        <v>301</v>
      </c>
      <c r="AT367" s="25" t="s">
        <v>169</v>
      </c>
      <c r="AU367" s="25" t="s">
        <v>87</v>
      </c>
      <c r="AY367" s="25" t="s">
        <v>167</v>
      </c>
      <c r="BE367" s="247">
        <f>IF(N367="základní",J367,0)</f>
        <v>0</v>
      </c>
      <c r="BF367" s="247">
        <f>IF(N367="snížená",J367,0)</f>
        <v>0</v>
      </c>
      <c r="BG367" s="247">
        <f>IF(N367="zákl. přenesená",J367,0)</f>
        <v>0</v>
      </c>
      <c r="BH367" s="247">
        <f>IF(N367="sníž. přenesená",J367,0)</f>
        <v>0</v>
      </c>
      <c r="BI367" s="247">
        <f>IF(N367="nulová",J367,0)</f>
        <v>0</v>
      </c>
      <c r="BJ367" s="25" t="s">
        <v>87</v>
      </c>
      <c r="BK367" s="247">
        <f>ROUND(I367*H367,2)</f>
        <v>0</v>
      </c>
      <c r="BL367" s="25" t="s">
        <v>301</v>
      </c>
      <c r="BM367" s="25" t="s">
        <v>2730</v>
      </c>
    </row>
    <row r="368" spans="2:47" s="1" customFormat="1" ht="13.5">
      <c r="B368" s="47"/>
      <c r="C368" s="75"/>
      <c r="D368" s="248" t="s">
        <v>176</v>
      </c>
      <c r="E368" s="75"/>
      <c r="F368" s="249" t="s">
        <v>2729</v>
      </c>
      <c r="G368" s="75"/>
      <c r="H368" s="75"/>
      <c r="I368" s="204"/>
      <c r="J368" s="75"/>
      <c r="K368" s="75"/>
      <c r="L368" s="73"/>
      <c r="M368" s="250"/>
      <c r="N368" s="48"/>
      <c r="O368" s="48"/>
      <c r="P368" s="48"/>
      <c r="Q368" s="48"/>
      <c r="R368" s="48"/>
      <c r="S368" s="48"/>
      <c r="T368" s="96"/>
      <c r="AT368" s="25" t="s">
        <v>176</v>
      </c>
      <c r="AU368" s="25" t="s">
        <v>87</v>
      </c>
    </row>
    <row r="369" spans="2:65" s="1" customFormat="1" ht="22.8" customHeight="1">
      <c r="B369" s="47"/>
      <c r="C369" s="236" t="s">
        <v>757</v>
      </c>
      <c r="D369" s="236" t="s">
        <v>169</v>
      </c>
      <c r="E369" s="237" t="s">
        <v>2731</v>
      </c>
      <c r="F369" s="238" t="s">
        <v>2732</v>
      </c>
      <c r="G369" s="239" t="s">
        <v>931</v>
      </c>
      <c r="H369" s="240">
        <v>4</v>
      </c>
      <c r="I369" s="241"/>
      <c r="J369" s="242">
        <f>ROUND(I369*H369,2)</f>
        <v>0</v>
      </c>
      <c r="K369" s="238" t="s">
        <v>24</v>
      </c>
      <c r="L369" s="73"/>
      <c r="M369" s="243" t="s">
        <v>24</v>
      </c>
      <c r="N369" s="244" t="s">
        <v>47</v>
      </c>
      <c r="O369" s="48"/>
      <c r="P369" s="245">
        <f>O369*H369</f>
        <v>0</v>
      </c>
      <c r="Q369" s="245">
        <v>0.00092</v>
      </c>
      <c r="R369" s="245">
        <f>Q369*H369</f>
        <v>0.00368</v>
      </c>
      <c r="S369" s="245">
        <v>0</v>
      </c>
      <c r="T369" s="246">
        <f>S369*H369</f>
        <v>0</v>
      </c>
      <c r="AR369" s="25" t="s">
        <v>301</v>
      </c>
      <c r="AT369" s="25" t="s">
        <v>169</v>
      </c>
      <c r="AU369" s="25" t="s">
        <v>87</v>
      </c>
      <c r="AY369" s="25" t="s">
        <v>167</v>
      </c>
      <c r="BE369" s="247">
        <f>IF(N369="základní",J369,0)</f>
        <v>0</v>
      </c>
      <c r="BF369" s="247">
        <f>IF(N369="snížená",J369,0)</f>
        <v>0</v>
      </c>
      <c r="BG369" s="247">
        <f>IF(N369="zákl. přenesená",J369,0)</f>
        <v>0</v>
      </c>
      <c r="BH369" s="247">
        <f>IF(N369="sníž. přenesená",J369,0)</f>
        <v>0</v>
      </c>
      <c r="BI369" s="247">
        <f>IF(N369="nulová",J369,0)</f>
        <v>0</v>
      </c>
      <c r="BJ369" s="25" t="s">
        <v>87</v>
      </c>
      <c r="BK369" s="247">
        <f>ROUND(I369*H369,2)</f>
        <v>0</v>
      </c>
      <c r="BL369" s="25" t="s">
        <v>301</v>
      </c>
      <c r="BM369" s="25" t="s">
        <v>2733</v>
      </c>
    </row>
    <row r="370" spans="2:47" s="1" customFormat="1" ht="13.5">
      <c r="B370" s="47"/>
      <c r="C370" s="75"/>
      <c r="D370" s="248" t="s">
        <v>176</v>
      </c>
      <c r="E370" s="75"/>
      <c r="F370" s="249" t="s">
        <v>2732</v>
      </c>
      <c r="G370" s="75"/>
      <c r="H370" s="75"/>
      <c r="I370" s="204"/>
      <c r="J370" s="75"/>
      <c r="K370" s="75"/>
      <c r="L370" s="73"/>
      <c r="M370" s="250"/>
      <c r="N370" s="48"/>
      <c r="O370" s="48"/>
      <c r="P370" s="48"/>
      <c r="Q370" s="48"/>
      <c r="R370" s="48"/>
      <c r="S370" s="48"/>
      <c r="T370" s="96"/>
      <c r="AT370" s="25" t="s">
        <v>176</v>
      </c>
      <c r="AU370" s="25" t="s">
        <v>87</v>
      </c>
    </row>
    <row r="371" spans="2:65" s="1" customFormat="1" ht="22.8" customHeight="1">
      <c r="B371" s="47"/>
      <c r="C371" s="236" t="s">
        <v>766</v>
      </c>
      <c r="D371" s="236" t="s">
        <v>169</v>
      </c>
      <c r="E371" s="237" t="s">
        <v>2734</v>
      </c>
      <c r="F371" s="238" t="s">
        <v>2735</v>
      </c>
      <c r="G371" s="239" t="s">
        <v>931</v>
      </c>
      <c r="H371" s="240">
        <v>6</v>
      </c>
      <c r="I371" s="241"/>
      <c r="J371" s="242">
        <f>ROUND(I371*H371,2)</f>
        <v>0</v>
      </c>
      <c r="K371" s="238" t="s">
        <v>24</v>
      </c>
      <c r="L371" s="73"/>
      <c r="M371" s="243" t="s">
        <v>24</v>
      </c>
      <c r="N371" s="244" t="s">
        <v>47</v>
      </c>
      <c r="O371" s="48"/>
      <c r="P371" s="245">
        <f>O371*H371</f>
        <v>0</v>
      </c>
      <c r="Q371" s="245">
        <v>0.00143</v>
      </c>
      <c r="R371" s="245">
        <f>Q371*H371</f>
        <v>0.00858</v>
      </c>
      <c r="S371" s="245">
        <v>0</v>
      </c>
      <c r="T371" s="246">
        <f>S371*H371</f>
        <v>0</v>
      </c>
      <c r="AR371" s="25" t="s">
        <v>301</v>
      </c>
      <c r="AT371" s="25" t="s">
        <v>169</v>
      </c>
      <c r="AU371" s="25" t="s">
        <v>87</v>
      </c>
      <c r="AY371" s="25" t="s">
        <v>167</v>
      </c>
      <c r="BE371" s="247">
        <f>IF(N371="základní",J371,0)</f>
        <v>0</v>
      </c>
      <c r="BF371" s="247">
        <f>IF(N371="snížená",J371,0)</f>
        <v>0</v>
      </c>
      <c r="BG371" s="247">
        <f>IF(N371="zákl. přenesená",J371,0)</f>
        <v>0</v>
      </c>
      <c r="BH371" s="247">
        <f>IF(N371="sníž. přenesená",J371,0)</f>
        <v>0</v>
      </c>
      <c r="BI371" s="247">
        <f>IF(N371="nulová",J371,0)</f>
        <v>0</v>
      </c>
      <c r="BJ371" s="25" t="s">
        <v>87</v>
      </c>
      <c r="BK371" s="247">
        <f>ROUND(I371*H371,2)</f>
        <v>0</v>
      </c>
      <c r="BL371" s="25" t="s">
        <v>301</v>
      </c>
      <c r="BM371" s="25" t="s">
        <v>2736</v>
      </c>
    </row>
    <row r="372" spans="2:47" s="1" customFormat="1" ht="13.5">
      <c r="B372" s="47"/>
      <c r="C372" s="75"/>
      <c r="D372" s="248" t="s">
        <v>176</v>
      </c>
      <c r="E372" s="75"/>
      <c r="F372" s="249" t="s">
        <v>2735</v>
      </c>
      <c r="G372" s="75"/>
      <c r="H372" s="75"/>
      <c r="I372" s="204"/>
      <c r="J372" s="75"/>
      <c r="K372" s="75"/>
      <c r="L372" s="73"/>
      <c r="M372" s="250"/>
      <c r="N372" s="48"/>
      <c r="O372" s="48"/>
      <c r="P372" s="48"/>
      <c r="Q372" s="48"/>
      <c r="R372" s="48"/>
      <c r="S372" s="48"/>
      <c r="T372" s="96"/>
      <c r="AT372" s="25" t="s">
        <v>176</v>
      </c>
      <c r="AU372" s="25" t="s">
        <v>87</v>
      </c>
    </row>
    <row r="373" spans="2:65" s="1" customFormat="1" ht="14.4" customHeight="1">
      <c r="B373" s="47"/>
      <c r="C373" s="236" t="s">
        <v>774</v>
      </c>
      <c r="D373" s="236" t="s">
        <v>169</v>
      </c>
      <c r="E373" s="237" t="s">
        <v>2737</v>
      </c>
      <c r="F373" s="238" t="s">
        <v>2738</v>
      </c>
      <c r="G373" s="239" t="s">
        <v>931</v>
      </c>
      <c r="H373" s="240">
        <v>6</v>
      </c>
      <c r="I373" s="241"/>
      <c r="J373" s="242">
        <f>ROUND(I373*H373,2)</f>
        <v>0</v>
      </c>
      <c r="K373" s="238" t="s">
        <v>24</v>
      </c>
      <c r="L373" s="73"/>
      <c r="M373" s="243" t="s">
        <v>24</v>
      </c>
      <c r="N373" s="244" t="s">
        <v>47</v>
      </c>
      <c r="O373" s="48"/>
      <c r="P373" s="245">
        <f>O373*H373</f>
        <v>0</v>
      </c>
      <c r="Q373" s="245">
        <v>0</v>
      </c>
      <c r="R373" s="245">
        <f>Q373*H373</f>
        <v>0</v>
      </c>
      <c r="S373" s="245">
        <v>0.02113</v>
      </c>
      <c r="T373" s="246">
        <f>S373*H373</f>
        <v>0.12678</v>
      </c>
      <c r="AR373" s="25" t="s">
        <v>301</v>
      </c>
      <c r="AT373" s="25" t="s">
        <v>169</v>
      </c>
      <c r="AU373" s="25" t="s">
        <v>87</v>
      </c>
      <c r="AY373" s="25" t="s">
        <v>167</v>
      </c>
      <c r="BE373" s="247">
        <f>IF(N373="základní",J373,0)</f>
        <v>0</v>
      </c>
      <c r="BF373" s="247">
        <f>IF(N373="snížená",J373,0)</f>
        <v>0</v>
      </c>
      <c r="BG373" s="247">
        <f>IF(N373="zákl. přenesená",J373,0)</f>
        <v>0</v>
      </c>
      <c r="BH373" s="247">
        <f>IF(N373="sníž. přenesená",J373,0)</f>
        <v>0</v>
      </c>
      <c r="BI373" s="247">
        <f>IF(N373="nulová",J373,0)</f>
        <v>0</v>
      </c>
      <c r="BJ373" s="25" t="s">
        <v>87</v>
      </c>
      <c r="BK373" s="247">
        <f>ROUND(I373*H373,2)</f>
        <v>0</v>
      </c>
      <c r="BL373" s="25" t="s">
        <v>301</v>
      </c>
      <c r="BM373" s="25" t="s">
        <v>2739</v>
      </c>
    </row>
    <row r="374" spans="2:47" s="1" customFormat="1" ht="13.5">
      <c r="B374" s="47"/>
      <c r="C374" s="75"/>
      <c r="D374" s="248" t="s">
        <v>176</v>
      </c>
      <c r="E374" s="75"/>
      <c r="F374" s="249" t="s">
        <v>2738</v>
      </c>
      <c r="G374" s="75"/>
      <c r="H374" s="75"/>
      <c r="I374" s="204"/>
      <c r="J374" s="75"/>
      <c r="K374" s="75"/>
      <c r="L374" s="73"/>
      <c r="M374" s="250"/>
      <c r="N374" s="48"/>
      <c r="O374" s="48"/>
      <c r="P374" s="48"/>
      <c r="Q374" s="48"/>
      <c r="R374" s="48"/>
      <c r="S374" s="48"/>
      <c r="T374" s="96"/>
      <c r="AT374" s="25" t="s">
        <v>176</v>
      </c>
      <c r="AU374" s="25" t="s">
        <v>87</v>
      </c>
    </row>
    <row r="375" spans="2:65" s="1" customFormat="1" ht="14.4" customHeight="1">
      <c r="B375" s="47"/>
      <c r="C375" s="236" t="s">
        <v>781</v>
      </c>
      <c r="D375" s="236" t="s">
        <v>169</v>
      </c>
      <c r="E375" s="237" t="s">
        <v>2740</v>
      </c>
      <c r="F375" s="238" t="s">
        <v>2741</v>
      </c>
      <c r="G375" s="239" t="s">
        <v>270</v>
      </c>
      <c r="H375" s="240">
        <v>118</v>
      </c>
      <c r="I375" s="241"/>
      <c r="J375" s="242">
        <f>ROUND(I375*H375,2)</f>
        <v>0</v>
      </c>
      <c r="K375" s="238" t="s">
        <v>24</v>
      </c>
      <c r="L375" s="73"/>
      <c r="M375" s="243" t="s">
        <v>24</v>
      </c>
      <c r="N375" s="244" t="s">
        <v>47</v>
      </c>
      <c r="O375" s="48"/>
      <c r="P375" s="245">
        <f>O375*H375</f>
        <v>0</v>
      </c>
      <c r="Q375" s="245">
        <v>0</v>
      </c>
      <c r="R375" s="245">
        <f>Q375*H375</f>
        <v>0</v>
      </c>
      <c r="S375" s="245">
        <v>0</v>
      </c>
      <c r="T375" s="246">
        <f>S375*H375</f>
        <v>0</v>
      </c>
      <c r="AR375" s="25" t="s">
        <v>301</v>
      </c>
      <c r="AT375" s="25" t="s">
        <v>169</v>
      </c>
      <c r="AU375" s="25" t="s">
        <v>87</v>
      </c>
      <c r="AY375" s="25" t="s">
        <v>167</v>
      </c>
      <c r="BE375" s="247">
        <f>IF(N375="základní",J375,0)</f>
        <v>0</v>
      </c>
      <c r="BF375" s="247">
        <f>IF(N375="snížená",J375,0)</f>
        <v>0</v>
      </c>
      <c r="BG375" s="247">
        <f>IF(N375="zákl. přenesená",J375,0)</f>
        <v>0</v>
      </c>
      <c r="BH375" s="247">
        <f>IF(N375="sníž. přenesená",J375,0)</f>
        <v>0</v>
      </c>
      <c r="BI375" s="247">
        <f>IF(N375="nulová",J375,0)</f>
        <v>0</v>
      </c>
      <c r="BJ375" s="25" t="s">
        <v>87</v>
      </c>
      <c r="BK375" s="247">
        <f>ROUND(I375*H375,2)</f>
        <v>0</v>
      </c>
      <c r="BL375" s="25" t="s">
        <v>301</v>
      </c>
      <c r="BM375" s="25" t="s">
        <v>2742</v>
      </c>
    </row>
    <row r="376" spans="2:47" s="1" customFormat="1" ht="13.5">
      <c r="B376" s="47"/>
      <c r="C376" s="75"/>
      <c r="D376" s="248" t="s">
        <v>176</v>
      </c>
      <c r="E376" s="75"/>
      <c r="F376" s="249" t="s">
        <v>2741</v>
      </c>
      <c r="G376" s="75"/>
      <c r="H376" s="75"/>
      <c r="I376" s="204"/>
      <c r="J376" s="75"/>
      <c r="K376" s="75"/>
      <c r="L376" s="73"/>
      <c r="M376" s="250"/>
      <c r="N376" s="48"/>
      <c r="O376" s="48"/>
      <c r="P376" s="48"/>
      <c r="Q376" s="48"/>
      <c r="R376" s="48"/>
      <c r="S376" s="48"/>
      <c r="T376" s="96"/>
      <c r="AT376" s="25" t="s">
        <v>176</v>
      </c>
      <c r="AU376" s="25" t="s">
        <v>87</v>
      </c>
    </row>
    <row r="377" spans="2:51" s="13" customFormat="1" ht="13.5">
      <c r="B377" s="262"/>
      <c r="C377" s="263"/>
      <c r="D377" s="248" t="s">
        <v>180</v>
      </c>
      <c r="E377" s="264" t="s">
        <v>24</v>
      </c>
      <c r="F377" s="265" t="s">
        <v>2743</v>
      </c>
      <c r="G377" s="263"/>
      <c r="H377" s="266">
        <v>118</v>
      </c>
      <c r="I377" s="267"/>
      <c r="J377" s="263"/>
      <c r="K377" s="263"/>
      <c r="L377" s="268"/>
      <c r="M377" s="269"/>
      <c r="N377" s="270"/>
      <c r="O377" s="270"/>
      <c r="P377" s="270"/>
      <c r="Q377" s="270"/>
      <c r="R377" s="270"/>
      <c r="S377" s="270"/>
      <c r="T377" s="271"/>
      <c r="AT377" s="272" t="s">
        <v>180</v>
      </c>
      <c r="AU377" s="272" t="s">
        <v>87</v>
      </c>
      <c r="AV377" s="13" t="s">
        <v>87</v>
      </c>
      <c r="AW377" s="13" t="s">
        <v>38</v>
      </c>
      <c r="AX377" s="13" t="s">
        <v>25</v>
      </c>
      <c r="AY377" s="272" t="s">
        <v>167</v>
      </c>
    </row>
    <row r="378" spans="2:65" s="1" customFormat="1" ht="22.8" customHeight="1">
      <c r="B378" s="47"/>
      <c r="C378" s="236" t="s">
        <v>790</v>
      </c>
      <c r="D378" s="236" t="s">
        <v>169</v>
      </c>
      <c r="E378" s="237" t="s">
        <v>2744</v>
      </c>
      <c r="F378" s="238" t="s">
        <v>2745</v>
      </c>
      <c r="G378" s="239" t="s">
        <v>296</v>
      </c>
      <c r="H378" s="240">
        <v>0.271</v>
      </c>
      <c r="I378" s="241"/>
      <c r="J378" s="242">
        <f>ROUND(I378*H378,2)</f>
        <v>0</v>
      </c>
      <c r="K378" s="238" t="s">
        <v>24</v>
      </c>
      <c r="L378" s="73"/>
      <c r="M378" s="243" t="s">
        <v>24</v>
      </c>
      <c r="N378" s="244" t="s">
        <v>47</v>
      </c>
      <c r="O378" s="48"/>
      <c r="P378" s="245">
        <f>O378*H378</f>
        <v>0</v>
      </c>
      <c r="Q378" s="245">
        <v>0</v>
      </c>
      <c r="R378" s="245">
        <f>Q378*H378</f>
        <v>0</v>
      </c>
      <c r="S378" s="245">
        <v>0</v>
      </c>
      <c r="T378" s="246">
        <f>S378*H378</f>
        <v>0</v>
      </c>
      <c r="AR378" s="25" t="s">
        <v>301</v>
      </c>
      <c r="AT378" s="25" t="s">
        <v>169</v>
      </c>
      <c r="AU378" s="25" t="s">
        <v>87</v>
      </c>
      <c r="AY378" s="25" t="s">
        <v>167</v>
      </c>
      <c r="BE378" s="247">
        <f>IF(N378="základní",J378,0)</f>
        <v>0</v>
      </c>
      <c r="BF378" s="247">
        <f>IF(N378="snížená",J378,0)</f>
        <v>0</v>
      </c>
      <c r="BG378" s="247">
        <f>IF(N378="zákl. přenesená",J378,0)</f>
        <v>0</v>
      </c>
      <c r="BH378" s="247">
        <f>IF(N378="sníž. přenesená",J378,0)</f>
        <v>0</v>
      </c>
      <c r="BI378" s="247">
        <f>IF(N378="nulová",J378,0)</f>
        <v>0</v>
      </c>
      <c r="BJ378" s="25" t="s">
        <v>87</v>
      </c>
      <c r="BK378" s="247">
        <f>ROUND(I378*H378,2)</f>
        <v>0</v>
      </c>
      <c r="BL378" s="25" t="s">
        <v>301</v>
      </c>
      <c r="BM378" s="25" t="s">
        <v>2746</v>
      </c>
    </row>
    <row r="379" spans="2:47" s="1" customFormat="1" ht="13.5">
      <c r="B379" s="47"/>
      <c r="C379" s="75"/>
      <c r="D379" s="248" t="s">
        <v>176</v>
      </c>
      <c r="E379" s="75"/>
      <c r="F379" s="249" t="s">
        <v>2745</v>
      </c>
      <c r="G379" s="75"/>
      <c r="H379" s="75"/>
      <c r="I379" s="204"/>
      <c r="J379" s="75"/>
      <c r="K379" s="75"/>
      <c r="L379" s="73"/>
      <c r="M379" s="250"/>
      <c r="N379" s="48"/>
      <c r="O379" s="48"/>
      <c r="P379" s="48"/>
      <c r="Q379" s="48"/>
      <c r="R379" s="48"/>
      <c r="S379" s="48"/>
      <c r="T379" s="96"/>
      <c r="AT379" s="25" t="s">
        <v>176</v>
      </c>
      <c r="AU379" s="25" t="s">
        <v>87</v>
      </c>
    </row>
    <row r="380" spans="2:63" s="11" customFormat="1" ht="29.85" customHeight="1">
      <c r="B380" s="220"/>
      <c r="C380" s="221"/>
      <c r="D380" s="222" t="s">
        <v>74</v>
      </c>
      <c r="E380" s="234" t="s">
        <v>2747</v>
      </c>
      <c r="F380" s="234" t="s">
        <v>2748</v>
      </c>
      <c r="G380" s="221"/>
      <c r="H380" s="221"/>
      <c r="I380" s="224"/>
      <c r="J380" s="235">
        <f>BK380</f>
        <v>0</v>
      </c>
      <c r="K380" s="221"/>
      <c r="L380" s="226"/>
      <c r="M380" s="227"/>
      <c r="N380" s="228"/>
      <c r="O380" s="228"/>
      <c r="P380" s="229">
        <f>SUM(P381:P427)</f>
        <v>0</v>
      </c>
      <c r="Q380" s="228"/>
      <c r="R380" s="229">
        <f>SUM(R381:R427)</f>
        <v>0.6882057100000001</v>
      </c>
      <c r="S380" s="228"/>
      <c r="T380" s="230">
        <f>SUM(T381:T427)</f>
        <v>0.0639</v>
      </c>
      <c r="AR380" s="231" t="s">
        <v>87</v>
      </c>
      <c r="AT380" s="232" t="s">
        <v>74</v>
      </c>
      <c r="AU380" s="232" t="s">
        <v>25</v>
      </c>
      <c r="AY380" s="231" t="s">
        <v>167</v>
      </c>
      <c r="BK380" s="233">
        <f>SUM(BK381:BK427)</f>
        <v>0</v>
      </c>
    </row>
    <row r="381" spans="2:65" s="1" customFormat="1" ht="22.8" customHeight="1">
      <c r="B381" s="47"/>
      <c r="C381" s="236" t="s">
        <v>798</v>
      </c>
      <c r="D381" s="236" t="s">
        <v>169</v>
      </c>
      <c r="E381" s="237" t="s">
        <v>2749</v>
      </c>
      <c r="F381" s="238" t="s">
        <v>2750</v>
      </c>
      <c r="G381" s="239" t="s">
        <v>270</v>
      </c>
      <c r="H381" s="240">
        <v>30</v>
      </c>
      <c r="I381" s="241"/>
      <c r="J381" s="242">
        <f>ROUND(I381*H381,2)</f>
        <v>0</v>
      </c>
      <c r="K381" s="238" t="s">
        <v>24</v>
      </c>
      <c r="L381" s="73"/>
      <c r="M381" s="243" t="s">
        <v>24</v>
      </c>
      <c r="N381" s="244" t="s">
        <v>47</v>
      </c>
      <c r="O381" s="48"/>
      <c r="P381" s="245">
        <f>O381*H381</f>
        <v>0</v>
      </c>
      <c r="Q381" s="245">
        <v>0</v>
      </c>
      <c r="R381" s="245">
        <f>Q381*H381</f>
        <v>0</v>
      </c>
      <c r="S381" s="245">
        <v>0.00213</v>
      </c>
      <c r="T381" s="246">
        <f>S381*H381</f>
        <v>0.0639</v>
      </c>
      <c r="AR381" s="25" t="s">
        <v>301</v>
      </c>
      <c r="AT381" s="25" t="s">
        <v>169</v>
      </c>
      <c r="AU381" s="25" t="s">
        <v>87</v>
      </c>
      <c r="AY381" s="25" t="s">
        <v>167</v>
      </c>
      <c r="BE381" s="247">
        <f>IF(N381="základní",J381,0)</f>
        <v>0</v>
      </c>
      <c r="BF381" s="247">
        <f>IF(N381="snížená",J381,0)</f>
        <v>0</v>
      </c>
      <c r="BG381" s="247">
        <f>IF(N381="zákl. přenesená",J381,0)</f>
        <v>0</v>
      </c>
      <c r="BH381" s="247">
        <f>IF(N381="sníž. přenesená",J381,0)</f>
        <v>0</v>
      </c>
      <c r="BI381" s="247">
        <f>IF(N381="nulová",J381,0)</f>
        <v>0</v>
      </c>
      <c r="BJ381" s="25" t="s">
        <v>87</v>
      </c>
      <c r="BK381" s="247">
        <f>ROUND(I381*H381,2)</f>
        <v>0</v>
      </c>
      <c r="BL381" s="25" t="s">
        <v>301</v>
      </c>
      <c r="BM381" s="25" t="s">
        <v>2751</v>
      </c>
    </row>
    <row r="382" spans="2:47" s="1" customFormat="1" ht="13.5">
      <c r="B382" s="47"/>
      <c r="C382" s="75"/>
      <c r="D382" s="248" t="s">
        <v>176</v>
      </c>
      <c r="E382" s="75"/>
      <c r="F382" s="249" t="s">
        <v>2750</v>
      </c>
      <c r="G382" s="75"/>
      <c r="H382" s="75"/>
      <c r="I382" s="204"/>
      <c r="J382" s="75"/>
      <c r="K382" s="75"/>
      <c r="L382" s="73"/>
      <c r="M382" s="250"/>
      <c r="N382" s="48"/>
      <c r="O382" s="48"/>
      <c r="P382" s="48"/>
      <c r="Q382" s="48"/>
      <c r="R382" s="48"/>
      <c r="S382" s="48"/>
      <c r="T382" s="96"/>
      <c r="AT382" s="25" t="s">
        <v>176</v>
      </c>
      <c r="AU382" s="25" t="s">
        <v>87</v>
      </c>
    </row>
    <row r="383" spans="2:65" s="1" customFormat="1" ht="22.8" customHeight="1">
      <c r="B383" s="47"/>
      <c r="C383" s="236" t="s">
        <v>812</v>
      </c>
      <c r="D383" s="236" t="s">
        <v>169</v>
      </c>
      <c r="E383" s="237" t="s">
        <v>2752</v>
      </c>
      <c r="F383" s="238" t="s">
        <v>2753</v>
      </c>
      <c r="G383" s="239" t="s">
        <v>270</v>
      </c>
      <c r="H383" s="240">
        <v>25</v>
      </c>
      <c r="I383" s="241"/>
      <c r="J383" s="242">
        <f>ROUND(I383*H383,2)</f>
        <v>0</v>
      </c>
      <c r="K383" s="238" t="s">
        <v>24</v>
      </c>
      <c r="L383" s="73"/>
      <c r="M383" s="243" t="s">
        <v>24</v>
      </c>
      <c r="N383" s="244" t="s">
        <v>47</v>
      </c>
      <c r="O383" s="48"/>
      <c r="P383" s="245">
        <f>O383*H383</f>
        <v>0</v>
      </c>
      <c r="Q383" s="245">
        <v>0.00039754</v>
      </c>
      <c r="R383" s="245">
        <f>Q383*H383</f>
        <v>0.0099385</v>
      </c>
      <c r="S383" s="245">
        <v>0</v>
      </c>
      <c r="T383" s="246">
        <f>S383*H383</f>
        <v>0</v>
      </c>
      <c r="AR383" s="25" t="s">
        <v>301</v>
      </c>
      <c r="AT383" s="25" t="s">
        <v>169</v>
      </c>
      <c r="AU383" s="25" t="s">
        <v>87</v>
      </c>
      <c r="AY383" s="25" t="s">
        <v>167</v>
      </c>
      <c r="BE383" s="247">
        <f>IF(N383="základní",J383,0)</f>
        <v>0</v>
      </c>
      <c r="BF383" s="247">
        <f>IF(N383="snížená",J383,0)</f>
        <v>0</v>
      </c>
      <c r="BG383" s="247">
        <f>IF(N383="zákl. přenesená",J383,0)</f>
        <v>0</v>
      </c>
      <c r="BH383" s="247">
        <f>IF(N383="sníž. přenesená",J383,0)</f>
        <v>0</v>
      </c>
      <c r="BI383" s="247">
        <f>IF(N383="nulová",J383,0)</f>
        <v>0</v>
      </c>
      <c r="BJ383" s="25" t="s">
        <v>87</v>
      </c>
      <c r="BK383" s="247">
        <f>ROUND(I383*H383,2)</f>
        <v>0</v>
      </c>
      <c r="BL383" s="25" t="s">
        <v>301</v>
      </c>
      <c r="BM383" s="25" t="s">
        <v>2754</v>
      </c>
    </row>
    <row r="384" spans="2:47" s="1" customFormat="1" ht="13.5">
      <c r="B384" s="47"/>
      <c r="C384" s="75"/>
      <c r="D384" s="248" t="s">
        <v>176</v>
      </c>
      <c r="E384" s="75"/>
      <c r="F384" s="249" t="s">
        <v>2753</v>
      </c>
      <c r="G384" s="75"/>
      <c r="H384" s="75"/>
      <c r="I384" s="204"/>
      <c r="J384" s="75"/>
      <c r="K384" s="75"/>
      <c r="L384" s="73"/>
      <c r="M384" s="250"/>
      <c r="N384" s="48"/>
      <c r="O384" s="48"/>
      <c r="P384" s="48"/>
      <c r="Q384" s="48"/>
      <c r="R384" s="48"/>
      <c r="S384" s="48"/>
      <c r="T384" s="96"/>
      <c r="AT384" s="25" t="s">
        <v>176</v>
      </c>
      <c r="AU384" s="25" t="s">
        <v>87</v>
      </c>
    </row>
    <row r="385" spans="2:65" s="1" customFormat="1" ht="22.8" customHeight="1">
      <c r="B385" s="47"/>
      <c r="C385" s="236" t="s">
        <v>820</v>
      </c>
      <c r="D385" s="236" t="s">
        <v>169</v>
      </c>
      <c r="E385" s="237" t="s">
        <v>2755</v>
      </c>
      <c r="F385" s="238" t="s">
        <v>2756</v>
      </c>
      <c r="G385" s="239" t="s">
        <v>270</v>
      </c>
      <c r="H385" s="240">
        <v>90</v>
      </c>
      <c r="I385" s="241"/>
      <c r="J385" s="242">
        <f>ROUND(I385*H385,2)</f>
        <v>0</v>
      </c>
      <c r="K385" s="238" t="s">
        <v>24</v>
      </c>
      <c r="L385" s="73"/>
      <c r="M385" s="243" t="s">
        <v>24</v>
      </c>
      <c r="N385" s="244" t="s">
        <v>47</v>
      </c>
      <c r="O385" s="48"/>
      <c r="P385" s="245">
        <f>O385*H385</f>
        <v>0</v>
      </c>
      <c r="Q385" s="245">
        <v>0.00066396</v>
      </c>
      <c r="R385" s="245">
        <f>Q385*H385</f>
        <v>0.0597564</v>
      </c>
      <c r="S385" s="245">
        <v>0</v>
      </c>
      <c r="T385" s="246">
        <f>S385*H385</f>
        <v>0</v>
      </c>
      <c r="AR385" s="25" t="s">
        <v>301</v>
      </c>
      <c r="AT385" s="25" t="s">
        <v>169</v>
      </c>
      <c r="AU385" s="25" t="s">
        <v>87</v>
      </c>
      <c r="AY385" s="25" t="s">
        <v>167</v>
      </c>
      <c r="BE385" s="247">
        <f>IF(N385="základní",J385,0)</f>
        <v>0</v>
      </c>
      <c r="BF385" s="247">
        <f>IF(N385="snížená",J385,0)</f>
        <v>0</v>
      </c>
      <c r="BG385" s="247">
        <f>IF(N385="zákl. přenesená",J385,0)</f>
        <v>0</v>
      </c>
      <c r="BH385" s="247">
        <f>IF(N385="sníž. přenesená",J385,0)</f>
        <v>0</v>
      </c>
      <c r="BI385" s="247">
        <f>IF(N385="nulová",J385,0)</f>
        <v>0</v>
      </c>
      <c r="BJ385" s="25" t="s">
        <v>87</v>
      </c>
      <c r="BK385" s="247">
        <f>ROUND(I385*H385,2)</f>
        <v>0</v>
      </c>
      <c r="BL385" s="25" t="s">
        <v>301</v>
      </c>
      <c r="BM385" s="25" t="s">
        <v>2757</v>
      </c>
    </row>
    <row r="386" spans="2:47" s="1" customFormat="1" ht="13.5">
      <c r="B386" s="47"/>
      <c r="C386" s="75"/>
      <c r="D386" s="248" t="s">
        <v>176</v>
      </c>
      <c r="E386" s="75"/>
      <c r="F386" s="249" t="s">
        <v>2756</v>
      </c>
      <c r="G386" s="75"/>
      <c r="H386" s="75"/>
      <c r="I386" s="204"/>
      <c r="J386" s="75"/>
      <c r="K386" s="75"/>
      <c r="L386" s="73"/>
      <c r="M386" s="250"/>
      <c r="N386" s="48"/>
      <c r="O386" s="48"/>
      <c r="P386" s="48"/>
      <c r="Q386" s="48"/>
      <c r="R386" s="48"/>
      <c r="S386" s="48"/>
      <c r="T386" s="96"/>
      <c r="AT386" s="25" t="s">
        <v>176</v>
      </c>
      <c r="AU386" s="25" t="s">
        <v>87</v>
      </c>
    </row>
    <row r="387" spans="2:65" s="1" customFormat="1" ht="22.8" customHeight="1">
      <c r="B387" s="47"/>
      <c r="C387" s="236" t="s">
        <v>826</v>
      </c>
      <c r="D387" s="236" t="s">
        <v>169</v>
      </c>
      <c r="E387" s="237" t="s">
        <v>2758</v>
      </c>
      <c r="F387" s="238" t="s">
        <v>2759</v>
      </c>
      <c r="G387" s="239" t="s">
        <v>270</v>
      </c>
      <c r="H387" s="240">
        <v>45</v>
      </c>
      <c r="I387" s="241"/>
      <c r="J387" s="242">
        <f>ROUND(I387*H387,2)</f>
        <v>0</v>
      </c>
      <c r="K387" s="238" t="s">
        <v>24</v>
      </c>
      <c r="L387" s="73"/>
      <c r="M387" s="243" t="s">
        <v>24</v>
      </c>
      <c r="N387" s="244" t="s">
        <v>47</v>
      </c>
      <c r="O387" s="48"/>
      <c r="P387" s="245">
        <f>O387*H387</f>
        <v>0</v>
      </c>
      <c r="Q387" s="245">
        <v>0.00348</v>
      </c>
      <c r="R387" s="245">
        <f>Q387*H387</f>
        <v>0.1566</v>
      </c>
      <c r="S387" s="245">
        <v>0</v>
      </c>
      <c r="T387" s="246">
        <f>S387*H387</f>
        <v>0</v>
      </c>
      <c r="AR387" s="25" t="s">
        <v>301</v>
      </c>
      <c r="AT387" s="25" t="s">
        <v>169</v>
      </c>
      <c r="AU387" s="25" t="s">
        <v>87</v>
      </c>
      <c r="AY387" s="25" t="s">
        <v>167</v>
      </c>
      <c r="BE387" s="247">
        <f>IF(N387="základní",J387,0)</f>
        <v>0</v>
      </c>
      <c r="BF387" s="247">
        <f>IF(N387="snížená",J387,0)</f>
        <v>0</v>
      </c>
      <c r="BG387" s="247">
        <f>IF(N387="zákl. přenesená",J387,0)</f>
        <v>0</v>
      </c>
      <c r="BH387" s="247">
        <f>IF(N387="sníž. přenesená",J387,0)</f>
        <v>0</v>
      </c>
      <c r="BI387" s="247">
        <f>IF(N387="nulová",J387,0)</f>
        <v>0</v>
      </c>
      <c r="BJ387" s="25" t="s">
        <v>87</v>
      </c>
      <c r="BK387" s="247">
        <f>ROUND(I387*H387,2)</f>
        <v>0</v>
      </c>
      <c r="BL387" s="25" t="s">
        <v>301</v>
      </c>
      <c r="BM387" s="25" t="s">
        <v>2760</v>
      </c>
    </row>
    <row r="388" spans="2:47" s="1" customFormat="1" ht="13.5">
      <c r="B388" s="47"/>
      <c r="C388" s="75"/>
      <c r="D388" s="248" t="s">
        <v>176</v>
      </c>
      <c r="E388" s="75"/>
      <c r="F388" s="249" t="s">
        <v>2759</v>
      </c>
      <c r="G388" s="75"/>
      <c r="H388" s="75"/>
      <c r="I388" s="204"/>
      <c r="J388" s="75"/>
      <c r="K388" s="75"/>
      <c r="L388" s="73"/>
      <c r="M388" s="250"/>
      <c r="N388" s="48"/>
      <c r="O388" s="48"/>
      <c r="P388" s="48"/>
      <c r="Q388" s="48"/>
      <c r="R388" s="48"/>
      <c r="S388" s="48"/>
      <c r="T388" s="96"/>
      <c r="AT388" s="25" t="s">
        <v>176</v>
      </c>
      <c r="AU388" s="25" t="s">
        <v>87</v>
      </c>
    </row>
    <row r="389" spans="2:65" s="1" customFormat="1" ht="22.8" customHeight="1">
      <c r="B389" s="47"/>
      <c r="C389" s="236" t="s">
        <v>832</v>
      </c>
      <c r="D389" s="236" t="s">
        <v>169</v>
      </c>
      <c r="E389" s="237" t="s">
        <v>2761</v>
      </c>
      <c r="F389" s="238" t="s">
        <v>2762</v>
      </c>
      <c r="G389" s="239" t="s">
        <v>270</v>
      </c>
      <c r="H389" s="240">
        <v>60</v>
      </c>
      <c r="I389" s="241"/>
      <c r="J389" s="242">
        <f>ROUND(I389*H389,2)</f>
        <v>0</v>
      </c>
      <c r="K389" s="238" t="s">
        <v>24</v>
      </c>
      <c r="L389" s="73"/>
      <c r="M389" s="243" t="s">
        <v>24</v>
      </c>
      <c r="N389" s="244" t="s">
        <v>47</v>
      </c>
      <c r="O389" s="48"/>
      <c r="P389" s="245">
        <f>O389*H389</f>
        <v>0</v>
      </c>
      <c r="Q389" s="245">
        <v>0.005697788</v>
      </c>
      <c r="R389" s="245">
        <f>Q389*H389</f>
        <v>0.34186728</v>
      </c>
      <c r="S389" s="245">
        <v>0</v>
      </c>
      <c r="T389" s="246">
        <f>S389*H389</f>
        <v>0</v>
      </c>
      <c r="AR389" s="25" t="s">
        <v>301</v>
      </c>
      <c r="AT389" s="25" t="s">
        <v>169</v>
      </c>
      <c r="AU389" s="25" t="s">
        <v>87</v>
      </c>
      <c r="AY389" s="25" t="s">
        <v>167</v>
      </c>
      <c r="BE389" s="247">
        <f>IF(N389="základní",J389,0)</f>
        <v>0</v>
      </c>
      <c r="BF389" s="247">
        <f>IF(N389="snížená",J389,0)</f>
        <v>0</v>
      </c>
      <c r="BG389" s="247">
        <f>IF(N389="zákl. přenesená",J389,0)</f>
        <v>0</v>
      </c>
      <c r="BH389" s="247">
        <f>IF(N389="sníž. přenesená",J389,0)</f>
        <v>0</v>
      </c>
      <c r="BI389" s="247">
        <f>IF(N389="nulová",J389,0)</f>
        <v>0</v>
      </c>
      <c r="BJ389" s="25" t="s">
        <v>87</v>
      </c>
      <c r="BK389" s="247">
        <f>ROUND(I389*H389,2)</f>
        <v>0</v>
      </c>
      <c r="BL389" s="25" t="s">
        <v>301</v>
      </c>
      <c r="BM389" s="25" t="s">
        <v>2763</v>
      </c>
    </row>
    <row r="390" spans="2:47" s="1" customFormat="1" ht="13.5">
      <c r="B390" s="47"/>
      <c r="C390" s="75"/>
      <c r="D390" s="248" t="s">
        <v>176</v>
      </c>
      <c r="E390" s="75"/>
      <c r="F390" s="249" t="s">
        <v>2762</v>
      </c>
      <c r="G390" s="75"/>
      <c r="H390" s="75"/>
      <c r="I390" s="204"/>
      <c r="J390" s="75"/>
      <c r="K390" s="75"/>
      <c r="L390" s="73"/>
      <c r="M390" s="250"/>
      <c r="N390" s="48"/>
      <c r="O390" s="48"/>
      <c r="P390" s="48"/>
      <c r="Q390" s="48"/>
      <c r="R390" s="48"/>
      <c r="S390" s="48"/>
      <c r="T390" s="96"/>
      <c r="AT390" s="25" t="s">
        <v>176</v>
      </c>
      <c r="AU390" s="25" t="s">
        <v>87</v>
      </c>
    </row>
    <row r="391" spans="2:65" s="1" customFormat="1" ht="22.8" customHeight="1">
      <c r="B391" s="47"/>
      <c r="C391" s="236" t="s">
        <v>839</v>
      </c>
      <c r="D391" s="236" t="s">
        <v>169</v>
      </c>
      <c r="E391" s="237" t="s">
        <v>2764</v>
      </c>
      <c r="F391" s="238" t="s">
        <v>2765</v>
      </c>
      <c r="G391" s="239" t="s">
        <v>270</v>
      </c>
      <c r="H391" s="240">
        <v>115</v>
      </c>
      <c r="I391" s="241"/>
      <c r="J391" s="242">
        <f>ROUND(I391*H391,2)</f>
        <v>0</v>
      </c>
      <c r="K391" s="238" t="s">
        <v>24</v>
      </c>
      <c r="L391" s="73"/>
      <c r="M391" s="243" t="s">
        <v>24</v>
      </c>
      <c r="N391" s="244" t="s">
        <v>47</v>
      </c>
      <c r="O391" s="48"/>
      <c r="P391" s="245">
        <f>O391*H391</f>
        <v>0</v>
      </c>
      <c r="Q391" s="245">
        <v>7E-05</v>
      </c>
      <c r="R391" s="245">
        <f>Q391*H391</f>
        <v>0.00805</v>
      </c>
      <c r="S391" s="245">
        <v>0</v>
      </c>
      <c r="T391" s="246">
        <f>S391*H391</f>
        <v>0</v>
      </c>
      <c r="AR391" s="25" t="s">
        <v>301</v>
      </c>
      <c r="AT391" s="25" t="s">
        <v>169</v>
      </c>
      <c r="AU391" s="25" t="s">
        <v>87</v>
      </c>
      <c r="AY391" s="25" t="s">
        <v>167</v>
      </c>
      <c r="BE391" s="247">
        <f>IF(N391="základní",J391,0)</f>
        <v>0</v>
      </c>
      <c r="BF391" s="247">
        <f>IF(N391="snížená",J391,0)</f>
        <v>0</v>
      </c>
      <c r="BG391" s="247">
        <f>IF(N391="zákl. přenesená",J391,0)</f>
        <v>0</v>
      </c>
      <c r="BH391" s="247">
        <f>IF(N391="sníž. přenesená",J391,0)</f>
        <v>0</v>
      </c>
      <c r="BI391" s="247">
        <f>IF(N391="nulová",J391,0)</f>
        <v>0</v>
      </c>
      <c r="BJ391" s="25" t="s">
        <v>87</v>
      </c>
      <c r="BK391" s="247">
        <f>ROUND(I391*H391,2)</f>
        <v>0</v>
      </c>
      <c r="BL391" s="25" t="s">
        <v>301</v>
      </c>
      <c r="BM391" s="25" t="s">
        <v>2766</v>
      </c>
    </row>
    <row r="392" spans="2:47" s="1" customFormat="1" ht="13.5">
      <c r="B392" s="47"/>
      <c r="C392" s="75"/>
      <c r="D392" s="248" t="s">
        <v>176</v>
      </c>
      <c r="E392" s="75"/>
      <c r="F392" s="249" t="s">
        <v>2765</v>
      </c>
      <c r="G392" s="75"/>
      <c r="H392" s="75"/>
      <c r="I392" s="204"/>
      <c r="J392" s="75"/>
      <c r="K392" s="75"/>
      <c r="L392" s="73"/>
      <c r="M392" s="250"/>
      <c r="N392" s="48"/>
      <c r="O392" s="48"/>
      <c r="P392" s="48"/>
      <c r="Q392" s="48"/>
      <c r="R392" s="48"/>
      <c r="S392" s="48"/>
      <c r="T392" s="96"/>
      <c r="AT392" s="25" t="s">
        <v>176</v>
      </c>
      <c r="AU392" s="25" t="s">
        <v>87</v>
      </c>
    </row>
    <row r="393" spans="2:51" s="13" customFormat="1" ht="13.5">
      <c r="B393" s="262"/>
      <c r="C393" s="263"/>
      <c r="D393" s="248" t="s">
        <v>180</v>
      </c>
      <c r="E393" s="264" t="s">
        <v>24</v>
      </c>
      <c r="F393" s="265" t="s">
        <v>2767</v>
      </c>
      <c r="G393" s="263"/>
      <c r="H393" s="266">
        <v>115</v>
      </c>
      <c r="I393" s="267"/>
      <c r="J393" s="263"/>
      <c r="K393" s="263"/>
      <c r="L393" s="268"/>
      <c r="M393" s="269"/>
      <c r="N393" s="270"/>
      <c r="O393" s="270"/>
      <c r="P393" s="270"/>
      <c r="Q393" s="270"/>
      <c r="R393" s="270"/>
      <c r="S393" s="270"/>
      <c r="T393" s="271"/>
      <c r="AT393" s="272" t="s">
        <v>180</v>
      </c>
      <c r="AU393" s="272" t="s">
        <v>87</v>
      </c>
      <c r="AV393" s="13" t="s">
        <v>87</v>
      </c>
      <c r="AW393" s="13" t="s">
        <v>38</v>
      </c>
      <c r="AX393" s="13" t="s">
        <v>25</v>
      </c>
      <c r="AY393" s="272" t="s">
        <v>167</v>
      </c>
    </row>
    <row r="394" spans="2:65" s="1" customFormat="1" ht="22.8" customHeight="1">
      <c r="B394" s="47"/>
      <c r="C394" s="236" t="s">
        <v>844</v>
      </c>
      <c r="D394" s="236" t="s">
        <v>169</v>
      </c>
      <c r="E394" s="237" t="s">
        <v>2768</v>
      </c>
      <c r="F394" s="238" t="s">
        <v>2769</v>
      </c>
      <c r="G394" s="239" t="s">
        <v>270</v>
      </c>
      <c r="H394" s="240">
        <v>45</v>
      </c>
      <c r="I394" s="241"/>
      <c r="J394" s="242">
        <f>ROUND(I394*H394,2)</f>
        <v>0</v>
      </c>
      <c r="K394" s="238" t="s">
        <v>24</v>
      </c>
      <c r="L394" s="73"/>
      <c r="M394" s="243" t="s">
        <v>24</v>
      </c>
      <c r="N394" s="244" t="s">
        <v>47</v>
      </c>
      <c r="O394" s="48"/>
      <c r="P394" s="245">
        <f>O394*H394</f>
        <v>0</v>
      </c>
      <c r="Q394" s="245">
        <v>0.00019869</v>
      </c>
      <c r="R394" s="245">
        <f>Q394*H394</f>
        <v>0.00894105</v>
      </c>
      <c r="S394" s="245">
        <v>0</v>
      </c>
      <c r="T394" s="246">
        <f>S394*H394</f>
        <v>0</v>
      </c>
      <c r="AR394" s="25" t="s">
        <v>301</v>
      </c>
      <c r="AT394" s="25" t="s">
        <v>169</v>
      </c>
      <c r="AU394" s="25" t="s">
        <v>87</v>
      </c>
      <c r="AY394" s="25" t="s">
        <v>167</v>
      </c>
      <c r="BE394" s="247">
        <f>IF(N394="základní",J394,0)</f>
        <v>0</v>
      </c>
      <c r="BF394" s="247">
        <f>IF(N394="snížená",J394,0)</f>
        <v>0</v>
      </c>
      <c r="BG394" s="247">
        <f>IF(N394="zákl. přenesená",J394,0)</f>
        <v>0</v>
      </c>
      <c r="BH394" s="247">
        <f>IF(N394="sníž. přenesená",J394,0)</f>
        <v>0</v>
      </c>
      <c r="BI394" s="247">
        <f>IF(N394="nulová",J394,0)</f>
        <v>0</v>
      </c>
      <c r="BJ394" s="25" t="s">
        <v>87</v>
      </c>
      <c r="BK394" s="247">
        <f>ROUND(I394*H394,2)</f>
        <v>0</v>
      </c>
      <c r="BL394" s="25" t="s">
        <v>301</v>
      </c>
      <c r="BM394" s="25" t="s">
        <v>2770</v>
      </c>
    </row>
    <row r="395" spans="2:47" s="1" customFormat="1" ht="13.5">
      <c r="B395" s="47"/>
      <c r="C395" s="75"/>
      <c r="D395" s="248" t="s">
        <v>176</v>
      </c>
      <c r="E395" s="75"/>
      <c r="F395" s="249" t="s">
        <v>2769</v>
      </c>
      <c r="G395" s="75"/>
      <c r="H395" s="75"/>
      <c r="I395" s="204"/>
      <c r="J395" s="75"/>
      <c r="K395" s="75"/>
      <c r="L395" s="73"/>
      <c r="M395" s="250"/>
      <c r="N395" s="48"/>
      <c r="O395" s="48"/>
      <c r="P395" s="48"/>
      <c r="Q395" s="48"/>
      <c r="R395" s="48"/>
      <c r="S395" s="48"/>
      <c r="T395" s="96"/>
      <c r="AT395" s="25" t="s">
        <v>176</v>
      </c>
      <c r="AU395" s="25" t="s">
        <v>87</v>
      </c>
    </row>
    <row r="396" spans="2:65" s="1" customFormat="1" ht="22.8" customHeight="1">
      <c r="B396" s="47"/>
      <c r="C396" s="236" t="s">
        <v>855</v>
      </c>
      <c r="D396" s="236" t="s">
        <v>169</v>
      </c>
      <c r="E396" s="237" t="s">
        <v>2771</v>
      </c>
      <c r="F396" s="238" t="s">
        <v>2772</v>
      </c>
      <c r="G396" s="239" t="s">
        <v>270</v>
      </c>
      <c r="H396" s="240">
        <v>60</v>
      </c>
      <c r="I396" s="241"/>
      <c r="J396" s="242">
        <f>ROUND(I396*H396,2)</f>
        <v>0</v>
      </c>
      <c r="K396" s="238" t="s">
        <v>24</v>
      </c>
      <c r="L396" s="73"/>
      <c r="M396" s="243" t="s">
        <v>24</v>
      </c>
      <c r="N396" s="244" t="s">
        <v>47</v>
      </c>
      <c r="O396" s="48"/>
      <c r="P396" s="245">
        <f>O396*H396</f>
        <v>0</v>
      </c>
      <c r="Q396" s="245">
        <v>0.00024</v>
      </c>
      <c r="R396" s="245">
        <f>Q396*H396</f>
        <v>0.0144</v>
      </c>
      <c r="S396" s="245">
        <v>0</v>
      </c>
      <c r="T396" s="246">
        <f>S396*H396</f>
        <v>0</v>
      </c>
      <c r="AR396" s="25" t="s">
        <v>301</v>
      </c>
      <c r="AT396" s="25" t="s">
        <v>169</v>
      </c>
      <c r="AU396" s="25" t="s">
        <v>87</v>
      </c>
      <c r="AY396" s="25" t="s">
        <v>167</v>
      </c>
      <c r="BE396" s="247">
        <f>IF(N396="základní",J396,0)</f>
        <v>0</v>
      </c>
      <c r="BF396" s="247">
        <f>IF(N396="snížená",J396,0)</f>
        <v>0</v>
      </c>
      <c r="BG396" s="247">
        <f>IF(N396="zákl. přenesená",J396,0)</f>
        <v>0</v>
      </c>
      <c r="BH396" s="247">
        <f>IF(N396="sníž. přenesená",J396,0)</f>
        <v>0</v>
      </c>
      <c r="BI396" s="247">
        <f>IF(N396="nulová",J396,0)</f>
        <v>0</v>
      </c>
      <c r="BJ396" s="25" t="s">
        <v>87</v>
      </c>
      <c r="BK396" s="247">
        <f>ROUND(I396*H396,2)</f>
        <v>0</v>
      </c>
      <c r="BL396" s="25" t="s">
        <v>301</v>
      </c>
      <c r="BM396" s="25" t="s">
        <v>2773</v>
      </c>
    </row>
    <row r="397" spans="2:47" s="1" customFormat="1" ht="13.5">
      <c r="B397" s="47"/>
      <c r="C397" s="75"/>
      <c r="D397" s="248" t="s">
        <v>176</v>
      </c>
      <c r="E397" s="75"/>
      <c r="F397" s="249" t="s">
        <v>2772</v>
      </c>
      <c r="G397" s="75"/>
      <c r="H397" s="75"/>
      <c r="I397" s="204"/>
      <c r="J397" s="75"/>
      <c r="K397" s="75"/>
      <c r="L397" s="73"/>
      <c r="M397" s="250"/>
      <c r="N397" s="48"/>
      <c r="O397" s="48"/>
      <c r="P397" s="48"/>
      <c r="Q397" s="48"/>
      <c r="R397" s="48"/>
      <c r="S397" s="48"/>
      <c r="T397" s="96"/>
      <c r="AT397" s="25" t="s">
        <v>176</v>
      </c>
      <c r="AU397" s="25" t="s">
        <v>87</v>
      </c>
    </row>
    <row r="398" spans="2:65" s="1" customFormat="1" ht="14.4" customHeight="1">
      <c r="B398" s="47"/>
      <c r="C398" s="236" t="s">
        <v>863</v>
      </c>
      <c r="D398" s="236" t="s">
        <v>169</v>
      </c>
      <c r="E398" s="237" t="s">
        <v>2774</v>
      </c>
      <c r="F398" s="238" t="s">
        <v>2775</v>
      </c>
      <c r="G398" s="239" t="s">
        <v>931</v>
      </c>
      <c r="H398" s="240">
        <v>27</v>
      </c>
      <c r="I398" s="241"/>
      <c r="J398" s="242">
        <f>ROUND(I398*H398,2)</f>
        <v>0</v>
      </c>
      <c r="K398" s="238" t="s">
        <v>24</v>
      </c>
      <c r="L398" s="73"/>
      <c r="M398" s="243" t="s">
        <v>24</v>
      </c>
      <c r="N398" s="244" t="s">
        <v>47</v>
      </c>
      <c r="O398" s="48"/>
      <c r="P398" s="245">
        <f>O398*H398</f>
        <v>0</v>
      </c>
      <c r="Q398" s="245">
        <v>0.00035005</v>
      </c>
      <c r="R398" s="245">
        <f>Q398*H398</f>
        <v>0.00945135</v>
      </c>
      <c r="S398" s="245">
        <v>0</v>
      </c>
      <c r="T398" s="246">
        <f>S398*H398</f>
        <v>0</v>
      </c>
      <c r="AR398" s="25" t="s">
        <v>301</v>
      </c>
      <c r="AT398" s="25" t="s">
        <v>169</v>
      </c>
      <c r="AU398" s="25" t="s">
        <v>87</v>
      </c>
      <c r="AY398" s="25" t="s">
        <v>167</v>
      </c>
      <c r="BE398" s="247">
        <f>IF(N398="základní",J398,0)</f>
        <v>0</v>
      </c>
      <c r="BF398" s="247">
        <f>IF(N398="snížená",J398,0)</f>
        <v>0</v>
      </c>
      <c r="BG398" s="247">
        <f>IF(N398="zákl. přenesená",J398,0)</f>
        <v>0</v>
      </c>
      <c r="BH398" s="247">
        <f>IF(N398="sníž. přenesená",J398,0)</f>
        <v>0</v>
      </c>
      <c r="BI398" s="247">
        <f>IF(N398="nulová",J398,0)</f>
        <v>0</v>
      </c>
      <c r="BJ398" s="25" t="s">
        <v>87</v>
      </c>
      <c r="BK398" s="247">
        <f>ROUND(I398*H398,2)</f>
        <v>0</v>
      </c>
      <c r="BL398" s="25" t="s">
        <v>301</v>
      </c>
      <c r="BM398" s="25" t="s">
        <v>2776</v>
      </c>
    </row>
    <row r="399" spans="2:47" s="1" customFormat="1" ht="13.5">
      <c r="B399" s="47"/>
      <c r="C399" s="75"/>
      <c r="D399" s="248" t="s">
        <v>176</v>
      </c>
      <c r="E399" s="75"/>
      <c r="F399" s="249" t="s">
        <v>2775</v>
      </c>
      <c r="G399" s="75"/>
      <c r="H399" s="75"/>
      <c r="I399" s="204"/>
      <c r="J399" s="75"/>
      <c r="K399" s="75"/>
      <c r="L399" s="73"/>
      <c r="M399" s="250"/>
      <c r="N399" s="48"/>
      <c r="O399" s="48"/>
      <c r="P399" s="48"/>
      <c r="Q399" s="48"/>
      <c r="R399" s="48"/>
      <c r="S399" s="48"/>
      <c r="T399" s="96"/>
      <c r="AT399" s="25" t="s">
        <v>176</v>
      </c>
      <c r="AU399" s="25" t="s">
        <v>87</v>
      </c>
    </row>
    <row r="400" spans="2:65" s="1" customFormat="1" ht="14.4" customHeight="1">
      <c r="B400" s="47"/>
      <c r="C400" s="285" t="s">
        <v>872</v>
      </c>
      <c r="D400" s="285" t="s">
        <v>293</v>
      </c>
      <c r="E400" s="286" t="s">
        <v>2777</v>
      </c>
      <c r="F400" s="287" t="s">
        <v>2778</v>
      </c>
      <c r="G400" s="288" t="s">
        <v>931</v>
      </c>
      <c r="H400" s="289">
        <v>4</v>
      </c>
      <c r="I400" s="290"/>
      <c r="J400" s="291">
        <f>ROUND(I400*H400,2)</f>
        <v>0</v>
      </c>
      <c r="K400" s="287" t="s">
        <v>24</v>
      </c>
      <c r="L400" s="292"/>
      <c r="M400" s="293" t="s">
        <v>24</v>
      </c>
      <c r="N400" s="294" t="s">
        <v>47</v>
      </c>
      <c r="O400" s="48"/>
      <c r="P400" s="245">
        <f>O400*H400</f>
        <v>0</v>
      </c>
      <c r="Q400" s="245">
        <v>0.00055</v>
      </c>
      <c r="R400" s="245">
        <f>Q400*H400</f>
        <v>0.0022</v>
      </c>
      <c r="S400" s="245">
        <v>0</v>
      </c>
      <c r="T400" s="246">
        <f>S400*H400</f>
        <v>0</v>
      </c>
      <c r="AR400" s="25" t="s">
        <v>419</v>
      </c>
      <c r="AT400" s="25" t="s">
        <v>293</v>
      </c>
      <c r="AU400" s="25" t="s">
        <v>87</v>
      </c>
      <c r="AY400" s="25" t="s">
        <v>167</v>
      </c>
      <c r="BE400" s="247">
        <f>IF(N400="základní",J400,0)</f>
        <v>0</v>
      </c>
      <c r="BF400" s="247">
        <f>IF(N400="snížená",J400,0)</f>
        <v>0</v>
      </c>
      <c r="BG400" s="247">
        <f>IF(N400="zákl. přenesená",J400,0)</f>
        <v>0</v>
      </c>
      <c r="BH400" s="247">
        <f>IF(N400="sníž. přenesená",J400,0)</f>
        <v>0</v>
      </c>
      <c r="BI400" s="247">
        <f>IF(N400="nulová",J400,0)</f>
        <v>0</v>
      </c>
      <c r="BJ400" s="25" t="s">
        <v>87</v>
      </c>
      <c r="BK400" s="247">
        <f>ROUND(I400*H400,2)</f>
        <v>0</v>
      </c>
      <c r="BL400" s="25" t="s">
        <v>301</v>
      </c>
      <c r="BM400" s="25" t="s">
        <v>2779</v>
      </c>
    </row>
    <row r="401" spans="2:47" s="1" customFormat="1" ht="13.5">
      <c r="B401" s="47"/>
      <c r="C401" s="75"/>
      <c r="D401" s="248" t="s">
        <v>176</v>
      </c>
      <c r="E401" s="75"/>
      <c r="F401" s="249" t="s">
        <v>2778</v>
      </c>
      <c r="G401" s="75"/>
      <c r="H401" s="75"/>
      <c r="I401" s="204"/>
      <c r="J401" s="75"/>
      <c r="K401" s="75"/>
      <c r="L401" s="73"/>
      <c r="M401" s="250"/>
      <c r="N401" s="48"/>
      <c r="O401" s="48"/>
      <c r="P401" s="48"/>
      <c r="Q401" s="48"/>
      <c r="R401" s="48"/>
      <c r="S401" s="48"/>
      <c r="T401" s="96"/>
      <c r="AT401" s="25" t="s">
        <v>176</v>
      </c>
      <c r="AU401" s="25" t="s">
        <v>87</v>
      </c>
    </row>
    <row r="402" spans="2:65" s="1" customFormat="1" ht="22.8" customHeight="1">
      <c r="B402" s="47"/>
      <c r="C402" s="236" t="s">
        <v>883</v>
      </c>
      <c r="D402" s="236" t="s">
        <v>169</v>
      </c>
      <c r="E402" s="237" t="s">
        <v>2780</v>
      </c>
      <c r="F402" s="238" t="s">
        <v>2781</v>
      </c>
      <c r="G402" s="239" t="s">
        <v>931</v>
      </c>
      <c r="H402" s="240">
        <v>4</v>
      </c>
      <c r="I402" s="241"/>
      <c r="J402" s="242">
        <f>ROUND(I402*H402,2)</f>
        <v>0</v>
      </c>
      <c r="K402" s="238" t="s">
        <v>24</v>
      </c>
      <c r="L402" s="73"/>
      <c r="M402" s="243" t="s">
        <v>24</v>
      </c>
      <c r="N402" s="244" t="s">
        <v>47</v>
      </c>
      <c r="O402" s="48"/>
      <c r="P402" s="245">
        <f>O402*H402</f>
        <v>0</v>
      </c>
      <c r="Q402" s="245">
        <v>0.00050305</v>
      </c>
      <c r="R402" s="245">
        <f>Q402*H402</f>
        <v>0.0020122</v>
      </c>
      <c r="S402" s="245">
        <v>0</v>
      </c>
      <c r="T402" s="246">
        <f>S402*H402</f>
        <v>0</v>
      </c>
      <c r="AR402" s="25" t="s">
        <v>301</v>
      </c>
      <c r="AT402" s="25" t="s">
        <v>169</v>
      </c>
      <c r="AU402" s="25" t="s">
        <v>87</v>
      </c>
      <c r="AY402" s="25" t="s">
        <v>167</v>
      </c>
      <c r="BE402" s="247">
        <f>IF(N402="základní",J402,0)</f>
        <v>0</v>
      </c>
      <c r="BF402" s="247">
        <f>IF(N402="snížená",J402,0)</f>
        <v>0</v>
      </c>
      <c r="BG402" s="247">
        <f>IF(N402="zákl. přenesená",J402,0)</f>
        <v>0</v>
      </c>
      <c r="BH402" s="247">
        <f>IF(N402="sníž. přenesená",J402,0)</f>
        <v>0</v>
      </c>
      <c r="BI402" s="247">
        <f>IF(N402="nulová",J402,0)</f>
        <v>0</v>
      </c>
      <c r="BJ402" s="25" t="s">
        <v>87</v>
      </c>
      <c r="BK402" s="247">
        <f>ROUND(I402*H402,2)</f>
        <v>0</v>
      </c>
      <c r="BL402" s="25" t="s">
        <v>301</v>
      </c>
      <c r="BM402" s="25" t="s">
        <v>2782</v>
      </c>
    </row>
    <row r="403" spans="2:47" s="1" customFormat="1" ht="13.5">
      <c r="B403" s="47"/>
      <c r="C403" s="75"/>
      <c r="D403" s="248" t="s">
        <v>176</v>
      </c>
      <c r="E403" s="75"/>
      <c r="F403" s="249" t="s">
        <v>2781</v>
      </c>
      <c r="G403" s="75"/>
      <c r="H403" s="75"/>
      <c r="I403" s="204"/>
      <c r="J403" s="75"/>
      <c r="K403" s="75"/>
      <c r="L403" s="73"/>
      <c r="M403" s="250"/>
      <c r="N403" s="48"/>
      <c r="O403" s="48"/>
      <c r="P403" s="48"/>
      <c r="Q403" s="48"/>
      <c r="R403" s="48"/>
      <c r="S403" s="48"/>
      <c r="T403" s="96"/>
      <c r="AT403" s="25" t="s">
        <v>176</v>
      </c>
      <c r="AU403" s="25" t="s">
        <v>87</v>
      </c>
    </row>
    <row r="404" spans="2:65" s="1" customFormat="1" ht="22.8" customHeight="1">
      <c r="B404" s="47"/>
      <c r="C404" s="236" t="s">
        <v>893</v>
      </c>
      <c r="D404" s="236" t="s">
        <v>169</v>
      </c>
      <c r="E404" s="237" t="s">
        <v>2783</v>
      </c>
      <c r="F404" s="238" t="s">
        <v>2784</v>
      </c>
      <c r="G404" s="239" t="s">
        <v>931</v>
      </c>
      <c r="H404" s="240">
        <v>3</v>
      </c>
      <c r="I404" s="241"/>
      <c r="J404" s="242">
        <f>ROUND(I404*H404,2)</f>
        <v>0</v>
      </c>
      <c r="K404" s="238" t="s">
        <v>24</v>
      </c>
      <c r="L404" s="73"/>
      <c r="M404" s="243" t="s">
        <v>24</v>
      </c>
      <c r="N404" s="244" t="s">
        <v>47</v>
      </c>
      <c r="O404" s="48"/>
      <c r="P404" s="245">
        <f>O404*H404</f>
        <v>0</v>
      </c>
      <c r="Q404" s="245">
        <v>0.00027005</v>
      </c>
      <c r="R404" s="245">
        <f>Q404*H404</f>
        <v>0.0008101499999999999</v>
      </c>
      <c r="S404" s="245">
        <v>0</v>
      </c>
      <c r="T404" s="246">
        <f>S404*H404</f>
        <v>0</v>
      </c>
      <c r="AR404" s="25" t="s">
        <v>301</v>
      </c>
      <c r="AT404" s="25" t="s">
        <v>169</v>
      </c>
      <c r="AU404" s="25" t="s">
        <v>87</v>
      </c>
      <c r="AY404" s="25" t="s">
        <v>167</v>
      </c>
      <c r="BE404" s="247">
        <f>IF(N404="základní",J404,0)</f>
        <v>0</v>
      </c>
      <c r="BF404" s="247">
        <f>IF(N404="snížená",J404,0)</f>
        <v>0</v>
      </c>
      <c r="BG404" s="247">
        <f>IF(N404="zákl. přenesená",J404,0)</f>
        <v>0</v>
      </c>
      <c r="BH404" s="247">
        <f>IF(N404="sníž. přenesená",J404,0)</f>
        <v>0</v>
      </c>
      <c r="BI404" s="247">
        <f>IF(N404="nulová",J404,0)</f>
        <v>0</v>
      </c>
      <c r="BJ404" s="25" t="s">
        <v>87</v>
      </c>
      <c r="BK404" s="247">
        <f>ROUND(I404*H404,2)</f>
        <v>0</v>
      </c>
      <c r="BL404" s="25" t="s">
        <v>301</v>
      </c>
      <c r="BM404" s="25" t="s">
        <v>2785</v>
      </c>
    </row>
    <row r="405" spans="2:47" s="1" customFormat="1" ht="13.5">
      <c r="B405" s="47"/>
      <c r="C405" s="75"/>
      <c r="D405" s="248" t="s">
        <v>176</v>
      </c>
      <c r="E405" s="75"/>
      <c r="F405" s="249" t="s">
        <v>2784</v>
      </c>
      <c r="G405" s="75"/>
      <c r="H405" s="75"/>
      <c r="I405" s="204"/>
      <c r="J405" s="75"/>
      <c r="K405" s="75"/>
      <c r="L405" s="73"/>
      <c r="M405" s="250"/>
      <c r="N405" s="48"/>
      <c r="O405" s="48"/>
      <c r="P405" s="48"/>
      <c r="Q405" s="48"/>
      <c r="R405" s="48"/>
      <c r="S405" s="48"/>
      <c r="T405" s="96"/>
      <c r="AT405" s="25" t="s">
        <v>176</v>
      </c>
      <c r="AU405" s="25" t="s">
        <v>87</v>
      </c>
    </row>
    <row r="406" spans="2:65" s="1" customFormat="1" ht="14.4" customHeight="1">
      <c r="B406" s="47"/>
      <c r="C406" s="236" t="s">
        <v>901</v>
      </c>
      <c r="D406" s="236" t="s">
        <v>169</v>
      </c>
      <c r="E406" s="237" t="s">
        <v>2786</v>
      </c>
      <c r="F406" s="238" t="s">
        <v>2787</v>
      </c>
      <c r="G406" s="239" t="s">
        <v>931</v>
      </c>
      <c r="H406" s="240">
        <v>1</v>
      </c>
      <c r="I406" s="241"/>
      <c r="J406" s="242">
        <f>ROUND(I406*H406,2)</f>
        <v>0</v>
      </c>
      <c r="K406" s="238" t="s">
        <v>24</v>
      </c>
      <c r="L406" s="73"/>
      <c r="M406" s="243" t="s">
        <v>24</v>
      </c>
      <c r="N406" s="244" t="s">
        <v>47</v>
      </c>
      <c r="O406" s="48"/>
      <c r="P406" s="245">
        <f>O406*H406</f>
        <v>0</v>
      </c>
      <c r="Q406" s="245">
        <v>2E-05</v>
      </c>
      <c r="R406" s="245">
        <f>Q406*H406</f>
        <v>2E-05</v>
      </c>
      <c r="S406" s="245">
        <v>0</v>
      </c>
      <c r="T406" s="246">
        <f>S406*H406</f>
        <v>0</v>
      </c>
      <c r="AR406" s="25" t="s">
        <v>301</v>
      </c>
      <c r="AT406" s="25" t="s">
        <v>169</v>
      </c>
      <c r="AU406" s="25" t="s">
        <v>87</v>
      </c>
      <c r="AY406" s="25" t="s">
        <v>167</v>
      </c>
      <c r="BE406" s="247">
        <f>IF(N406="základní",J406,0)</f>
        <v>0</v>
      </c>
      <c r="BF406" s="247">
        <f>IF(N406="snížená",J406,0)</f>
        <v>0</v>
      </c>
      <c r="BG406" s="247">
        <f>IF(N406="zákl. přenesená",J406,0)</f>
        <v>0</v>
      </c>
      <c r="BH406" s="247">
        <f>IF(N406="sníž. přenesená",J406,0)</f>
        <v>0</v>
      </c>
      <c r="BI406" s="247">
        <f>IF(N406="nulová",J406,0)</f>
        <v>0</v>
      </c>
      <c r="BJ406" s="25" t="s">
        <v>87</v>
      </c>
      <c r="BK406" s="247">
        <f>ROUND(I406*H406,2)</f>
        <v>0</v>
      </c>
      <c r="BL406" s="25" t="s">
        <v>301</v>
      </c>
      <c r="BM406" s="25" t="s">
        <v>2788</v>
      </c>
    </row>
    <row r="407" spans="2:47" s="1" customFormat="1" ht="13.5">
      <c r="B407" s="47"/>
      <c r="C407" s="75"/>
      <c r="D407" s="248" t="s">
        <v>176</v>
      </c>
      <c r="E407" s="75"/>
      <c r="F407" s="249" t="s">
        <v>2789</v>
      </c>
      <c r="G407" s="75"/>
      <c r="H407" s="75"/>
      <c r="I407" s="204"/>
      <c r="J407" s="75"/>
      <c r="K407" s="75"/>
      <c r="L407" s="73"/>
      <c r="M407" s="250"/>
      <c r="N407" s="48"/>
      <c r="O407" s="48"/>
      <c r="P407" s="48"/>
      <c r="Q407" s="48"/>
      <c r="R407" s="48"/>
      <c r="S407" s="48"/>
      <c r="T407" s="96"/>
      <c r="AT407" s="25" t="s">
        <v>176</v>
      </c>
      <c r="AU407" s="25" t="s">
        <v>87</v>
      </c>
    </row>
    <row r="408" spans="2:65" s="1" customFormat="1" ht="34.2" customHeight="1">
      <c r="B408" s="47"/>
      <c r="C408" s="236" t="s">
        <v>910</v>
      </c>
      <c r="D408" s="236" t="s">
        <v>169</v>
      </c>
      <c r="E408" s="237" t="s">
        <v>2790</v>
      </c>
      <c r="F408" s="238" t="s">
        <v>2791</v>
      </c>
      <c r="G408" s="239" t="s">
        <v>931</v>
      </c>
      <c r="H408" s="240">
        <v>1</v>
      </c>
      <c r="I408" s="241"/>
      <c r="J408" s="242">
        <f>ROUND(I408*H408,2)</f>
        <v>0</v>
      </c>
      <c r="K408" s="238" t="s">
        <v>24</v>
      </c>
      <c r="L408" s="73"/>
      <c r="M408" s="243" t="s">
        <v>24</v>
      </c>
      <c r="N408" s="244" t="s">
        <v>47</v>
      </c>
      <c r="O408" s="48"/>
      <c r="P408" s="245">
        <f>O408*H408</f>
        <v>0</v>
      </c>
      <c r="Q408" s="245">
        <v>2E-05</v>
      </c>
      <c r="R408" s="245">
        <f>Q408*H408</f>
        <v>2E-05</v>
      </c>
      <c r="S408" s="245">
        <v>0</v>
      </c>
      <c r="T408" s="246">
        <f>S408*H408</f>
        <v>0</v>
      </c>
      <c r="AR408" s="25" t="s">
        <v>301</v>
      </c>
      <c r="AT408" s="25" t="s">
        <v>169</v>
      </c>
      <c r="AU408" s="25" t="s">
        <v>87</v>
      </c>
      <c r="AY408" s="25" t="s">
        <v>167</v>
      </c>
      <c r="BE408" s="247">
        <f>IF(N408="základní",J408,0)</f>
        <v>0</v>
      </c>
      <c r="BF408" s="247">
        <f>IF(N408="snížená",J408,0)</f>
        <v>0</v>
      </c>
      <c r="BG408" s="247">
        <f>IF(N408="zákl. přenesená",J408,0)</f>
        <v>0</v>
      </c>
      <c r="BH408" s="247">
        <f>IF(N408="sníž. přenesená",J408,0)</f>
        <v>0</v>
      </c>
      <c r="BI408" s="247">
        <f>IF(N408="nulová",J408,0)</f>
        <v>0</v>
      </c>
      <c r="BJ408" s="25" t="s">
        <v>87</v>
      </c>
      <c r="BK408" s="247">
        <f>ROUND(I408*H408,2)</f>
        <v>0</v>
      </c>
      <c r="BL408" s="25" t="s">
        <v>301</v>
      </c>
      <c r="BM408" s="25" t="s">
        <v>2792</v>
      </c>
    </row>
    <row r="409" spans="2:47" s="1" customFormat="1" ht="13.5">
      <c r="B409" s="47"/>
      <c r="C409" s="75"/>
      <c r="D409" s="248" t="s">
        <v>176</v>
      </c>
      <c r="E409" s="75"/>
      <c r="F409" s="249" t="s">
        <v>2789</v>
      </c>
      <c r="G409" s="75"/>
      <c r="H409" s="75"/>
      <c r="I409" s="204"/>
      <c r="J409" s="75"/>
      <c r="K409" s="75"/>
      <c r="L409" s="73"/>
      <c r="M409" s="250"/>
      <c r="N409" s="48"/>
      <c r="O409" s="48"/>
      <c r="P409" s="48"/>
      <c r="Q409" s="48"/>
      <c r="R409" s="48"/>
      <c r="S409" s="48"/>
      <c r="T409" s="96"/>
      <c r="AT409" s="25" t="s">
        <v>176</v>
      </c>
      <c r="AU409" s="25" t="s">
        <v>87</v>
      </c>
    </row>
    <row r="410" spans="2:65" s="1" customFormat="1" ht="14.4" customHeight="1">
      <c r="B410" s="47"/>
      <c r="C410" s="236" t="s">
        <v>919</v>
      </c>
      <c r="D410" s="236" t="s">
        <v>169</v>
      </c>
      <c r="E410" s="237" t="s">
        <v>2793</v>
      </c>
      <c r="F410" s="238" t="s">
        <v>2794</v>
      </c>
      <c r="G410" s="239" t="s">
        <v>931</v>
      </c>
      <c r="H410" s="240">
        <v>2</v>
      </c>
      <c r="I410" s="241"/>
      <c r="J410" s="242">
        <f>ROUND(I410*H410,2)</f>
        <v>0</v>
      </c>
      <c r="K410" s="238" t="s">
        <v>24</v>
      </c>
      <c r="L410" s="73"/>
      <c r="M410" s="243" t="s">
        <v>24</v>
      </c>
      <c r="N410" s="244" t="s">
        <v>47</v>
      </c>
      <c r="O410" s="48"/>
      <c r="P410" s="245">
        <f>O410*H410</f>
        <v>0</v>
      </c>
      <c r="Q410" s="245">
        <v>2E-05</v>
      </c>
      <c r="R410" s="245">
        <f>Q410*H410</f>
        <v>4E-05</v>
      </c>
      <c r="S410" s="245">
        <v>0</v>
      </c>
      <c r="T410" s="246">
        <f>S410*H410</f>
        <v>0</v>
      </c>
      <c r="AR410" s="25" t="s">
        <v>301</v>
      </c>
      <c r="AT410" s="25" t="s">
        <v>169</v>
      </c>
      <c r="AU410" s="25" t="s">
        <v>87</v>
      </c>
      <c r="AY410" s="25" t="s">
        <v>167</v>
      </c>
      <c r="BE410" s="247">
        <f>IF(N410="základní",J410,0)</f>
        <v>0</v>
      </c>
      <c r="BF410" s="247">
        <f>IF(N410="snížená",J410,0)</f>
        <v>0</v>
      </c>
      <c r="BG410" s="247">
        <f>IF(N410="zákl. přenesená",J410,0)</f>
        <v>0</v>
      </c>
      <c r="BH410" s="247">
        <f>IF(N410="sníž. přenesená",J410,0)</f>
        <v>0</v>
      </c>
      <c r="BI410" s="247">
        <f>IF(N410="nulová",J410,0)</f>
        <v>0</v>
      </c>
      <c r="BJ410" s="25" t="s">
        <v>87</v>
      </c>
      <c r="BK410" s="247">
        <f>ROUND(I410*H410,2)</f>
        <v>0</v>
      </c>
      <c r="BL410" s="25" t="s">
        <v>301</v>
      </c>
      <c r="BM410" s="25" t="s">
        <v>2795</v>
      </c>
    </row>
    <row r="411" spans="2:47" s="1" customFormat="1" ht="13.5">
      <c r="B411" s="47"/>
      <c r="C411" s="75"/>
      <c r="D411" s="248" t="s">
        <v>176</v>
      </c>
      <c r="E411" s="75"/>
      <c r="F411" s="249" t="s">
        <v>2789</v>
      </c>
      <c r="G411" s="75"/>
      <c r="H411" s="75"/>
      <c r="I411" s="204"/>
      <c r="J411" s="75"/>
      <c r="K411" s="75"/>
      <c r="L411" s="73"/>
      <c r="M411" s="250"/>
      <c r="N411" s="48"/>
      <c r="O411" s="48"/>
      <c r="P411" s="48"/>
      <c r="Q411" s="48"/>
      <c r="R411" s="48"/>
      <c r="S411" s="48"/>
      <c r="T411" s="96"/>
      <c r="AT411" s="25" t="s">
        <v>176</v>
      </c>
      <c r="AU411" s="25" t="s">
        <v>87</v>
      </c>
    </row>
    <row r="412" spans="2:65" s="1" customFormat="1" ht="14.4" customHeight="1">
      <c r="B412" s="47"/>
      <c r="C412" s="236" t="s">
        <v>928</v>
      </c>
      <c r="D412" s="236" t="s">
        <v>169</v>
      </c>
      <c r="E412" s="237" t="s">
        <v>2796</v>
      </c>
      <c r="F412" s="238" t="s">
        <v>2797</v>
      </c>
      <c r="G412" s="239" t="s">
        <v>931</v>
      </c>
      <c r="H412" s="240">
        <v>2</v>
      </c>
      <c r="I412" s="241"/>
      <c r="J412" s="242">
        <f>ROUND(I412*H412,2)</f>
        <v>0</v>
      </c>
      <c r="K412" s="238" t="s">
        <v>24</v>
      </c>
      <c r="L412" s="73"/>
      <c r="M412" s="243" t="s">
        <v>24</v>
      </c>
      <c r="N412" s="244" t="s">
        <v>47</v>
      </c>
      <c r="O412" s="48"/>
      <c r="P412" s="245">
        <f>O412*H412</f>
        <v>0</v>
      </c>
      <c r="Q412" s="245">
        <v>2E-05</v>
      </c>
      <c r="R412" s="245">
        <f>Q412*H412</f>
        <v>4E-05</v>
      </c>
      <c r="S412" s="245">
        <v>0</v>
      </c>
      <c r="T412" s="246">
        <f>S412*H412</f>
        <v>0</v>
      </c>
      <c r="AR412" s="25" t="s">
        <v>301</v>
      </c>
      <c r="AT412" s="25" t="s">
        <v>169</v>
      </c>
      <c r="AU412" s="25" t="s">
        <v>87</v>
      </c>
      <c r="AY412" s="25" t="s">
        <v>167</v>
      </c>
      <c r="BE412" s="247">
        <f>IF(N412="základní",J412,0)</f>
        <v>0</v>
      </c>
      <c r="BF412" s="247">
        <f>IF(N412="snížená",J412,0)</f>
        <v>0</v>
      </c>
      <c r="BG412" s="247">
        <f>IF(N412="zákl. přenesená",J412,0)</f>
        <v>0</v>
      </c>
      <c r="BH412" s="247">
        <f>IF(N412="sníž. přenesená",J412,0)</f>
        <v>0</v>
      </c>
      <c r="BI412" s="247">
        <f>IF(N412="nulová",J412,0)</f>
        <v>0</v>
      </c>
      <c r="BJ412" s="25" t="s">
        <v>87</v>
      </c>
      <c r="BK412" s="247">
        <f>ROUND(I412*H412,2)</f>
        <v>0</v>
      </c>
      <c r="BL412" s="25" t="s">
        <v>301</v>
      </c>
      <c r="BM412" s="25" t="s">
        <v>2798</v>
      </c>
    </row>
    <row r="413" spans="2:47" s="1" customFormat="1" ht="13.5">
      <c r="B413" s="47"/>
      <c r="C413" s="75"/>
      <c r="D413" s="248" t="s">
        <v>176</v>
      </c>
      <c r="E413" s="75"/>
      <c r="F413" s="249" t="s">
        <v>2789</v>
      </c>
      <c r="G413" s="75"/>
      <c r="H413" s="75"/>
      <c r="I413" s="204"/>
      <c r="J413" s="75"/>
      <c r="K413" s="75"/>
      <c r="L413" s="73"/>
      <c r="M413" s="250"/>
      <c r="N413" s="48"/>
      <c r="O413" s="48"/>
      <c r="P413" s="48"/>
      <c r="Q413" s="48"/>
      <c r="R413" s="48"/>
      <c r="S413" s="48"/>
      <c r="T413" s="96"/>
      <c r="AT413" s="25" t="s">
        <v>176</v>
      </c>
      <c r="AU413" s="25" t="s">
        <v>87</v>
      </c>
    </row>
    <row r="414" spans="2:65" s="1" customFormat="1" ht="22.8" customHeight="1">
      <c r="B414" s="47"/>
      <c r="C414" s="236" t="s">
        <v>936</v>
      </c>
      <c r="D414" s="236" t="s">
        <v>169</v>
      </c>
      <c r="E414" s="237" t="s">
        <v>2799</v>
      </c>
      <c r="F414" s="238" t="s">
        <v>2800</v>
      </c>
      <c r="G414" s="239" t="s">
        <v>931</v>
      </c>
      <c r="H414" s="240">
        <v>4</v>
      </c>
      <c r="I414" s="241"/>
      <c r="J414" s="242">
        <f>ROUND(I414*H414,2)</f>
        <v>0</v>
      </c>
      <c r="K414" s="238" t="s">
        <v>24</v>
      </c>
      <c r="L414" s="73"/>
      <c r="M414" s="243" t="s">
        <v>24</v>
      </c>
      <c r="N414" s="244" t="s">
        <v>47</v>
      </c>
      <c r="O414" s="48"/>
      <c r="P414" s="245">
        <f>O414*H414</f>
        <v>0</v>
      </c>
      <c r="Q414" s="245">
        <v>0.0033825</v>
      </c>
      <c r="R414" s="245">
        <f>Q414*H414</f>
        <v>0.01353</v>
      </c>
      <c r="S414" s="245">
        <v>0</v>
      </c>
      <c r="T414" s="246">
        <f>S414*H414</f>
        <v>0</v>
      </c>
      <c r="AR414" s="25" t="s">
        <v>301</v>
      </c>
      <c r="AT414" s="25" t="s">
        <v>169</v>
      </c>
      <c r="AU414" s="25" t="s">
        <v>87</v>
      </c>
      <c r="AY414" s="25" t="s">
        <v>167</v>
      </c>
      <c r="BE414" s="247">
        <f>IF(N414="základní",J414,0)</f>
        <v>0</v>
      </c>
      <c r="BF414" s="247">
        <f>IF(N414="snížená",J414,0)</f>
        <v>0</v>
      </c>
      <c r="BG414" s="247">
        <f>IF(N414="zákl. přenesená",J414,0)</f>
        <v>0</v>
      </c>
      <c r="BH414" s="247">
        <f>IF(N414="sníž. přenesená",J414,0)</f>
        <v>0</v>
      </c>
      <c r="BI414" s="247">
        <f>IF(N414="nulová",J414,0)</f>
        <v>0</v>
      </c>
      <c r="BJ414" s="25" t="s">
        <v>87</v>
      </c>
      <c r="BK414" s="247">
        <f>ROUND(I414*H414,2)</f>
        <v>0</v>
      </c>
      <c r="BL414" s="25" t="s">
        <v>301</v>
      </c>
      <c r="BM414" s="25" t="s">
        <v>2801</v>
      </c>
    </row>
    <row r="415" spans="2:47" s="1" customFormat="1" ht="13.5">
      <c r="B415" s="47"/>
      <c r="C415" s="75"/>
      <c r="D415" s="248" t="s">
        <v>176</v>
      </c>
      <c r="E415" s="75"/>
      <c r="F415" s="249" t="s">
        <v>2800</v>
      </c>
      <c r="G415" s="75"/>
      <c r="H415" s="75"/>
      <c r="I415" s="204"/>
      <c r="J415" s="75"/>
      <c r="K415" s="75"/>
      <c r="L415" s="73"/>
      <c r="M415" s="250"/>
      <c r="N415" s="48"/>
      <c r="O415" s="48"/>
      <c r="P415" s="48"/>
      <c r="Q415" s="48"/>
      <c r="R415" s="48"/>
      <c r="S415" s="48"/>
      <c r="T415" s="96"/>
      <c r="AT415" s="25" t="s">
        <v>176</v>
      </c>
      <c r="AU415" s="25" t="s">
        <v>87</v>
      </c>
    </row>
    <row r="416" spans="2:65" s="1" customFormat="1" ht="22.8" customHeight="1">
      <c r="B416" s="47"/>
      <c r="C416" s="236" t="s">
        <v>941</v>
      </c>
      <c r="D416" s="236" t="s">
        <v>169</v>
      </c>
      <c r="E416" s="237" t="s">
        <v>2802</v>
      </c>
      <c r="F416" s="238" t="s">
        <v>2803</v>
      </c>
      <c r="G416" s="239" t="s">
        <v>931</v>
      </c>
      <c r="H416" s="240">
        <v>1</v>
      </c>
      <c r="I416" s="241"/>
      <c r="J416" s="242">
        <f>ROUND(I416*H416,2)</f>
        <v>0</v>
      </c>
      <c r="K416" s="238" t="s">
        <v>24</v>
      </c>
      <c r="L416" s="73"/>
      <c r="M416" s="243" t="s">
        <v>24</v>
      </c>
      <c r="N416" s="244" t="s">
        <v>47</v>
      </c>
      <c r="O416" s="48"/>
      <c r="P416" s="245">
        <f>O416*H416</f>
        <v>0</v>
      </c>
      <c r="Q416" s="245">
        <v>0.0034841</v>
      </c>
      <c r="R416" s="245">
        <f>Q416*H416</f>
        <v>0.0034841</v>
      </c>
      <c r="S416" s="245">
        <v>0</v>
      </c>
      <c r="T416" s="246">
        <f>S416*H416</f>
        <v>0</v>
      </c>
      <c r="AR416" s="25" t="s">
        <v>301</v>
      </c>
      <c r="AT416" s="25" t="s">
        <v>169</v>
      </c>
      <c r="AU416" s="25" t="s">
        <v>87</v>
      </c>
      <c r="AY416" s="25" t="s">
        <v>167</v>
      </c>
      <c r="BE416" s="247">
        <f>IF(N416="základní",J416,0)</f>
        <v>0</v>
      </c>
      <c r="BF416" s="247">
        <f>IF(N416="snížená",J416,0)</f>
        <v>0</v>
      </c>
      <c r="BG416" s="247">
        <f>IF(N416="zákl. přenesená",J416,0)</f>
        <v>0</v>
      </c>
      <c r="BH416" s="247">
        <f>IF(N416="sníž. přenesená",J416,0)</f>
        <v>0</v>
      </c>
      <c r="BI416" s="247">
        <f>IF(N416="nulová",J416,0)</f>
        <v>0</v>
      </c>
      <c r="BJ416" s="25" t="s">
        <v>87</v>
      </c>
      <c r="BK416" s="247">
        <f>ROUND(I416*H416,2)</f>
        <v>0</v>
      </c>
      <c r="BL416" s="25" t="s">
        <v>301</v>
      </c>
      <c r="BM416" s="25" t="s">
        <v>2804</v>
      </c>
    </row>
    <row r="417" spans="2:47" s="1" customFormat="1" ht="13.5">
      <c r="B417" s="47"/>
      <c r="C417" s="75"/>
      <c r="D417" s="248" t="s">
        <v>176</v>
      </c>
      <c r="E417" s="75"/>
      <c r="F417" s="249" t="s">
        <v>2803</v>
      </c>
      <c r="G417" s="75"/>
      <c r="H417" s="75"/>
      <c r="I417" s="204"/>
      <c r="J417" s="75"/>
      <c r="K417" s="75"/>
      <c r="L417" s="73"/>
      <c r="M417" s="250"/>
      <c r="N417" s="48"/>
      <c r="O417" s="48"/>
      <c r="P417" s="48"/>
      <c r="Q417" s="48"/>
      <c r="R417" s="48"/>
      <c r="S417" s="48"/>
      <c r="T417" s="96"/>
      <c r="AT417" s="25" t="s">
        <v>176</v>
      </c>
      <c r="AU417" s="25" t="s">
        <v>87</v>
      </c>
    </row>
    <row r="418" spans="2:65" s="1" customFormat="1" ht="22.8" customHeight="1">
      <c r="B418" s="47"/>
      <c r="C418" s="236" t="s">
        <v>948</v>
      </c>
      <c r="D418" s="236" t="s">
        <v>169</v>
      </c>
      <c r="E418" s="237" t="s">
        <v>2805</v>
      </c>
      <c r="F418" s="238" t="s">
        <v>2806</v>
      </c>
      <c r="G418" s="239" t="s">
        <v>931</v>
      </c>
      <c r="H418" s="240">
        <v>4</v>
      </c>
      <c r="I418" s="241"/>
      <c r="J418" s="242">
        <f>ROUND(I418*H418,2)</f>
        <v>0</v>
      </c>
      <c r="K418" s="238" t="s">
        <v>24</v>
      </c>
      <c r="L418" s="73"/>
      <c r="M418" s="243" t="s">
        <v>24</v>
      </c>
      <c r="N418" s="244" t="s">
        <v>47</v>
      </c>
      <c r="O418" s="48"/>
      <c r="P418" s="245">
        <f>O418*H418</f>
        <v>0</v>
      </c>
      <c r="Q418" s="245">
        <v>0.0032725</v>
      </c>
      <c r="R418" s="245">
        <f>Q418*H418</f>
        <v>0.01309</v>
      </c>
      <c r="S418" s="245">
        <v>0</v>
      </c>
      <c r="T418" s="246">
        <f>S418*H418</f>
        <v>0</v>
      </c>
      <c r="AR418" s="25" t="s">
        <v>301</v>
      </c>
      <c r="AT418" s="25" t="s">
        <v>169</v>
      </c>
      <c r="AU418" s="25" t="s">
        <v>87</v>
      </c>
      <c r="AY418" s="25" t="s">
        <v>167</v>
      </c>
      <c r="BE418" s="247">
        <f>IF(N418="základní",J418,0)</f>
        <v>0</v>
      </c>
      <c r="BF418" s="247">
        <f>IF(N418="snížená",J418,0)</f>
        <v>0</v>
      </c>
      <c r="BG418" s="247">
        <f>IF(N418="zákl. přenesená",J418,0)</f>
        <v>0</v>
      </c>
      <c r="BH418" s="247">
        <f>IF(N418="sníž. přenesená",J418,0)</f>
        <v>0</v>
      </c>
      <c r="BI418" s="247">
        <f>IF(N418="nulová",J418,0)</f>
        <v>0</v>
      </c>
      <c r="BJ418" s="25" t="s">
        <v>87</v>
      </c>
      <c r="BK418" s="247">
        <f>ROUND(I418*H418,2)</f>
        <v>0</v>
      </c>
      <c r="BL418" s="25" t="s">
        <v>301</v>
      </c>
      <c r="BM418" s="25" t="s">
        <v>2807</v>
      </c>
    </row>
    <row r="419" spans="2:47" s="1" customFormat="1" ht="13.5">
      <c r="B419" s="47"/>
      <c r="C419" s="75"/>
      <c r="D419" s="248" t="s">
        <v>176</v>
      </c>
      <c r="E419" s="75"/>
      <c r="F419" s="249" t="s">
        <v>2806</v>
      </c>
      <c r="G419" s="75"/>
      <c r="H419" s="75"/>
      <c r="I419" s="204"/>
      <c r="J419" s="75"/>
      <c r="K419" s="75"/>
      <c r="L419" s="73"/>
      <c r="M419" s="250"/>
      <c r="N419" s="48"/>
      <c r="O419" s="48"/>
      <c r="P419" s="48"/>
      <c r="Q419" s="48"/>
      <c r="R419" s="48"/>
      <c r="S419" s="48"/>
      <c r="T419" s="96"/>
      <c r="AT419" s="25" t="s">
        <v>176</v>
      </c>
      <c r="AU419" s="25" t="s">
        <v>87</v>
      </c>
    </row>
    <row r="420" spans="2:65" s="1" customFormat="1" ht="22.8" customHeight="1">
      <c r="B420" s="47"/>
      <c r="C420" s="236" t="s">
        <v>953</v>
      </c>
      <c r="D420" s="236" t="s">
        <v>169</v>
      </c>
      <c r="E420" s="237" t="s">
        <v>2808</v>
      </c>
      <c r="F420" s="238" t="s">
        <v>2809</v>
      </c>
      <c r="G420" s="239" t="s">
        <v>270</v>
      </c>
      <c r="H420" s="240">
        <v>220</v>
      </c>
      <c r="I420" s="241"/>
      <c r="J420" s="242">
        <f>ROUND(I420*H420,2)</f>
        <v>0</v>
      </c>
      <c r="K420" s="238" t="s">
        <v>24</v>
      </c>
      <c r="L420" s="73"/>
      <c r="M420" s="243" t="s">
        <v>24</v>
      </c>
      <c r="N420" s="244" t="s">
        <v>47</v>
      </c>
      <c r="O420" s="48"/>
      <c r="P420" s="245">
        <f>O420*H420</f>
        <v>0</v>
      </c>
      <c r="Q420" s="245">
        <v>0.000189794</v>
      </c>
      <c r="R420" s="245">
        <f>Q420*H420</f>
        <v>0.041754679999999995</v>
      </c>
      <c r="S420" s="245">
        <v>0</v>
      </c>
      <c r="T420" s="246">
        <f>S420*H420</f>
        <v>0</v>
      </c>
      <c r="AR420" s="25" t="s">
        <v>301</v>
      </c>
      <c r="AT420" s="25" t="s">
        <v>169</v>
      </c>
      <c r="AU420" s="25" t="s">
        <v>87</v>
      </c>
      <c r="AY420" s="25" t="s">
        <v>167</v>
      </c>
      <c r="BE420" s="247">
        <f>IF(N420="základní",J420,0)</f>
        <v>0</v>
      </c>
      <c r="BF420" s="247">
        <f>IF(N420="snížená",J420,0)</f>
        <v>0</v>
      </c>
      <c r="BG420" s="247">
        <f>IF(N420="zákl. přenesená",J420,0)</f>
        <v>0</v>
      </c>
      <c r="BH420" s="247">
        <f>IF(N420="sníž. přenesená",J420,0)</f>
        <v>0</v>
      </c>
      <c r="BI420" s="247">
        <f>IF(N420="nulová",J420,0)</f>
        <v>0</v>
      </c>
      <c r="BJ420" s="25" t="s">
        <v>87</v>
      </c>
      <c r="BK420" s="247">
        <f>ROUND(I420*H420,2)</f>
        <v>0</v>
      </c>
      <c r="BL420" s="25" t="s">
        <v>301</v>
      </c>
      <c r="BM420" s="25" t="s">
        <v>2810</v>
      </c>
    </row>
    <row r="421" spans="2:47" s="1" customFormat="1" ht="13.5">
      <c r="B421" s="47"/>
      <c r="C421" s="75"/>
      <c r="D421" s="248" t="s">
        <v>176</v>
      </c>
      <c r="E421" s="75"/>
      <c r="F421" s="249" t="s">
        <v>2809</v>
      </c>
      <c r="G421" s="75"/>
      <c r="H421" s="75"/>
      <c r="I421" s="204"/>
      <c r="J421" s="75"/>
      <c r="K421" s="75"/>
      <c r="L421" s="73"/>
      <c r="M421" s="250"/>
      <c r="N421" s="48"/>
      <c r="O421" s="48"/>
      <c r="P421" s="48"/>
      <c r="Q421" s="48"/>
      <c r="R421" s="48"/>
      <c r="S421" s="48"/>
      <c r="T421" s="96"/>
      <c r="AT421" s="25" t="s">
        <v>176</v>
      </c>
      <c r="AU421" s="25" t="s">
        <v>87</v>
      </c>
    </row>
    <row r="422" spans="2:51" s="13" customFormat="1" ht="13.5">
      <c r="B422" s="262"/>
      <c r="C422" s="263"/>
      <c r="D422" s="248" t="s">
        <v>180</v>
      </c>
      <c r="E422" s="264" t="s">
        <v>24</v>
      </c>
      <c r="F422" s="265" t="s">
        <v>2811</v>
      </c>
      <c r="G422" s="263"/>
      <c r="H422" s="266">
        <v>220</v>
      </c>
      <c r="I422" s="267"/>
      <c r="J422" s="263"/>
      <c r="K422" s="263"/>
      <c r="L422" s="268"/>
      <c r="M422" s="269"/>
      <c r="N422" s="270"/>
      <c r="O422" s="270"/>
      <c r="P422" s="270"/>
      <c r="Q422" s="270"/>
      <c r="R422" s="270"/>
      <c r="S422" s="270"/>
      <c r="T422" s="271"/>
      <c r="AT422" s="272" t="s">
        <v>180</v>
      </c>
      <c r="AU422" s="272" t="s">
        <v>87</v>
      </c>
      <c r="AV422" s="13" t="s">
        <v>87</v>
      </c>
      <c r="AW422" s="13" t="s">
        <v>38</v>
      </c>
      <c r="AX422" s="13" t="s">
        <v>25</v>
      </c>
      <c r="AY422" s="272" t="s">
        <v>167</v>
      </c>
    </row>
    <row r="423" spans="2:65" s="1" customFormat="1" ht="14.4" customHeight="1">
      <c r="B423" s="47"/>
      <c r="C423" s="236" t="s">
        <v>962</v>
      </c>
      <c r="D423" s="236" t="s">
        <v>169</v>
      </c>
      <c r="E423" s="237" t="s">
        <v>2812</v>
      </c>
      <c r="F423" s="238" t="s">
        <v>2813</v>
      </c>
      <c r="G423" s="239" t="s">
        <v>270</v>
      </c>
      <c r="H423" s="240">
        <v>220</v>
      </c>
      <c r="I423" s="241"/>
      <c r="J423" s="242">
        <f>ROUND(I423*H423,2)</f>
        <v>0</v>
      </c>
      <c r="K423" s="238" t="s">
        <v>24</v>
      </c>
      <c r="L423" s="73"/>
      <c r="M423" s="243" t="s">
        <v>24</v>
      </c>
      <c r="N423" s="244" t="s">
        <v>47</v>
      </c>
      <c r="O423" s="48"/>
      <c r="P423" s="245">
        <f>O423*H423</f>
        <v>0</v>
      </c>
      <c r="Q423" s="245">
        <v>1E-05</v>
      </c>
      <c r="R423" s="245">
        <f>Q423*H423</f>
        <v>0.0022</v>
      </c>
      <c r="S423" s="245">
        <v>0</v>
      </c>
      <c r="T423" s="246">
        <f>S423*H423</f>
        <v>0</v>
      </c>
      <c r="AR423" s="25" t="s">
        <v>301</v>
      </c>
      <c r="AT423" s="25" t="s">
        <v>169</v>
      </c>
      <c r="AU423" s="25" t="s">
        <v>87</v>
      </c>
      <c r="AY423" s="25" t="s">
        <v>167</v>
      </c>
      <c r="BE423" s="247">
        <f>IF(N423="základní",J423,0)</f>
        <v>0</v>
      </c>
      <c r="BF423" s="247">
        <f>IF(N423="snížená",J423,0)</f>
        <v>0</v>
      </c>
      <c r="BG423" s="247">
        <f>IF(N423="zákl. přenesená",J423,0)</f>
        <v>0</v>
      </c>
      <c r="BH423" s="247">
        <f>IF(N423="sníž. přenesená",J423,0)</f>
        <v>0</v>
      </c>
      <c r="BI423" s="247">
        <f>IF(N423="nulová",J423,0)</f>
        <v>0</v>
      </c>
      <c r="BJ423" s="25" t="s">
        <v>87</v>
      </c>
      <c r="BK423" s="247">
        <f>ROUND(I423*H423,2)</f>
        <v>0</v>
      </c>
      <c r="BL423" s="25" t="s">
        <v>301</v>
      </c>
      <c r="BM423" s="25" t="s">
        <v>2814</v>
      </c>
    </row>
    <row r="424" spans="2:47" s="1" customFormat="1" ht="13.5">
      <c r="B424" s="47"/>
      <c r="C424" s="75"/>
      <c r="D424" s="248" t="s">
        <v>176</v>
      </c>
      <c r="E424" s="75"/>
      <c r="F424" s="249" t="s">
        <v>2813</v>
      </c>
      <c r="G424" s="75"/>
      <c r="H424" s="75"/>
      <c r="I424" s="204"/>
      <c r="J424" s="75"/>
      <c r="K424" s="75"/>
      <c r="L424" s="73"/>
      <c r="M424" s="250"/>
      <c r="N424" s="48"/>
      <c r="O424" s="48"/>
      <c r="P424" s="48"/>
      <c r="Q424" s="48"/>
      <c r="R424" s="48"/>
      <c r="S424" s="48"/>
      <c r="T424" s="96"/>
      <c r="AT424" s="25" t="s">
        <v>176</v>
      </c>
      <c r="AU424" s="25" t="s">
        <v>87</v>
      </c>
    </row>
    <row r="425" spans="2:51" s="13" customFormat="1" ht="13.5">
      <c r="B425" s="262"/>
      <c r="C425" s="263"/>
      <c r="D425" s="248" t="s">
        <v>180</v>
      </c>
      <c r="E425" s="264" t="s">
        <v>24</v>
      </c>
      <c r="F425" s="265" t="s">
        <v>2811</v>
      </c>
      <c r="G425" s="263"/>
      <c r="H425" s="266">
        <v>220</v>
      </c>
      <c r="I425" s="267"/>
      <c r="J425" s="263"/>
      <c r="K425" s="263"/>
      <c r="L425" s="268"/>
      <c r="M425" s="269"/>
      <c r="N425" s="270"/>
      <c r="O425" s="270"/>
      <c r="P425" s="270"/>
      <c r="Q425" s="270"/>
      <c r="R425" s="270"/>
      <c r="S425" s="270"/>
      <c r="T425" s="271"/>
      <c r="AT425" s="272" t="s">
        <v>180</v>
      </c>
      <c r="AU425" s="272" t="s">
        <v>87</v>
      </c>
      <c r="AV425" s="13" t="s">
        <v>87</v>
      </c>
      <c r="AW425" s="13" t="s">
        <v>38</v>
      </c>
      <c r="AX425" s="13" t="s">
        <v>25</v>
      </c>
      <c r="AY425" s="272" t="s">
        <v>167</v>
      </c>
    </row>
    <row r="426" spans="2:65" s="1" customFormat="1" ht="22.8" customHeight="1">
      <c r="B426" s="47"/>
      <c r="C426" s="236" t="s">
        <v>969</v>
      </c>
      <c r="D426" s="236" t="s">
        <v>169</v>
      </c>
      <c r="E426" s="237" t="s">
        <v>2815</v>
      </c>
      <c r="F426" s="238" t="s">
        <v>2816</v>
      </c>
      <c r="G426" s="239" t="s">
        <v>296</v>
      </c>
      <c r="H426" s="240">
        <v>0.689</v>
      </c>
      <c r="I426" s="241"/>
      <c r="J426" s="242">
        <f>ROUND(I426*H426,2)</f>
        <v>0</v>
      </c>
      <c r="K426" s="238" t="s">
        <v>24</v>
      </c>
      <c r="L426" s="73"/>
      <c r="M426" s="243" t="s">
        <v>24</v>
      </c>
      <c r="N426" s="244" t="s">
        <v>47</v>
      </c>
      <c r="O426" s="48"/>
      <c r="P426" s="245">
        <f>O426*H426</f>
        <v>0</v>
      </c>
      <c r="Q426" s="245">
        <v>0</v>
      </c>
      <c r="R426" s="245">
        <f>Q426*H426</f>
        <v>0</v>
      </c>
      <c r="S426" s="245">
        <v>0</v>
      </c>
      <c r="T426" s="246">
        <f>S426*H426</f>
        <v>0</v>
      </c>
      <c r="AR426" s="25" t="s">
        <v>301</v>
      </c>
      <c r="AT426" s="25" t="s">
        <v>169</v>
      </c>
      <c r="AU426" s="25" t="s">
        <v>87</v>
      </c>
      <c r="AY426" s="25" t="s">
        <v>167</v>
      </c>
      <c r="BE426" s="247">
        <f>IF(N426="základní",J426,0)</f>
        <v>0</v>
      </c>
      <c r="BF426" s="247">
        <f>IF(N426="snížená",J426,0)</f>
        <v>0</v>
      </c>
      <c r="BG426" s="247">
        <f>IF(N426="zákl. přenesená",J426,0)</f>
        <v>0</v>
      </c>
      <c r="BH426" s="247">
        <f>IF(N426="sníž. přenesená",J426,0)</f>
        <v>0</v>
      </c>
      <c r="BI426" s="247">
        <f>IF(N426="nulová",J426,0)</f>
        <v>0</v>
      </c>
      <c r="BJ426" s="25" t="s">
        <v>87</v>
      </c>
      <c r="BK426" s="247">
        <f>ROUND(I426*H426,2)</f>
        <v>0</v>
      </c>
      <c r="BL426" s="25" t="s">
        <v>301</v>
      </c>
      <c r="BM426" s="25" t="s">
        <v>2817</v>
      </c>
    </row>
    <row r="427" spans="2:47" s="1" customFormat="1" ht="13.5">
      <c r="B427" s="47"/>
      <c r="C427" s="75"/>
      <c r="D427" s="248" t="s">
        <v>176</v>
      </c>
      <c r="E427" s="75"/>
      <c r="F427" s="249" t="s">
        <v>2816</v>
      </c>
      <c r="G427" s="75"/>
      <c r="H427" s="75"/>
      <c r="I427" s="204"/>
      <c r="J427" s="75"/>
      <c r="K427" s="75"/>
      <c r="L427" s="73"/>
      <c r="M427" s="250"/>
      <c r="N427" s="48"/>
      <c r="O427" s="48"/>
      <c r="P427" s="48"/>
      <c r="Q427" s="48"/>
      <c r="R427" s="48"/>
      <c r="S427" s="48"/>
      <c r="T427" s="96"/>
      <c r="AT427" s="25" t="s">
        <v>176</v>
      </c>
      <c r="AU427" s="25" t="s">
        <v>87</v>
      </c>
    </row>
    <row r="428" spans="2:63" s="11" customFormat="1" ht="29.85" customHeight="1">
      <c r="B428" s="220"/>
      <c r="C428" s="221"/>
      <c r="D428" s="222" t="s">
        <v>74</v>
      </c>
      <c r="E428" s="234" t="s">
        <v>2818</v>
      </c>
      <c r="F428" s="234" t="s">
        <v>2819</v>
      </c>
      <c r="G428" s="221"/>
      <c r="H428" s="221"/>
      <c r="I428" s="224"/>
      <c r="J428" s="235">
        <f>BK428</f>
        <v>0</v>
      </c>
      <c r="K428" s="221"/>
      <c r="L428" s="226"/>
      <c r="M428" s="227"/>
      <c r="N428" s="228"/>
      <c r="O428" s="228"/>
      <c r="P428" s="229">
        <f>SUM(P429:P462)</f>
        <v>0</v>
      </c>
      <c r="Q428" s="228"/>
      <c r="R428" s="229">
        <f>SUM(R429:R462)</f>
        <v>0.2580889648</v>
      </c>
      <c r="S428" s="228"/>
      <c r="T428" s="230">
        <f>SUM(T429:T462)</f>
        <v>0</v>
      </c>
      <c r="AR428" s="231" t="s">
        <v>87</v>
      </c>
      <c r="AT428" s="232" t="s">
        <v>74</v>
      </c>
      <c r="AU428" s="232" t="s">
        <v>25</v>
      </c>
      <c r="AY428" s="231" t="s">
        <v>167</v>
      </c>
      <c r="BK428" s="233">
        <f>SUM(BK429:BK462)</f>
        <v>0</v>
      </c>
    </row>
    <row r="429" spans="2:65" s="1" customFormat="1" ht="14.4" customHeight="1">
      <c r="B429" s="47"/>
      <c r="C429" s="236" t="s">
        <v>976</v>
      </c>
      <c r="D429" s="236" t="s">
        <v>169</v>
      </c>
      <c r="E429" s="237" t="s">
        <v>2820</v>
      </c>
      <c r="F429" s="238" t="s">
        <v>2821</v>
      </c>
      <c r="G429" s="239" t="s">
        <v>2663</v>
      </c>
      <c r="H429" s="240">
        <v>4</v>
      </c>
      <c r="I429" s="241"/>
      <c r="J429" s="242">
        <f>ROUND(I429*H429,2)</f>
        <v>0</v>
      </c>
      <c r="K429" s="238" t="s">
        <v>24</v>
      </c>
      <c r="L429" s="73"/>
      <c r="M429" s="243" t="s">
        <v>24</v>
      </c>
      <c r="N429" s="244" t="s">
        <v>47</v>
      </c>
      <c r="O429" s="48"/>
      <c r="P429" s="245">
        <f>O429*H429</f>
        <v>0</v>
      </c>
      <c r="Q429" s="245">
        <v>0.02323341</v>
      </c>
      <c r="R429" s="245">
        <f>Q429*H429</f>
        <v>0.09293364</v>
      </c>
      <c r="S429" s="245">
        <v>0</v>
      </c>
      <c r="T429" s="246">
        <f>S429*H429</f>
        <v>0</v>
      </c>
      <c r="AR429" s="25" t="s">
        <v>301</v>
      </c>
      <c r="AT429" s="25" t="s">
        <v>169</v>
      </c>
      <c r="AU429" s="25" t="s">
        <v>87</v>
      </c>
      <c r="AY429" s="25" t="s">
        <v>167</v>
      </c>
      <c r="BE429" s="247">
        <f>IF(N429="základní",J429,0)</f>
        <v>0</v>
      </c>
      <c r="BF429" s="247">
        <f>IF(N429="snížená",J429,0)</f>
        <v>0</v>
      </c>
      <c r="BG429" s="247">
        <f>IF(N429="zákl. přenesená",J429,0)</f>
        <v>0</v>
      </c>
      <c r="BH429" s="247">
        <f>IF(N429="sníž. přenesená",J429,0)</f>
        <v>0</v>
      </c>
      <c r="BI429" s="247">
        <f>IF(N429="nulová",J429,0)</f>
        <v>0</v>
      </c>
      <c r="BJ429" s="25" t="s">
        <v>87</v>
      </c>
      <c r="BK429" s="247">
        <f>ROUND(I429*H429,2)</f>
        <v>0</v>
      </c>
      <c r="BL429" s="25" t="s">
        <v>301</v>
      </c>
      <c r="BM429" s="25" t="s">
        <v>2822</v>
      </c>
    </row>
    <row r="430" spans="2:47" s="1" customFormat="1" ht="13.5">
      <c r="B430" s="47"/>
      <c r="C430" s="75"/>
      <c r="D430" s="248" t="s">
        <v>176</v>
      </c>
      <c r="E430" s="75"/>
      <c r="F430" s="249" t="s">
        <v>2821</v>
      </c>
      <c r="G430" s="75"/>
      <c r="H430" s="75"/>
      <c r="I430" s="204"/>
      <c r="J430" s="75"/>
      <c r="K430" s="75"/>
      <c r="L430" s="73"/>
      <c r="M430" s="250"/>
      <c r="N430" s="48"/>
      <c r="O430" s="48"/>
      <c r="P430" s="48"/>
      <c r="Q430" s="48"/>
      <c r="R430" s="48"/>
      <c r="S430" s="48"/>
      <c r="T430" s="96"/>
      <c r="AT430" s="25" t="s">
        <v>176</v>
      </c>
      <c r="AU430" s="25" t="s">
        <v>87</v>
      </c>
    </row>
    <row r="431" spans="2:65" s="1" customFormat="1" ht="14.4" customHeight="1">
      <c r="B431" s="47"/>
      <c r="C431" s="285" t="s">
        <v>982</v>
      </c>
      <c r="D431" s="285" t="s">
        <v>293</v>
      </c>
      <c r="E431" s="286" t="s">
        <v>2823</v>
      </c>
      <c r="F431" s="287" t="s">
        <v>2824</v>
      </c>
      <c r="G431" s="288" t="s">
        <v>931</v>
      </c>
      <c r="H431" s="289">
        <v>4</v>
      </c>
      <c r="I431" s="290"/>
      <c r="J431" s="291">
        <f>ROUND(I431*H431,2)</f>
        <v>0</v>
      </c>
      <c r="K431" s="287" t="s">
        <v>24</v>
      </c>
      <c r="L431" s="292"/>
      <c r="M431" s="293" t="s">
        <v>24</v>
      </c>
      <c r="N431" s="294" t="s">
        <v>47</v>
      </c>
      <c r="O431" s="48"/>
      <c r="P431" s="245">
        <f>O431*H431</f>
        <v>0</v>
      </c>
      <c r="Q431" s="245">
        <v>0.0013</v>
      </c>
      <c r="R431" s="245">
        <f>Q431*H431</f>
        <v>0.0052</v>
      </c>
      <c r="S431" s="245">
        <v>0</v>
      </c>
      <c r="T431" s="246">
        <f>S431*H431</f>
        <v>0</v>
      </c>
      <c r="AR431" s="25" t="s">
        <v>419</v>
      </c>
      <c r="AT431" s="25" t="s">
        <v>293</v>
      </c>
      <c r="AU431" s="25" t="s">
        <v>87</v>
      </c>
      <c r="AY431" s="25" t="s">
        <v>167</v>
      </c>
      <c r="BE431" s="247">
        <f>IF(N431="základní",J431,0)</f>
        <v>0</v>
      </c>
      <c r="BF431" s="247">
        <f>IF(N431="snížená",J431,0)</f>
        <v>0</v>
      </c>
      <c r="BG431" s="247">
        <f>IF(N431="zákl. přenesená",J431,0)</f>
        <v>0</v>
      </c>
      <c r="BH431" s="247">
        <f>IF(N431="sníž. přenesená",J431,0)</f>
        <v>0</v>
      </c>
      <c r="BI431" s="247">
        <f>IF(N431="nulová",J431,0)</f>
        <v>0</v>
      </c>
      <c r="BJ431" s="25" t="s">
        <v>87</v>
      </c>
      <c r="BK431" s="247">
        <f>ROUND(I431*H431,2)</f>
        <v>0</v>
      </c>
      <c r="BL431" s="25" t="s">
        <v>301</v>
      </c>
      <c r="BM431" s="25" t="s">
        <v>2825</v>
      </c>
    </row>
    <row r="432" spans="2:47" s="1" customFormat="1" ht="13.5">
      <c r="B432" s="47"/>
      <c r="C432" s="75"/>
      <c r="D432" s="248" t="s">
        <v>176</v>
      </c>
      <c r="E432" s="75"/>
      <c r="F432" s="249" t="s">
        <v>2824</v>
      </c>
      <c r="G432" s="75"/>
      <c r="H432" s="75"/>
      <c r="I432" s="204"/>
      <c r="J432" s="75"/>
      <c r="K432" s="75"/>
      <c r="L432" s="73"/>
      <c r="M432" s="250"/>
      <c r="N432" s="48"/>
      <c r="O432" s="48"/>
      <c r="P432" s="48"/>
      <c r="Q432" s="48"/>
      <c r="R432" s="48"/>
      <c r="S432" s="48"/>
      <c r="T432" s="96"/>
      <c r="AT432" s="25" t="s">
        <v>176</v>
      </c>
      <c r="AU432" s="25" t="s">
        <v>87</v>
      </c>
    </row>
    <row r="433" spans="2:65" s="1" customFormat="1" ht="22.8" customHeight="1">
      <c r="B433" s="47"/>
      <c r="C433" s="236" t="s">
        <v>986</v>
      </c>
      <c r="D433" s="236" t="s">
        <v>169</v>
      </c>
      <c r="E433" s="237" t="s">
        <v>2826</v>
      </c>
      <c r="F433" s="238" t="s">
        <v>2827</v>
      </c>
      <c r="G433" s="239" t="s">
        <v>2663</v>
      </c>
      <c r="H433" s="240">
        <v>4</v>
      </c>
      <c r="I433" s="241"/>
      <c r="J433" s="242">
        <f>ROUND(I433*H433,2)</f>
        <v>0</v>
      </c>
      <c r="K433" s="238" t="s">
        <v>24</v>
      </c>
      <c r="L433" s="73"/>
      <c r="M433" s="243" t="s">
        <v>24</v>
      </c>
      <c r="N433" s="244" t="s">
        <v>47</v>
      </c>
      <c r="O433" s="48"/>
      <c r="P433" s="245">
        <f>O433*H433</f>
        <v>0</v>
      </c>
      <c r="Q433" s="245">
        <v>0.025195115</v>
      </c>
      <c r="R433" s="245">
        <f>Q433*H433</f>
        <v>0.10078046</v>
      </c>
      <c r="S433" s="245">
        <v>0</v>
      </c>
      <c r="T433" s="246">
        <f>S433*H433</f>
        <v>0</v>
      </c>
      <c r="AR433" s="25" t="s">
        <v>301</v>
      </c>
      <c r="AT433" s="25" t="s">
        <v>169</v>
      </c>
      <c r="AU433" s="25" t="s">
        <v>87</v>
      </c>
      <c r="AY433" s="25" t="s">
        <v>167</v>
      </c>
      <c r="BE433" s="247">
        <f>IF(N433="základní",J433,0)</f>
        <v>0</v>
      </c>
      <c r="BF433" s="247">
        <f>IF(N433="snížená",J433,0)</f>
        <v>0</v>
      </c>
      <c r="BG433" s="247">
        <f>IF(N433="zákl. přenesená",J433,0)</f>
        <v>0</v>
      </c>
      <c r="BH433" s="247">
        <f>IF(N433="sníž. přenesená",J433,0)</f>
        <v>0</v>
      </c>
      <c r="BI433" s="247">
        <f>IF(N433="nulová",J433,0)</f>
        <v>0</v>
      </c>
      <c r="BJ433" s="25" t="s">
        <v>87</v>
      </c>
      <c r="BK433" s="247">
        <f>ROUND(I433*H433,2)</f>
        <v>0</v>
      </c>
      <c r="BL433" s="25" t="s">
        <v>301</v>
      </c>
      <c r="BM433" s="25" t="s">
        <v>2828</v>
      </c>
    </row>
    <row r="434" spans="2:47" s="1" customFormat="1" ht="13.5">
      <c r="B434" s="47"/>
      <c r="C434" s="75"/>
      <c r="D434" s="248" t="s">
        <v>176</v>
      </c>
      <c r="E434" s="75"/>
      <c r="F434" s="249" t="s">
        <v>2827</v>
      </c>
      <c r="G434" s="75"/>
      <c r="H434" s="75"/>
      <c r="I434" s="204"/>
      <c r="J434" s="75"/>
      <c r="K434" s="75"/>
      <c r="L434" s="73"/>
      <c r="M434" s="250"/>
      <c r="N434" s="48"/>
      <c r="O434" s="48"/>
      <c r="P434" s="48"/>
      <c r="Q434" s="48"/>
      <c r="R434" s="48"/>
      <c r="S434" s="48"/>
      <c r="T434" s="96"/>
      <c r="AT434" s="25" t="s">
        <v>176</v>
      </c>
      <c r="AU434" s="25" t="s">
        <v>87</v>
      </c>
    </row>
    <row r="435" spans="2:65" s="1" customFormat="1" ht="22.8" customHeight="1">
      <c r="B435" s="47"/>
      <c r="C435" s="236" t="s">
        <v>991</v>
      </c>
      <c r="D435" s="236" t="s">
        <v>169</v>
      </c>
      <c r="E435" s="237" t="s">
        <v>2829</v>
      </c>
      <c r="F435" s="238" t="s">
        <v>2830</v>
      </c>
      <c r="G435" s="239" t="s">
        <v>2663</v>
      </c>
      <c r="H435" s="240">
        <v>4</v>
      </c>
      <c r="I435" s="241"/>
      <c r="J435" s="242">
        <f>ROUND(I435*H435,2)</f>
        <v>0</v>
      </c>
      <c r="K435" s="238" t="s">
        <v>24</v>
      </c>
      <c r="L435" s="73"/>
      <c r="M435" s="243" t="s">
        <v>24</v>
      </c>
      <c r="N435" s="244" t="s">
        <v>47</v>
      </c>
      <c r="O435" s="48"/>
      <c r="P435" s="245">
        <f>O435*H435</f>
        <v>0</v>
      </c>
      <c r="Q435" s="245">
        <v>0.00493</v>
      </c>
      <c r="R435" s="245">
        <f>Q435*H435</f>
        <v>0.01972</v>
      </c>
      <c r="S435" s="245">
        <v>0</v>
      </c>
      <c r="T435" s="246">
        <f>S435*H435</f>
        <v>0</v>
      </c>
      <c r="AR435" s="25" t="s">
        <v>301</v>
      </c>
      <c r="AT435" s="25" t="s">
        <v>169</v>
      </c>
      <c r="AU435" s="25" t="s">
        <v>87</v>
      </c>
      <c r="AY435" s="25" t="s">
        <v>167</v>
      </c>
      <c r="BE435" s="247">
        <f>IF(N435="základní",J435,0)</f>
        <v>0</v>
      </c>
      <c r="BF435" s="247">
        <f>IF(N435="snížená",J435,0)</f>
        <v>0</v>
      </c>
      <c r="BG435" s="247">
        <f>IF(N435="zákl. přenesená",J435,0)</f>
        <v>0</v>
      </c>
      <c r="BH435" s="247">
        <f>IF(N435="sníž. přenesená",J435,0)</f>
        <v>0</v>
      </c>
      <c r="BI435" s="247">
        <f>IF(N435="nulová",J435,0)</f>
        <v>0</v>
      </c>
      <c r="BJ435" s="25" t="s">
        <v>87</v>
      </c>
      <c r="BK435" s="247">
        <f>ROUND(I435*H435,2)</f>
        <v>0</v>
      </c>
      <c r="BL435" s="25" t="s">
        <v>301</v>
      </c>
      <c r="BM435" s="25" t="s">
        <v>2831</v>
      </c>
    </row>
    <row r="436" spans="2:47" s="1" customFormat="1" ht="13.5">
      <c r="B436" s="47"/>
      <c r="C436" s="75"/>
      <c r="D436" s="248" t="s">
        <v>176</v>
      </c>
      <c r="E436" s="75"/>
      <c r="F436" s="249" t="s">
        <v>2830</v>
      </c>
      <c r="G436" s="75"/>
      <c r="H436" s="75"/>
      <c r="I436" s="204"/>
      <c r="J436" s="75"/>
      <c r="K436" s="75"/>
      <c r="L436" s="73"/>
      <c r="M436" s="250"/>
      <c r="N436" s="48"/>
      <c r="O436" s="48"/>
      <c r="P436" s="48"/>
      <c r="Q436" s="48"/>
      <c r="R436" s="48"/>
      <c r="S436" s="48"/>
      <c r="T436" s="96"/>
      <c r="AT436" s="25" t="s">
        <v>176</v>
      </c>
      <c r="AU436" s="25" t="s">
        <v>87</v>
      </c>
    </row>
    <row r="437" spans="2:65" s="1" customFormat="1" ht="22.8" customHeight="1">
      <c r="B437" s="47"/>
      <c r="C437" s="236" t="s">
        <v>995</v>
      </c>
      <c r="D437" s="236" t="s">
        <v>169</v>
      </c>
      <c r="E437" s="237" t="s">
        <v>2832</v>
      </c>
      <c r="F437" s="238" t="s">
        <v>2833</v>
      </c>
      <c r="G437" s="239" t="s">
        <v>2663</v>
      </c>
      <c r="H437" s="240">
        <v>4</v>
      </c>
      <c r="I437" s="241"/>
      <c r="J437" s="242">
        <f>ROUND(I437*H437,2)</f>
        <v>0</v>
      </c>
      <c r="K437" s="238" t="s">
        <v>24</v>
      </c>
      <c r="L437" s="73"/>
      <c r="M437" s="243" t="s">
        <v>24</v>
      </c>
      <c r="N437" s="244" t="s">
        <v>47</v>
      </c>
      <c r="O437" s="48"/>
      <c r="P437" s="245">
        <f>O437*H437</f>
        <v>0</v>
      </c>
      <c r="Q437" s="245">
        <v>0.0003001</v>
      </c>
      <c r="R437" s="245">
        <f>Q437*H437</f>
        <v>0.0012004</v>
      </c>
      <c r="S437" s="245">
        <v>0</v>
      </c>
      <c r="T437" s="246">
        <f>S437*H437</f>
        <v>0</v>
      </c>
      <c r="AR437" s="25" t="s">
        <v>301</v>
      </c>
      <c r="AT437" s="25" t="s">
        <v>169</v>
      </c>
      <c r="AU437" s="25" t="s">
        <v>87</v>
      </c>
      <c r="AY437" s="25" t="s">
        <v>167</v>
      </c>
      <c r="BE437" s="247">
        <f>IF(N437="základní",J437,0)</f>
        <v>0</v>
      </c>
      <c r="BF437" s="247">
        <f>IF(N437="snížená",J437,0)</f>
        <v>0</v>
      </c>
      <c r="BG437" s="247">
        <f>IF(N437="zákl. přenesená",J437,0)</f>
        <v>0</v>
      </c>
      <c r="BH437" s="247">
        <f>IF(N437="sníž. přenesená",J437,0)</f>
        <v>0</v>
      </c>
      <c r="BI437" s="247">
        <f>IF(N437="nulová",J437,0)</f>
        <v>0</v>
      </c>
      <c r="BJ437" s="25" t="s">
        <v>87</v>
      </c>
      <c r="BK437" s="247">
        <f>ROUND(I437*H437,2)</f>
        <v>0</v>
      </c>
      <c r="BL437" s="25" t="s">
        <v>301</v>
      </c>
      <c r="BM437" s="25" t="s">
        <v>2834</v>
      </c>
    </row>
    <row r="438" spans="2:47" s="1" customFormat="1" ht="13.5">
      <c r="B438" s="47"/>
      <c r="C438" s="75"/>
      <c r="D438" s="248" t="s">
        <v>176</v>
      </c>
      <c r="E438" s="75"/>
      <c r="F438" s="249" t="s">
        <v>2833</v>
      </c>
      <c r="G438" s="75"/>
      <c r="H438" s="75"/>
      <c r="I438" s="204"/>
      <c r="J438" s="75"/>
      <c r="K438" s="75"/>
      <c r="L438" s="73"/>
      <c r="M438" s="250"/>
      <c r="N438" s="48"/>
      <c r="O438" s="48"/>
      <c r="P438" s="48"/>
      <c r="Q438" s="48"/>
      <c r="R438" s="48"/>
      <c r="S438" s="48"/>
      <c r="T438" s="96"/>
      <c r="AT438" s="25" t="s">
        <v>176</v>
      </c>
      <c r="AU438" s="25" t="s">
        <v>87</v>
      </c>
    </row>
    <row r="439" spans="2:65" s="1" customFormat="1" ht="14.4" customHeight="1">
      <c r="B439" s="47"/>
      <c r="C439" s="236" t="s">
        <v>1002</v>
      </c>
      <c r="D439" s="236" t="s">
        <v>169</v>
      </c>
      <c r="E439" s="237" t="s">
        <v>2835</v>
      </c>
      <c r="F439" s="238" t="s">
        <v>2836</v>
      </c>
      <c r="G439" s="239" t="s">
        <v>2663</v>
      </c>
      <c r="H439" s="240">
        <v>20</v>
      </c>
      <c r="I439" s="241"/>
      <c r="J439" s="242">
        <f>ROUND(I439*H439,2)</f>
        <v>0</v>
      </c>
      <c r="K439" s="238" t="s">
        <v>24</v>
      </c>
      <c r="L439" s="73"/>
      <c r="M439" s="243" t="s">
        <v>24</v>
      </c>
      <c r="N439" s="244" t="s">
        <v>47</v>
      </c>
      <c r="O439" s="48"/>
      <c r="P439" s="245">
        <f>O439*H439</f>
        <v>0</v>
      </c>
      <c r="Q439" s="245">
        <v>9.01E-05</v>
      </c>
      <c r="R439" s="245">
        <f>Q439*H439</f>
        <v>0.0018019999999999998</v>
      </c>
      <c r="S439" s="245">
        <v>0</v>
      </c>
      <c r="T439" s="246">
        <f>S439*H439</f>
        <v>0</v>
      </c>
      <c r="AR439" s="25" t="s">
        <v>301</v>
      </c>
      <c r="AT439" s="25" t="s">
        <v>169</v>
      </c>
      <c r="AU439" s="25" t="s">
        <v>87</v>
      </c>
      <c r="AY439" s="25" t="s">
        <v>167</v>
      </c>
      <c r="BE439" s="247">
        <f>IF(N439="základní",J439,0)</f>
        <v>0</v>
      </c>
      <c r="BF439" s="247">
        <f>IF(N439="snížená",J439,0)</f>
        <v>0</v>
      </c>
      <c r="BG439" s="247">
        <f>IF(N439="zákl. přenesená",J439,0)</f>
        <v>0</v>
      </c>
      <c r="BH439" s="247">
        <f>IF(N439="sníž. přenesená",J439,0)</f>
        <v>0</v>
      </c>
      <c r="BI439" s="247">
        <f>IF(N439="nulová",J439,0)</f>
        <v>0</v>
      </c>
      <c r="BJ439" s="25" t="s">
        <v>87</v>
      </c>
      <c r="BK439" s="247">
        <f>ROUND(I439*H439,2)</f>
        <v>0</v>
      </c>
      <c r="BL439" s="25" t="s">
        <v>301</v>
      </c>
      <c r="BM439" s="25" t="s">
        <v>2837</v>
      </c>
    </row>
    <row r="440" spans="2:47" s="1" customFormat="1" ht="13.5">
      <c r="B440" s="47"/>
      <c r="C440" s="75"/>
      <c r="D440" s="248" t="s">
        <v>176</v>
      </c>
      <c r="E440" s="75"/>
      <c r="F440" s="249" t="s">
        <v>2836</v>
      </c>
      <c r="G440" s="75"/>
      <c r="H440" s="75"/>
      <c r="I440" s="204"/>
      <c r="J440" s="75"/>
      <c r="K440" s="75"/>
      <c r="L440" s="73"/>
      <c r="M440" s="250"/>
      <c r="N440" s="48"/>
      <c r="O440" s="48"/>
      <c r="P440" s="48"/>
      <c r="Q440" s="48"/>
      <c r="R440" s="48"/>
      <c r="S440" s="48"/>
      <c r="T440" s="96"/>
      <c r="AT440" s="25" t="s">
        <v>176</v>
      </c>
      <c r="AU440" s="25" t="s">
        <v>87</v>
      </c>
    </row>
    <row r="441" spans="2:51" s="13" customFormat="1" ht="13.5">
      <c r="B441" s="262"/>
      <c r="C441" s="263"/>
      <c r="D441" s="248" t="s">
        <v>180</v>
      </c>
      <c r="E441" s="264" t="s">
        <v>24</v>
      </c>
      <c r="F441" s="265" t="s">
        <v>2838</v>
      </c>
      <c r="G441" s="263"/>
      <c r="H441" s="266">
        <v>20</v>
      </c>
      <c r="I441" s="267"/>
      <c r="J441" s="263"/>
      <c r="K441" s="263"/>
      <c r="L441" s="268"/>
      <c r="M441" s="269"/>
      <c r="N441" s="270"/>
      <c r="O441" s="270"/>
      <c r="P441" s="270"/>
      <c r="Q441" s="270"/>
      <c r="R441" s="270"/>
      <c r="S441" s="270"/>
      <c r="T441" s="271"/>
      <c r="AT441" s="272" t="s">
        <v>180</v>
      </c>
      <c r="AU441" s="272" t="s">
        <v>87</v>
      </c>
      <c r="AV441" s="13" t="s">
        <v>87</v>
      </c>
      <c r="AW441" s="13" t="s">
        <v>38</v>
      </c>
      <c r="AX441" s="13" t="s">
        <v>25</v>
      </c>
      <c r="AY441" s="272" t="s">
        <v>167</v>
      </c>
    </row>
    <row r="442" spans="2:65" s="1" customFormat="1" ht="14.4" customHeight="1">
      <c r="B442" s="47"/>
      <c r="C442" s="285" t="s">
        <v>1009</v>
      </c>
      <c r="D442" s="285" t="s">
        <v>293</v>
      </c>
      <c r="E442" s="286" t="s">
        <v>2839</v>
      </c>
      <c r="F442" s="287" t="s">
        <v>2840</v>
      </c>
      <c r="G442" s="288" t="s">
        <v>931</v>
      </c>
      <c r="H442" s="289">
        <v>20</v>
      </c>
      <c r="I442" s="290"/>
      <c r="J442" s="291">
        <f>ROUND(I442*H442,2)</f>
        <v>0</v>
      </c>
      <c r="K442" s="287" t="s">
        <v>24</v>
      </c>
      <c r="L442" s="292"/>
      <c r="M442" s="293" t="s">
        <v>24</v>
      </c>
      <c r="N442" s="294" t="s">
        <v>47</v>
      </c>
      <c r="O442" s="48"/>
      <c r="P442" s="245">
        <f>O442*H442</f>
        <v>0</v>
      </c>
      <c r="Q442" s="245">
        <v>0.00021</v>
      </c>
      <c r="R442" s="245">
        <f>Q442*H442</f>
        <v>0.004200000000000001</v>
      </c>
      <c r="S442" s="245">
        <v>0</v>
      </c>
      <c r="T442" s="246">
        <f>S442*H442</f>
        <v>0</v>
      </c>
      <c r="AR442" s="25" t="s">
        <v>419</v>
      </c>
      <c r="AT442" s="25" t="s">
        <v>293</v>
      </c>
      <c r="AU442" s="25" t="s">
        <v>87</v>
      </c>
      <c r="AY442" s="25" t="s">
        <v>167</v>
      </c>
      <c r="BE442" s="247">
        <f>IF(N442="základní",J442,0)</f>
        <v>0</v>
      </c>
      <c r="BF442" s="247">
        <f>IF(N442="snížená",J442,0)</f>
        <v>0</v>
      </c>
      <c r="BG442" s="247">
        <f>IF(N442="zákl. přenesená",J442,0)</f>
        <v>0</v>
      </c>
      <c r="BH442" s="247">
        <f>IF(N442="sníž. přenesená",J442,0)</f>
        <v>0</v>
      </c>
      <c r="BI442" s="247">
        <f>IF(N442="nulová",J442,0)</f>
        <v>0</v>
      </c>
      <c r="BJ442" s="25" t="s">
        <v>87</v>
      </c>
      <c r="BK442" s="247">
        <f>ROUND(I442*H442,2)</f>
        <v>0</v>
      </c>
      <c r="BL442" s="25" t="s">
        <v>301</v>
      </c>
      <c r="BM442" s="25" t="s">
        <v>2841</v>
      </c>
    </row>
    <row r="443" spans="2:47" s="1" customFormat="1" ht="13.5">
      <c r="B443" s="47"/>
      <c r="C443" s="75"/>
      <c r="D443" s="248" t="s">
        <v>176</v>
      </c>
      <c r="E443" s="75"/>
      <c r="F443" s="249" t="s">
        <v>2842</v>
      </c>
      <c r="G443" s="75"/>
      <c r="H443" s="75"/>
      <c r="I443" s="204"/>
      <c r="J443" s="75"/>
      <c r="K443" s="75"/>
      <c r="L443" s="73"/>
      <c r="M443" s="250"/>
      <c r="N443" s="48"/>
      <c r="O443" s="48"/>
      <c r="P443" s="48"/>
      <c r="Q443" s="48"/>
      <c r="R443" s="48"/>
      <c r="S443" s="48"/>
      <c r="T443" s="96"/>
      <c r="AT443" s="25" t="s">
        <v>176</v>
      </c>
      <c r="AU443" s="25" t="s">
        <v>87</v>
      </c>
    </row>
    <row r="444" spans="2:51" s="12" customFormat="1" ht="13.5">
      <c r="B444" s="252"/>
      <c r="C444" s="253"/>
      <c r="D444" s="248" t="s">
        <v>180</v>
      </c>
      <c r="E444" s="254" t="s">
        <v>24</v>
      </c>
      <c r="F444" s="255" t="s">
        <v>2843</v>
      </c>
      <c r="G444" s="253"/>
      <c r="H444" s="254" t="s">
        <v>24</v>
      </c>
      <c r="I444" s="256"/>
      <c r="J444" s="253"/>
      <c r="K444" s="253"/>
      <c r="L444" s="257"/>
      <c r="M444" s="258"/>
      <c r="N444" s="259"/>
      <c r="O444" s="259"/>
      <c r="P444" s="259"/>
      <c r="Q444" s="259"/>
      <c r="R444" s="259"/>
      <c r="S444" s="259"/>
      <c r="T444" s="260"/>
      <c r="AT444" s="261" t="s">
        <v>180</v>
      </c>
      <c r="AU444" s="261" t="s">
        <v>87</v>
      </c>
      <c r="AV444" s="12" t="s">
        <v>25</v>
      </c>
      <c r="AW444" s="12" t="s">
        <v>38</v>
      </c>
      <c r="AX444" s="12" t="s">
        <v>75</v>
      </c>
      <c r="AY444" s="261" t="s">
        <v>167</v>
      </c>
    </row>
    <row r="445" spans="2:51" s="13" customFormat="1" ht="13.5">
      <c r="B445" s="262"/>
      <c r="C445" s="263"/>
      <c r="D445" s="248" t="s">
        <v>180</v>
      </c>
      <c r="E445" s="264" t="s">
        <v>24</v>
      </c>
      <c r="F445" s="265" t="s">
        <v>2844</v>
      </c>
      <c r="G445" s="263"/>
      <c r="H445" s="266">
        <v>20</v>
      </c>
      <c r="I445" s="267"/>
      <c r="J445" s="263"/>
      <c r="K445" s="263"/>
      <c r="L445" s="268"/>
      <c r="M445" s="269"/>
      <c r="N445" s="270"/>
      <c r="O445" s="270"/>
      <c r="P445" s="270"/>
      <c r="Q445" s="270"/>
      <c r="R445" s="270"/>
      <c r="S445" s="270"/>
      <c r="T445" s="271"/>
      <c r="AT445" s="272" t="s">
        <v>180</v>
      </c>
      <c r="AU445" s="272" t="s">
        <v>87</v>
      </c>
      <c r="AV445" s="13" t="s">
        <v>87</v>
      </c>
      <c r="AW445" s="13" t="s">
        <v>38</v>
      </c>
      <c r="AX445" s="13" t="s">
        <v>25</v>
      </c>
      <c r="AY445" s="272" t="s">
        <v>167</v>
      </c>
    </row>
    <row r="446" spans="2:65" s="1" customFormat="1" ht="22.8" customHeight="1">
      <c r="B446" s="47"/>
      <c r="C446" s="236" t="s">
        <v>1016</v>
      </c>
      <c r="D446" s="236" t="s">
        <v>169</v>
      </c>
      <c r="E446" s="237" t="s">
        <v>2845</v>
      </c>
      <c r="F446" s="238" t="s">
        <v>2846</v>
      </c>
      <c r="G446" s="239" t="s">
        <v>2663</v>
      </c>
      <c r="H446" s="240">
        <v>4</v>
      </c>
      <c r="I446" s="241"/>
      <c r="J446" s="242">
        <f>ROUND(I446*H446,2)</f>
        <v>0</v>
      </c>
      <c r="K446" s="238" t="s">
        <v>24</v>
      </c>
      <c r="L446" s="73"/>
      <c r="M446" s="243" t="s">
        <v>24</v>
      </c>
      <c r="N446" s="244" t="s">
        <v>47</v>
      </c>
      <c r="O446" s="48"/>
      <c r="P446" s="245">
        <f>O446*H446</f>
        <v>0</v>
      </c>
      <c r="Q446" s="245">
        <v>0.0018</v>
      </c>
      <c r="R446" s="245">
        <f>Q446*H446</f>
        <v>0.0072</v>
      </c>
      <c r="S446" s="245">
        <v>0</v>
      </c>
      <c r="T446" s="246">
        <f>S446*H446</f>
        <v>0</v>
      </c>
      <c r="AR446" s="25" t="s">
        <v>301</v>
      </c>
      <c r="AT446" s="25" t="s">
        <v>169</v>
      </c>
      <c r="AU446" s="25" t="s">
        <v>87</v>
      </c>
      <c r="AY446" s="25" t="s">
        <v>167</v>
      </c>
      <c r="BE446" s="247">
        <f>IF(N446="základní",J446,0)</f>
        <v>0</v>
      </c>
      <c r="BF446" s="247">
        <f>IF(N446="snížená",J446,0)</f>
        <v>0</v>
      </c>
      <c r="BG446" s="247">
        <f>IF(N446="zákl. přenesená",J446,0)</f>
        <v>0</v>
      </c>
      <c r="BH446" s="247">
        <f>IF(N446="sníž. přenesená",J446,0)</f>
        <v>0</v>
      </c>
      <c r="BI446" s="247">
        <f>IF(N446="nulová",J446,0)</f>
        <v>0</v>
      </c>
      <c r="BJ446" s="25" t="s">
        <v>87</v>
      </c>
      <c r="BK446" s="247">
        <f>ROUND(I446*H446,2)</f>
        <v>0</v>
      </c>
      <c r="BL446" s="25" t="s">
        <v>301</v>
      </c>
      <c r="BM446" s="25" t="s">
        <v>2847</v>
      </c>
    </row>
    <row r="447" spans="2:47" s="1" customFormat="1" ht="13.5">
      <c r="B447" s="47"/>
      <c r="C447" s="75"/>
      <c r="D447" s="248" t="s">
        <v>176</v>
      </c>
      <c r="E447" s="75"/>
      <c r="F447" s="249" t="s">
        <v>2846</v>
      </c>
      <c r="G447" s="75"/>
      <c r="H447" s="75"/>
      <c r="I447" s="204"/>
      <c r="J447" s="75"/>
      <c r="K447" s="75"/>
      <c r="L447" s="73"/>
      <c r="M447" s="250"/>
      <c r="N447" s="48"/>
      <c r="O447" s="48"/>
      <c r="P447" s="48"/>
      <c r="Q447" s="48"/>
      <c r="R447" s="48"/>
      <c r="S447" s="48"/>
      <c r="T447" s="96"/>
      <c r="AT447" s="25" t="s">
        <v>176</v>
      </c>
      <c r="AU447" s="25" t="s">
        <v>87</v>
      </c>
    </row>
    <row r="448" spans="2:65" s="1" customFormat="1" ht="14.4" customHeight="1">
      <c r="B448" s="47"/>
      <c r="C448" s="236" t="s">
        <v>1023</v>
      </c>
      <c r="D448" s="236" t="s">
        <v>169</v>
      </c>
      <c r="E448" s="237" t="s">
        <v>2848</v>
      </c>
      <c r="F448" s="238" t="s">
        <v>2849</v>
      </c>
      <c r="G448" s="239" t="s">
        <v>2663</v>
      </c>
      <c r="H448" s="240">
        <v>4</v>
      </c>
      <c r="I448" s="241"/>
      <c r="J448" s="242">
        <f>ROUND(I448*H448,2)</f>
        <v>0</v>
      </c>
      <c r="K448" s="238" t="s">
        <v>24</v>
      </c>
      <c r="L448" s="73"/>
      <c r="M448" s="243" t="s">
        <v>24</v>
      </c>
      <c r="N448" s="244" t="s">
        <v>47</v>
      </c>
      <c r="O448" s="48"/>
      <c r="P448" s="245">
        <f>O448*H448</f>
        <v>0</v>
      </c>
      <c r="Q448" s="245">
        <v>0.0018401</v>
      </c>
      <c r="R448" s="245">
        <f>Q448*H448</f>
        <v>0.0073604</v>
      </c>
      <c r="S448" s="245">
        <v>0</v>
      </c>
      <c r="T448" s="246">
        <f>S448*H448</f>
        <v>0</v>
      </c>
      <c r="AR448" s="25" t="s">
        <v>301</v>
      </c>
      <c r="AT448" s="25" t="s">
        <v>169</v>
      </c>
      <c r="AU448" s="25" t="s">
        <v>87</v>
      </c>
      <c r="AY448" s="25" t="s">
        <v>167</v>
      </c>
      <c r="BE448" s="247">
        <f>IF(N448="základní",J448,0)</f>
        <v>0</v>
      </c>
      <c r="BF448" s="247">
        <f>IF(N448="snížená",J448,0)</f>
        <v>0</v>
      </c>
      <c r="BG448" s="247">
        <f>IF(N448="zákl. přenesená",J448,0)</f>
        <v>0</v>
      </c>
      <c r="BH448" s="247">
        <f>IF(N448="sníž. přenesená",J448,0)</f>
        <v>0</v>
      </c>
      <c r="BI448" s="247">
        <f>IF(N448="nulová",J448,0)</f>
        <v>0</v>
      </c>
      <c r="BJ448" s="25" t="s">
        <v>87</v>
      </c>
      <c r="BK448" s="247">
        <f>ROUND(I448*H448,2)</f>
        <v>0</v>
      </c>
      <c r="BL448" s="25" t="s">
        <v>301</v>
      </c>
      <c r="BM448" s="25" t="s">
        <v>2850</v>
      </c>
    </row>
    <row r="449" spans="2:47" s="1" customFormat="1" ht="13.5">
      <c r="B449" s="47"/>
      <c r="C449" s="75"/>
      <c r="D449" s="248" t="s">
        <v>176</v>
      </c>
      <c r="E449" s="75"/>
      <c r="F449" s="249" t="s">
        <v>2849</v>
      </c>
      <c r="G449" s="75"/>
      <c r="H449" s="75"/>
      <c r="I449" s="204"/>
      <c r="J449" s="75"/>
      <c r="K449" s="75"/>
      <c r="L449" s="73"/>
      <c r="M449" s="250"/>
      <c r="N449" s="48"/>
      <c r="O449" s="48"/>
      <c r="P449" s="48"/>
      <c r="Q449" s="48"/>
      <c r="R449" s="48"/>
      <c r="S449" s="48"/>
      <c r="T449" s="96"/>
      <c r="AT449" s="25" t="s">
        <v>176</v>
      </c>
      <c r="AU449" s="25" t="s">
        <v>87</v>
      </c>
    </row>
    <row r="450" spans="2:65" s="1" customFormat="1" ht="14.4" customHeight="1">
      <c r="B450" s="47"/>
      <c r="C450" s="236" t="s">
        <v>1029</v>
      </c>
      <c r="D450" s="236" t="s">
        <v>169</v>
      </c>
      <c r="E450" s="237" t="s">
        <v>2851</v>
      </c>
      <c r="F450" s="238" t="s">
        <v>2852</v>
      </c>
      <c r="G450" s="239" t="s">
        <v>2663</v>
      </c>
      <c r="H450" s="240">
        <v>4</v>
      </c>
      <c r="I450" s="241"/>
      <c r="J450" s="242">
        <f>ROUND(I450*H450,2)</f>
        <v>0</v>
      </c>
      <c r="K450" s="238" t="s">
        <v>24</v>
      </c>
      <c r="L450" s="73"/>
      <c r="M450" s="243" t="s">
        <v>24</v>
      </c>
      <c r="N450" s="244" t="s">
        <v>47</v>
      </c>
      <c r="O450" s="48"/>
      <c r="P450" s="245">
        <f>O450*H450</f>
        <v>0</v>
      </c>
      <c r="Q450" s="245">
        <v>0.0018401</v>
      </c>
      <c r="R450" s="245">
        <f>Q450*H450</f>
        <v>0.0073604</v>
      </c>
      <c r="S450" s="245">
        <v>0</v>
      </c>
      <c r="T450" s="246">
        <f>S450*H450</f>
        <v>0</v>
      </c>
      <c r="AR450" s="25" t="s">
        <v>301</v>
      </c>
      <c r="AT450" s="25" t="s">
        <v>169</v>
      </c>
      <c r="AU450" s="25" t="s">
        <v>87</v>
      </c>
      <c r="AY450" s="25" t="s">
        <v>167</v>
      </c>
      <c r="BE450" s="247">
        <f>IF(N450="základní",J450,0)</f>
        <v>0</v>
      </c>
      <c r="BF450" s="247">
        <f>IF(N450="snížená",J450,0)</f>
        <v>0</v>
      </c>
      <c r="BG450" s="247">
        <f>IF(N450="zákl. přenesená",J450,0)</f>
        <v>0</v>
      </c>
      <c r="BH450" s="247">
        <f>IF(N450="sníž. přenesená",J450,0)</f>
        <v>0</v>
      </c>
      <c r="BI450" s="247">
        <f>IF(N450="nulová",J450,0)</f>
        <v>0</v>
      </c>
      <c r="BJ450" s="25" t="s">
        <v>87</v>
      </c>
      <c r="BK450" s="247">
        <f>ROUND(I450*H450,2)</f>
        <v>0</v>
      </c>
      <c r="BL450" s="25" t="s">
        <v>301</v>
      </c>
      <c r="BM450" s="25" t="s">
        <v>2853</v>
      </c>
    </row>
    <row r="451" spans="2:47" s="1" customFormat="1" ht="13.5">
      <c r="B451" s="47"/>
      <c r="C451" s="75"/>
      <c r="D451" s="248" t="s">
        <v>176</v>
      </c>
      <c r="E451" s="75"/>
      <c r="F451" s="249" t="s">
        <v>2852</v>
      </c>
      <c r="G451" s="75"/>
      <c r="H451" s="75"/>
      <c r="I451" s="204"/>
      <c r="J451" s="75"/>
      <c r="K451" s="75"/>
      <c r="L451" s="73"/>
      <c r="M451" s="250"/>
      <c r="N451" s="48"/>
      <c r="O451" s="48"/>
      <c r="P451" s="48"/>
      <c r="Q451" s="48"/>
      <c r="R451" s="48"/>
      <c r="S451" s="48"/>
      <c r="T451" s="96"/>
      <c r="AT451" s="25" t="s">
        <v>176</v>
      </c>
      <c r="AU451" s="25" t="s">
        <v>87</v>
      </c>
    </row>
    <row r="452" spans="2:65" s="1" customFormat="1" ht="14.4" customHeight="1">
      <c r="B452" s="47"/>
      <c r="C452" s="236" t="s">
        <v>1034</v>
      </c>
      <c r="D452" s="236" t="s">
        <v>169</v>
      </c>
      <c r="E452" s="237" t="s">
        <v>2854</v>
      </c>
      <c r="F452" s="238" t="s">
        <v>2855</v>
      </c>
      <c r="G452" s="239" t="s">
        <v>2663</v>
      </c>
      <c r="H452" s="240">
        <v>4</v>
      </c>
      <c r="I452" s="241"/>
      <c r="J452" s="242">
        <f>ROUND(I452*H452,2)</f>
        <v>0</v>
      </c>
      <c r="K452" s="238" t="s">
        <v>24</v>
      </c>
      <c r="L452" s="73"/>
      <c r="M452" s="243" t="s">
        <v>24</v>
      </c>
      <c r="N452" s="244" t="s">
        <v>47</v>
      </c>
      <c r="O452" s="48"/>
      <c r="P452" s="245">
        <f>O452*H452</f>
        <v>0</v>
      </c>
      <c r="Q452" s="245">
        <v>0.00184</v>
      </c>
      <c r="R452" s="245">
        <f>Q452*H452</f>
        <v>0.00736</v>
      </c>
      <c r="S452" s="245">
        <v>0</v>
      </c>
      <c r="T452" s="246">
        <f>S452*H452</f>
        <v>0</v>
      </c>
      <c r="AR452" s="25" t="s">
        <v>301</v>
      </c>
      <c r="AT452" s="25" t="s">
        <v>169</v>
      </c>
      <c r="AU452" s="25" t="s">
        <v>87</v>
      </c>
      <c r="AY452" s="25" t="s">
        <v>167</v>
      </c>
      <c r="BE452" s="247">
        <f>IF(N452="základní",J452,0)</f>
        <v>0</v>
      </c>
      <c r="BF452" s="247">
        <f>IF(N452="snížená",J452,0)</f>
        <v>0</v>
      </c>
      <c r="BG452" s="247">
        <f>IF(N452="zákl. přenesená",J452,0)</f>
        <v>0</v>
      </c>
      <c r="BH452" s="247">
        <f>IF(N452="sníž. přenesená",J452,0)</f>
        <v>0</v>
      </c>
      <c r="BI452" s="247">
        <f>IF(N452="nulová",J452,0)</f>
        <v>0</v>
      </c>
      <c r="BJ452" s="25" t="s">
        <v>87</v>
      </c>
      <c r="BK452" s="247">
        <f>ROUND(I452*H452,2)</f>
        <v>0</v>
      </c>
      <c r="BL452" s="25" t="s">
        <v>301</v>
      </c>
      <c r="BM452" s="25" t="s">
        <v>2856</v>
      </c>
    </row>
    <row r="453" spans="2:47" s="1" customFormat="1" ht="13.5">
      <c r="B453" s="47"/>
      <c r="C453" s="75"/>
      <c r="D453" s="248" t="s">
        <v>176</v>
      </c>
      <c r="E453" s="75"/>
      <c r="F453" s="249" t="s">
        <v>2857</v>
      </c>
      <c r="G453" s="75"/>
      <c r="H453" s="75"/>
      <c r="I453" s="204"/>
      <c r="J453" s="75"/>
      <c r="K453" s="75"/>
      <c r="L453" s="73"/>
      <c r="M453" s="250"/>
      <c r="N453" s="48"/>
      <c r="O453" s="48"/>
      <c r="P453" s="48"/>
      <c r="Q453" s="48"/>
      <c r="R453" s="48"/>
      <c r="S453" s="48"/>
      <c r="T453" s="96"/>
      <c r="AT453" s="25" t="s">
        <v>176</v>
      </c>
      <c r="AU453" s="25" t="s">
        <v>87</v>
      </c>
    </row>
    <row r="454" spans="2:65" s="1" customFormat="1" ht="14.4" customHeight="1">
      <c r="B454" s="47"/>
      <c r="C454" s="236" t="s">
        <v>1040</v>
      </c>
      <c r="D454" s="236" t="s">
        <v>169</v>
      </c>
      <c r="E454" s="237" t="s">
        <v>2858</v>
      </c>
      <c r="F454" s="238" t="s">
        <v>2859</v>
      </c>
      <c r="G454" s="239" t="s">
        <v>931</v>
      </c>
      <c r="H454" s="240">
        <v>4</v>
      </c>
      <c r="I454" s="241"/>
      <c r="J454" s="242">
        <f>ROUND(I454*H454,2)</f>
        <v>0</v>
      </c>
      <c r="K454" s="238" t="s">
        <v>24</v>
      </c>
      <c r="L454" s="73"/>
      <c r="M454" s="243" t="s">
        <v>24</v>
      </c>
      <c r="N454" s="244" t="s">
        <v>47</v>
      </c>
      <c r="O454" s="48"/>
      <c r="P454" s="245">
        <f>O454*H454</f>
        <v>0</v>
      </c>
      <c r="Q454" s="245">
        <v>0.0001829162</v>
      </c>
      <c r="R454" s="245">
        <f>Q454*H454</f>
        <v>0.0007316648</v>
      </c>
      <c r="S454" s="245">
        <v>0</v>
      </c>
      <c r="T454" s="246">
        <f>S454*H454</f>
        <v>0</v>
      </c>
      <c r="AR454" s="25" t="s">
        <v>301</v>
      </c>
      <c r="AT454" s="25" t="s">
        <v>169</v>
      </c>
      <c r="AU454" s="25" t="s">
        <v>87</v>
      </c>
      <c r="AY454" s="25" t="s">
        <v>167</v>
      </c>
      <c r="BE454" s="247">
        <f>IF(N454="základní",J454,0)</f>
        <v>0</v>
      </c>
      <c r="BF454" s="247">
        <f>IF(N454="snížená",J454,0)</f>
        <v>0</v>
      </c>
      <c r="BG454" s="247">
        <f>IF(N454="zákl. přenesená",J454,0)</f>
        <v>0</v>
      </c>
      <c r="BH454" s="247">
        <f>IF(N454="sníž. přenesená",J454,0)</f>
        <v>0</v>
      </c>
      <c r="BI454" s="247">
        <f>IF(N454="nulová",J454,0)</f>
        <v>0</v>
      </c>
      <c r="BJ454" s="25" t="s">
        <v>87</v>
      </c>
      <c r="BK454" s="247">
        <f>ROUND(I454*H454,2)</f>
        <v>0</v>
      </c>
      <c r="BL454" s="25" t="s">
        <v>301</v>
      </c>
      <c r="BM454" s="25" t="s">
        <v>2860</v>
      </c>
    </row>
    <row r="455" spans="2:47" s="1" customFormat="1" ht="13.5">
      <c r="B455" s="47"/>
      <c r="C455" s="75"/>
      <c r="D455" s="248" t="s">
        <v>176</v>
      </c>
      <c r="E455" s="75"/>
      <c r="F455" s="249" t="s">
        <v>2859</v>
      </c>
      <c r="G455" s="75"/>
      <c r="H455" s="75"/>
      <c r="I455" s="204"/>
      <c r="J455" s="75"/>
      <c r="K455" s="75"/>
      <c r="L455" s="73"/>
      <c r="M455" s="250"/>
      <c r="N455" s="48"/>
      <c r="O455" s="48"/>
      <c r="P455" s="48"/>
      <c r="Q455" s="48"/>
      <c r="R455" s="48"/>
      <c r="S455" s="48"/>
      <c r="T455" s="96"/>
      <c r="AT455" s="25" t="s">
        <v>176</v>
      </c>
      <c r="AU455" s="25" t="s">
        <v>87</v>
      </c>
    </row>
    <row r="456" spans="2:65" s="1" customFormat="1" ht="14.4" customHeight="1">
      <c r="B456" s="47"/>
      <c r="C456" s="285" t="s">
        <v>1047</v>
      </c>
      <c r="D456" s="285" t="s">
        <v>293</v>
      </c>
      <c r="E456" s="286" t="s">
        <v>2861</v>
      </c>
      <c r="F456" s="287" t="s">
        <v>2862</v>
      </c>
      <c r="G456" s="288" t="s">
        <v>931</v>
      </c>
      <c r="H456" s="289">
        <v>4</v>
      </c>
      <c r="I456" s="290"/>
      <c r="J456" s="291">
        <f>ROUND(I456*H456,2)</f>
        <v>0</v>
      </c>
      <c r="K456" s="287" t="s">
        <v>24</v>
      </c>
      <c r="L456" s="292"/>
      <c r="M456" s="293" t="s">
        <v>24</v>
      </c>
      <c r="N456" s="294" t="s">
        <v>47</v>
      </c>
      <c r="O456" s="48"/>
      <c r="P456" s="245">
        <f>O456*H456</f>
        <v>0</v>
      </c>
      <c r="Q456" s="245">
        <v>0.00032</v>
      </c>
      <c r="R456" s="245">
        <f>Q456*H456</f>
        <v>0.00128</v>
      </c>
      <c r="S456" s="245">
        <v>0</v>
      </c>
      <c r="T456" s="246">
        <f>S456*H456</f>
        <v>0</v>
      </c>
      <c r="AR456" s="25" t="s">
        <v>419</v>
      </c>
      <c r="AT456" s="25" t="s">
        <v>293</v>
      </c>
      <c r="AU456" s="25" t="s">
        <v>87</v>
      </c>
      <c r="AY456" s="25" t="s">
        <v>167</v>
      </c>
      <c r="BE456" s="247">
        <f>IF(N456="základní",J456,0)</f>
        <v>0</v>
      </c>
      <c r="BF456" s="247">
        <f>IF(N456="snížená",J456,0)</f>
        <v>0</v>
      </c>
      <c r="BG456" s="247">
        <f>IF(N456="zákl. přenesená",J456,0)</f>
        <v>0</v>
      </c>
      <c r="BH456" s="247">
        <f>IF(N456="sníž. přenesená",J456,0)</f>
        <v>0</v>
      </c>
      <c r="BI456" s="247">
        <f>IF(N456="nulová",J456,0)</f>
        <v>0</v>
      </c>
      <c r="BJ456" s="25" t="s">
        <v>87</v>
      </c>
      <c r="BK456" s="247">
        <f>ROUND(I456*H456,2)</f>
        <v>0</v>
      </c>
      <c r="BL456" s="25" t="s">
        <v>301</v>
      </c>
      <c r="BM456" s="25" t="s">
        <v>2863</v>
      </c>
    </row>
    <row r="457" spans="2:47" s="1" customFormat="1" ht="13.5">
      <c r="B457" s="47"/>
      <c r="C457" s="75"/>
      <c r="D457" s="248" t="s">
        <v>176</v>
      </c>
      <c r="E457" s="75"/>
      <c r="F457" s="249" t="s">
        <v>2862</v>
      </c>
      <c r="G457" s="75"/>
      <c r="H457" s="75"/>
      <c r="I457" s="204"/>
      <c r="J457" s="75"/>
      <c r="K457" s="75"/>
      <c r="L457" s="73"/>
      <c r="M457" s="250"/>
      <c r="N457" s="48"/>
      <c r="O457" s="48"/>
      <c r="P457" s="48"/>
      <c r="Q457" s="48"/>
      <c r="R457" s="48"/>
      <c r="S457" s="48"/>
      <c r="T457" s="96"/>
      <c r="AT457" s="25" t="s">
        <v>176</v>
      </c>
      <c r="AU457" s="25" t="s">
        <v>87</v>
      </c>
    </row>
    <row r="458" spans="2:65" s="1" customFormat="1" ht="14.4" customHeight="1">
      <c r="B458" s="47"/>
      <c r="C458" s="236" t="s">
        <v>1052</v>
      </c>
      <c r="D458" s="236" t="s">
        <v>169</v>
      </c>
      <c r="E458" s="237" t="s">
        <v>2864</v>
      </c>
      <c r="F458" s="238" t="s">
        <v>2865</v>
      </c>
      <c r="G458" s="239" t="s">
        <v>931</v>
      </c>
      <c r="H458" s="240">
        <v>6</v>
      </c>
      <c r="I458" s="241"/>
      <c r="J458" s="242">
        <f>ROUND(I458*H458,2)</f>
        <v>0</v>
      </c>
      <c r="K458" s="238" t="s">
        <v>24</v>
      </c>
      <c r="L458" s="73"/>
      <c r="M458" s="243" t="s">
        <v>24</v>
      </c>
      <c r="N458" s="244" t="s">
        <v>47</v>
      </c>
      <c r="O458" s="48"/>
      <c r="P458" s="245">
        <f>O458*H458</f>
        <v>0</v>
      </c>
      <c r="Q458" s="245">
        <v>0.00016</v>
      </c>
      <c r="R458" s="245">
        <f>Q458*H458</f>
        <v>0.0009600000000000001</v>
      </c>
      <c r="S458" s="245">
        <v>0</v>
      </c>
      <c r="T458" s="246">
        <f>S458*H458</f>
        <v>0</v>
      </c>
      <c r="AR458" s="25" t="s">
        <v>301</v>
      </c>
      <c r="AT458" s="25" t="s">
        <v>169</v>
      </c>
      <c r="AU458" s="25" t="s">
        <v>87</v>
      </c>
      <c r="AY458" s="25" t="s">
        <v>167</v>
      </c>
      <c r="BE458" s="247">
        <f>IF(N458="základní",J458,0)</f>
        <v>0</v>
      </c>
      <c r="BF458" s="247">
        <f>IF(N458="snížená",J458,0)</f>
        <v>0</v>
      </c>
      <c r="BG458" s="247">
        <f>IF(N458="zákl. přenesená",J458,0)</f>
        <v>0</v>
      </c>
      <c r="BH458" s="247">
        <f>IF(N458="sníž. přenesená",J458,0)</f>
        <v>0</v>
      </c>
      <c r="BI458" s="247">
        <f>IF(N458="nulová",J458,0)</f>
        <v>0</v>
      </c>
      <c r="BJ458" s="25" t="s">
        <v>87</v>
      </c>
      <c r="BK458" s="247">
        <f>ROUND(I458*H458,2)</f>
        <v>0</v>
      </c>
      <c r="BL458" s="25" t="s">
        <v>301</v>
      </c>
      <c r="BM458" s="25" t="s">
        <v>2866</v>
      </c>
    </row>
    <row r="459" spans="2:47" s="1" customFormat="1" ht="13.5">
      <c r="B459" s="47"/>
      <c r="C459" s="75"/>
      <c r="D459" s="248" t="s">
        <v>176</v>
      </c>
      <c r="E459" s="75"/>
      <c r="F459" s="249" t="s">
        <v>2865</v>
      </c>
      <c r="G459" s="75"/>
      <c r="H459" s="75"/>
      <c r="I459" s="204"/>
      <c r="J459" s="75"/>
      <c r="K459" s="75"/>
      <c r="L459" s="73"/>
      <c r="M459" s="250"/>
      <c r="N459" s="48"/>
      <c r="O459" s="48"/>
      <c r="P459" s="48"/>
      <c r="Q459" s="48"/>
      <c r="R459" s="48"/>
      <c r="S459" s="48"/>
      <c r="T459" s="96"/>
      <c r="AT459" s="25" t="s">
        <v>176</v>
      </c>
      <c r="AU459" s="25" t="s">
        <v>87</v>
      </c>
    </row>
    <row r="460" spans="2:51" s="13" customFormat="1" ht="13.5">
      <c r="B460" s="262"/>
      <c r="C460" s="263"/>
      <c r="D460" s="248" t="s">
        <v>180</v>
      </c>
      <c r="E460" s="264" t="s">
        <v>24</v>
      </c>
      <c r="F460" s="265" t="s">
        <v>2867</v>
      </c>
      <c r="G460" s="263"/>
      <c r="H460" s="266">
        <v>6</v>
      </c>
      <c r="I460" s="267"/>
      <c r="J460" s="263"/>
      <c r="K460" s="263"/>
      <c r="L460" s="268"/>
      <c r="M460" s="269"/>
      <c r="N460" s="270"/>
      <c r="O460" s="270"/>
      <c r="P460" s="270"/>
      <c r="Q460" s="270"/>
      <c r="R460" s="270"/>
      <c r="S460" s="270"/>
      <c r="T460" s="271"/>
      <c r="AT460" s="272" t="s">
        <v>180</v>
      </c>
      <c r="AU460" s="272" t="s">
        <v>87</v>
      </c>
      <c r="AV460" s="13" t="s">
        <v>87</v>
      </c>
      <c r="AW460" s="13" t="s">
        <v>38</v>
      </c>
      <c r="AX460" s="13" t="s">
        <v>25</v>
      </c>
      <c r="AY460" s="272" t="s">
        <v>167</v>
      </c>
    </row>
    <row r="461" spans="2:65" s="1" customFormat="1" ht="22.8" customHeight="1">
      <c r="B461" s="47"/>
      <c r="C461" s="236" t="s">
        <v>1060</v>
      </c>
      <c r="D461" s="236" t="s">
        <v>169</v>
      </c>
      <c r="E461" s="237" t="s">
        <v>2868</v>
      </c>
      <c r="F461" s="238" t="s">
        <v>2869</v>
      </c>
      <c r="G461" s="239" t="s">
        <v>296</v>
      </c>
      <c r="H461" s="240">
        <v>0.258</v>
      </c>
      <c r="I461" s="241"/>
      <c r="J461" s="242">
        <f>ROUND(I461*H461,2)</f>
        <v>0</v>
      </c>
      <c r="K461" s="238" t="s">
        <v>24</v>
      </c>
      <c r="L461" s="73"/>
      <c r="M461" s="243" t="s">
        <v>24</v>
      </c>
      <c r="N461" s="244" t="s">
        <v>47</v>
      </c>
      <c r="O461" s="48"/>
      <c r="P461" s="245">
        <f>O461*H461</f>
        <v>0</v>
      </c>
      <c r="Q461" s="245">
        <v>0</v>
      </c>
      <c r="R461" s="245">
        <f>Q461*H461</f>
        <v>0</v>
      </c>
      <c r="S461" s="245">
        <v>0</v>
      </c>
      <c r="T461" s="246">
        <f>S461*H461</f>
        <v>0</v>
      </c>
      <c r="AR461" s="25" t="s">
        <v>301</v>
      </c>
      <c r="AT461" s="25" t="s">
        <v>169</v>
      </c>
      <c r="AU461" s="25" t="s">
        <v>87</v>
      </c>
      <c r="AY461" s="25" t="s">
        <v>167</v>
      </c>
      <c r="BE461" s="247">
        <f>IF(N461="základní",J461,0)</f>
        <v>0</v>
      </c>
      <c r="BF461" s="247">
        <f>IF(N461="snížená",J461,0)</f>
        <v>0</v>
      </c>
      <c r="BG461" s="247">
        <f>IF(N461="zákl. přenesená",J461,0)</f>
        <v>0</v>
      </c>
      <c r="BH461" s="247">
        <f>IF(N461="sníž. přenesená",J461,0)</f>
        <v>0</v>
      </c>
      <c r="BI461" s="247">
        <f>IF(N461="nulová",J461,0)</f>
        <v>0</v>
      </c>
      <c r="BJ461" s="25" t="s">
        <v>87</v>
      </c>
      <c r="BK461" s="247">
        <f>ROUND(I461*H461,2)</f>
        <v>0</v>
      </c>
      <c r="BL461" s="25" t="s">
        <v>301</v>
      </c>
      <c r="BM461" s="25" t="s">
        <v>2870</v>
      </c>
    </row>
    <row r="462" spans="2:47" s="1" customFormat="1" ht="13.5">
      <c r="B462" s="47"/>
      <c r="C462" s="75"/>
      <c r="D462" s="248" t="s">
        <v>176</v>
      </c>
      <c r="E462" s="75"/>
      <c r="F462" s="249" t="s">
        <v>2869</v>
      </c>
      <c r="G462" s="75"/>
      <c r="H462" s="75"/>
      <c r="I462" s="204"/>
      <c r="J462" s="75"/>
      <c r="K462" s="75"/>
      <c r="L462" s="73"/>
      <c r="M462" s="250"/>
      <c r="N462" s="48"/>
      <c r="O462" s="48"/>
      <c r="P462" s="48"/>
      <c r="Q462" s="48"/>
      <c r="R462" s="48"/>
      <c r="S462" s="48"/>
      <c r="T462" s="96"/>
      <c r="AT462" s="25" t="s">
        <v>176</v>
      </c>
      <c r="AU462" s="25" t="s">
        <v>87</v>
      </c>
    </row>
    <row r="463" spans="2:63" s="11" customFormat="1" ht="37.4" customHeight="1">
      <c r="B463" s="220"/>
      <c r="C463" s="221"/>
      <c r="D463" s="222" t="s">
        <v>74</v>
      </c>
      <c r="E463" s="223" t="s">
        <v>293</v>
      </c>
      <c r="F463" s="223" t="s">
        <v>2871</v>
      </c>
      <c r="G463" s="221"/>
      <c r="H463" s="221"/>
      <c r="I463" s="224"/>
      <c r="J463" s="225">
        <f>BK463</f>
        <v>0</v>
      </c>
      <c r="K463" s="221"/>
      <c r="L463" s="226"/>
      <c r="M463" s="227"/>
      <c r="N463" s="228"/>
      <c r="O463" s="228"/>
      <c r="P463" s="229">
        <f>P464</f>
        <v>0</v>
      </c>
      <c r="Q463" s="228"/>
      <c r="R463" s="229">
        <f>R464</f>
        <v>0</v>
      </c>
      <c r="S463" s="228"/>
      <c r="T463" s="230">
        <f>T464</f>
        <v>0</v>
      </c>
      <c r="AR463" s="231" t="s">
        <v>190</v>
      </c>
      <c r="AT463" s="232" t="s">
        <v>74</v>
      </c>
      <c r="AU463" s="232" t="s">
        <v>75</v>
      </c>
      <c r="AY463" s="231" t="s">
        <v>167</v>
      </c>
      <c r="BK463" s="233">
        <f>BK464</f>
        <v>0</v>
      </c>
    </row>
    <row r="464" spans="2:63" s="11" customFormat="1" ht="19.9" customHeight="1">
      <c r="B464" s="220"/>
      <c r="C464" s="221"/>
      <c r="D464" s="222" t="s">
        <v>74</v>
      </c>
      <c r="E464" s="234" t="s">
        <v>2872</v>
      </c>
      <c r="F464" s="234" t="s">
        <v>2873</v>
      </c>
      <c r="G464" s="221"/>
      <c r="H464" s="221"/>
      <c r="I464" s="224"/>
      <c r="J464" s="235">
        <f>BK464</f>
        <v>0</v>
      </c>
      <c r="K464" s="221"/>
      <c r="L464" s="226"/>
      <c r="M464" s="227"/>
      <c r="N464" s="228"/>
      <c r="O464" s="228"/>
      <c r="P464" s="229">
        <f>SUM(P465:P470)</f>
        <v>0</v>
      </c>
      <c r="Q464" s="228"/>
      <c r="R464" s="229">
        <f>SUM(R465:R470)</f>
        <v>0</v>
      </c>
      <c r="S464" s="228"/>
      <c r="T464" s="230">
        <f>SUM(T465:T470)</f>
        <v>0</v>
      </c>
      <c r="AR464" s="231" t="s">
        <v>190</v>
      </c>
      <c r="AT464" s="232" t="s">
        <v>74</v>
      </c>
      <c r="AU464" s="232" t="s">
        <v>25</v>
      </c>
      <c r="AY464" s="231" t="s">
        <v>167</v>
      </c>
      <c r="BK464" s="233">
        <f>SUM(BK465:BK470)</f>
        <v>0</v>
      </c>
    </row>
    <row r="465" spans="2:65" s="1" customFormat="1" ht="22.8" customHeight="1">
      <c r="B465" s="47"/>
      <c r="C465" s="236" t="s">
        <v>1066</v>
      </c>
      <c r="D465" s="236" t="s">
        <v>169</v>
      </c>
      <c r="E465" s="237" t="s">
        <v>2874</v>
      </c>
      <c r="F465" s="238" t="s">
        <v>2875</v>
      </c>
      <c r="G465" s="239" t="s">
        <v>270</v>
      </c>
      <c r="H465" s="240">
        <v>88</v>
      </c>
      <c r="I465" s="241"/>
      <c r="J465" s="242">
        <f>ROUND(I465*H465,2)</f>
        <v>0</v>
      </c>
      <c r="K465" s="238" t="s">
        <v>24</v>
      </c>
      <c r="L465" s="73"/>
      <c r="M465" s="243" t="s">
        <v>24</v>
      </c>
      <c r="N465" s="244" t="s">
        <v>47</v>
      </c>
      <c r="O465" s="48"/>
      <c r="P465" s="245">
        <f>O465*H465</f>
        <v>0</v>
      </c>
      <c r="Q465" s="245">
        <v>0</v>
      </c>
      <c r="R465" s="245">
        <f>Q465*H465</f>
        <v>0</v>
      </c>
      <c r="S465" s="245">
        <v>0</v>
      </c>
      <c r="T465" s="246">
        <f>S465*H465</f>
        <v>0</v>
      </c>
      <c r="AR465" s="25" t="s">
        <v>736</v>
      </c>
      <c r="AT465" s="25" t="s">
        <v>169</v>
      </c>
      <c r="AU465" s="25" t="s">
        <v>87</v>
      </c>
      <c r="AY465" s="25" t="s">
        <v>167</v>
      </c>
      <c r="BE465" s="247">
        <f>IF(N465="základní",J465,0)</f>
        <v>0</v>
      </c>
      <c r="BF465" s="247">
        <f>IF(N465="snížená",J465,0)</f>
        <v>0</v>
      </c>
      <c r="BG465" s="247">
        <f>IF(N465="zákl. přenesená",J465,0)</f>
        <v>0</v>
      </c>
      <c r="BH465" s="247">
        <f>IF(N465="sníž. přenesená",J465,0)</f>
        <v>0</v>
      </c>
      <c r="BI465" s="247">
        <f>IF(N465="nulová",J465,0)</f>
        <v>0</v>
      </c>
      <c r="BJ465" s="25" t="s">
        <v>87</v>
      </c>
      <c r="BK465" s="247">
        <f>ROUND(I465*H465,2)</f>
        <v>0</v>
      </c>
      <c r="BL465" s="25" t="s">
        <v>736</v>
      </c>
      <c r="BM465" s="25" t="s">
        <v>2876</v>
      </c>
    </row>
    <row r="466" spans="2:47" s="1" customFormat="1" ht="13.5">
      <c r="B466" s="47"/>
      <c r="C466" s="75"/>
      <c r="D466" s="248" t="s">
        <v>176</v>
      </c>
      <c r="E466" s="75"/>
      <c r="F466" s="249" t="s">
        <v>2875</v>
      </c>
      <c r="G466" s="75"/>
      <c r="H466" s="75"/>
      <c r="I466" s="204"/>
      <c r="J466" s="75"/>
      <c r="K466" s="75"/>
      <c r="L466" s="73"/>
      <c r="M466" s="250"/>
      <c r="N466" s="48"/>
      <c r="O466" s="48"/>
      <c r="P466" s="48"/>
      <c r="Q466" s="48"/>
      <c r="R466" s="48"/>
      <c r="S466" s="48"/>
      <c r="T466" s="96"/>
      <c r="AT466" s="25" t="s">
        <v>176</v>
      </c>
      <c r="AU466" s="25" t="s">
        <v>87</v>
      </c>
    </row>
    <row r="467" spans="2:65" s="1" customFormat="1" ht="22.8" customHeight="1">
      <c r="B467" s="47"/>
      <c r="C467" s="236" t="s">
        <v>1073</v>
      </c>
      <c r="D467" s="236" t="s">
        <v>169</v>
      </c>
      <c r="E467" s="237" t="s">
        <v>2877</v>
      </c>
      <c r="F467" s="238" t="s">
        <v>2878</v>
      </c>
      <c r="G467" s="239" t="s">
        <v>270</v>
      </c>
      <c r="H467" s="240">
        <v>28</v>
      </c>
      <c r="I467" s="241"/>
      <c r="J467" s="242">
        <f>ROUND(I467*H467,2)</f>
        <v>0</v>
      </c>
      <c r="K467" s="238" t="s">
        <v>24</v>
      </c>
      <c r="L467" s="73"/>
      <c r="M467" s="243" t="s">
        <v>24</v>
      </c>
      <c r="N467" s="244" t="s">
        <v>47</v>
      </c>
      <c r="O467" s="48"/>
      <c r="P467" s="245">
        <f>O467*H467</f>
        <v>0</v>
      </c>
      <c r="Q467" s="245">
        <v>0</v>
      </c>
      <c r="R467" s="245">
        <f>Q467*H467</f>
        <v>0</v>
      </c>
      <c r="S467" s="245">
        <v>0</v>
      </c>
      <c r="T467" s="246">
        <f>S467*H467</f>
        <v>0</v>
      </c>
      <c r="AR467" s="25" t="s">
        <v>736</v>
      </c>
      <c r="AT467" s="25" t="s">
        <v>169</v>
      </c>
      <c r="AU467" s="25" t="s">
        <v>87</v>
      </c>
      <c r="AY467" s="25" t="s">
        <v>167</v>
      </c>
      <c r="BE467" s="247">
        <f>IF(N467="základní",J467,0)</f>
        <v>0</v>
      </c>
      <c r="BF467" s="247">
        <f>IF(N467="snížená",J467,0)</f>
        <v>0</v>
      </c>
      <c r="BG467" s="247">
        <f>IF(N467="zákl. přenesená",J467,0)</f>
        <v>0</v>
      </c>
      <c r="BH467" s="247">
        <f>IF(N467="sníž. přenesená",J467,0)</f>
        <v>0</v>
      </c>
      <c r="BI467" s="247">
        <f>IF(N467="nulová",J467,0)</f>
        <v>0</v>
      </c>
      <c r="BJ467" s="25" t="s">
        <v>87</v>
      </c>
      <c r="BK467" s="247">
        <f>ROUND(I467*H467,2)</f>
        <v>0</v>
      </c>
      <c r="BL467" s="25" t="s">
        <v>736</v>
      </c>
      <c r="BM467" s="25" t="s">
        <v>2879</v>
      </c>
    </row>
    <row r="468" spans="2:47" s="1" customFormat="1" ht="13.5">
      <c r="B468" s="47"/>
      <c r="C468" s="75"/>
      <c r="D468" s="248" t="s">
        <v>176</v>
      </c>
      <c r="E468" s="75"/>
      <c r="F468" s="249" t="s">
        <v>2878</v>
      </c>
      <c r="G468" s="75"/>
      <c r="H468" s="75"/>
      <c r="I468" s="204"/>
      <c r="J468" s="75"/>
      <c r="K468" s="75"/>
      <c r="L468" s="73"/>
      <c r="M468" s="250"/>
      <c r="N468" s="48"/>
      <c r="O468" s="48"/>
      <c r="P468" s="48"/>
      <c r="Q468" s="48"/>
      <c r="R468" s="48"/>
      <c r="S468" s="48"/>
      <c r="T468" s="96"/>
      <c r="AT468" s="25" t="s">
        <v>176</v>
      </c>
      <c r="AU468" s="25" t="s">
        <v>87</v>
      </c>
    </row>
    <row r="469" spans="2:65" s="1" customFormat="1" ht="22.8" customHeight="1">
      <c r="B469" s="47"/>
      <c r="C469" s="236" t="s">
        <v>1080</v>
      </c>
      <c r="D469" s="236" t="s">
        <v>169</v>
      </c>
      <c r="E469" s="237" t="s">
        <v>2880</v>
      </c>
      <c r="F469" s="238" t="s">
        <v>2881</v>
      </c>
      <c r="G469" s="239" t="s">
        <v>270</v>
      </c>
      <c r="H469" s="240">
        <v>16</v>
      </c>
      <c r="I469" s="241"/>
      <c r="J469" s="242">
        <f>ROUND(I469*H469,2)</f>
        <v>0</v>
      </c>
      <c r="K469" s="238" t="s">
        <v>24</v>
      </c>
      <c r="L469" s="73"/>
      <c r="M469" s="243" t="s">
        <v>24</v>
      </c>
      <c r="N469" s="244" t="s">
        <v>47</v>
      </c>
      <c r="O469" s="48"/>
      <c r="P469" s="245">
        <f>O469*H469</f>
        <v>0</v>
      </c>
      <c r="Q469" s="245">
        <v>0</v>
      </c>
      <c r="R469" s="245">
        <f>Q469*H469</f>
        <v>0</v>
      </c>
      <c r="S469" s="245">
        <v>0</v>
      </c>
      <c r="T469" s="246">
        <f>S469*H469</f>
        <v>0</v>
      </c>
      <c r="AR469" s="25" t="s">
        <v>736</v>
      </c>
      <c r="AT469" s="25" t="s">
        <v>169</v>
      </c>
      <c r="AU469" s="25" t="s">
        <v>87</v>
      </c>
      <c r="AY469" s="25" t="s">
        <v>167</v>
      </c>
      <c r="BE469" s="247">
        <f>IF(N469="základní",J469,0)</f>
        <v>0</v>
      </c>
      <c r="BF469" s="247">
        <f>IF(N469="snížená",J469,0)</f>
        <v>0</v>
      </c>
      <c r="BG469" s="247">
        <f>IF(N469="zákl. přenesená",J469,0)</f>
        <v>0</v>
      </c>
      <c r="BH469" s="247">
        <f>IF(N469="sníž. přenesená",J469,0)</f>
        <v>0</v>
      </c>
      <c r="BI469" s="247">
        <f>IF(N469="nulová",J469,0)</f>
        <v>0</v>
      </c>
      <c r="BJ469" s="25" t="s">
        <v>87</v>
      </c>
      <c r="BK469" s="247">
        <f>ROUND(I469*H469,2)</f>
        <v>0</v>
      </c>
      <c r="BL469" s="25" t="s">
        <v>736</v>
      </c>
      <c r="BM469" s="25" t="s">
        <v>2882</v>
      </c>
    </row>
    <row r="470" spans="2:47" s="1" customFormat="1" ht="13.5">
      <c r="B470" s="47"/>
      <c r="C470" s="75"/>
      <c r="D470" s="248" t="s">
        <v>176</v>
      </c>
      <c r="E470" s="75"/>
      <c r="F470" s="249" t="s">
        <v>2881</v>
      </c>
      <c r="G470" s="75"/>
      <c r="H470" s="75"/>
      <c r="I470" s="204"/>
      <c r="J470" s="75"/>
      <c r="K470" s="75"/>
      <c r="L470" s="73"/>
      <c r="M470" s="250"/>
      <c r="N470" s="48"/>
      <c r="O470" s="48"/>
      <c r="P470" s="48"/>
      <c r="Q470" s="48"/>
      <c r="R470" s="48"/>
      <c r="S470" s="48"/>
      <c r="T470" s="96"/>
      <c r="AT470" s="25" t="s">
        <v>176</v>
      </c>
      <c r="AU470" s="25" t="s">
        <v>87</v>
      </c>
    </row>
    <row r="471" spans="2:63" s="11" customFormat="1" ht="37.4" customHeight="1">
      <c r="B471" s="220"/>
      <c r="C471" s="221"/>
      <c r="D471" s="222" t="s">
        <v>74</v>
      </c>
      <c r="E471" s="223" t="s">
        <v>2883</v>
      </c>
      <c r="F471" s="223" t="s">
        <v>2884</v>
      </c>
      <c r="G471" s="221"/>
      <c r="H471" s="221"/>
      <c r="I471" s="224"/>
      <c r="J471" s="225">
        <f>BK471</f>
        <v>0</v>
      </c>
      <c r="K471" s="221"/>
      <c r="L471" s="226"/>
      <c r="M471" s="227"/>
      <c r="N471" s="228"/>
      <c r="O471" s="228"/>
      <c r="P471" s="229">
        <f>SUM(P472:P481)</f>
        <v>0</v>
      </c>
      <c r="Q471" s="228"/>
      <c r="R471" s="229">
        <f>SUM(R472:R481)</f>
        <v>0</v>
      </c>
      <c r="S471" s="228"/>
      <c r="T471" s="230">
        <f>SUM(T472:T481)</f>
        <v>0</v>
      </c>
      <c r="AR471" s="231" t="s">
        <v>174</v>
      </c>
      <c r="AT471" s="232" t="s">
        <v>74</v>
      </c>
      <c r="AU471" s="232" t="s">
        <v>75</v>
      </c>
      <c r="AY471" s="231" t="s">
        <v>167</v>
      </c>
      <c r="BK471" s="233">
        <f>SUM(BK472:BK481)</f>
        <v>0</v>
      </c>
    </row>
    <row r="472" spans="2:65" s="1" customFormat="1" ht="14.4" customHeight="1">
      <c r="B472" s="47"/>
      <c r="C472" s="236" t="s">
        <v>1088</v>
      </c>
      <c r="D472" s="236" t="s">
        <v>169</v>
      </c>
      <c r="E472" s="237" t="s">
        <v>2885</v>
      </c>
      <c r="F472" s="238" t="s">
        <v>2886</v>
      </c>
      <c r="G472" s="239" t="s">
        <v>2887</v>
      </c>
      <c r="H472" s="240">
        <v>51</v>
      </c>
      <c r="I472" s="241"/>
      <c r="J472" s="242">
        <f>ROUND(I472*H472,2)</f>
        <v>0</v>
      </c>
      <c r="K472" s="238" t="s">
        <v>24</v>
      </c>
      <c r="L472" s="73"/>
      <c r="M472" s="243" t="s">
        <v>24</v>
      </c>
      <c r="N472" s="244" t="s">
        <v>47</v>
      </c>
      <c r="O472" s="48"/>
      <c r="P472" s="245">
        <f>O472*H472</f>
        <v>0</v>
      </c>
      <c r="Q472" s="245">
        <v>0</v>
      </c>
      <c r="R472" s="245">
        <f>Q472*H472</f>
        <v>0</v>
      </c>
      <c r="S472" s="245">
        <v>0</v>
      </c>
      <c r="T472" s="246">
        <f>S472*H472</f>
        <v>0</v>
      </c>
      <c r="AR472" s="25" t="s">
        <v>2235</v>
      </c>
      <c r="AT472" s="25" t="s">
        <v>169</v>
      </c>
      <c r="AU472" s="25" t="s">
        <v>25</v>
      </c>
      <c r="AY472" s="25" t="s">
        <v>167</v>
      </c>
      <c r="BE472" s="247">
        <f>IF(N472="základní",J472,0)</f>
        <v>0</v>
      </c>
      <c r="BF472" s="247">
        <f>IF(N472="snížená",J472,0)</f>
        <v>0</v>
      </c>
      <c r="BG472" s="247">
        <f>IF(N472="zákl. přenesená",J472,0)</f>
        <v>0</v>
      </c>
      <c r="BH472" s="247">
        <f>IF(N472="sníž. přenesená",J472,0)</f>
        <v>0</v>
      </c>
      <c r="BI472" s="247">
        <f>IF(N472="nulová",J472,0)</f>
        <v>0</v>
      </c>
      <c r="BJ472" s="25" t="s">
        <v>87</v>
      </c>
      <c r="BK472" s="247">
        <f>ROUND(I472*H472,2)</f>
        <v>0</v>
      </c>
      <c r="BL472" s="25" t="s">
        <v>2235</v>
      </c>
      <c r="BM472" s="25" t="s">
        <v>2888</v>
      </c>
    </row>
    <row r="473" spans="2:47" s="1" customFormat="1" ht="13.5">
      <c r="B473" s="47"/>
      <c r="C473" s="75"/>
      <c r="D473" s="248" t="s">
        <v>176</v>
      </c>
      <c r="E473" s="75"/>
      <c r="F473" s="249" t="s">
        <v>2889</v>
      </c>
      <c r="G473" s="75"/>
      <c r="H473" s="75"/>
      <c r="I473" s="204"/>
      <c r="J473" s="75"/>
      <c r="K473" s="75"/>
      <c r="L473" s="73"/>
      <c r="M473" s="250"/>
      <c r="N473" s="48"/>
      <c r="O473" s="48"/>
      <c r="P473" s="48"/>
      <c r="Q473" s="48"/>
      <c r="R473" s="48"/>
      <c r="S473" s="48"/>
      <c r="T473" s="96"/>
      <c r="AT473" s="25" t="s">
        <v>176</v>
      </c>
      <c r="AU473" s="25" t="s">
        <v>25</v>
      </c>
    </row>
    <row r="474" spans="2:65" s="1" customFormat="1" ht="14.4" customHeight="1">
      <c r="B474" s="47"/>
      <c r="C474" s="236" t="s">
        <v>1094</v>
      </c>
      <c r="D474" s="236" t="s">
        <v>169</v>
      </c>
      <c r="E474" s="237" t="s">
        <v>2890</v>
      </c>
      <c r="F474" s="238" t="s">
        <v>2891</v>
      </c>
      <c r="G474" s="239" t="s">
        <v>2892</v>
      </c>
      <c r="H474" s="240">
        <v>1</v>
      </c>
      <c r="I474" s="241"/>
      <c r="J474" s="242">
        <f>ROUND(I474*H474,2)</f>
        <v>0</v>
      </c>
      <c r="K474" s="238" t="s">
        <v>24</v>
      </c>
      <c r="L474" s="73"/>
      <c r="M474" s="243" t="s">
        <v>24</v>
      </c>
      <c r="N474" s="244" t="s">
        <v>47</v>
      </c>
      <c r="O474" s="48"/>
      <c r="P474" s="245">
        <f>O474*H474</f>
        <v>0</v>
      </c>
      <c r="Q474" s="245">
        <v>0</v>
      </c>
      <c r="R474" s="245">
        <f>Q474*H474</f>
        <v>0</v>
      </c>
      <c r="S474" s="245">
        <v>0</v>
      </c>
      <c r="T474" s="246">
        <f>S474*H474</f>
        <v>0</v>
      </c>
      <c r="AR474" s="25" t="s">
        <v>2235</v>
      </c>
      <c r="AT474" s="25" t="s">
        <v>169</v>
      </c>
      <c r="AU474" s="25" t="s">
        <v>25</v>
      </c>
      <c r="AY474" s="25" t="s">
        <v>167</v>
      </c>
      <c r="BE474" s="247">
        <f>IF(N474="základní",J474,0)</f>
        <v>0</v>
      </c>
      <c r="BF474" s="247">
        <f>IF(N474="snížená",J474,0)</f>
        <v>0</v>
      </c>
      <c r="BG474" s="247">
        <f>IF(N474="zákl. přenesená",J474,0)</f>
        <v>0</v>
      </c>
      <c r="BH474" s="247">
        <f>IF(N474="sníž. přenesená",J474,0)</f>
        <v>0</v>
      </c>
      <c r="BI474" s="247">
        <f>IF(N474="nulová",J474,0)</f>
        <v>0</v>
      </c>
      <c r="BJ474" s="25" t="s">
        <v>87</v>
      </c>
      <c r="BK474" s="247">
        <f>ROUND(I474*H474,2)</f>
        <v>0</v>
      </c>
      <c r="BL474" s="25" t="s">
        <v>2235</v>
      </c>
      <c r="BM474" s="25" t="s">
        <v>2893</v>
      </c>
    </row>
    <row r="475" spans="2:47" s="1" customFormat="1" ht="13.5">
      <c r="B475" s="47"/>
      <c r="C475" s="75"/>
      <c r="D475" s="248" t="s">
        <v>176</v>
      </c>
      <c r="E475" s="75"/>
      <c r="F475" s="249" t="s">
        <v>2891</v>
      </c>
      <c r="G475" s="75"/>
      <c r="H475" s="75"/>
      <c r="I475" s="204"/>
      <c r="J475" s="75"/>
      <c r="K475" s="75"/>
      <c r="L475" s="73"/>
      <c r="M475" s="250"/>
      <c r="N475" s="48"/>
      <c r="O475" s="48"/>
      <c r="P475" s="48"/>
      <c r="Q475" s="48"/>
      <c r="R475" s="48"/>
      <c r="S475" s="48"/>
      <c r="T475" s="96"/>
      <c r="AT475" s="25" t="s">
        <v>176</v>
      </c>
      <c r="AU475" s="25" t="s">
        <v>25</v>
      </c>
    </row>
    <row r="476" spans="2:65" s="1" customFormat="1" ht="14.4" customHeight="1">
      <c r="B476" s="47"/>
      <c r="C476" s="236" t="s">
        <v>1100</v>
      </c>
      <c r="D476" s="236" t="s">
        <v>169</v>
      </c>
      <c r="E476" s="237" t="s">
        <v>2894</v>
      </c>
      <c r="F476" s="238" t="s">
        <v>2895</v>
      </c>
      <c r="G476" s="239" t="s">
        <v>2892</v>
      </c>
      <c r="H476" s="240">
        <v>1</v>
      </c>
      <c r="I476" s="241"/>
      <c r="J476" s="242">
        <f>ROUND(I476*H476,2)</f>
        <v>0</v>
      </c>
      <c r="K476" s="238" t="s">
        <v>24</v>
      </c>
      <c r="L476" s="73"/>
      <c r="M476" s="243" t="s">
        <v>24</v>
      </c>
      <c r="N476" s="244" t="s">
        <v>47</v>
      </c>
      <c r="O476" s="48"/>
      <c r="P476" s="245">
        <f>O476*H476</f>
        <v>0</v>
      </c>
      <c r="Q476" s="245">
        <v>0</v>
      </c>
      <c r="R476" s="245">
        <f>Q476*H476</f>
        <v>0</v>
      </c>
      <c r="S476" s="245">
        <v>0</v>
      </c>
      <c r="T476" s="246">
        <f>S476*H476</f>
        <v>0</v>
      </c>
      <c r="AR476" s="25" t="s">
        <v>2235</v>
      </c>
      <c r="AT476" s="25" t="s">
        <v>169</v>
      </c>
      <c r="AU476" s="25" t="s">
        <v>25</v>
      </c>
      <c r="AY476" s="25" t="s">
        <v>167</v>
      </c>
      <c r="BE476" s="247">
        <f>IF(N476="základní",J476,0)</f>
        <v>0</v>
      </c>
      <c r="BF476" s="247">
        <f>IF(N476="snížená",J476,0)</f>
        <v>0</v>
      </c>
      <c r="BG476" s="247">
        <f>IF(N476="zákl. přenesená",J476,0)</f>
        <v>0</v>
      </c>
      <c r="BH476" s="247">
        <f>IF(N476="sníž. přenesená",J476,0)</f>
        <v>0</v>
      </c>
      <c r="BI476" s="247">
        <f>IF(N476="nulová",J476,0)</f>
        <v>0</v>
      </c>
      <c r="BJ476" s="25" t="s">
        <v>87</v>
      </c>
      <c r="BK476" s="247">
        <f>ROUND(I476*H476,2)</f>
        <v>0</v>
      </c>
      <c r="BL476" s="25" t="s">
        <v>2235</v>
      </c>
      <c r="BM476" s="25" t="s">
        <v>2896</v>
      </c>
    </row>
    <row r="477" spans="2:47" s="1" customFormat="1" ht="13.5">
      <c r="B477" s="47"/>
      <c r="C477" s="75"/>
      <c r="D477" s="248" t="s">
        <v>176</v>
      </c>
      <c r="E477" s="75"/>
      <c r="F477" s="249" t="s">
        <v>2895</v>
      </c>
      <c r="G477" s="75"/>
      <c r="H477" s="75"/>
      <c r="I477" s="204"/>
      <c r="J477" s="75"/>
      <c r="K477" s="75"/>
      <c r="L477" s="73"/>
      <c r="M477" s="250"/>
      <c r="N477" s="48"/>
      <c r="O477" s="48"/>
      <c r="P477" s="48"/>
      <c r="Q477" s="48"/>
      <c r="R477" s="48"/>
      <c r="S477" s="48"/>
      <c r="T477" s="96"/>
      <c r="AT477" s="25" t="s">
        <v>176</v>
      </c>
      <c r="AU477" s="25" t="s">
        <v>25</v>
      </c>
    </row>
    <row r="478" spans="2:65" s="1" customFormat="1" ht="14.4" customHeight="1">
      <c r="B478" s="47"/>
      <c r="C478" s="236" t="s">
        <v>1108</v>
      </c>
      <c r="D478" s="236" t="s">
        <v>169</v>
      </c>
      <c r="E478" s="237" t="s">
        <v>2897</v>
      </c>
      <c r="F478" s="238" t="s">
        <v>2898</v>
      </c>
      <c r="G478" s="239" t="s">
        <v>2892</v>
      </c>
      <c r="H478" s="240">
        <v>1</v>
      </c>
      <c r="I478" s="241"/>
      <c r="J478" s="242">
        <f>ROUND(I478*H478,2)</f>
        <v>0</v>
      </c>
      <c r="K478" s="238" t="s">
        <v>24</v>
      </c>
      <c r="L478" s="73"/>
      <c r="M478" s="243" t="s">
        <v>24</v>
      </c>
      <c r="N478" s="244" t="s">
        <v>47</v>
      </c>
      <c r="O478" s="48"/>
      <c r="P478" s="245">
        <f>O478*H478</f>
        <v>0</v>
      </c>
      <c r="Q478" s="245">
        <v>0</v>
      </c>
      <c r="R478" s="245">
        <f>Q478*H478</f>
        <v>0</v>
      </c>
      <c r="S478" s="245">
        <v>0</v>
      </c>
      <c r="T478" s="246">
        <f>S478*H478</f>
        <v>0</v>
      </c>
      <c r="AR478" s="25" t="s">
        <v>2235</v>
      </c>
      <c r="AT478" s="25" t="s">
        <v>169</v>
      </c>
      <c r="AU478" s="25" t="s">
        <v>25</v>
      </c>
      <c r="AY478" s="25" t="s">
        <v>167</v>
      </c>
      <c r="BE478" s="247">
        <f>IF(N478="základní",J478,0)</f>
        <v>0</v>
      </c>
      <c r="BF478" s="247">
        <f>IF(N478="snížená",J478,0)</f>
        <v>0</v>
      </c>
      <c r="BG478" s="247">
        <f>IF(N478="zákl. přenesená",J478,0)</f>
        <v>0</v>
      </c>
      <c r="BH478" s="247">
        <f>IF(N478="sníž. přenesená",J478,0)</f>
        <v>0</v>
      </c>
      <c r="BI478" s="247">
        <f>IF(N478="nulová",J478,0)</f>
        <v>0</v>
      </c>
      <c r="BJ478" s="25" t="s">
        <v>87</v>
      </c>
      <c r="BK478" s="247">
        <f>ROUND(I478*H478,2)</f>
        <v>0</v>
      </c>
      <c r="BL478" s="25" t="s">
        <v>2235</v>
      </c>
      <c r="BM478" s="25" t="s">
        <v>2899</v>
      </c>
    </row>
    <row r="479" spans="2:47" s="1" customFormat="1" ht="13.5">
      <c r="B479" s="47"/>
      <c r="C479" s="75"/>
      <c r="D479" s="248" t="s">
        <v>176</v>
      </c>
      <c r="E479" s="75"/>
      <c r="F479" s="249" t="s">
        <v>2898</v>
      </c>
      <c r="G479" s="75"/>
      <c r="H479" s="75"/>
      <c r="I479" s="204"/>
      <c r="J479" s="75"/>
      <c r="K479" s="75"/>
      <c r="L479" s="73"/>
      <c r="M479" s="250"/>
      <c r="N479" s="48"/>
      <c r="O479" s="48"/>
      <c r="P479" s="48"/>
      <c r="Q479" s="48"/>
      <c r="R479" s="48"/>
      <c r="S479" s="48"/>
      <c r="T479" s="96"/>
      <c r="AT479" s="25" t="s">
        <v>176</v>
      </c>
      <c r="AU479" s="25" t="s">
        <v>25</v>
      </c>
    </row>
    <row r="480" spans="2:65" s="1" customFormat="1" ht="14.4" customHeight="1">
      <c r="B480" s="47"/>
      <c r="C480" s="236" t="s">
        <v>1114</v>
      </c>
      <c r="D480" s="236" t="s">
        <v>169</v>
      </c>
      <c r="E480" s="237" t="s">
        <v>2900</v>
      </c>
      <c r="F480" s="238" t="s">
        <v>2901</v>
      </c>
      <c r="G480" s="239" t="s">
        <v>2892</v>
      </c>
      <c r="H480" s="240">
        <v>1</v>
      </c>
      <c r="I480" s="241"/>
      <c r="J480" s="242">
        <f>ROUND(I480*H480,2)</f>
        <v>0</v>
      </c>
      <c r="K480" s="238" t="s">
        <v>24</v>
      </c>
      <c r="L480" s="73"/>
      <c r="M480" s="243" t="s">
        <v>24</v>
      </c>
      <c r="N480" s="244" t="s">
        <v>47</v>
      </c>
      <c r="O480" s="48"/>
      <c r="P480" s="245">
        <f>O480*H480</f>
        <v>0</v>
      </c>
      <c r="Q480" s="245">
        <v>0</v>
      </c>
      <c r="R480" s="245">
        <f>Q480*H480</f>
        <v>0</v>
      </c>
      <c r="S480" s="245">
        <v>0</v>
      </c>
      <c r="T480" s="246">
        <f>S480*H480</f>
        <v>0</v>
      </c>
      <c r="AR480" s="25" t="s">
        <v>2235</v>
      </c>
      <c r="AT480" s="25" t="s">
        <v>169</v>
      </c>
      <c r="AU480" s="25" t="s">
        <v>25</v>
      </c>
      <c r="AY480" s="25" t="s">
        <v>167</v>
      </c>
      <c r="BE480" s="247">
        <f>IF(N480="základní",J480,0)</f>
        <v>0</v>
      </c>
      <c r="BF480" s="247">
        <f>IF(N480="snížená",J480,0)</f>
        <v>0</v>
      </c>
      <c r="BG480" s="247">
        <f>IF(N480="zákl. přenesená",J480,0)</f>
        <v>0</v>
      </c>
      <c r="BH480" s="247">
        <f>IF(N480="sníž. přenesená",J480,0)</f>
        <v>0</v>
      </c>
      <c r="BI480" s="247">
        <f>IF(N480="nulová",J480,0)</f>
        <v>0</v>
      </c>
      <c r="BJ480" s="25" t="s">
        <v>87</v>
      </c>
      <c r="BK480" s="247">
        <f>ROUND(I480*H480,2)</f>
        <v>0</v>
      </c>
      <c r="BL480" s="25" t="s">
        <v>2235</v>
      </c>
      <c r="BM480" s="25" t="s">
        <v>2902</v>
      </c>
    </row>
    <row r="481" spans="2:47" s="1" customFormat="1" ht="13.5">
      <c r="B481" s="47"/>
      <c r="C481" s="75"/>
      <c r="D481" s="248" t="s">
        <v>176</v>
      </c>
      <c r="E481" s="75"/>
      <c r="F481" s="249" t="s">
        <v>2901</v>
      </c>
      <c r="G481" s="75"/>
      <c r="H481" s="75"/>
      <c r="I481" s="204"/>
      <c r="J481" s="75"/>
      <c r="K481" s="75"/>
      <c r="L481" s="73"/>
      <c r="M481" s="306"/>
      <c r="N481" s="307"/>
      <c r="O481" s="307"/>
      <c r="P481" s="307"/>
      <c r="Q481" s="307"/>
      <c r="R481" s="307"/>
      <c r="S481" s="307"/>
      <c r="T481" s="308"/>
      <c r="AT481" s="25" t="s">
        <v>176</v>
      </c>
      <c r="AU481" s="25" t="s">
        <v>25</v>
      </c>
    </row>
    <row r="482" spans="2:12" s="1" customFormat="1" ht="6.95" customHeight="1">
      <c r="B482" s="68"/>
      <c r="C482" s="69"/>
      <c r="D482" s="69"/>
      <c r="E482" s="69"/>
      <c r="F482" s="69"/>
      <c r="G482" s="69"/>
      <c r="H482" s="69"/>
      <c r="I482" s="179"/>
      <c r="J482" s="69"/>
      <c r="K482" s="69"/>
      <c r="L482" s="73"/>
    </row>
  </sheetData>
  <sheetProtection password="CC35" sheet="1" objects="1" scenarios="1" formatColumns="0" formatRows="0" autoFilter="0"/>
  <autoFilter ref="C95:K481"/>
  <mergeCells count="13">
    <mergeCell ref="E7:H7"/>
    <mergeCell ref="E9:H9"/>
    <mergeCell ref="E11:H11"/>
    <mergeCell ref="E26:H26"/>
    <mergeCell ref="E47:H47"/>
    <mergeCell ref="E49:H49"/>
    <mergeCell ref="E51:H51"/>
    <mergeCell ref="J55:J56"/>
    <mergeCell ref="E84:H84"/>
    <mergeCell ref="E86:H86"/>
    <mergeCell ref="E88:H88"/>
    <mergeCell ref="G1:H1"/>
    <mergeCell ref="L2:V2"/>
  </mergeCells>
  <hyperlinks>
    <hyperlink ref="F1:G1" location="C2" display="1) Krycí list soupisu"/>
    <hyperlink ref="G1:H1" location="C58" display="2) Rekapitulace"/>
    <hyperlink ref="J1" location="C9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239"/>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49"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2"/>
      <c r="B1" s="150"/>
      <c r="C1" s="150"/>
      <c r="D1" s="151" t="s">
        <v>1</v>
      </c>
      <c r="E1" s="150"/>
      <c r="F1" s="152" t="s">
        <v>104</v>
      </c>
      <c r="G1" s="152" t="s">
        <v>105</v>
      </c>
      <c r="H1" s="152"/>
      <c r="I1" s="153"/>
      <c r="J1" s="152" t="s">
        <v>106</v>
      </c>
      <c r="K1" s="151" t="s">
        <v>107</v>
      </c>
      <c r="L1" s="152" t="s">
        <v>108</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94</v>
      </c>
    </row>
    <row r="3" spans="2:46" ht="6.95" customHeight="1">
      <c r="B3" s="26"/>
      <c r="C3" s="27"/>
      <c r="D3" s="27"/>
      <c r="E3" s="27"/>
      <c r="F3" s="27"/>
      <c r="G3" s="27"/>
      <c r="H3" s="27"/>
      <c r="I3" s="154"/>
      <c r="J3" s="27"/>
      <c r="K3" s="28"/>
      <c r="AT3" s="25" t="s">
        <v>25</v>
      </c>
    </row>
    <row r="4" spans="2:46" ht="36.95" customHeight="1">
      <c r="B4" s="29"/>
      <c r="C4" s="30"/>
      <c r="D4" s="31" t="s">
        <v>109</v>
      </c>
      <c r="E4" s="30"/>
      <c r="F4" s="30"/>
      <c r="G4" s="30"/>
      <c r="H4" s="30"/>
      <c r="I4" s="155"/>
      <c r="J4" s="30"/>
      <c r="K4" s="32"/>
      <c r="M4" s="33" t="s">
        <v>12</v>
      </c>
      <c r="AT4" s="25" t="s">
        <v>6</v>
      </c>
    </row>
    <row r="5" spans="2:11" ht="6.95" customHeight="1">
      <c r="B5" s="29"/>
      <c r="C5" s="30"/>
      <c r="D5" s="30"/>
      <c r="E5" s="30"/>
      <c r="F5" s="30"/>
      <c r="G5" s="30"/>
      <c r="H5" s="30"/>
      <c r="I5" s="155"/>
      <c r="J5" s="30"/>
      <c r="K5" s="32"/>
    </row>
    <row r="6" spans="2:11" ht="13.5">
      <c r="B6" s="29"/>
      <c r="C6" s="30"/>
      <c r="D6" s="41" t="s">
        <v>18</v>
      </c>
      <c r="E6" s="30"/>
      <c r="F6" s="30"/>
      <c r="G6" s="30"/>
      <c r="H6" s="30"/>
      <c r="I6" s="155"/>
      <c r="J6" s="30"/>
      <c r="K6" s="32"/>
    </row>
    <row r="7" spans="2:11" ht="14.4" customHeight="1">
      <c r="B7" s="29"/>
      <c r="C7" s="30"/>
      <c r="D7" s="30"/>
      <c r="E7" s="156" t="str">
        <f>'Rekapitulace stavby'!K6</f>
        <v>Adaptace prostor 1.NP pro bydlení, rekonstrukce objektu penzionu pro seniory v ul.PKH č.p.1591 - PD</v>
      </c>
      <c r="F7" s="41"/>
      <c r="G7" s="41"/>
      <c r="H7" s="41"/>
      <c r="I7" s="155"/>
      <c r="J7" s="30"/>
      <c r="K7" s="32"/>
    </row>
    <row r="8" spans="2:11" ht="13.5">
      <c r="B8" s="29"/>
      <c r="C8" s="30"/>
      <c r="D8" s="41" t="s">
        <v>110</v>
      </c>
      <c r="E8" s="30"/>
      <c r="F8" s="30"/>
      <c r="G8" s="30"/>
      <c r="H8" s="30"/>
      <c r="I8" s="155"/>
      <c r="J8" s="30"/>
      <c r="K8" s="32"/>
    </row>
    <row r="9" spans="2:11" s="1" customFormat="1" ht="14.4" customHeight="1">
      <c r="B9" s="47"/>
      <c r="C9" s="48"/>
      <c r="D9" s="48"/>
      <c r="E9" s="156" t="s">
        <v>111</v>
      </c>
      <c r="F9" s="48"/>
      <c r="G9" s="48"/>
      <c r="H9" s="48"/>
      <c r="I9" s="157"/>
      <c r="J9" s="48"/>
      <c r="K9" s="52"/>
    </row>
    <row r="10" spans="2:11" s="1" customFormat="1" ht="13.5">
      <c r="B10" s="47"/>
      <c r="C10" s="48"/>
      <c r="D10" s="41" t="s">
        <v>112</v>
      </c>
      <c r="E10" s="48"/>
      <c r="F10" s="48"/>
      <c r="G10" s="48"/>
      <c r="H10" s="48"/>
      <c r="I10" s="157"/>
      <c r="J10" s="48"/>
      <c r="K10" s="52"/>
    </row>
    <row r="11" spans="2:11" s="1" customFormat="1" ht="36.95" customHeight="1">
      <c r="B11" s="47"/>
      <c r="C11" s="48"/>
      <c r="D11" s="48"/>
      <c r="E11" s="158" t="s">
        <v>2903</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1" t="s">
        <v>21</v>
      </c>
      <c r="E13" s="48"/>
      <c r="F13" s="36" t="s">
        <v>24</v>
      </c>
      <c r="G13" s="48"/>
      <c r="H13" s="48"/>
      <c r="I13" s="159" t="s">
        <v>23</v>
      </c>
      <c r="J13" s="36" t="s">
        <v>24</v>
      </c>
      <c r="K13" s="52"/>
    </row>
    <row r="14" spans="2:11" s="1" customFormat="1" ht="14.4" customHeight="1">
      <c r="B14" s="47"/>
      <c r="C14" s="48"/>
      <c r="D14" s="41" t="s">
        <v>26</v>
      </c>
      <c r="E14" s="48"/>
      <c r="F14" s="36" t="s">
        <v>27</v>
      </c>
      <c r="G14" s="48"/>
      <c r="H14" s="48"/>
      <c r="I14" s="159" t="s">
        <v>28</v>
      </c>
      <c r="J14" s="160" t="str">
        <f>'Rekapitulace stavby'!AN8</f>
        <v>15. 12. 2016</v>
      </c>
      <c r="K14" s="52"/>
    </row>
    <row r="15" spans="2:11" s="1" customFormat="1" ht="10.8" customHeight="1">
      <c r="B15" s="47"/>
      <c r="C15" s="48"/>
      <c r="D15" s="48"/>
      <c r="E15" s="48"/>
      <c r="F15" s="48"/>
      <c r="G15" s="48"/>
      <c r="H15" s="48"/>
      <c r="I15" s="157"/>
      <c r="J15" s="48"/>
      <c r="K15" s="52"/>
    </row>
    <row r="16" spans="2:11" s="1" customFormat="1" ht="14.4" customHeight="1">
      <c r="B16" s="47"/>
      <c r="C16" s="48"/>
      <c r="D16" s="41" t="s">
        <v>30</v>
      </c>
      <c r="E16" s="48"/>
      <c r="F16" s="48"/>
      <c r="G16" s="48"/>
      <c r="H16" s="48"/>
      <c r="I16" s="159" t="s">
        <v>31</v>
      </c>
      <c r="J16" s="36" t="s">
        <v>24</v>
      </c>
      <c r="K16" s="52"/>
    </row>
    <row r="17" spans="2:11" s="1" customFormat="1" ht="18" customHeight="1">
      <c r="B17" s="47"/>
      <c r="C17" s="48"/>
      <c r="D17" s="48"/>
      <c r="E17" s="36" t="s">
        <v>32</v>
      </c>
      <c r="F17" s="48"/>
      <c r="G17" s="48"/>
      <c r="H17" s="48"/>
      <c r="I17" s="159" t="s">
        <v>33</v>
      </c>
      <c r="J17" s="36" t="s">
        <v>24</v>
      </c>
      <c r="K17" s="52"/>
    </row>
    <row r="18" spans="2:11" s="1" customFormat="1" ht="6.95" customHeight="1">
      <c r="B18" s="47"/>
      <c r="C18" s="48"/>
      <c r="D18" s="48"/>
      <c r="E18" s="48"/>
      <c r="F18" s="48"/>
      <c r="G18" s="48"/>
      <c r="H18" s="48"/>
      <c r="I18" s="157"/>
      <c r="J18" s="48"/>
      <c r="K18" s="52"/>
    </row>
    <row r="19" spans="2:11" s="1" customFormat="1" ht="14.4" customHeight="1">
      <c r="B19" s="47"/>
      <c r="C19" s="48"/>
      <c r="D19" s="41" t="s">
        <v>34</v>
      </c>
      <c r="E19" s="48"/>
      <c r="F19" s="48"/>
      <c r="G19" s="48"/>
      <c r="H19" s="48"/>
      <c r="I19" s="159" t="s">
        <v>31</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59" t="s">
        <v>33</v>
      </c>
      <c r="J20" s="36"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1" t="s">
        <v>36</v>
      </c>
      <c r="E22" s="48"/>
      <c r="F22" s="48"/>
      <c r="G22" s="48"/>
      <c r="H22" s="48"/>
      <c r="I22" s="159" t="s">
        <v>31</v>
      </c>
      <c r="J22" s="36" t="s">
        <v>24</v>
      </c>
      <c r="K22" s="52"/>
    </row>
    <row r="23" spans="2:11" s="1" customFormat="1" ht="18" customHeight="1">
      <c r="B23" s="47"/>
      <c r="C23" s="48"/>
      <c r="D23" s="48"/>
      <c r="E23" s="36" t="s">
        <v>37</v>
      </c>
      <c r="F23" s="48"/>
      <c r="G23" s="48"/>
      <c r="H23" s="48"/>
      <c r="I23" s="159" t="s">
        <v>33</v>
      </c>
      <c r="J23" s="36" t="s">
        <v>24</v>
      </c>
      <c r="K23" s="52"/>
    </row>
    <row r="24" spans="2:11" s="1" customFormat="1" ht="6.95" customHeight="1">
      <c r="B24" s="47"/>
      <c r="C24" s="48"/>
      <c r="D24" s="48"/>
      <c r="E24" s="48"/>
      <c r="F24" s="48"/>
      <c r="G24" s="48"/>
      <c r="H24" s="48"/>
      <c r="I24" s="157"/>
      <c r="J24" s="48"/>
      <c r="K24" s="52"/>
    </row>
    <row r="25" spans="2:11" s="1" customFormat="1" ht="14.4" customHeight="1">
      <c r="B25" s="47"/>
      <c r="C25" s="48"/>
      <c r="D25" s="41" t="s">
        <v>39</v>
      </c>
      <c r="E25" s="48"/>
      <c r="F25" s="48"/>
      <c r="G25" s="48"/>
      <c r="H25" s="48"/>
      <c r="I25" s="157"/>
      <c r="J25" s="48"/>
      <c r="K25" s="52"/>
    </row>
    <row r="26" spans="2:11" s="7" customFormat="1" ht="75.6" customHeight="1">
      <c r="B26" s="161"/>
      <c r="C26" s="162"/>
      <c r="D26" s="162"/>
      <c r="E26" s="45" t="s">
        <v>40</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41</v>
      </c>
      <c r="E29" s="48"/>
      <c r="F29" s="48"/>
      <c r="G29" s="48"/>
      <c r="H29" s="48"/>
      <c r="I29" s="157"/>
      <c r="J29" s="168">
        <f>ROUND(J92,2)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43</v>
      </c>
      <c r="G31" s="48"/>
      <c r="H31" s="48"/>
      <c r="I31" s="169" t="s">
        <v>42</v>
      </c>
      <c r="J31" s="53" t="s">
        <v>44</v>
      </c>
      <c r="K31" s="52"/>
    </row>
    <row r="32" spans="2:11" s="1" customFormat="1" ht="14.4" customHeight="1">
      <c r="B32" s="47"/>
      <c r="C32" s="48"/>
      <c r="D32" s="56" t="s">
        <v>45</v>
      </c>
      <c r="E32" s="56" t="s">
        <v>46</v>
      </c>
      <c r="F32" s="170">
        <f>ROUND(SUM(BE92:BE238),2)</f>
        <v>0</v>
      </c>
      <c r="G32" s="48"/>
      <c r="H32" s="48"/>
      <c r="I32" s="171">
        <v>0.21</v>
      </c>
      <c r="J32" s="170">
        <f>ROUND(ROUND((SUM(BE92:BE238)),2)*I32,2)</f>
        <v>0</v>
      </c>
      <c r="K32" s="52"/>
    </row>
    <row r="33" spans="2:11" s="1" customFormat="1" ht="14.4" customHeight="1">
      <c r="B33" s="47"/>
      <c r="C33" s="48"/>
      <c r="D33" s="48"/>
      <c r="E33" s="56" t="s">
        <v>47</v>
      </c>
      <c r="F33" s="170">
        <f>ROUND(SUM(BF92:BF238),2)</f>
        <v>0</v>
      </c>
      <c r="G33" s="48"/>
      <c r="H33" s="48"/>
      <c r="I33" s="171">
        <v>0.15</v>
      </c>
      <c r="J33" s="170">
        <f>ROUND(ROUND((SUM(BF92:BF238)),2)*I33,2)</f>
        <v>0</v>
      </c>
      <c r="K33" s="52"/>
    </row>
    <row r="34" spans="2:11" s="1" customFormat="1" ht="14.4" customHeight="1" hidden="1">
      <c r="B34" s="47"/>
      <c r="C34" s="48"/>
      <c r="D34" s="48"/>
      <c r="E34" s="56" t="s">
        <v>48</v>
      </c>
      <c r="F34" s="170">
        <f>ROUND(SUM(BG92:BG238),2)</f>
        <v>0</v>
      </c>
      <c r="G34" s="48"/>
      <c r="H34" s="48"/>
      <c r="I34" s="171">
        <v>0.21</v>
      </c>
      <c r="J34" s="170">
        <v>0</v>
      </c>
      <c r="K34" s="52"/>
    </row>
    <row r="35" spans="2:11" s="1" customFormat="1" ht="14.4" customHeight="1" hidden="1">
      <c r="B35" s="47"/>
      <c r="C35" s="48"/>
      <c r="D35" s="48"/>
      <c r="E35" s="56" t="s">
        <v>49</v>
      </c>
      <c r="F35" s="170">
        <f>ROUND(SUM(BH92:BH238),2)</f>
        <v>0</v>
      </c>
      <c r="G35" s="48"/>
      <c r="H35" s="48"/>
      <c r="I35" s="171">
        <v>0.15</v>
      </c>
      <c r="J35" s="170">
        <v>0</v>
      </c>
      <c r="K35" s="52"/>
    </row>
    <row r="36" spans="2:11" s="1" customFormat="1" ht="14.4" customHeight="1" hidden="1">
      <c r="B36" s="47"/>
      <c r="C36" s="48"/>
      <c r="D36" s="48"/>
      <c r="E36" s="56" t="s">
        <v>50</v>
      </c>
      <c r="F36" s="170">
        <f>ROUND(SUM(BI92:BI238),2)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51</v>
      </c>
      <c r="E38" s="99"/>
      <c r="F38" s="99"/>
      <c r="G38" s="174" t="s">
        <v>52</v>
      </c>
      <c r="H38" s="175" t="s">
        <v>53</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1" t="s">
        <v>114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1" t="s">
        <v>18</v>
      </c>
      <c r="D46" s="48"/>
      <c r="E46" s="48"/>
      <c r="F46" s="48"/>
      <c r="G46" s="48"/>
      <c r="H46" s="48"/>
      <c r="I46" s="157"/>
      <c r="J46" s="48"/>
      <c r="K46" s="52"/>
    </row>
    <row r="47" spans="2:11" s="1" customFormat="1" ht="14.4" customHeight="1">
      <c r="B47" s="47"/>
      <c r="C47" s="48"/>
      <c r="D47" s="48"/>
      <c r="E47" s="156" t="str">
        <f>E7</f>
        <v>Adaptace prostor 1.NP pro bydlení, rekonstrukce objektu penzionu pro seniory v ul.PKH č.p.1591 - PD</v>
      </c>
      <c r="F47" s="41"/>
      <c r="G47" s="41"/>
      <c r="H47" s="41"/>
      <c r="I47" s="157"/>
      <c r="J47" s="48"/>
      <c r="K47" s="52"/>
    </row>
    <row r="48" spans="2:11" ht="13.5">
      <c r="B48" s="29"/>
      <c r="C48" s="41" t="s">
        <v>110</v>
      </c>
      <c r="D48" s="30"/>
      <c r="E48" s="30"/>
      <c r="F48" s="30"/>
      <c r="G48" s="30"/>
      <c r="H48" s="30"/>
      <c r="I48" s="155"/>
      <c r="J48" s="30"/>
      <c r="K48" s="32"/>
    </row>
    <row r="49" spans="2:11" s="1" customFormat="1" ht="14.4" customHeight="1">
      <c r="B49" s="47"/>
      <c r="C49" s="48"/>
      <c r="D49" s="48"/>
      <c r="E49" s="156" t="s">
        <v>111</v>
      </c>
      <c r="F49" s="48"/>
      <c r="G49" s="48"/>
      <c r="H49" s="48"/>
      <c r="I49" s="157"/>
      <c r="J49" s="48"/>
      <c r="K49" s="52"/>
    </row>
    <row r="50" spans="2:11" s="1" customFormat="1" ht="14.4" customHeight="1">
      <c r="B50" s="47"/>
      <c r="C50" s="41" t="s">
        <v>112</v>
      </c>
      <c r="D50" s="48"/>
      <c r="E50" s="48"/>
      <c r="F50" s="48"/>
      <c r="G50" s="48"/>
      <c r="H50" s="48"/>
      <c r="I50" s="157"/>
      <c r="J50" s="48"/>
      <c r="K50" s="52"/>
    </row>
    <row r="51" spans="2:11" s="1" customFormat="1" ht="16.2" customHeight="1">
      <c r="B51" s="47"/>
      <c r="C51" s="48"/>
      <c r="D51" s="48"/>
      <c r="E51" s="158" t="str">
        <f>E11</f>
        <v>A.1.3 - Vytápění</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1" t="s">
        <v>26</v>
      </c>
      <c r="D53" s="48"/>
      <c r="E53" s="48"/>
      <c r="F53" s="36" t="str">
        <f>F14</f>
        <v>Litvínov</v>
      </c>
      <c r="G53" s="48"/>
      <c r="H53" s="48"/>
      <c r="I53" s="159" t="s">
        <v>28</v>
      </c>
      <c r="J53" s="160" t="str">
        <f>IF(J14="","",J14)</f>
        <v>15. 12. 2016</v>
      </c>
      <c r="K53" s="52"/>
    </row>
    <row r="54" spans="2:11" s="1" customFormat="1" ht="6.95" customHeight="1">
      <c r="B54" s="47"/>
      <c r="C54" s="48"/>
      <c r="D54" s="48"/>
      <c r="E54" s="48"/>
      <c r="F54" s="48"/>
      <c r="G54" s="48"/>
      <c r="H54" s="48"/>
      <c r="I54" s="157"/>
      <c r="J54" s="48"/>
      <c r="K54" s="52"/>
    </row>
    <row r="55" spans="2:11" s="1" customFormat="1" ht="13.5">
      <c r="B55" s="47"/>
      <c r="C55" s="41" t="s">
        <v>30</v>
      </c>
      <c r="D55" s="48"/>
      <c r="E55" s="48"/>
      <c r="F55" s="36" t="str">
        <f>E17</f>
        <v>Město Litvínov</v>
      </c>
      <c r="G55" s="48"/>
      <c r="H55" s="48"/>
      <c r="I55" s="159" t="s">
        <v>36</v>
      </c>
      <c r="J55" s="45" t="str">
        <f>E23</f>
        <v>BPO spol. s r.o.,Lidická 1239,36317 OSTROV</v>
      </c>
      <c r="K55" s="52"/>
    </row>
    <row r="56" spans="2:11" s="1" customFormat="1" ht="14.4" customHeight="1">
      <c r="B56" s="47"/>
      <c r="C56" s="41" t="s">
        <v>34</v>
      </c>
      <c r="D56" s="48"/>
      <c r="E56" s="48"/>
      <c r="F56" s="36"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115</v>
      </c>
      <c r="D58" s="172"/>
      <c r="E58" s="172"/>
      <c r="F58" s="172"/>
      <c r="G58" s="172"/>
      <c r="H58" s="172"/>
      <c r="I58" s="186"/>
      <c r="J58" s="187" t="s">
        <v>116</v>
      </c>
      <c r="K58" s="188"/>
    </row>
    <row r="59" spans="2:11" s="1" customFormat="1" ht="10.3" customHeight="1">
      <c r="B59" s="47"/>
      <c r="C59" s="48"/>
      <c r="D59" s="48"/>
      <c r="E59" s="48"/>
      <c r="F59" s="48"/>
      <c r="G59" s="48"/>
      <c r="H59" s="48"/>
      <c r="I59" s="157"/>
      <c r="J59" s="48"/>
      <c r="K59" s="52"/>
    </row>
    <row r="60" spans="2:47" s="1" customFormat="1" ht="29.25" customHeight="1">
      <c r="B60" s="47"/>
      <c r="C60" s="189" t="s">
        <v>117</v>
      </c>
      <c r="D60" s="48"/>
      <c r="E60" s="48"/>
      <c r="F60" s="48"/>
      <c r="G60" s="48"/>
      <c r="H60" s="48"/>
      <c r="I60" s="157"/>
      <c r="J60" s="168">
        <f>J92</f>
        <v>0</v>
      </c>
      <c r="K60" s="52"/>
      <c r="AU60" s="25" t="s">
        <v>118</v>
      </c>
    </row>
    <row r="61" spans="2:11" s="8" customFormat="1" ht="24.95" customHeight="1">
      <c r="B61" s="190"/>
      <c r="C61" s="191"/>
      <c r="D61" s="192" t="s">
        <v>135</v>
      </c>
      <c r="E61" s="193"/>
      <c r="F61" s="193"/>
      <c r="G61" s="193"/>
      <c r="H61" s="193"/>
      <c r="I61" s="194"/>
      <c r="J61" s="195">
        <f>J93</f>
        <v>0</v>
      </c>
      <c r="K61" s="196"/>
    </row>
    <row r="62" spans="2:11" s="9" customFormat="1" ht="19.9" customHeight="1">
      <c r="B62" s="197"/>
      <c r="C62" s="198"/>
      <c r="D62" s="199" t="s">
        <v>138</v>
      </c>
      <c r="E62" s="200"/>
      <c r="F62" s="200"/>
      <c r="G62" s="200"/>
      <c r="H62" s="200"/>
      <c r="I62" s="201"/>
      <c r="J62" s="202">
        <f>J94</f>
        <v>0</v>
      </c>
      <c r="K62" s="203"/>
    </row>
    <row r="63" spans="2:11" s="9" customFormat="1" ht="19.9" customHeight="1">
      <c r="B63" s="197"/>
      <c r="C63" s="198"/>
      <c r="D63" s="199" t="s">
        <v>2904</v>
      </c>
      <c r="E63" s="200"/>
      <c r="F63" s="200"/>
      <c r="G63" s="200"/>
      <c r="H63" s="200"/>
      <c r="I63" s="201"/>
      <c r="J63" s="202">
        <f>J120</f>
        <v>0</v>
      </c>
      <c r="K63" s="203"/>
    </row>
    <row r="64" spans="2:11" s="9" customFormat="1" ht="19.9" customHeight="1">
      <c r="B64" s="197"/>
      <c r="C64" s="198"/>
      <c r="D64" s="199" t="s">
        <v>2905</v>
      </c>
      <c r="E64" s="200"/>
      <c r="F64" s="200"/>
      <c r="G64" s="200"/>
      <c r="H64" s="200"/>
      <c r="I64" s="201"/>
      <c r="J64" s="202">
        <f>J131</f>
        <v>0</v>
      </c>
      <c r="K64" s="203"/>
    </row>
    <row r="65" spans="2:11" s="9" customFormat="1" ht="19.9" customHeight="1">
      <c r="B65" s="197"/>
      <c r="C65" s="198"/>
      <c r="D65" s="199" t="s">
        <v>2906</v>
      </c>
      <c r="E65" s="200"/>
      <c r="F65" s="200"/>
      <c r="G65" s="200"/>
      <c r="H65" s="200"/>
      <c r="I65" s="201"/>
      <c r="J65" s="202">
        <f>J156</f>
        <v>0</v>
      </c>
      <c r="K65" s="203"/>
    </row>
    <row r="66" spans="2:11" s="9" customFormat="1" ht="19.9" customHeight="1">
      <c r="B66" s="197"/>
      <c r="C66" s="198"/>
      <c r="D66" s="199" t="s">
        <v>2907</v>
      </c>
      <c r="E66" s="200"/>
      <c r="F66" s="200"/>
      <c r="G66" s="200"/>
      <c r="H66" s="200"/>
      <c r="I66" s="201"/>
      <c r="J66" s="202">
        <f>J191</f>
        <v>0</v>
      </c>
      <c r="K66" s="203"/>
    </row>
    <row r="67" spans="2:11" s="9" customFormat="1" ht="19.9" customHeight="1">
      <c r="B67" s="197"/>
      <c r="C67" s="198"/>
      <c r="D67" s="199" t="s">
        <v>147</v>
      </c>
      <c r="E67" s="200"/>
      <c r="F67" s="200"/>
      <c r="G67" s="200"/>
      <c r="H67" s="200"/>
      <c r="I67" s="201"/>
      <c r="J67" s="202">
        <f>J213</f>
        <v>0</v>
      </c>
      <c r="K67" s="203"/>
    </row>
    <row r="68" spans="2:11" s="8" customFormat="1" ht="24.95" customHeight="1">
      <c r="B68" s="190"/>
      <c r="C68" s="191"/>
      <c r="D68" s="192" t="s">
        <v>2474</v>
      </c>
      <c r="E68" s="193"/>
      <c r="F68" s="193"/>
      <c r="G68" s="193"/>
      <c r="H68" s="193"/>
      <c r="I68" s="194"/>
      <c r="J68" s="195">
        <f>J220</f>
        <v>0</v>
      </c>
      <c r="K68" s="196"/>
    </row>
    <row r="69" spans="2:11" s="9" customFormat="1" ht="19.9" customHeight="1">
      <c r="B69" s="197"/>
      <c r="C69" s="198"/>
      <c r="D69" s="199" t="s">
        <v>2908</v>
      </c>
      <c r="E69" s="200"/>
      <c r="F69" s="200"/>
      <c r="G69" s="200"/>
      <c r="H69" s="200"/>
      <c r="I69" s="201"/>
      <c r="J69" s="202">
        <f>J221</f>
        <v>0</v>
      </c>
      <c r="K69" s="203"/>
    </row>
    <row r="70" spans="2:11" s="8" customFormat="1" ht="24.95" customHeight="1">
      <c r="B70" s="190"/>
      <c r="C70" s="191"/>
      <c r="D70" s="192" t="s">
        <v>2476</v>
      </c>
      <c r="E70" s="193"/>
      <c r="F70" s="193"/>
      <c r="G70" s="193"/>
      <c r="H70" s="193"/>
      <c r="I70" s="194"/>
      <c r="J70" s="195">
        <f>J226</f>
        <v>0</v>
      </c>
      <c r="K70" s="196"/>
    </row>
    <row r="71" spans="2:11" s="1" customFormat="1" ht="21.8" customHeight="1">
      <c r="B71" s="47"/>
      <c r="C71" s="48"/>
      <c r="D71" s="48"/>
      <c r="E71" s="48"/>
      <c r="F71" s="48"/>
      <c r="G71" s="48"/>
      <c r="H71" s="48"/>
      <c r="I71" s="157"/>
      <c r="J71" s="48"/>
      <c r="K71" s="52"/>
    </row>
    <row r="72" spans="2:11" s="1" customFormat="1" ht="6.95" customHeight="1">
      <c r="B72" s="68"/>
      <c r="C72" s="69"/>
      <c r="D72" s="69"/>
      <c r="E72" s="69"/>
      <c r="F72" s="69"/>
      <c r="G72" s="69"/>
      <c r="H72" s="69"/>
      <c r="I72" s="179"/>
      <c r="J72" s="69"/>
      <c r="K72" s="70"/>
    </row>
    <row r="76" spans="2:12" s="1" customFormat="1" ht="6.95" customHeight="1">
      <c r="B76" s="71"/>
      <c r="C76" s="72"/>
      <c r="D76" s="72"/>
      <c r="E76" s="72"/>
      <c r="F76" s="72"/>
      <c r="G76" s="72"/>
      <c r="H76" s="72"/>
      <c r="I76" s="182"/>
      <c r="J76" s="72"/>
      <c r="K76" s="72"/>
      <c r="L76" s="73"/>
    </row>
    <row r="77" spans="2:12" s="1" customFormat="1" ht="36.95" customHeight="1">
      <c r="B77" s="47"/>
      <c r="C77" s="74" t="s">
        <v>151</v>
      </c>
      <c r="D77" s="75"/>
      <c r="E77" s="75"/>
      <c r="F77" s="75"/>
      <c r="G77" s="75"/>
      <c r="H77" s="75"/>
      <c r="I77" s="204"/>
      <c r="J77" s="75"/>
      <c r="K77" s="75"/>
      <c r="L77" s="73"/>
    </row>
    <row r="78" spans="2:12" s="1" customFormat="1" ht="6.95" customHeight="1">
      <c r="B78" s="47"/>
      <c r="C78" s="75"/>
      <c r="D78" s="75"/>
      <c r="E78" s="75"/>
      <c r="F78" s="75"/>
      <c r="G78" s="75"/>
      <c r="H78" s="75"/>
      <c r="I78" s="204"/>
      <c r="J78" s="75"/>
      <c r="K78" s="75"/>
      <c r="L78" s="73"/>
    </row>
    <row r="79" spans="2:12" s="1" customFormat="1" ht="14.4" customHeight="1">
      <c r="B79" s="47"/>
      <c r="C79" s="77" t="s">
        <v>18</v>
      </c>
      <c r="D79" s="75"/>
      <c r="E79" s="75"/>
      <c r="F79" s="75"/>
      <c r="G79" s="75"/>
      <c r="H79" s="75"/>
      <c r="I79" s="204"/>
      <c r="J79" s="75"/>
      <c r="K79" s="75"/>
      <c r="L79" s="73"/>
    </row>
    <row r="80" spans="2:12" s="1" customFormat="1" ht="14.4" customHeight="1">
      <c r="B80" s="47"/>
      <c r="C80" s="75"/>
      <c r="D80" s="75"/>
      <c r="E80" s="205" t="str">
        <f>E7</f>
        <v>Adaptace prostor 1.NP pro bydlení, rekonstrukce objektu penzionu pro seniory v ul.PKH č.p.1591 - PD</v>
      </c>
      <c r="F80" s="77"/>
      <c r="G80" s="77"/>
      <c r="H80" s="77"/>
      <c r="I80" s="204"/>
      <c r="J80" s="75"/>
      <c r="K80" s="75"/>
      <c r="L80" s="73"/>
    </row>
    <row r="81" spans="2:12" ht="13.5">
      <c r="B81" s="29"/>
      <c r="C81" s="77" t="s">
        <v>110</v>
      </c>
      <c r="D81" s="206"/>
      <c r="E81" s="206"/>
      <c r="F81" s="206"/>
      <c r="G81" s="206"/>
      <c r="H81" s="206"/>
      <c r="I81" s="149"/>
      <c r="J81" s="206"/>
      <c r="K81" s="206"/>
      <c r="L81" s="207"/>
    </row>
    <row r="82" spans="2:12" s="1" customFormat="1" ht="14.4" customHeight="1">
      <c r="B82" s="47"/>
      <c r="C82" s="75"/>
      <c r="D82" s="75"/>
      <c r="E82" s="205" t="s">
        <v>111</v>
      </c>
      <c r="F82" s="75"/>
      <c r="G82" s="75"/>
      <c r="H82" s="75"/>
      <c r="I82" s="204"/>
      <c r="J82" s="75"/>
      <c r="K82" s="75"/>
      <c r="L82" s="73"/>
    </row>
    <row r="83" spans="2:12" s="1" customFormat="1" ht="14.4" customHeight="1">
      <c r="B83" s="47"/>
      <c r="C83" s="77" t="s">
        <v>112</v>
      </c>
      <c r="D83" s="75"/>
      <c r="E83" s="75"/>
      <c r="F83" s="75"/>
      <c r="G83" s="75"/>
      <c r="H83" s="75"/>
      <c r="I83" s="204"/>
      <c r="J83" s="75"/>
      <c r="K83" s="75"/>
      <c r="L83" s="73"/>
    </row>
    <row r="84" spans="2:12" s="1" customFormat="1" ht="16.2" customHeight="1">
      <c r="B84" s="47"/>
      <c r="C84" s="75"/>
      <c r="D84" s="75"/>
      <c r="E84" s="83" t="str">
        <f>E11</f>
        <v>A.1.3 - Vytápění</v>
      </c>
      <c r="F84" s="75"/>
      <c r="G84" s="75"/>
      <c r="H84" s="75"/>
      <c r="I84" s="204"/>
      <c r="J84" s="75"/>
      <c r="K84" s="75"/>
      <c r="L84" s="73"/>
    </row>
    <row r="85" spans="2:12" s="1" customFormat="1" ht="6.95" customHeight="1">
      <c r="B85" s="47"/>
      <c r="C85" s="75"/>
      <c r="D85" s="75"/>
      <c r="E85" s="75"/>
      <c r="F85" s="75"/>
      <c r="G85" s="75"/>
      <c r="H85" s="75"/>
      <c r="I85" s="204"/>
      <c r="J85" s="75"/>
      <c r="K85" s="75"/>
      <c r="L85" s="73"/>
    </row>
    <row r="86" spans="2:12" s="1" customFormat="1" ht="18" customHeight="1">
      <c r="B86" s="47"/>
      <c r="C86" s="77" t="s">
        <v>26</v>
      </c>
      <c r="D86" s="75"/>
      <c r="E86" s="75"/>
      <c r="F86" s="208" t="str">
        <f>F14</f>
        <v>Litvínov</v>
      </c>
      <c r="G86" s="75"/>
      <c r="H86" s="75"/>
      <c r="I86" s="209" t="s">
        <v>28</v>
      </c>
      <c r="J86" s="86" t="str">
        <f>IF(J14="","",J14)</f>
        <v>15. 12. 2016</v>
      </c>
      <c r="K86" s="75"/>
      <c r="L86" s="73"/>
    </row>
    <row r="87" spans="2:12" s="1" customFormat="1" ht="6.95" customHeight="1">
      <c r="B87" s="47"/>
      <c r="C87" s="75"/>
      <c r="D87" s="75"/>
      <c r="E87" s="75"/>
      <c r="F87" s="75"/>
      <c r="G87" s="75"/>
      <c r="H87" s="75"/>
      <c r="I87" s="204"/>
      <c r="J87" s="75"/>
      <c r="K87" s="75"/>
      <c r="L87" s="73"/>
    </row>
    <row r="88" spans="2:12" s="1" customFormat="1" ht="13.5">
      <c r="B88" s="47"/>
      <c r="C88" s="77" t="s">
        <v>30</v>
      </c>
      <c r="D88" s="75"/>
      <c r="E88" s="75"/>
      <c r="F88" s="208" t="str">
        <f>E17</f>
        <v>Město Litvínov</v>
      </c>
      <c r="G88" s="75"/>
      <c r="H88" s="75"/>
      <c r="I88" s="209" t="s">
        <v>36</v>
      </c>
      <c r="J88" s="208" t="str">
        <f>E23</f>
        <v>BPO spol. s r.o.,Lidická 1239,36317 OSTROV</v>
      </c>
      <c r="K88" s="75"/>
      <c r="L88" s="73"/>
    </row>
    <row r="89" spans="2:12" s="1" customFormat="1" ht="14.4" customHeight="1">
      <c r="B89" s="47"/>
      <c r="C89" s="77" t="s">
        <v>34</v>
      </c>
      <c r="D89" s="75"/>
      <c r="E89" s="75"/>
      <c r="F89" s="208" t="str">
        <f>IF(E20="","",E20)</f>
        <v/>
      </c>
      <c r="G89" s="75"/>
      <c r="H89" s="75"/>
      <c r="I89" s="204"/>
      <c r="J89" s="75"/>
      <c r="K89" s="75"/>
      <c r="L89" s="73"/>
    </row>
    <row r="90" spans="2:12" s="1" customFormat="1" ht="10.3" customHeight="1">
      <c r="B90" s="47"/>
      <c r="C90" s="75"/>
      <c r="D90" s="75"/>
      <c r="E90" s="75"/>
      <c r="F90" s="75"/>
      <c r="G90" s="75"/>
      <c r="H90" s="75"/>
      <c r="I90" s="204"/>
      <c r="J90" s="75"/>
      <c r="K90" s="75"/>
      <c r="L90" s="73"/>
    </row>
    <row r="91" spans="2:20" s="10" customFormat="1" ht="29.25" customHeight="1">
      <c r="B91" s="210"/>
      <c r="C91" s="211" t="s">
        <v>152</v>
      </c>
      <c r="D91" s="212" t="s">
        <v>60</v>
      </c>
      <c r="E91" s="212" t="s">
        <v>56</v>
      </c>
      <c r="F91" s="212" t="s">
        <v>153</v>
      </c>
      <c r="G91" s="212" t="s">
        <v>154</v>
      </c>
      <c r="H91" s="212" t="s">
        <v>155</v>
      </c>
      <c r="I91" s="213" t="s">
        <v>156</v>
      </c>
      <c r="J91" s="212" t="s">
        <v>116</v>
      </c>
      <c r="K91" s="214" t="s">
        <v>157</v>
      </c>
      <c r="L91" s="215"/>
      <c r="M91" s="103" t="s">
        <v>158</v>
      </c>
      <c r="N91" s="104" t="s">
        <v>45</v>
      </c>
      <c r="O91" s="104" t="s">
        <v>159</v>
      </c>
      <c r="P91" s="104" t="s">
        <v>160</v>
      </c>
      <c r="Q91" s="104" t="s">
        <v>161</v>
      </c>
      <c r="R91" s="104" t="s">
        <v>162</v>
      </c>
      <c r="S91" s="104" t="s">
        <v>163</v>
      </c>
      <c r="T91" s="105" t="s">
        <v>164</v>
      </c>
    </row>
    <row r="92" spans="2:63" s="1" customFormat="1" ht="29.25" customHeight="1">
      <c r="B92" s="47"/>
      <c r="C92" s="109" t="s">
        <v>117</v>
      </c>
      <c r="D92" s="75"/>
      <c r="E92" s="75"/>
      <c r="F92" s="75"/>
      <c r="G92" s="75"/>
      <c r="H92" s="75"/>
      <c r="I92" s="204"/>
      <c r="J92" s="216">
        <f>BK92</f>
        <v>0</v>
      </c>
      <c r="K92" s="75"/>
      <c r="L92" s="73"/>
      <c r="M92" s="106"/>
      <c r="N92" s="107"/>
      <c r="O92" s="107"/>
      <c r="P92" s="217">
        <f>P93+P220+P226</f>
        <v>0</v>
      </c>
      <c r="Q92" s="107"/>
      <c r="R92" s="217">
        <f>R93+R220+R226</f>
        <v>1.0244444899999998</v>
      </c>
      <c r="S92" s="107"/>
      <c r="T92" s="218">
        <f>T93+T220+T226</f>
        <v>0</v>
      </c>
      <c r="AT92" s="25" t="s">
        <v>74</v>
      </c>
      <c r="AU92" s="25" t="s">
        <v>118</v>
      </c>
      <c r="BK92" s="219">
        <f>BK93+BK220+BK226</f>
        <v>0</v>
      </c>
    </row>
    <row r="93" spans="2:63" s="11" customFormat="1" ht="37.4" customHeight="1">
      <c r="B93" s="220"/>
      <c r="C93" s="221"/>
      <c r="D93" s="222" t="s">
        <v>74</v>
      </c>
      <c r="E93" s="223" t="s">
        <v>1399</v>
      </c>
      <c r="F93" s="223" t="s">
        <v>1400</v>
      </c>
      <c r="G93" s="221"/>
      <c r="H93" s="221"/>
      <c r="I93" s="224"/>
      <c r="J93" s="225">
        <f>BK93</f>
        <v>0</v>
      </c>
      <c r="K93" s="221"/>
      <c r="L93" s="226"/>
      <c r="M93" s="227"/>
      <c r="N93" s="228"/>
      <c r="O93" s="228"/>
      <c r="P93" s="229">
        <f>P94+P120+P131+P156+P191+P213</f>
        <v>0</v>
      </c>
      <c r="Q93" s="228"/>
      <c r="R93" s="229">
        <f>R94+R120+R131+R156+R191+R213</f>
        <v>1.0215044899999999</v>
      </c>
      <c r="S93" s="228"/>
      <c r="T93" s="230">
        <f>T94+T120+T131+T156+T191+T213</f>
        <v>0</v>
      </c>
      <c r="AR93" s="231" t="s">
        <v>87</v>
      </c>
      <c r="AT93" s="232" t="s">
        <v>74</v>
      </c>
      <c r="AU93" s="232" t="s">
        <v>75</v>
      </c>
      <c r="AY93" s="231" t="s">
        <v>167</v>
      </c>
      <c r="BK93" s="233">
        <f>BK94+BK120+BK131+BK156+BK191+BK213</f>
        <v>0</v>
      </c>
    </row>
    <row r="94" spans="2:63" s="11" customFormat="1" ht="19.9" customHeight="1">
      <c r="B94" s="220"/>
      <c r="C94" s="221"/>
      <c r="D94" s="222" t="s">
        <v>74</v>
      </c>
      <c r="E94" s="234" t="s">
        <v>1598</v>
      </c>
      <c r="F94" s="234" t="s">
        <v>1599</v>
      </c>
      <c r="G94" s="221"/>
      <c r="H94" s="221"/>
      <c r="I94" s="224"/>
      <c r="J94" s="235">
        <f>BK94</f>
        <v>0</v>
      </c>
      <c r="K94" s="221"/>
      <c r="L94" s="226"/>
      <c r="M94" s="227"/>
      <c r="N94" s="228"/>
      <c r="O94" s="228"/>
      <c r="P94" s="229">
        <f>SUM(P95:P119)</f>
        <v>0</v>
      </c>
      <c r="Q94" s="228"/>
      <c r="R94" s="229">
        <f>SUM(R95:R119)</f>
        <v>0.10035804000000001</v>
      </c>
      <c r="S94" s="228"/>
      <c r="T94" s="230">
        <f>SUM(T95:T119)</f>
        <v>0</v>
      </c>
      <c r="AR94" s="231" t="s">
        <v>87</v>
      </c>
      <c r="AT94" s="232" t="s">
        <v>74</v>
      </c>
      <c r="AU94" s="232" t="s">
        <v>25</v>
      </c>
      <c r="AY94" s="231" t="s">
        <v>167</v>
      </c>
      <c r="BK94" s="233">
        <f>SUM(BK95:BK119)</f>
        <v>0</v>
      </c>
    </row>
    <row r="95" spans="2:65" s="1" customFormat="1" ht="22.8" customHeight="1">
      <c r="B95" s="47"/>
      <c r="C95" s="236" t="s">
        <v>25</v>
      </c>
      <c r="D95" s="236" t="s">
        <v>169</v>
      </c>
      <c r="E95" s="237" t="s">
        <v>2909</v>
      </c>
      <c r="F95" s="238" t="s">
        <v>2910</v>
      </c>
      <c r="G95" s="239" t="s">
        <v>270</v>
      </c>
      <c r="H95" s="240">
        <v>180</v>
      </c>
      <c r="I95" s="241"/>
      <c r="J95" s="242">
        <f>ROUND(I95*H95,2)</f>
        <v>0</v>
      </c>
      <c r="K95" s="238" t="s">
        <v>24</v>
      </c>
      <c r="L95" s="73"/>
      <c r="M95" s="243" t="s">
        <v>24</v>
      </c>
      <c r="N95" s="244" t="s">
        <v>47</v>
      </c>
      <c r="O95" s="48"/>
      <c r="P95" s="245">
        <f>O95*H95</f>
        <v>0</v>
      </c>
      <c r="Q95" s="245">
        <v>0.000200878</v>
      </c>
      <c r="R95" s="245">
        <f>Q95*H95</f>
        <v>0.03615804</v>
      </c>
      <c r="S95" s="245">
        <v>0</v>
      </c>
      <c r="T95" s="246">
        <f>S95*H95</f>
        <v>0</v>
      </c>
      <c r="AR95" s="25" t="s">
        <v>301</v>
      </c>
      <c r="AT95" s="25" t="s">
        <v>169</v>
      </c>
      <c r="AU95" s="25" t="s">
        <v>87</v>
      </c>
      <c r="AY95" s="25" t="s">
        <v>167</v>
      </c>
      <c r="BE95" s="247">
        <f>IF(N95="základní",J95,0)</f>
        <v>0</v>
      </c>
      <c r="BF95" s="247">
        <f>IF(N95="snížená",J95,0)</f>
        <v>0</v>
      </c>
      <c r="BG95" s="247">
        <f>IF(N95="zákl. přenesená",J95,0)</f>
        <v>0</v>
      </c>
      <c r="BH95" s="247">
        <f>IF(N95="sníž. přenesená",J95,0)</f>
        <v>0</v>
      </c>
      <c r="BI95" s="247">
        <f>IF(N95="nulová",J95,0)</f>
        <v>0</v>
      </c>
      <c r="BJ95" s="25" t="s">
        <v>87</v>
      </c>
      <c r="BK95" s="247">
        <f>ROUND(I95*H95,2)</f>
        <v>0</v>
      </c>
      <c r="BL95" s="25" t="s">
        <v>301</v>
      </c>
      <c r="BM95" s="25" t="s">
        <v>2911</v>
      </c>
    </row>
    <row r="96" spans="2:47" s="1" customFormat="1" ht="13.5">
      <c r="B96" s="47"/>
      <c r="C96" s="75"/>
      <c r="D96" s="248" t="s">
        <v>176</v>
      </c>
      <c r="E96" s="75"/>
      <c r="F96" s="249" t="s">
        <v>2910</v>
      </c>
      <c r="G96" s="75"/>
      <c r="H96" s="75"/>
      <c r="I96" s="204"/>
      <c r="J96" s="75"/>
      <c r="K96" s="75"/>
      <c r="L96" s="73"/>
      <c r="M96" s="250"/>
      <c r="N96" s="48"/>
      <c r="O96" s="48"/>
      <c r="P96" s="48"/>
      <c r="Q96" s="48"/>
      <c r="R96" s="48"/>
      <c r="S96" s="48"/>
      <c r="T96" s="96"/>
      <c r="AT96" s="25" t="s">
        <v>176</v>
      </c>
      <c r="AU96" s="25" t="s">
        <v>87</v>
      </c>
    </row>
    <row r="97" spans="2:51" s="13" customFormat="1" ht="13.5">
      <c r="B97" s="262"/>
      <c r="C97" s="263"/>
      <c r="D97" s="248" t="s">
        <v>180</v>
      </c>
      <c r="E97" s="264" t="s">
        <v>24</v>
      </c>
      <c r="F97" s="265" t="s">
        <v>2912</v>
      </c>
      <c r="G97" s="263"/>
      <c r="H97" s="266">
        <v>180</v>
      </c>
      <c r="I97" s="267"/>
      <c r="J97" s="263"/>
      <c r="K97" s="263"/>
      <c r="L97" s="268"/>
      <c r="M97" s="269"/>
      <c r="N97" s="270"/>
      <c r="O97" s="270"/>
      <c r="P97" s="270"/>
      <c r="Q97" s="270"/>
      <c r="R97" s="270"/>
      <c r="S97" s="270"/>
      <c r="T97" s="271"/>
      <c r="AT97" s="272" t="s">
        <v>180</v>
      </c>
      <c r="AU97" s="272" t="s">
        <v>87</v>
      </c>
      <c r="AV97" s="13" t="s">
        <v>87</v>
      </c>
      <c r="AW97" s="13" t="s">
        <v>38</v>
      </c>
      <c r="AX97" s="13" t="s">
        <v>25</v>
      </c>
      <c r="AY97" s="272" t="s">
        <v>167</v>
      </c>
    </row>
    <row r="98" spans="2:65" s="1" customFormat="1" ht="14.4" customHeight="1">
      <c r="B98" s="47"/>
      <c r="C98" s="285" t="s">
        <v>87</v>
      </c>
      <c r="D98" s="285" t="s">
        <v>293</v>
      </c>
      <c r="E98" s="286" t="s">
        <v>2913</v>
      </c>
      <c r="F98" s="287" t="s">
        <v>2914</v>
      </c>
      <c r="G98" s="288" t="s">
        <v>270</v>
      </c>
      <c r="H98" s="289">
        <v>90</v>
      </c>
      <c r="I98" s="290"/>
      <c r="J98" s="291">
        <f>ROUND(I98*H98,2)</f>
        <v>0</v>
      </c>
      <c r="K98" s="287" t="s">
        <v>24</v>
      </c>
      <c r="L98" s="292"/>
      <c r="M98" s="293" t="s">
        <v>24</v>
      </c>
      <c r="N98" s="294" t="s">
        <v>47</v>
      </c>
      <c r="O98" s="48"/>
      <c r="P98" s="245">
        <f>O98*H98</f>
        <v>0</v>
      </c>
      <c r="Q98" s="245">
        <v>0.00027</v>
      </c>
      <c r="R98" s="245">
        <f>Q98*H98</f>
        <v>0.0243</v>
      </c>
      <c r="S98" s="245">
        <v>0</v>
      </c>
      <c r="T98" s="246">
        <f>S98*H98</f>
        <v>0</v>
      </c>
      <c r="AR98" s="25" t="s">
        <v>419</v>
      </c>
      <c r="AT98" s="25" t="s">
        <v>293</v>
      </c>
      <c r="AU98" s="25" t="s">
        <v>87</v>
      </c>
      <c r="AY98" s="25" t="s">
        <v>167</v>
      </c>
      <c r="BE98" s="247">
        <f>IF(N98="základní",J98,0)</f>
        <v>0</v>
      </c>
      <c r="BF98" s="247">
        <f>IF(N98="snížená",J98,0)</f>
        <v>0</v>
      </c>
      <c r="BG98" s="247">
        <f>IF(N98="zákl. přenesená",J98,0)</f>
        <v>0</v>
      </c>
      <c r="BH98" s="247">
        <f>IF(N98="sníž. přenesená",J98,0)</f>
        <v>0</v>
      </c>
      <c r="BI98" s="247">
        <f>IF(N98="nulová",J98,0)</f>
        <v>0</v>
      </c>
      <c r="BJ98" s="25" t="s">
        <v>87</v>
      </c>
      <c r="BK98" s="247">
        <f>ROUND(I98*H98,2)</f>
        <v>0</v>
      </c>
      <c r="BL98" s="25" t="s">
        <v>301</v>
      </c>
      <c r="BM98" s="25" t="s">
        <v>2915</v>
      </c>
    </row>
    <row r="99" spans="2:47" s="1" customFormat="1" ht="13.5">
      <c r="B99" s="47"/>
      <c r="C99" s="75"/>
      <c r="D99" s="248" t="s">
        <v>176</v>
      </c>
      <c r="E99" s="75"/>
      <c r="F99" s="249" t="s">
        <v>2916</v>
      </c>
      <c r="G99" s="75"/>
      <c r="H99" s="75"/>
      <c r="I99" s="204"/>
      <c r="J99" s="75"/>
      <c r="K99" s="75"/>
      <c r="L99" s="73"/>
      <c r="M99" s="250"/>
      <c r="N99" s="48"/>
      <c r="O99" s="48"/>
      <c r="P99" s="48"/>
      <c r="Q99" s="48"/>
      <c r="R99" s="48"/>
      <c r="S99" s="48"/>
      <c r="T99" s="96"/>
      <c r="AT99" s="25" t="s">
        <v>176</v>
      </c>
      <c r="AU99" s="25" t="s">
        <v>87</v>
      </c>
    </row>
    <row r="100" spans="2:51" s="13" customFormat="1" ht="13.5">
      <c r="B100" s="262"/>
      <c r="C100" s="263"/>
      <c r="D100" s="248" t="s">
        <v>180</v>
      </c>
      <c r="E100" s="264" t="s">
        <v>24</v>
      </c>
      <c r="F100" s="265" t="s">
        <v>2917</v>
      </c>
      <c r="G100" s="263"/>
      <c r="H100" s="266">
        <v>90</v>
      </c>
      <c r="I100" s="267"/>
      <c r="J100" s="263"/>
      <c r="K100" s="263"/>
      <c r="L100" s="268"/>
      <c r="M100" s="269"/>
      <c r="N100" s="270"/>
      <c r="O100" s="270"/>
      <c r="P100" s="270"/>
      <c r="Q100" s="270"/>
      <c r="R100" s="270"/>
      <c r="S100" s="270"/>
      <c r="T100" s="271"/>
      <c r="AT100" s="272" t="s">
        <v>180</v>
      </c>
      <c r="AU100" s="272" t="s">
        <v>87</v>
      </c>
      <c r="AV100" s="13" t="s">
        <v>87</v>
      </c>
      <c r="AW100" s="13" t="s">
        <v>38</v>
      </c>
      <c r="AX100" s="13" t="s">
        <v>25</v>
      </c>
      <c r="AY100" s="272" t="s">
        <v>167</v>
      </c>
    </row>
    <row r="101" spans="2:51" s="12" customFormat="1" ht="13.5">
      <c r="B101" s="252"/>
      <c r="C101" s="253"/>
      <c r="D101" s="248" t="s">
        <v>180</v>
      </c>
      <c r="E101" s="254" t="s">
        <v>24</v>
      </c>
      <c r="F101" s="255" t="s">
        <v>2918</v>
      </c>
      <c r="G101" s="253"/>
      <c r="H101" s="254" t="s">
        <v>24</v>
      </c>
      <c r="I101" s="256"/>
      <c r="J101" s="253"/>
      <c r="K101" s="253"/>
      <c r="L101" s="257"/>
      <c r="M101" s="258"/>
      <c r="N101" s="259"/>
      <c r="O101" s="259"/>
      <c r="P101" s="259"/>
      <c r="Q101" s="259"/>
      <c r="R101" s="259"/>
      <c r="S101" s="259"/>
      <c r="T101" s="260"/>
      <c r="AT101" s="261" t="s">
        <v>180</v>
      </c>
      <c r="AU101" s="261" t="s">
        <v>87</v>
      </c>
      <c r="AV101" s="12" t="s">
        <v>25</v>
      </c>
      <c r="AW101" s="12" t="s">
        <v>38</v>
      </c>
      <c r="AX101" s="12" t="s">
        <v>75</v>
      </c>
      <c r="AY101" s="261" t="s">
        <v>167</v>
      </c>
    </row>
    <row r="102" spans="2:65" s="1" customFormat="1" ht="14.4" customHeight="1">
      <c r="B102" s="47"/>
      <c r="C102" s="285" t="s">
        <v>190</v>
      </c>
      <c r="D102" s="285" t="s">
        <v>293</v>
      </c>
      <c r="E102" s="286" t="s">
        <v>2919</v>
      </c>
      <c r="F102" s="287" t="s">
        <v>2920</v>
      </c>
      <c r="G102" s="288" t="s">
        <v>270</v>
      </c>
      <c r="H102" s="289">
        <v>60</v>
      </c>
      <c r="I102" s="290"/>
      <c r="J102" s="291">
        <f>ROUND(I102*H102,2)</f>
        <v>0</v>
      </c>
      <c r="K102" s="287" t="s">
        <v>24</v>
      </c>
      <c r="L102" s="292"/>
      <c r="M102" s="293" t="s">
        <v>24</v>
      </c>
      <c r="N102" s="294" t="s">
        <v>47</v>
      </c>
      <c r="O102" s="48"/>
      <c r="P102" s="245">
        <f>O102*H102</f>
        <v>0</v>
      </c>
      <c r="Q102" s="245">
        <v>0.00032</v>
      </c>
      <c r="R102" s="245">
        <f>Q102*H102</f>
        <v>0.019200000000000002</v>
      </c>
      <c r="S102" s="245">
        <v>0</v>
      </c>
      <c r="T102" s="246">
        <f>S102*H102</f>
        <v>0</v>
      </c>
      <c r="AR102" s="25" t="s">
        <v>419</v>
      </c>
      <c r="AT102" s="25" t="s">
        <v>293</v>
      </c>
      <c r="AU102" s="25" t="s">
        <v>87</v>
      </c>
      <c r="AY102" s="25" t="s">
        <v>167</v>
      </c>
      <c r="BE102" s="247">
        <f>IF(N102="základní",J102,0)</f>
        <v>0</v>
      </c>
      <c r="BF102" s="247">
        <f>IF(N102="snížená",J102,0)</f>
        <v>0</v>
      </c>
      <c r="BG102" s="247">
        <f>IF(N102="zákl. přenesená",J102,0)</f>
        <v>0</v>
      </c>
      <c r="BH102" s="247">
        <f>IF(N102="sníž. přenesená",J102,0)</f>
        <v>0</v>
      </c>
      <c r="BI102" s="247">
        <f>IF(N102="nulová",J102,0)</f>
        <v>0</v>
      </c>
      <c r="BJ102" s="25" t="s">
        <v>87</v>
      </c>
      <c r="BK102" s="247">
        <f>ROUND(I102*H102,2)</f>
        <v>0</v>
      </c>
      <c r="BL102" s="25" t="s">
        <v>301</v>
      </c>
      <c r="BM102" s="25" t="s">
        <v>2921</v>
      </c>
    </row>
    <row r="103" spans="2:47" s="1" customFormat="1" ht="13.5">
      <c r="B103" s="47"/>
      <c r="C103" s="75"/>
      <c r="D103" s="248" t="s">
        <v>176</v>
      </c>
      <c r="E103" s="75"/>
      <c r="F103" s="249" t="s">
        <v>2922</v>
      </c>
      <c r="G103" s="75"/>
      <c r="H103" s="75"/>
      <c r="I103" s="204"/>
      <c r="J103" s="75"/>
      <c r="K103" s="75"/>
      <c r="L103" s="73"/>
      <c r="M103" s="250"/>
      <c r="N103" s="48"/>
      <c r="O103" s="48"/>
      <c r="P103" s="48"/>
      <c r="Q103" s="48"/>
      <c r="R103" s="48"/>
      <c r="S103" s="48"/>
      <c r="T103" s="96"/>
      <c r="AT103" s="25" t="s">
        <v>176</v>
      </c>
      <c r="AU103" s="25" t="s">
        <v>87</v>
      </c>
    </row>
    <row r="104" spans="2:51" s="13" customFormat="1" ht="13.5">
      <c r="B104" s="262"/>
      <c r="C104" s="263"/>
      <c r="D104" s="248" t="s">
        <v>180</v>
      </c>
      <c r="E104" s="264" t="s">
        <v>24</v>
      </c>
      <c r="F104" s="265" t="s">
        <v>2923</v>
      </c>
      <c r="G104" s="263"/>
      <c r="H104" s="266">
        <v>60</v>
      </c>
      <c r="I104" s="267"/>
      <c r="J104" s="263"/>
      <c r="K104" s="263"/>
      <c r="L104" s="268"/>
      <c r="M104" s="269"/>
      <c r="N104" s="270"/>
      <c r="O104" s="270"/>
      <c r="P104" s="270"/>
      <c r="Q104" s="270"/>
      <c r="R104" s="270"/>
      <c r="S104" s="270"/>
      <c r="T104" s="271"/>
      <c r="AT104" s="272" t="s">
        <v>180</v>
      </c>
      <c r="AU104" s="272" t="s">
        <v>87</v>
      </c>
      <c r="AV104" s="13" t="s">
        <v>87</v>
      </c>
      <c r="AW104" s="13" t="s">
        <v>38</v>
      </c>
      <c r="AX104" s="13" t="s">
        <v>25</v>
      </c>
      <c r="AY104" s="272" t="s">
        <v>167</v>
      </c>
    </row>
    <row r="105" spans="2:51" s="12" customFormat="1" ht="13.5">
      <c r="B105" s="252"/>
      <c r="C105" s="253"/>
      <c r="D105" s="248" t="s">
        <v>180</v>
      </c>
      <c r="E105" s="254" t="s">
        <v>24</v>
      </c>
      <c r="F105" s="255" t="s">
        <v>2918</v>
      </c>
      <c r="G105" s="253"/>
      <c r="H105" s="254" t="s">
        <v>24</v>
      </c>
      <c r="I105" s="256"/>
      <c r="J105" s="253"/>
      <c r="K105" s="253"/>
      <c r="L105" s="257"/>
      <c r="M105" s="258"/>
      <c r="N105" s="259"/>
      <c r="O105" s="259"/>
      <c r="P105" s="259"/>
      <c r="Q105" s="259"/>
      <c r="R105" s="259"/>
      <c r="S105" s="259"/>
      <c r="T105" s="260"/>
      <c r="AT105" s="261" t="s">
        <v>180</v>
      </c>
      <c r="AU105" s="261" t="s">
        <v>87</v>
      </c>
      <c r="AV105" s="12" t="s">
        <v>25</v>
      </c>
      <c r="AW105" s="12" t="s">
        <v>38</v>
      </c>
      <c r="AX105" s="12" t="s">
        <v>75</v>
      </c>
      <c r="AY105" s="261" t="s">
        <v>167</v>
      </c>
    </row>
    <row r="106" spans="2:65" s="1" customFormat="1" ht="14.4" customHeight="1">
      <c r="B106" s="47"/>
      <c r="C106" s="285" t="s">
        <v>174</v>
      </c>
      <c r="D106" s="285" t="s">
        <v>293</v>
      </c>
      <c r="E106" s="286" t="s">
        <v>2924</v>
      </c>
      <c r="F106" s="287" t="s">
        <v>2925</v>
      </c>
      <c r="G106" s="288" t="s">
        <v>270</v>
      </c>
      <c r="H106" s="289">
        <v>30</v>
      </c>
      <c r="I106" s="290"/>
      <c r="J106" s="291">
        <f>ROUND(I106*H106,2)</f>
        <v>0</v>
      </c>
      <c r="K106" s="287" t="s">
        <v>24</v>
      </c>
      <c r="L106" s="292"/>
      <c r="M106" s="293" t="s">
        <v>24</v>
      </c>
      <c r="N106" s="294" t="s">
        <v>47</v>
      </c>
      <c r="O106" s="48"/>
      <c r="P106" s="245">
        <f>O106*H106</f>
        <v>0</v>
      </c>
      <c r="Q106" s="245">
        <v>0.00037</v>
      </c>
      <c r="R106" s="245">
        <f>Q106*H106</f>
        <v>0.0111</v>
      </c>
      <c r="S106" s="245">
        <v>0</v>
      </c>
      <c r="T106" s="246">
        <f>S106*H106</f>
        <v>0</v>
      </c>
      <c r="AR106" s="25" t="s">
        <v>419</v>
      </c>
      <c r="AT106" s="25" t="s">
        <v>293</v>
      </c>
      <c r="AU106" s="25" t="s">
        <v>87</v>
      </c>
      <c r="AY106" s="25" t="s">
        <v>167</v>
      </c>
      <c r="BE106" s="247">
        <f>IF(N106="základní",J106,0)</f>
        <v>0</v>
      </c>
      <c r="BF106" s="247">
        <f>IF(N106="snížená",J106,0)</f>
        <v>0</v>
      </c>
      <c r="BG106" s="247">
        <f>IF(N106="zákl. přenesená",J106,0)</f>
        <v>0</v>
      </c>
      <c r="BH106" s="247">
        <f>IF(N106="sníž. přenesená",J106,0)</f>
        <v>0</v>
      </c>
      <c r="BI106" s="247">
        <f>IF(N106="nulová",J106,0)</f>
        <v>0</v>
      </c>
      <c r="BJ106" s="25" t="s">
        <v>87</v>
      </c>
      <c r="BK106" s="247">
        <f>ROUND(I106*H106,2)</f>
        <v>0</v>
      </c>
      <c r="BL106" s="25" t="s">
        <v>301</v>
      </c>
      <c r="BM106" s="25" t="s">
        <v>2926</v>
      </c>
    </row>
    <row r="107" spans="2:47" s="1" customFormat="1" ht="13.5">
      <c r="B107" s="47"/>
      <c r="C107" s="75"/>
      <c r="D107" s="248" t="s">
        <v>176</v>
      </c>
      <c r="E107" s="75"/>
      <c r="F107" s="249" t="s">
        <v>2925</v>
      </c>
      <c r="G107" s="75"/>
      <c r="H107" s="75"/>
      <c r="I107" s="204"/>
      <c r="J107" s="75"/>
      <c r="K107" s="75"/>
      <c r="L107" s="73"/>
      <c r="M107" s="250"/>
      <c r="N107" s="48"/>
      <c r="O107" s="48"/>
      <c r="P107" s="48"/>
      <c r="Q107" s="48"/>
      <c r="R107" s="48"/>
      <c r="S107" s="48"/>
      <c r="T107" s="96"/>
      <c r="AT107" s="25" t="s">
        <v>176</v>
      </c>
      <c r="AU107" s="25" t="s">
        <v>87</v>
      </c>
    </row>
    <row r="108" spans="2:51" s="13" customFormat="1" ht="13.5">
      <c r="B108" s="262"/>
      <c r="C108" s="263"/>
      <c r="D108" s="248" t="s">
        <v>180</v>
      </c>
      <c r="E108" s="264" t="s">
        <v>24</v>
      </c>
      <c r="F108" s="265" t="s">
        <v>341</v>
      </c>
      <c r="G108" s="263"/>
      <c r="H108" s="266">
        <v>30</v>
      </c>
      <c r="I108" s="267"/>
      <c r="J108" s="263"/>
      <c r="K108" s="263"/>
      <c r="L108" s="268"/>
      <c r="M108" s="269"/>
      <c r="N108" s="270"/>
      <c r="O108" s="270"/>
      <c r="P108" s="270"/>
      <c r="Q108" s="270"/>
      <c r="R108" s="270"/>
      <c r="S108" s="270"/>
      <c r="T108" s="271"/>
      <c r="AT108" s="272" t="s">
        <v>180</v>
      </c>
      <c r="AU108" s="272" t="s">
        <v>87</v>
      </c>
      <c r="AV108" s="13" t="s">
        <v>87</v>
      </c>
      <c r="AW108" s="13" t="s">
        <v>38</v>
      </c>
      <c r="AX108" s="13" t="s">
        <v>25</v>
      </c>
      <c r="AY108" s="272" t="s">
        <v>167</v>
      </c>
    </row>
    <row r="109" spans="2:51" s="12" customFormat="1" ht="13.5">
      <c r="B109" s="252"/>
      <c r="C109" s="253"/>
      <c r="D109" s="248" t="s">
        <v>180</v>
      </c>
      <c r="E109" s="254" t="s">
        <v>24</v>
      </c>
      <c r="F109" s="255" t="s">
        <v>2918</v>
      </c>
      <c r="G109" s="253"/>
      <c r="H109" s="254" t="s">
        <v>24</v>
      </c>
      <c r="I109" s="256"/>
      <c r="J109" s="253"/>
      <c r="K109" s="253"/>
      <c r="L109" s="257"/>
      <c r="M109" s="258"/>
      <c r="N109" s="259"/>
      <c r="O109" s="259"/>
      <c r="P109" s="259"/>
      <c r="Q109" s="259"/>
      <c r="R109" s="259"/>
      <c r="S109" s="259"/>
      <c r="T109" s="260"/>
      <c r="AT109" s="261" t="s">
        <v>180</v>
      </c>
      <c r="AU109" s="261" t="s">
        <v>87</v>
      </c>
      <c r="AV109" s="12" t="s">
        <v>25</v>
      </c>
      <c r="AW109" s="12" t="s">
        <v>38</v>
      </c>
      <c r="AX109" s="12" t="s">
        <v>75</v>
      </c>
      <c r="AY109" s="261" t="s">
        <v>167</v>
      </c>
    </row>
    <row r="110" spans="2:65" s="1" customFormat="1" ht="22.8" customHeight="1">
      <c r="B110" s="47"/>
      <c r="C110" s="236" t="s">
        <v>208</v>
      </c>
      <c r="D110" s="236" t="s">
        <v>169</v>
      </c>
      <c r="E110" s="237" t="s">
        <v>2927</v>
      </c>
      <c r="F110" s="238" t="s">
        <v>2928</v>
      </c>
      <c r="G110" s="239" t="s">
        <v>270</v>
      </c>
      <c r="H110" s="240">
        <v>160</v>
      </c>
      <c r="I110" s="241"/>
      <c r="J110" s="242">
        <f>ROUND(I110*H110,2)</f>
        <v>0</v>
      </c>
      <c r="K110" s="238" t="s">
        <v>24</v>
      </c>
      <c r="L110" s="73"/>
      <c r="M110" s="243" t="s">
        <v>24</v>
      </c>
      <c r="N110" s="244" t="s">
        <v>47</v>
      </c>
      <c r="O110" s="48"/>
      <c r="P110" s="245">
        <f>O110*H110</f>
        <v>0</v>
      </c>
      <c r="Q110" s="245">
        <v>0</v>
      </c>
      <c r="R110" s="245">
        <f>Q110*H110</f>
        <v>0</v>
      </c>
      <c r="S110" s="245">
        <v>0</v>
      </c>
      <c r="T110" s="246">
        <f>S110*H110</f>
        <v>0</v>
      </c>
      <c r="AR110" s="25" t="s">
        <v>301</v>
      </c>
      <c r="AT110" s="25" t="s">
        <v>169</v>
      </c>
      <c r="AU110" s="25" t="s">
        <v>87</v>
      </c>
      <c r="AY110" s="25" t="s">
        <v>167</v>
      </c>
      <c r="BE110" s="247">
        <f>IF(N110="základní",J110,0)</f>
        <v>0</v>
      </c>
      <c r="BF110" s="247">
        <f>IF(N110="snížená",J110,0)</f>
        <v>0</v>
      </c>
      <c r="BG110" s="247">
        <f>IF(N110="zákl. přenesená",J110,0)</f>
        <v>0</v>
      </c>
      <c r="BH110" s="247">
        <f>IF(N110="sníž. přenesená",J110,0)</f>
        <v>0</v>
      </c>
      <c r="BI110" s="247">
        <f>IF(N110="nulová",J110,0)</f>
        <v>0</v>
      </c>
      <c r="BJ110" s="25" t="s">
        <v>87</v>
      </c>
      <c r="BK110" s="247">
        <f>ROUND(I110*H110,2)</f>
        <v>0</v>
      </c>
      <c r="BL110" s="25" t="s">
        <v>301</v>
      </c>
      <c r="BM110" s="25" t="s">
        <v>2929</v>
      </c>
    </row>
    <row r="111" spans="2:47" s="1" customFormat="1" ht="13.5">
      <c r="B111" s="47"/>
      <c r="C111" s="75"/>
      <c r="D111" s="248" t="s">
        <v>176</v>
      </c>
      <c r="E111" s="75"/>
      <c r="F111" s="249" t="s">
        <v>2928</v>
      </c>
      <c r="G111" s="75"/>
      <c r="H111" s="75"/>
      <c r="I111" s="204"/>
      <c r="J111" s="75"/>
      <c r="K111" s="75"/>
      <c r="L111" s="73"/>
      <c r="M111" s="250"/>
      <c r="N111" s="48"/>
      <c r="O111" s="48"/>
      <c r="P111" s="48"/>
      <c r="Q111" s="48"/>
      <c r="R111" s="48"/>
      <c r="S111" s="48"/>
      <c r="T111" s="96"/>
      <c r="AT111" s="25" t="s">
        <v>176</v>
      </c>
      <c r="AU111" s="25" t="s">
        <v>87</v>
      </c>
    </row>
    <row r="112" spans="2:65" s="1" customFormat="1" ht="14.4" customHeight="1">
      <c r="B112" s="47"/>
      <c r="C112" s="285" t="s">
        <v>216</v>
      </c>
      <c r="D112" s="285" t="s">
        <v>293</v>
      </c>
      <c r="E112" s="286" t="s">
        <v>2930</v>
      </c>
      <c r="F112" s="287" t="s">
        <v>2931</v>
      </c>
      <c r="G112" s="288" t="s">
        <v>270</v>
      </c>
      <c r="H112" s="289">
        <v>160</v>
      </c>
      <c r="I112" s="290"/>
      <c r="J112" s="291">
        <f>ROUND(I112*H112,2)</f>
        <v>0</v>
      </c>
      <c r="K112" s="287" t="s">
        <v>24</v>
      </c>
      <c r="L112" s="292"/>
      <c r="M112" s="293" t="s">
        <v>24</v>
      </c>
      <c r="N112" s="294" t="s">
        <v>47</v>
      </c>
      <c r="O112" s="48"/>
      <c r="P112" s="245">
        <f>O112*H112</f>
        <v>0</v>
      </c>
      <c r="Q112" s="245">
        <v>4E-05</v>
      </c>
      <c r="R112" s="245">
        <f>Q112*H112</f>
        <v>0.0064</v>
      </c>
      <c r="S112" s="245">
        <v>0</v>
      </c>
      <c r="T112" s="246">
        <f>S112*H112</f>
        <v>0</v>
      </c>
      <c r="AR112" s="25" t="s">
        <v>419</v>
      </c>
      <c r="AT112" s="25" t="s">
        <v>293</v>
      </c>
      <c r="AU112" s="25" t="s">
        <v>87</v>
      </c>
      <c r="AY112" s="25" t="s">
        <v>167</v>
      </c>
      <c r="BE112" s="247">
        <f>IF(N112="základní",J112,0)</f>
        <v>0</v>
      </c>
      <c r="BF112" s="247">
        <f>IF(N112="snížená",J112,0)</f>
        <v>0</v>
      </c>
      <c r="BG112" s="247">
        <f>IF(N112="zákl. přenesená",J112,0)</f>
        <v>0</v>
      </c>
      <c r="BH112" s="247">
        <f>IF(N112="sníž. přenesená",J112,0)</f>
        <v>0</v>
      </c>
      <c r="BI112" s="247">
        <f>IF(N112="nulová",J112,0)</f>
        <v>0</v>
      </c>
      <c r="BJ112" s="25" t="s">
        <v>87</v>
      </c>
      <c r="BK112" s="247">
        <f>ROUND(I112*H112,2)</f>
        <v>0</v>
      </c>
      <c r="BL112" s="25" t="s">
        <v>301</v>
      </c>
      <c r="BM112" s="25" t="s">
        <v>2932</v>
      </c>
    </row>
    <row r="113" spans="2:47" s="1" customFormat="1" ht="13.5">
      <c r="B113" s="47"/>
      <c r="C113" s="75"/>
      <c r="D113" s="248" t="s">
        <v>176</v>
      </c>
      <c r="E113" s="75"/>
      <c r="F113" s="249" t="s">
        <v>2931</v>
      </c>
      <c r="G113" s="75"/>
      <c r="H113" s="75"/>
      <c r="I113" s="204"/>
      <c r="J113" s="75"/>
      <c r="K113" s="75"/>
      <c r="L113" s="73"/>
      <c r="M113" s="250"/>
      <c r="N113" s="48"/>
      <c r="O113" s="48"/>
      <c r="P113" s="48"/>
      <c r="Q113" s="48"/>
      <c r="R113" s="48"/>
      <c r="S113" s="48"/>
      <c r="T113" s="96"/>
      <c r="AT113" s="25" t="s">
        <v>176</v>
      </c>
      <c r="AU113" s="25" t="s">
        <v>87</v>
      </c>
    </row>
    <row r="114" spans="2:51" s="13" customFormat="1" ht="13.5">
      <c r="B114" s="262"/>
      <c r="C114" s="263"/>
      <c r="D114" s="248" t="s">
        <v>180</v>
      </c>
      <c r="E114" s="264" t="s">
        <v>24</v>
      </c>
      <c r="F114" s="265" t="s">
        <v>2933</v>
      </c>
      <c r="G114" s="263"/>
      <c r="H114" s="266">
        <v>160</v>
      </c>
      <c r="I114" s="267"/>
      <c r="J114" s="263"/>
      <c r="K114" s="263"/>
      <c r="L114" s="268"/>
      <c r="M114" s="269"/>
      <c r="N114" s="270"/>
      <c r="O114" s="270"/>
      <c r="P114" s="270"/>
      <c r="Q114" s="270"/>
      <c r="R114" s="270"/>
      <c r="S114" s="270"/>
      <c r="T114" s="271"/>
      <c r="AT114" s="272" t="s">
        <v>180</v>
      </c>
      <c r="AU114" s="272" t="s">
        <v>87</v>
      </c>
      <c r="AV114" s="13" t="s">
        <v>87</v>
      </c>
      <c r="AW114" s="13" t="s">
        <v>38</v>
      </c>
      <c r="AX114" s="13" t="s">
        <v>25</v>
      </c>
      <c r="AY114" s="272" t="s">
        <v>167</v>
      </c>
    </row>
    <row r="115" spans="2:51" s="12" customFormat="1" ht="13.5">
      <c r="B115" s="252"/>
      <c r="C115" s="253"/>
      <c r="D115" s="248" t="s">
        <v>180</v>
      </c>
      <c r="E115" s="254" t="s">
        <v>24</v>
      </c>
      <c r="F115" s="255" t="s">
        <v>2934</v>
      </c>
      <c r="G115" s="253"/>
      <c r="H115" s="254" t="s">
        <v>24</v>
      </c>
      <c r="I115" s="256"/>
      <c r="J115" s="253"/>
      <c r="K115" s="253"/>
      <c r="L115" s="257"/>
      <c r="M115" s="258"/>
      <c r="N115" s="259"/>
      <c r="O115" s="259"/>
      <c r="P115" s="259"/>
      <c r="Q115" s="259"/>
      <c r="R115" s="259"/>
      <c r="S115" s="259"/>
      <c r="T115" s="260"/>
      <c r="AT115" s="261" t="s">
        <v>180</v>
      </c>
      <c r="AU115" s="261" t="s">
        <v>87</v>
      </c>
      <c r="AV115" s="12" t="s">
        <v>25</v>
      </c>
      <c r="AW115" s="12" t="s">
        <v>38</v>
      </c>
      <c r="AX115" s="12" t="s">
        <v>75</v>
      </c>
      <c r="AY115" s="261" t="s">
        <v>167</v>
      </c>
    </row>
    <row r="116" spans="2:65" s="1" customFormat="1" ht="14.4" customHeight="1">
      <c r="B116" s="47"/>
      <c r="C116" s="285" t="s">
        <v>223</v>
      </c>
      <c r="D116" s="285" t="s">
        <v>293</v>
      </c>
      <c r="E116" s="286" t="s">
        <v>2935</v>
      </c>
      <c r="F116" s="287" t="s">
        <v>2936</v>
      </c>
      <c r="G116" s="288" t="s">
        <v>931</v>
      </c>
      <c r="H116" s="289">
        <v>8</v>
      </c>
      <c r="I116" s="290"/>
      <c r="J116" s="291">
        <f>ROUND(I116*H116,2)</f>
        <v>0</v>
      </c>
      <c r="K116" s="287" t="s">
        <v>24</v>
      </c>
      <c r="L116" s="292"/>
      <c r="M116" s="293" t="s">
        <v>24</v>
      </c>
      <c r="N116" s="294" t="s">
        <v>47</v>
      </c>
      <c r="O116" s="48"/>
      <c r="P116" s="245">
        <f>O116*H116</f>
        <v>0</v>
      </c>
      <c r="Q116" s="245">
        <v>0.0004</v>
      </c>
      <c r="R116" s="245">
        <f>Q116*H116</f>
        <v>0.0032</v>
      </c>
      <c r="S116" s="245">
        <v>0</v>
      </c>
      <c r="T116" s="246">
        <f>S116*H116</f>
        <v>0</v>
      </c>
      <c r="AR116" s="25" t="s">
        <v>419</v>
      </c>
      <c r="AT116" s="25" t="s">
        <v>293</v>
      </c>
      <c r="AU116" s="25" t="s">
        <v>87</v>
      </c>
      <c r="AY116" s="25" t="s">
        <v>167</v>
      </c>
      <c r="BE116" s="247">
        <f>IF(N116="základní",J116,0)</f>
        <v>0</v>
      </c>
      <c r="BF116" s="247">
        <f>IF(N116="snížená",J116,0)</f>
        <v>0</v>
      </c>
      <c r="BG116" s="247">
        <f>IF(N116="zákl. přenesená",J116,0)</f>
        <v>0</v>
      </c>
      <c r="BH116" s="247">
        <f>IF(N116="sníž. přenesená",J116,0)</f>
        <v>0</v>
      </c>
      <c r="BI116" s="247">
        <f>IF(N116="nulová",J116,0)</f>
        <v>0</v>
      </c>
      <c r="BJ116" s="25" t="s">
        <v>87</v>
      </c>
      <c r="BK116" s="247">
        <f>ROUND(I116*H116,2)</f>
        <v>0</v>
      </c>
      <c r="BL116" s="25" t="s">
        <v>301</v>
      </c>
      <c r="BM116" s="25" t="s">
        <v>2937</v>
      </c>
    </row>
    <row r="117" spans="2:47" s="1" customFormat="1" ht="13.5">
      <c r="B117" s="47"/>
      <c r="C117" s="75"/>
      <c r="D117" s="248" t="s">
        <v>176</v>
      </c>
      <c r="E117" s="75"/>
      <c r="F117" s="249" t="s">
        <v>2936</v>
      </c>
      <c r="G117" s="75"/>
      <c r="H117" s="75"/>
      <c r="I117" s="204"/>
      <c r="J117" s="75"/>
      <c r="K117" s="75"/>
      <c r="L117" s="73"/>
      <c r="M117" s="250"/>
      <c r="N117" s="48"/>
      <c r="O117" s="48"/>
      <c r="P117" s="48"/>
      <c r="Q117" s="48"/>
      <c r="R117" s="48"/>
      <c r="S117" s="48"/>
      <c r="T117" s="96"/>
      <c r="AT117" s="25" t="s">
        <v>176</v>
      </c>
      <c r="AU117" s="25" t="s">
        <v>87</v>
      </c>
    </row>
    <row r="118" spans="2:65" s="1" customFormat="1" ht="22.8" customHeight="1">
      <c r="B118" s="47"/>
      <c r="C118" s="236" t="s">
        <v>235</v>
      </c>
      <c r="D118" s="236" t="s">
        <v>169</v>
      </c>
      <c r="E118" s="237" t="s">
        <v>1683</v>
      </c>
      <c r="F118" s="238" t="s">
        <v>1684</v>
      </c>
      <c r="G118" s="239" t="s">
        <v>296</v>
      </c>
      <c r="H118" s="240">
        <v>0.1</v>
      </c>
      <c r="I118" s="241"/>
      <c r="J118" s="242">
        <f>ROUND(I118*H118,2)</f>
        <v>0</v>
      </c>
      <c r="K118" s="238" t="s">
        <v>24</v>
      </c>
      <c r="L118" s="73"/>
      <c r="M118" s="243" t="s">
        <v>24</v>
      </c>
      <c r="N118" s="244" t="s">
        <v>47</v>
      </c>
      <c r="O118" s="48"/>
      <c r="P118" s="245">
        <f>O118*H118</f>
        <v>0</v>
      </c>
      <c r="Q118" s="245">
        <v>0</v>
      </c>
      <c r="R118" s="245">
        <f>Q118*H118</f>
        <v>0</v>
      </c>
      <c r="S118" s="245">
        <v>0</v>
      </c>
      <c r="T118" s="246">
        <f>S118*H118</f>
        <v>0</v>
      </c>
      <c r="AR118" s="25" t="s">
        <v>301</v>
      </c>
      <c r="AT118" s="25" t="s">
        <v>169</v>
      </c>
      <c r="AU118" s="25" t="s">
        <v>87</v>
      </c>
      <c r="AY118" s="25" t="s">
        <v>167</v>
      </c>
      <c r="BE118" s="247">
        <f>IF(N118="základní",J118,0)</f>
        <v>0</v>
      </c>
      <c r="BF118" s="247">
        <f>IF(N118="snížená",J118,0)</f>
        <v>0</v>
      </c>
      <c r="BG118" s="247">
        <f>IF(N118="zákl. přenesená",J118,0)</f>
        <v>0</v>
      </c>
      <c r="BH118" s="247">
        <f>IF(N118="sníž. přenesená",J118,0)</f>
        <v>0</v>
      </c>
      <c r="BI118" s="247">
        <f>IF(N118="nulová",J118,0)</f>
        <v>0</v>
      </c>
      <c r="BJ118" s="25" t="s">
        <v>87</v>
      </c>
      <c r="BK118" s="247">
        <f>ROUND(I118*H118,2)</f>
        <v>0</v>
      </c>
      <c r="BL118" s="25" t="s">
        <v>301</v>
      </c>
      <c r="BM118" s="25" t="s">
        <v>2938</v>
      </c>
    </row>
    <row r="119" spans="2:47" s="1" customFormat="1" ht="13.5">
      <c r="B119" s="47"/>
      <c r="C119" s="75"/>
      <c r="D119" s="248" t="s">
        <v>176</v>
      </c>
      <c r="E119" s="75"/>
      <c r="F119" s="249" t="s">
        <v>2939</v>
      </c>
      <c r="G119" s="75"/>
      <c r="H119" s="75"/>
      <c r="I119" s="204"/>
      <c r="J119" s="75"/>
      <c r="K119" s="75"/>
      <c r="L119" s="73"/>
      <c r="M119" s="250"/>
      <c r="N119" s="48"/>
      <c r="O119" s="48"/>
      <c r="P119" s="48"/>
      <c r="Q119" s="48"/>
      <c r="R119" s="48"/>
      <c r="S119" s="48"/>
      <c r="T119" s="96"/>
      <c r="AT119" s="25" t="s">
        <v>176</v>
      </c>
      <c r="AU119" s="25" t="s">
        <v>87</v>
      </c>
    </row>
    <row r="120" spans="2:63" s="11" customFormat="1" ht="29.85" customHeight="1">
      <c r="B120" s="220"/>
      <c r="C120" s="221"/>
      <c r="D120" s="222" t="s">
        <v>74</v>
      </c>
      <c r="E120" s="234" t="s">
        <v>2940</v>
      </c>
      <c r="F120" s="234" t="s">
        <v>2941</v>
      </c>
      <c r="G120" s="221"/>
      <c r="H120" s="221"/>
      <c r="I120" s="224"/>
      <c r="J120" s="235">
        <f>BK120</f>
        <v>0</v>
      </c>
      <c r="K120" s="221"/>
      <c r="L120" s="226"/>
      <c r="M120" s="227"/>
      <c r="N120" s="228"/>
      <c r="O120" s="228"/>
      <c r="P120" s="229">
        <f>SUM(P121:P130)</f>
        <v>0</v>
      </c>
      <c r="Q120" s="228"/>
      <c r="R120" s="229">
        <f>SUM(R121:R130)</f>
        <v>0.01</v>
      </c>
      <c r="S120" s="228"/>
      <c r="T120" s="230">
        <f>SUM(T121:T130)</f>
        <v>0</v>
      </c>
      <c r="AR120" s="231" t="s">
        <v>87</v>
      </c>
      <c r="AT120" s="232" t="s">
        <v>74</v>
      </c>
      <c r="AU120" s="232" t="s">
        <v>25</v>
      </c>
      <c r="AY120" s="231" t="s">
        <v>167</v>
      </c>
      <c r="BK120" s="233">
        <f>SUM(BK121:BK130)</f>
        <v>0</v>
      </c>
    </row>
    <row r="121" spans="2:65" s="1" customFormat="1" ht="45.6" customHeight="1">
      <c r="B121" s="47"/>
      <c r="C121" s="236" t="s">
        <v>243</v>
      </c>
      <c r="D121" s="236" t="s">
        <v>169</v>
      </c>
      <c r="E121" s="237" t="s">
        <v>2942</v>
      </c>
      <c r="F121" s="238" t="s">
        <v>2943</v>
      </c>
      <c r="G121" s="239" t="s">
        <v>2892</v>
      </c>
      <c r="H121" s="240">
        <v>2</v>
      </c>
      <c r="I121" s="241"/>
      <c r="J121" s="242">
        <f>ROUND(I121*H121,2)</f>
        <v>0</v>
      </c>
      <c r="K121" s="238" t="s">
        <v>24</v>
      </c>
      <c r="L121" s="73"/>
      <c r="M121" s="243" t="s">
        <v>24</v>
      </c>
      <c r="N121" s="244" t="s">
        <v>47</v>
      </c>
      <c r="O121" s="48"/>
      <c r="P121" s="245">
        <f>O121*H121</f>
        <v>0</v>
      </c>
      <c r="Q121" s="245">
        <v>0.002</v>
      </c>
      <c r="R121" s="245">
        <f>Q121*H121</f>
        <v>0.004</v>
      </c>
      <c r="S121" s="245">
        <v>0</v>
      </c>
      <c r="T121" s="246">
        <f>S121*H121</f>
        <v>0</v>
      </c>
      <c r="AR121" s="25" t="s">
        <v>301</v>
      </c>
      <c r="AT121" s="25" t="s">
        <v>169</v>
      </c>
      <c r="AU121" s="25" t="s">
        <v>87</v>
      </c>
      <c r="AY121" s="25" t="s">
        <v>167</v>
      </c>
      <c r="BE121" s="247">
        <f>IF(N121="základní",J121,0)</f>
        <v>0</v>
      </c>
      <c r="BF121" s="247">
        <f>IF(N121="snížená",J121,0)</f>
        <v>0</v>
      </c>
      <c r="BG121" s="247">
        <f>IF(N121="zákl. přenesená",J121,0)</f>
        <v>0</v>
      </c>
      <c r="BH121" s="247">
        <f>IF(N121="sníž. přenesená",J121,0)</f>
        <v>0</v>
      </c>
      <c r="BI121" s="247">
        <f>IF(N121="nulová",J121,0)</f>
        <v>0</v>
      </c>
      <c r="BJ121" s="25" t="s">
        <v>87</v>
      </c>
      <c r="BK121" s="247">
        <f>ROUND(I121*H121,2)</f>
        <v>0</v>
      </c>
      <c r="BL121" s="25" t="s">
        <v>301</v>
      </c>
      <c r="BM121" s="25" t="s">
        <v>2944</v>
      </c>
    </row>
    <row r="122" spans="2:47" s="1" customFormat="1" ht="13.5">
      <c r="B122" s="47"/>
      <c r="C122" s="75"/>
      <c r="D122" s="248" t="s">
        <v>176</v>
      </c>
      <c r="E122" s="75"/>
      <c r="F122" s="249" t="s">
        <v>2943</v>
      </c>
      <c r="G122" s="75"/>
      <c r="H122" s="75"/>
      <c r="I122" s="204"/>
      <c r="J122" s="75"/>
      <c r="K122" s="75"/>
      <c r="L122" s="73"/>
      <c r="M122" s="250"/>
      <c r="N122" s="48"/>
      <c r="O122" s="48"/>
      <c r="P122" s="48"/>
      <c r="Q122" s="48"/>
      <c r="R122" s="48"/>
      <c r="S122" s="48"/>
      <c r="T122" s="96"/>
      <c r="AT122" s="25" t="s">
        <v>176</v>
      </c>
      <c r="AU122" s="25" t="s">
        <v>87</v>
      </c>
    </row>
    <row r="123" spans="2:65" s="1" customFormat="1" ht="14.4" customHeight="1">
      <c r="B123" s="47"/>
      <c r="C123" s="236" t="s">
        <v>248</v>
      </c>
      <c r="D123" s="236" t="s">
        <v>169</v>
      </c>
      <c r="E123" s="237" t="s">
        <v>2945</v>
      </c>
      <c r="F123" s="238" t="s">
        <v>2946</v>
      </c>
      <c r="G123" s="239" t="s">
        <v>931</v>
      </c>
      <c r="H123" s="240">
        <v>1</v>
      </c>
      <c r="I123" s="241"/>
      <c r="J123" s="242">
        <f>ROUND(I123*H123,2)</f>
        <v>0</v>
      </c>
      <c r="K123" s="238" t="s">
        <v>24</v>
      </c>
      <c r="L123" s="73"/>
      <c r="M123" s="243" t="s">
        <v>24</v>
      </c>
      <c r="N123" s="244" t="s">
        <v>47</v>
      </c>
      <c r="O123" s="48"/>
      <c r="P123" s="245">
        <f>O123*H123</f>
        <v>0</v>
      </c>
      <c r="Q123" s="245">
        <v>0.002</v>
      </c>
      <c r="R123" s="245">
        <f>Q123*H123</f>
        <v>0.002</v>
      </c>
      <c r="S123" s="245">
        <v>0</v>
      </c>
      <c r="T123" s="246">
        <f>S123*H123</f>
        <v>0</v>
      </c>
      <c r="AR123" s="25" t="s">
        <v>301</v>
      </c>
      <c r="AT123" s="25" t="s">
        <v>169</v>
      </c>
      <c r="AU123" s="25" t="s">
        <v>87</v>
      </c>
      <c r="AY123" s="25" t="s">
        <v>167</v>
      </c>
      <c r="BE123" s="247">
        <f>IF(N123="základní",J123,0)</f>
        <v>0</v>
      </c>
      <c r="BF123" s="247">
        <f>IF(N123="snížená",J123,0)</f>
        <v>0</v>
      </c>
      <c r="BG123" s="247">
        <f>IF(N123="zákl. přenesená",J123,0)</f>
        <v>0</v>
      </c>
      <c r="BH123" s="247">
        <f>IF(N123="sníž. přenesená",J123,0)</f>
        <v>0</v>
      </c>
      <c r="BI123" s="247">
        <f>IF(N123="nulová",J123,0)</f>
        <v>0</v>
      </c>
      <c r="BJ123" s="25" t="s">
        <v>87</v>
      </c>
      <c r="BK123" s="247">
        <f>ROUND(I123*H123,2)</f>
        <v>0</v>
      </c>
      <c r="BL123" s="25" t="s">
        <v>301</v>
      </c>
      <c r="BM123" s="25" t="s">
        <v>2947</v>
      </c>
    </row>
    <row r="124" spans="2:47" s="1" customFormat="1" ht="13.5">
      <c r="B124" s="47"/>
      <c r="C124" s="75"/>
      <c r="D124" s="248" t="s">
        <v>176</v>
      </c>
      <c r="E124" s="75"/>
      <c r="F124" s="249" t="s">
        <v>2946</v>
      </c>
      <c r="G124" s="75"/>
      <c r="H124" s="75"/>
      <c r="I124" s="204"/>
      <c r="J124" s="75"/>
      <c r="K124" s="75"/>
      <c r="L124" s="73"/>
      <c r="M124" s="250"/>
      <c r="N124" s="48"/>
      <c r="O124" s="48"/>
      <c r="P124" s="48"/>
      <c r="Q124" s="48"/>
      <c r="R124" s="48"/>
      <c r="S124" s="48"/>
      <c r="T124" s="96"/>
      <c r="AT124" s="25" t="s">
        <v>176</v>
      </c>
      <c r="AU124" s="25" t="s">
        <v>87</v>
      </c>
    </row>
    <row r="125" spans="2:65" s="1" customFormat="1" ht="34.2" customHeight="1">
      <c r="B125" s="47"/>
      <c r="C125" s="236" t="s">
        <v>261</v>
      </c>
      <c r="D125" s="236" t="s">
        <v>169</v>
      </c>
      <c r="E125" s="237" t="s">
        <v>2948</v>
      </c>
      <c r="F125" s="238" t="s">
        <v>2949</v>
      </c>
      <c r="G125" s="239" t="s">
        <v>2892</v>
      </c>
      <c r="H125" s="240">
        <v>1</v>
      </c>
      <c r="I125" s="241"/>
      <c r="J125" s="242">
        <f>ROUND(I125*H125,2)</f>
        <v>0</v>
      </c>
      <c r="K125" s="238" t="s">
        <v>24</v>
      </c>
      <c r="L125" s="73"/>
      <c r="M125" s="243" t="s">
        <v>24</v>
      </c>
      <c r="N125" s="244" t="s">
        <v>47</v>
      </c>
      <c r="O125" s="48"/>
      <c r="P125" s="245">
        <f>O125*H125</f>
        <v>0</v>
      </c>
      <c r="Q125" s="245">
        <v>0.002</v>
      </c>
      <c r="R125" s="245">
        <f>Q125*H125</f>
        <v>0.002</v>
      </c>
      <c r="S125" s="245">
        <v>0</v>
      </c>
      <c r="T125" s="246">
        <f>S125*H125</f>
        <v>0</v>
      </c>
      <c r="AR125" s="25" t="s">
        <v>301</v>
      </c>
      <c r="AT125" s="25" t="s">
        <v>169</v>
      </c>
      <c r="AU125" s="25" t="s">
        <v>87</v>
      </c>
      <c r="AY125" s="25" t="s">
        <v>167</v>
      </c>
      <c r="BE125" s="247">
        <f>IF(N125="základní",J125,0)</f>
        <v>0</v>
      </c>
      <c r="BF125" s="247">
        <f>IF(N125="snížená",J125,0)</f>
        <v>0</v>
      </c>
      <c r="BG125" s="247">
        <f>IF(N125="zákl. přenesená",J125,0)</f>
        <v>0</v>
      </c>
      <c r="BH125" s="247">
        <f>IF(N125="sníž. přenesená",J125,0)</f>
        <v>0</v>
      </c>
      <c r="BI125" s="247">
        <f>IF(N125="nulová",J125,0)</f>
        <v>0</v>
      </c>
      <c r="BJ125" s="25" t="s">
        <v>87</v>
      </c>
      <c r="BK125" s="247">
        <f>ROUND(I125*H125,2)</f>
        <v>0</v>
      </c>
      <c r="BL125" s="25" t="s">
        <v>301</v>
      </c>
      <c r="BM125" s="25" t="s">
        <v>2950</v>
      </c>
    </row>
    <row r="126" spans="2:47" s="1" customFormat="1" ht="13.5">
      <c r="B126" s="47"/>
      <c r="C126" s="75"/>
      <c r="D126" s="248" t="s">
        <v>176</v>
      </c>
      <c r="E126" s="75"/>
      <c r="F126" s="249" t="s">
        <v>2949</v>
      </c>
      <c r="G126" s="75"/>
      <c r="H126" s="75"/>
      <c r="I126" s="204"/>
      <c r="J126" s="75"/>
      <c r="K126" s="75"/>
      <c r="L126" s="73"/>
      <c r="M126" s="250"/>
      <c r="N126" s="48"/>
      <c r="O126" s="48"/>
      <c r="P126" s="48"/>
      <c r="Q126" s="48"/>
      <c r="R126" s="48"/>
      <c r="S126" s="48"/>
      <c r="T126" s="96"/>
      <c r="AT126" s="25" t="s">
        <v>176</v>
      </c>
      <c r="AU126" s="25" t="s">
        <v>87</v>
      </c>
    </row>
    <row r="127" spans="2:65" s="1" customFormat="1" ht="22.8" customHeight="1">
      <c r="B127" s="47"/>
      <c r="C127" s="236" t="s">
        <v>267</v>
      </c>
      <c r="D127" s="236" t="s">
        <v>169</v>
      </c>
      <c r="E127" s="237" t="s">
        <v>2951</v>
      </c>
      <c r="F127" s="238" t="s">
        <v>2952</v>
      </c>
      <c r="G127" s="239" t="s">
        <v>931</v>
      </c>
      <c r="H127" s="240">
        <v>1</v>
      </c>
      <c r="I127" s="241"/>
      <c r="J127" s="242">
        <f>ROUND(I127*H127,2)</f>
        <v>0</v>
      </c>
      <c r="K127" s="238" t="s">
        <v>24</v>
      </c>
      <c r="L127" s="73"/>
      <c r="M127" s="243" t="s">
        <v>24</v>
      </c>
      <c r="N127" s="244" t="s">
        <v>47</v>
      </c>
      <c r="O127" s="48"/>
      <c r="P127" s="245">
        <f>O127*H127</f>
        <v>0</v>
      </c>
      <c r="Q127" s="245">
        <v>0.002</v>
      </c>
      <c r="R127" s="245">
        <f>Q127*H127</f>
        <v>0.002</v>
      </c>
      <c r="S127" s="245">
        <v>0</v>
      </c>
      <c r="T127" s="246">
        <f>S127*H127</f>
        <v>0</v>
      </c>
      <c r="AR127" s="25" t="s">
        <v>301</v>
      </c>
      <c r="AT127" s="25" t="s">
        <v>169</v>
      </c>
      <c r="AU127" s="25" t="s">
        <v>87</v>
      </c>
      <c r="AY127" s="25" t="s">
        <v>167</v>
      </c>
      <c r="BE127" s="247">
        <f>IF(N127="základní",J127,0)</f>
        <v>0</v>
      </c>
      <c r="BF127" s="247">
        <f>IF(N127="snížená",J127,0)</f>
        <v>0</v>
      </c>
      <c r="BG127" s="247">
        <f>IF(N127="zákl. přenesená",J127,0)</f>
        <v>0</v>
      </c>
      <c r="BH127" s="247">
        <f>IF(N127="sníž. přenesená",J127,0)</f>
        <v>0</v>
      </c>
      <c r="BI127" s="247">
        <f>IF(N127="nulová",J127,0)</f>
        <v>0</v>
      </c>
      <c r="BJ127" s="25" t="s">
        <v>87</v>
      </c>
      <c r="BK127" s="247">
        <f>ROUND(I127*H127,2)</f>
        <v>0</v>
      </c>
      <c r="BL127" s="25" t="s">
        <v>301</v>
      </c>
      <c r="BM127" s="25" t="s">
        <v>2953</v>
      </c>
    </row>
    <row r="128" spans="2:47" s="1" customFormat="1" ht="13.5">
      <c r="B128" s="47"/>
      <c r="C128" s="75"/>
      <c r="D128" s="248" t="s">
        <v>176</v>
      </c>
      <c r="E128" s="75"/>
      <c r="F128" s="249" t="s">
        <v>2952</v>
      </c>
      <c r="G128" s="75"/>
      <c r="H128" s="75"/>
      <c r="I128" s="204"/>
      <c r="J128" s="75"/>
      <c r="K128" s="75"/>
      <c r="L128" s="73"/>
      <c r="M128" s="250"/>
      <c r="N128" s="48"/>
      <c r="O128" s="48"/>
      <c r="P128" s="48"/>
      <c r="Q128" s="48"/>
      <c r="R128" s="48"/>
      <c r="S128" s="48"/>
      <c r="T128" s="96"/>
      <c r="AT128" s="25" t="s">
        <v>176</v>
      </c>
      <c r="AU128" s="25" t="s">
        <v>87</v>
      </c>
    </row>
    <row r="129" spans="2:65" s="1" customFormat="1" ht="22.8" customHeight="1">
      <c r="B129" s="47"/>
      <c r="C129" s="236" t="s">
        <v>274</v>
      </c>
      <c r="D129" s="236" t="s">
        <v>169</v>
      </c>
      <c r="E129" s="237" t="s">
        <v>2954</v>
      </c>
      <c r="F129" s="238" t="s">
        <v>2955</v>
      </c>
      <c r="G129" s="239" t="s">
        <v>296</v>
      </c>
      <c r="H129" s="240">
        <v>0.01</v>
      </c>
      <c r="I129" s="241"/>
      <c r="J129" s="242">
        <f>ROUND(I129*H129,2)</f>
        <v>0</v>
      </c>
      <c r="K129" s="238" t="s">
        <v>24</v>
      </c>
      <c r="L129" s="73"/>
      <c r="M129" s="243" t="s">
        <v>24</v>
      </c>
      <c r="N129" s="244" t="s">
        <v>47</v>
      </c>
      <c r="O129" s="48"/>
      <c r="P129" s="245">
        <f>O129*H129</f>
        <v>0</v>
      </c>
      <c r="Q129" s="245">
        <v>0</v>
      </c>
      <c r="R129" s="245">
        <f>Q129*H129</f>
        <v>0</v>
      </c>
      <c r="S129" s="245">
        <v>0</v>
      </c>
      <c r="T129" s="246">
        <f>S129*H129</f>
        <v>0</v>
      </c>
      <c r="AR129" s="25" t="s">
        <v>301</v>
      </c>
      <c r="AT129" s="25" t="s">
        <v>169</v>
      </c>
      <c r="AU129" s="25" t="s">
        <v>87</v>
      </c>
      <c r="AY129" s="25" t="s">
        <v>167</v>
      </c>
      <c r="BE129" s="247">
        <f>IF(N129="základní",J129,0)</f>
        <v>0</v>
      </c>
      <c r="BF129" s="247">
        <f>IF(N129="snížená",J129,0)</f>
        <v>0</v>
      </c>
      <c r="BG129" s="247">
        <f>IF(N129="zákl. přenesená",J129,0)</f>
        <v>0</v>
      </c>
      <c r="BH129" s="247">
        <f>IF(N129="sníž. přenesená",J129,0)</f>
        <v>0</v>
      </c>
      <c r="BI129" s="247">
        <f>IF(N129="nulová",J129,0)</f>
        <v>0</v>
      </c>
      <c r="BJ129" s="25" t="s">
        <v>87</v>
      </c>
      <c r="BK129" s="247">
        <f>ROUND(I129*H129,2)</f>
        <v>0</v>
      </c>
      <c r="BL129" s="25" t="s">
        <v>301</v>
      </c>
      <c r="BM129" s="25" t="s">
        <v>2956</v>
      </c>
    </row>
    <row r="130" spans="2:47" s="1" customFormat="1" ht="13.5">
      <c r="B130" s="47"/>
      <c r="C130" s="75"/>
      <c r="D130" s="248" t="s">
        <v>176</v>
      </c>
      <c r="E130" s="75"/>
      <c r="F130" s="249" t="s">
        <v>2955</v>
      </c>
      <c r="G130" s="75"/>
      <c r="H130" s="75"/>
      <c r="I130" s="204"/>
      <c r="J130" s="75"/>
      <c r="K130" s="75"/>
      <c r="L130" s="73"/>
      <c r="M130" s="250"/>
      <c r="N130" s="48"/>
      <c r="O130" s="48"/>
      <c r="P130" s="48"/>
      <c r="Q130" s="48"/>
      <c r="R130" s="48"/>
      <c r="S130" s="48"/>
      <c r="T130" s="96"/>
      <c r="AT130" s="25" t="s">
        <v>176</v>
      </c>
      <c r="AU130" s="25" t="s">
        <v>87</v>
      </c>
    </row>
    <row r="131" spans="2:63" s="11" customFormat="1" ht="29.85" customHeight="1">
      <c r="B131" s="220"/>
      <c r="C131" s="221"/>
      <c r="D131" s="222" t="s">
        <v>74</v>
      </c>
      <c r="E131" s="234" t="s">
        <v>2957</v>
      </c>
      <c r="F131" s="234" t="s">
        <v>2958</v>
      </c>
      <c r="G131" s="221"/>
      <c r="H131" s="221"/>
      <c r="I131" s="224"/>
      <c r="J131" s="235">
        <f>BK131</f>
        <v>0</v>
      </c>
      <c r="K131" s="221"/>
      <c r="L131" s="226"/>
      <c r="M131" s="227"/>
      <c r="N131" s="228"/>
      <c r="O131" s="228"/>
      <c r="P131" s="229">
        <f>SUM(P132:P155)</f>
        <v>0</v>
      </c>
      <c r="Q131" s="228"/>
      <c r="R131" s="229">
        <f>SUM(R132:R155)</f>
        <v>0.6141197199999999</v>
      </c>
      <c r="S131" s="228"/>
      <c r="T131" s="230">
        <f>SUM(T132:T155)</f>
        <v>0</v>
      </c>
      <c r="AR131" s="231" t="s">
        <v>87</v>
      </c>
      <c r="AT131" s="232" t="s">
        <v>74</v>
      </c>
      <c r="AU131" s="232" t="s">
        <v>25</v>
      </c>
      <c r="AY131" s="231" t="s">
        <v>167</v>
      </c>
      <c r="BK131" s="233">
        <f>SUM(BK132:BK155)</f>
        <v>0</v>
      </c>
    </row>
    <row r="132" spans="2:65" s="1" customFormat="1" ht="22.8" customHeight="1">
      <c r="B132" s="47"/>
      <c r="C132" s="236" t="s">
        <v>279</v>
      </c>
      <c r="D132" s="236" t="s">
        <v>169</v>
      </c>
      <c r="E132" s="237" t="s">
        <v>2959</v>
      </c>
      <c r="F132" s="238" t="s">
        <v>2960</v>
      </c>
      <c r="G132" s="239" t="s">
        <v>270</v>
      </c>
      <c r="H132" s="240">
        <v>100</v>
      </c>
      <c r="I132" s="241"/>
      <c r="J132" s="242">
        <f>ROUND(I132*H132,2)</f>
        <v>0</v>
      </c>
      <c r="K132" s="238" t="s">
        <v>24</v>
      </c>
      <c r="L132" s="73"/>
      <c r="M132" s="243" t="s">
        <v>24</v>
      </c>
      <c r="N132" s="244" t="s">
        <v>47</v>
      </c>
      <c r="O132" s="48"/>
      <c r="P132" s="245">
        <f>O132*H132</f>
        <v>0</v>
      </c>
      <c r="Q132" s="245">
        <v>0.004720597</v>
      </c>
      <c r="R132" s="245">
        <f>Q132*H132</f>
        <v>0.47205969999999997</v>
      </c>
      <c r="S132" s="245">
        <v>0</v>
      </c>
      <c r="T132" s="246">
        <f>S132*H132</f>
        <v>0</v>
      </c>
      <c r="AR132" s="25" t="s">
        <v>301</v>
      </c>
      <c r="AT132" s="25" t="s">
        <v>169</v>
      </c>
      <c r="AU132" s="25" t="s">
        <v>87</v>
      </c>
      <c r="AY132" s="25" t="s">
        <v>167</v>
      </c>
      <c r="BE132" s="247">
        <f>IF(N132="základní",J132,0)</f>
        <v>0</v>
      </c>
      <c r="BF132" s="247">
        <f>IF(N132="snížená",J132,0)</f>
        <v>0</v>
      </c>
      <c r="BG132" s="247">
        <f>IF(N132="zákl. přenesená",J132,0)</f>
        <v>0</v>
      </c>
      <c r="BH132" s="247">
        <f>IF(N132="sníž. přenesená",J132,0)</f>
        <v>0</v>
      </c>
      <c r="BI132" s="247">
        <f>IF(N132="nulová",J132,0)</f>
        <v>0</v>
      </c>
      <c r="BJ132" s="25" t="s">
        <v>87</v>
      </c>
      <c r="BK132" s="247">
        <f>ROUND(I132*H132,2)</f>
        <v>0</v>
      </c>
      <c r="BL132" s="25" t="s">
        <v>301</v>
      </c>
      <c r="BM132" s="25" t="s">
        <v>2961</v>
      </c>
    </row>
    <row r="133" spans="2:47" s="1" customFormat="1" ht="13.5">
      <c r="B133" s="47"/>
      <c r="C133" s="75"/>
      <c r="D133" s="248" t="s">
        <v>176</v>
      </c>
      <c r="E133" s="75"/>
      <c r="F133" s="249" t="s">
        <v>2960</v>
      </c>
      <c r="G133" s="75"/>
      <c r="H133" s="75"/>
      <c r="I133" s="204"/>
      <c r="J133" s="75"/>
      <c r="K133" s="75"/>
      <c r="L133" s="73"/>
      <c r="M133" s="250"/>
      <c r="N133" s="48"/>
      <c r="O133" s="48"/>
      <c r="P133" s="48"/>
      <c r="Q133" s="48"/>
      <c r="R133" s="48"/>
      <c r="S133" s="48"/>
      <c r="T133" s="96"/>
      <c r="AT133" s="25" t="s">
        <v>176</v>
      </c>
      <c r="AU133" s="25" t="s">
        <v>87</v>
      </c>
    </row>
    <row r="134" spans="2:65" s="1" customFormat="1" ht="22.8" customHeight="1">
      <c r="B134" s="47"/>
      <c r="C134" s="236" t="s">
        <v>10</v>
      </c>
      <c r="D134" s="236" t="s">
        <v>169</v>
      </c>
      <c r="E134" s="237" t="s">
        <v>2962</v>
      </c>
      <c r="F134" s="238" t="s">
        <v>2963</v>
      </c>
      <c r="G134" s="239" t="s">
        <v>270</v>
      </c>
      <c r="H134" s="240">
        <v>35</v>
      </c>
      <c r="I134" s="241"/>
      <c r="J134" s="242">
        <f>ROUND(I134*H134,2)</f>
        <v>0</v>
      </c>
      <c r="K134" s="238" t="s">
        <v>24</v>
      </c>
      <c r="L134" s="73"/>
      <c r="M134" s="243" t="s">
        <v>24</v>
      </c>
      <c r="N134" s="244" t="s">
        <v>47</v>
      </c>
      <c r="O134" s="48"/>
      <c r="P134" s="245">
        <f>O134*H134</f>
        <v>0</v>
      </c>
      <c r="Q134" s="245">
        <v>0.002354572</v>
      </c>
      <c r="R134" s="245">
        <f>Q134*H134</f>
        <v>0.08241002</v>
      </c>
      <c r="S134" s="245">
        <v>0</v>
      </c>
      <c r="T134" s="246">
        <f>S134*H134</f>
        <v>0</v>
      </c>
      <c r="AR134" s="25" t="s">
        <v>301</v>
      </c>
      <c r="AT134" s="25" t="s">
        <v>169</v>
      </c>
      <c r="AU134" s="25" t="s">
        <v>87</v>
      </c>
      <c r="AY134" s="25" t="s">
        <v>167</v>
      </c>
      <c r="BE134" s="247">
        <f>IF(N134="základní",J134,0)</f>
        <v>0</v>
      </c>
      <c r="BF134" s="247">
        <f>IF(N134="snížená",J134,0)</f>
        <v>0</v>
      </c>
      <c r="BG134" s="247">
        <f>IF(N134="zákl. přenesená",J134,0)</f>
        <v>0</v>
      </c>
      <c r="BH134" s="247">
        <f>IF(N134="sníž. přenesená",J134,0)</f>
        <v>0</v>
      </c>
      <c r="BI134" s="247">
        <f>IF(N134="nulová",J134,0)</f>
        <v>0</v>
      </c>
      <c r="BJ134" s="25" t="s">
        <v>87</v>
      </c>
      <c r="BK134" s="247">
        <f>ROUND(I134*H134,2)</f>
        <v>0</v>
      </c>
      <c r="BL134" s="25" t="s">
        <v>301</v>
      </c>
      <c r="BM134" s="25" t="s">
        <v>2964</v>
      </c>
    </row>
    <row r="135" spans="2:47" s="1" customFormat="1" ht="13.5">
      <c r="B135" s="47"/>
      <c r="C135" s="75"/>
      <c r="D135" s="248" t="s">
        <v>176</v>
      </c>
      <c r="E135" s="75"/>
      <c r="F135" s="249" t="s">
        <v>2963</v>
      </c>
      <c r="G135" s="75"/>
      <c r="H135" s="75"/>
      <c r="I135" s="204"/>
      <c r="J135" s="75"/>
      <c r="K135" s="75"/>
      <c r="L135" s="73"/>
      <c r="M135" s="250"/>
      <c r="N135" s="48"/>
      <c r="O135" s="48"/>
      <c r="P135" s="48"/>
      <c r="Q135" s="48"/>
      <c r="R135" s="48"/>
      <c r="S135" s="48"/>
      <c r="T135" s="96"/>
      <c r="AT135" s="25" t="s">
        <v>176</v>
      </c>
      <c r="AU135" s="25" t="s">
        <v>87</v>
      </c>
    </row>
    <row r="136" spans="2:65" s="1" customFormat="1" ht="14.4" customHeight="1">
      <c r="B136" s="47"/>
      <c r="C136" s="236" t="s">
        <v>301</v>
      </c>
      <c r="D136" s="236" t="s">
        <v>169</v>
      </c>
      <c r="E136" s="237" t="s">
        <v>2965</v>
      </c>
      <c r="F136" s="238" t="s">
        <v>2966</v>
      </c>
      <c r="G136" s="239" t="s">
        <v>270</v>
      </c>
      <c r="H136" s="240">
        <v>135</v>
      </c>
      <c r="I136" s="241"/>
      <c r="J136" s="242">
        <f>ROUND(I136*H136,2)</f>
        <v>0</v>
      </c>
      <c r="K136" s="238" t="s">
        <v>24</v>
      </c>
      <c r="L136" s="73"/>
      <c r="M136" s="243" t="s">
        <v>24</v>
      </c>
      <c r="N136" s="244" t="s">
        <v>47</v>
      </c>
      <c r="O136" s="48"/>
      <c r="P136" s="245">
        <f>O136*H136</f>
        <v>0</v>
      </c>
      <c r="Q136" s="245">
        <v>0</v>
      </c>
      <c r="R136" s="245">
        <f>Q136*H136</f>
        <v>0</v>
      </c>
      <c r="S136" s="245">
        <v>0</v>
      </c>
      <c r="T136" s="246">
        <f>S136*H136</f>
        <v>0</v>
      </c>
      <c r="AR136" s="25" t="s">
        <v>301</v>
      </c>
      <c r="AT136" s="25" t="s">
        <v>169</v>
      </c>
      <c r="AU136" s="25" t="s">
        <v>87</v>
      </c>
      <c r="AY136" s="25" t="s">
        <v>167</v>
      </c>
      <c r="BE136" s="247">
        <f>IF(N136="základní",J136,0)</f>
        <v>0</v>
      </c>
      <c r="BF136" s="247">
        <f>IF(N136="snížená",J136,0)</f>
        <v>0</v>
      </c>
      <c r="BG136" s="247">
        <f>IF(N136="zákl. přenesená",J136,0)</f>
        <v>0</v>
      </c>
      <c r="BH136" s="247">
        <f>IF(N136="sníž. přenesená",J136,0)</f>
        <v>0</v>
      </c>
      <c r="BI136" s="247">
        <f>IF(N136="nulová",J136,0)</f>
        <v>0</v>
      </c>
      <c r="BJ136" s="25" t="s">
        <v>87</v>
      </c>
      <c r="BK136" s="247">
        <f>ROUND(I136*H136,2)</f>
        <v>0</v>
      </c>
      <c r="BL136" s="25" t="s">
        <v>301</v>
      </c>
      <c r="BM136" s="25" t="s">
        <v>2967</v>
      </c>
    </row>
    <row r="137" spans="2:47" s="1" customFormat="1" ht="13.5">
      <c r="B137" s="47"/>
      <c r="C137" s="75"/>
      <c r="D137" s="248" t="s">
        <v>176</v>
      </c>
      <c r="E137" s="75"/>
      <c r="F137" s="249" t="s">
        <v>2966</v>
      </c>
      <c r="G137" s="75"/>
      <c r="H137" s="75"/>
      <c r="I137" s="204"/>
      <c r="J137" s="75"/>
      <c r="K137" s="75"/>
      <c r="L137" s="73"/>
      <c r="M137" s="250"/>
      <c r="N137" s="48"/>
      <c r="O137" s="48"/>
      <c r="P137" s="48"/>
      <c r="Q137" s="48"/>
      <c r="R137" s="48"/>
      <c r="S137" s="48"/>
      <c r="T137" s="96"/>
      <c r="AT137" s="25" t="s">
        <v>176</v>
      </c>
      <c r="AU137" s="25" t="s">
        <v>87</v>
      </c>
    </row>
    <row r="138" spans="2:51" s="13" customFormat="1" ht="13.5">
      <c r="B138" s="262"/>
      <c r="C138" s="263"/>
      <c r="D138" s="248" t="s">
        <v>180</v>
      </c>
      <c r="E138" s="264" t="s">
        <v>24</v>
      </c>
      <c r="F138" s="265" t="s">
        <v>2968</v>
      </c>
      <c r="G138" s="263"/>
      <c r="H138" s="266">
        <v>135</v>
      </c>
      <c r="I138" s="267"/>
      <c r="J138" s="263"/>
      <c r="K138" s="263"/>
      <c r="L138" s="268"/>
      <c r="M138" s="269"/>
      <c r="N138" s="270"/>
      <c r="O138" s="270"/>
      <c r="P138" s="270"/>
      <c r="Q138" s="270"/>
      <c r="R138" s="270"/>
      <c r="S138" s="270"/>
      <c r="T138" s="271"/>
      <c r="AT138" s="272" t="s">
        <v>180</v>
      </c>
      <c r="AU138" s="272" t="s">
        <v>87</v>
      </c>
      <c r="AV138" s="13" t="s">
        <v>87</v>
      </c>
      <c r="AW138" s="13" t="s">
        <v>38</v>
      </c>
      <c r="AX138" s="13" t="s">
        <v>25</v>
      </c>
      <c r="AY138" s="272" t="s">
        <v>167</v>
      </c>
    </row>
    <row r="139" spans="2:65" s="1" customFormat="1" ht="22.8" customHeight="1">
      <c r="B139" s="47"/>
      <c r="C139" s="236" t="s">
        <v>310</v>
      </c>
      <c r="D139" s="236" t="s">
        <v>169</v>
      </c>
      <c r="E139" s="237" t="s">
        <v>2969</v>
      </c>
      <c r="F139" s="238" t="s">
        <v>2970</v>
      </c>
      <c r="G139" s="239" t="s">
        <v>270</v>
      </c>
      <c r="H139" s="240">
        <v>180</v>
      </c>
      <c r="I139" s="241"/>
      <c r="J139" s="242">
        <f>ROUND(I139*H139,2)</f>
        <v>0</v>
      </c>
      <c r="K139" s="238" t="s">
        <v>24</v>
      </c>
      <c r="L139" s="73"/>
      <c r="M139" s="243" t="s">
        <v>24</v>
      </c>
      <c r="N139" s="244" t="s">
        <v>47</v>
      </c>
      <c r="O139" s="48"/>
      <c r="P139" s="245">
        <f>O139*H139</f>
        <v>0</v>
      </c>
      <c r="Q139" s="245">
        <v>0.00018</v>
      </c>
      <c r="R139" s="245">
        <f>Q139*H139</f>
        <v>0.032400000000000005</v>
      </c>
      <c r="S139" s="245">
        <v>0</v>
      </c>
      <c r="T139" s="246">
        <f>S139*H139</f>
        <v>0</v>
      </c>
      <c r="AR139" s="25" t="s">
        <v>301</v>
      </c>
      <c r="AT139" s="25" t="s">
        <v>169</v>
      </c>
      <c r="AU139" s="25" t="s">
        <v>87</v>
      </c>
      <c r="AY139" s="25" t="s">
        <v>167</v>
      </c>
      <c r="BE139" s="247">
        <f>IF(N139="základní",J139,0)</f>
        <v>0</v>
      </c>
      <c r="BF139" s="247">
        <f>IF(N139="snížená",J139,0)</f>
        <v>0</v>
      </c>
      <c r="BG139" s="247">
        <f>IF(N139="zákl. přenesená",J139,0)</f>
        <v>0</v>
      </c>
      <c r="BH139" s="247">
        <f>IF(N139="sníž. přenesená",J139,0)</f>
        <v>0</v>
      </c>
      <c r="BI139" s="247">
        <f>IF(N139="nulová",J139,0)</f>
        <v>0</v>
      </c>
      <c r="BJ139" s="25" t="s">
        <v>87</v>
      </c>
      <c r="BK139" s="247">
        <f>ROUND(I139*H139,2)</f>
        <v>0</v>
      </c>
      <c r="BL139" s="25" t="s">
        <v>301</v>
      </c>
      <c r="BM139" s="25" t="s">
        <v>2971</v>
      </c>
    </row>
    <row r="140" spans="2:47" s="1" customFormat="1" ht="13.5">
      <c r="B140" s="47"/>
      <c r="C140" s="75"/>
      <c r="D140" s="248" t="s">
        <v>176</v>
      </c>
      <c r="E140" s="75"/>
      <c r="F140" s="249" t="s">
        <v>2970</v>
      </c>
      <c r="G140" s="75"/>
      <c r="H140" s="75"/>
      <c r="I140" s="204"/>
      <c r="J140" s="75"/>
      <c r="K140" s="75"/>
      <c r="L140" s="73"/>
      <c r="M140" s="250"/>
      <c r="N140" s="48"/>
      <c r="O140" s="48"/>
      <c r="P140" s="48"/>
      <c r="Q140" s="48"/>
      <c r="R140" s="48"/>
      <c r="S140" s="48"/>
      <c r="T140" s="96"/>
      <c r="AT140" s="25" t="s">
        <v>176</v>
      </c>
      <c r="AU140" s="25" t="s">
        <v>87</v>
      </c>
    </row>
    <row r="141" spans="2:51" s="12" customFormat="1" ht="13.5">
      <c r="B141" s="252"/>
      <c r="C141" s="253"/>
      <c r="D141" s="248" t="s">
        <v>180</v>
      </c>
      <c r="E141" s="254" t="s">
        <v>24</v>
      </c>
      <c r="F141" s="255" t="s">
        <v>2972</v>
      </c>
      <c r="G141" s="253"/>
      <c r="H141" s="254" t="s">
        <v>24</v>
      </c>
      <c r="I141" s="256"/>
      <c r="J141" s="253"/>
      <c r="K141" s="253"/>
      <c r="L141" s="257"/>
      <c r="M141" s="258"/>
      <c r="N141" s="259"/>
      <c r="O141" s="259"/>
      <c r="P141" s="259"/>
      <c r="Q141" s="259"/>
      <c r="R141" s="259"/>
      <c r="S141" s="259"/>
      <c r="T141" s="260"/>
      <c r="AT141" s="261" t="s">
        <v>180</v>
      </c>
      <c r="AU141" s="261" t="s">
        <v>87</v>
      </c>
      <c r="AV141" s="12" t="s">
        <v>25</v>
      </c>
      <c r="AW141" s="12" t="s">
        <v>38</v>
      </c>
      <c r="AX141" s="12" t="s">
        <v>75</v>
      </c>
      <c r="AY141" s="261" t="s">
        <v>167</v>
      </c>
    </row>
    <row r="142" spans="2:51" s="13" customFormat="1" ht="13.5">
      <c r="B142" s="262"/>
      <c r="C142" s="263"/>
      <c r="D142" s="248" t="s">
        <v>180</v>
      </c>
      <c r="E142" s="264" t="s">
        <v>24</v>
      </c>
      <c r="F142" s="265" t="s">
        <v>2973</v>
      </c>
      <c r="G142" s="263"/>
      <c r="H142" s="266">
        <v>180</v>
      </c>
      <c r="I142" s="267"/>
      <c r="J142" s="263"/>
      <c r="K142" s="263"/>
      <c r="L142" s="268"/>
      <c r="M142" s="269"/>
      <c r="N142" s="270"/>
      <c r="O142" s="270"/>
      <c r="P142" s="270"/>
      <c r="Q142" s="270"/>
      <c r="R142" s="270"/>
      <c r="S142" s="270"/>
      <c r="T142" s="271"/>
      <c r="AT142" s="272" t="s">
        <v>180</v>
      </c>
      <c r="AU142" s="272" t="s">
        <v>87</v>
      </c>
      <c r="AV142" s="13" t="s">
        <v>87</v>
      </c>
      <c r="AW142" s="13" t="s">
        <v>38</v>
      </c>
      <c r="AX142" s="13" t="s">
        <v>25</v>
      </c>
      <c r="AY142" s="272" t="s">
        <v>167</v>
      </c>
    </row>
    <row r="143" spans="2:65" s="1" customFormat="1" ht="22.8" customHeight="1">
      <c r="B143" s="47"/>
      <c r="C143" s="236" t="s">
        <v>320</v>
      </c>
      <c r="D143" s="236" t="s">
        <v>169</v>
      </c>
      <c r="E143" s="237" t="s">
        <v>2974</v>
      </c>
      <c r="F143" s="238" t="s">
        <v>2975</v>
      </c>
      <c r="G143" s="239" t="s">
        <v>270</v>
      </c>
      <c r="H143" s="240">
        <v>70</v>
      </c>
      <c r="I143" s="241"/>
      <c r="J143" s="242">
        <f>ROUND(I143*H143,2)</f>
        <v>0</v>
      </c>
      <c r="K143" s="238" t="s">
        <v>24</v>
      </c>
      <c r="L143" s="73"/>
      <c r="M143" s="243" t="s">
        <v>24</v>
      </c>
      <c r="N143" s="244" t="s">
        <v>47</v>
      </c>
      <c r="O143" s="48"/>
      <c r="P143" s="245">
        <f>O143*H143</f>
        <v>0</v>
      </c>
      <c r="Q143" s="245">
        <v>0.0002</v>
      </c>
      <c r="R143" s="245">
        <f>Q143*H143</f>
        <v>0.014</v>
      </c>
      <c r="S143" s="245">
        <v>0</v>
      </c>
      <c r="T143" s="246">
        <f>S143*H143</f>
        <v>0</v>
      </c>
      <c r="AR143" s="25" t="s">
        <v>301</v>
      </c>
      <c r="AT143" s="25" t="s">
        <v>169</v>
      </c>
      <c r="AU143" s="25" t="s">
        <v>87</v>
      </c>
      <c r="AY143" s="25" t="s">
        <v>167</v>
      </c>
      <c r="BE143" s="247">
        <f>IF(N143="základní",J143,0)</f>
        <v>0</v>
      </c>
      <c r="BF143" s="247">
        <f>IF(N143="snížená",J143,0)</f>
        <v>0</v>
      </c>
      <c r="BG143" s="247">
        <f>IF(N143="zákl. přenesená",J143,0)</f>
        <v>0</v>
      </c>
      <c r="BH143" s="247">
        <f>IF(N143="sníž. přenesená",J143,0)</f>
        <v>0</v>
      </c>
      <c r="BI143" s="247">
        <f>IF(N143="nulová",J143,0)</f>
        <v>0</v>
      </c>
      <c r="BJ143" s="25" t="s">
        <v>87</v>
      </c>
      <c r="BK143" s="247">
        <f>ROUND(I143*H143,2)</f>
        <v>0</v>
      </c>
      <c r="BL143" s="25" t="s">
        <v>301</v>
      </c>
      <c r="BM143" s="25" t="s">
        <v>2976</v>
      </c>
    </row>
    <row r="144" spans="2:47" s="1" customFormat="1" ht="13.5">
      <c r="B144" s="47"/>
      <c r="C144" s="75"/>
      <c r="D144" s="248" t="s">
        <v>176</v>
      </c>
      <c r="E144" s="75"/>
      <c r="F144" s="249" t="s">
        <v>2977</v>
      </c>
      <c r="G144" s="75"/>
      <c r="H144" s="75"/>
      <c r="I144" s="204"/>
      <c r="J144" s="75"/>
      <c r="K144" s="75"/>
      <c r="L144" s="73"/>
      <c r="M144" s="250"/>
      <c r="N144" s="48"/>
      <c r="O144" s="48"/>
      <c r="P144" s="48"/>
      <c r="Q144" s="48"/>
      <c r="R144" s="48"/>
      <c r="S144" s="48"/>
      <c r="T144" s="96"/>
      <c r="AT144" s="25" t="s">
        <v>176</v>
      </c>
      <c r="AU144" s="25" t="s">
        <v>87</v>
      </c>
    </row>
    <row r="145" spans="2:51" s="12" customFormat="1" ht="13.5">
      <c r="B145" s="252"/>
      <c r="C145" s="253"/>
      <c r="D145" s="248" t="s">
        <v>180</v>
      </c>
      <c r="E145" s="254" t="s">
        <v>24</v>
      </c>
      <c r="F145" s="255" t="s">
        <v>2972</v>
      </c>
      <c r="G145" s="253"/>
      <c r="H145" s="254" t="s">
        <v>24</v>
      </c>
      <c r="I145" s="256"/>
      <c r="J145" s="253"/>
      <c r="K145" s="253"/>
      <c r="L145" s="257"/>
      <c r="M145" s="258"/>
      <c r="N145" s="259"/>
      <c r="O145" s="259"/>
      <c r="P145" s="259"/>
      <c r="Q145" s="259"/>
      <c r="R145" s="259"/>
      <c r="S145" s="259"/>
      <c r="T145" s="260"/>
      <c r="AT145" s="261" t="s">
        <v>180</v>
      </c>
      <c r="AU145" s="261" t="s">
        <v>87</v>
      </c>
      <c r="AV145" s="12" t="s">
        <v>25</v>
      </c>
      <c r="AW145" s="12" t="s">
        <v>38</v>
      </c>
      <c r="AX145" s="12" t="s">
        <v>75</v>
      </c>
      <c r="AY145" s="261" t="s">
        <v>167</v>
      </c>
    </row>
    <row r="146" spans="2:51" s="13" customFormat="1" ht="13.5">
      <c r="B146" s="262"/>
      <c r="C146" s="263"/>
      <c r="D146" s="248" t="s">
        <v>180</v>
      </c>
      <c r="E146" s="264" t="s">
        <v>24</v>
      </c>
      <c r="F146" s="265" t="s">
        <v>2978</v>
      </c>
      <c r="G146" s="263"/>
      <c r="H146" s="266">
        <v>70</v>
      </c>
      <c r="I146" s="267"/>
      <c r="J146" s="263"/>
      <c r="K146" s="263"/>
      <c r="L146" s="268"/>
      <c r="M146" s="269"/>
      <c r="N146" s="270"/>
      <c r="O146" s="270"/>
      <c r="P146" s="270"/>
      <c r="Q146" s="270"/>
      <c r="R146" s="270"/>
      <c r="S146" s="270"/>
      <c r="T146" s="271"/>
      <c r="AT146" s="272" t="s">
        <v>180</v>
      </c>
      <c r="AU146" s="272" t="s">
        <v>87</v>
      </c>
      <c r="AV146" s="13" t="s">
        <v>87</v>
      </c>
      <c r="AW146" s="13" t="s">
        <v>38</v>
      </c>
      <c r="AX146" s="13" t="s">
        <v>25</v>
      </c>
      <c r="AY146" s="272" t="s">
        <v>167</v>
      </c>
    </row>
    <row r="147" spans="2:65" s="1" customFormat="1" ht="22.8" customHeight="1">
      <c r="B147" s="47"/>
      <c r="C147" s="236" t="s">
        <v>325</v>
      </c>
      <c r="D147" s="236" t="s">
        <v>169</v>
      </c>
      <c r="E147" s="237" t="s">
        <v>2979</v>
      </c>
      <c r="F147" s="238" t="s">
        <v>2980</v>
      </c>
      <c r="G147" s="239" t="s">
        <v>270</v>
      </c>
      <c r="H147" s="240">
        <v>25</v>
      </c>
      <c r="I147" s="241"/>
      <c r="J147" s="242">
        <f>ROUND(I147*H147,2)</f>
        <v>0</v>
      </c>
      <c r="K147" s="238" t="s">
        <v>24</v>
      </c>
      <c r="L147" s="73"/>
      <c r="M147" s="243" t="s">
        <v>24</v>
      </c>
      <c r="N147" s="244" t="s">
        <v>47</v>
      </c>
      <c r="O147" s="48"/>
      <c r="P147" s="245">
        <f>O147*H147</f>
        <v>0</v>
      </c>
      <c r="Q147" s="245">
        <v>0.00053</v>
      </c>
      <c r="R147" s="245">
        <f>Q147*H147</f>
        <v>0.01325</v>
      </c>
      <c r="S147" s="245">
        <v>0</v>
      </c>
      <c r="T147" s="246">
        <f>S147*H147</f>
        <v>0</v>
      </c>
      <c r="AR147" s="25" t="s">
        <v>301</v>
      </c>
      <c r="AT147" s="25" t="s">
        <v>169</v>
      </c>
      <c r="AU147" s="25" t="s">
        <v>87</v>
      </c>
      <c r="AY147" s="25" t="s">
        <v>167</v>
      </c>
      <c r="BE147" s="247">
        <f>IF(N147="základní",J147,0)</f>
        <v>0</v>
      </c>
      <c r="BF147" s="247">
        <f>IF(N147="snížená",J147,0)</f>
        <v>0</v>
      </c>
      <c r="BG147" s="247">
        <f>IF(N147="zákl. přenesená",J147,0)</f>
        <v>0</v>
      </c>
      <c r="BH147" s="247">
        <f>IF(N147="sníž. přenesená",J147,0)</f>
        <v>0</v>
      </c>
      <c r="BI147" s="247">
        <f>IF(N147="nulová",J147,0)</f>
        <v>0</v>
      </c>
      <c r="BJ147" s="25" t="s">
        <v>87</v>
      </c>
      <c r="BK147" s="247">
        <f>ROUND(I147*H147,2)</f>
        <v>0</v>
      </c>
      <c r="BL147" s="25" t="s">
        <v>301</v>
      </c>
      <c r="BM147" s="25" t="s">
        <v>2981</v>
      </c>
    </row>
    <row r="148" spans="2:47" s="1" customFormat="1" ht="13.5">
      <c r="B148" s="47"/>
      <c r="C148" s="75"/>
      <c r="D148" s="248" t="s">
        <v>176</v>
      </c>
      <c r="E148" s="75"/>
      <c r="F148" s="249" t="s">
        <v>2980</v>
      </c>
      <c r="G148" s="75"/>
      <c r="H148" s="75"/>
      <c r="I148" s="204"/>
      <c r="J148" s="75"/>
      <c r="K148" s="75"/>
      <c r="L148" s="73"/>
      <c r="M148" s="250"/>
      <c r="N148" s="48"/>
      <c r="O148" s="48"/>
      <c r="P148" s="48"/>
      <c r="Q148" s="48"/>
      <c r="R148" s="48"/>
      <c r="S148" s="48"/>
      <c r="T148" s="96"/>
      <c r="AT148" s="25" t="s">
        <v>176</v>
      </c>
      <c r="AU148" s="25" t="s">
        <v>87</v>
      </c>
    </row>
    <row r="149" spans="2:51" s="12" customFormat="1" ht="13.5">
      <c r="B149" s="252"/>
      <c r="C149" s="253"/>
      <c r="D149" s="248" t="s">
        <v>180</v>
      </c>
      <c r="E149" s="254" t="s">
        <v>24</v>
      </c>
      <c r="F149" s="255" t="s">
        <v>2972</v>
      </c>
      <c r="G149" s="253"/>
      <c r="H149" s="254" t="s">
        <v>24</v>
      </c>
      <c r="I149" s="256"/>
      <c r="J149" s="253"/>
      <c r="K149" s="253"/>
      <c r="L149" s="257"/>
      <c r="M149" s="258"/>
      <c r="N149" s="259"/>
      <c r="O149" s="259"/>
      <c r="P149" s="259"/>
      <c r="Q149" s="259"/>
      <c r="R149" s="259"/>
      <c r="S149" s="259"/>
      <c r="T149" s="260"/>
      <c r="AT149" s="261" t="s">
        <v>180</v>
      </c>
      <c r="AU149" s="261" t="s">
        <v>87</v>
      </c>
      <c r="AV149" s="12" t="s">
        <v>25</v>
      </c>
      <c r="AW149" s="12" t="s">
        <v>38</v>
      </c>
      <c r="AX149" s="12" t="s">
        <v>75</v>
      </c>
      <c r="AY149" s="261" t="s">
        <v>167</v>
      </c>
    </row>
    <row r="150" spans="2:51" s="13" customFormat="1" ht="13.5">
      <c r="B150" s="262"/>
      <c r="C150" s="263"/>
      <c r="D150" s="248" t="s">
        <v>180</v>
      </c>
      <c r="E150" s="264" t="s">
        <v>24</v>
      </c>
      <c r="F150" s="265" t="s">
        <v>1561</v>
      </c>
      <c r="G150" s="263"/>
      <c r="H150" s="266">
        <v>25</v>
      </c>
      <c r="I150" s="267"/>
      <c r="J150" s="263"/>
      <c r="K150" s="263"/>
      <c r="L150" s="268"/>
      <c r="M150" s="269"/>
      <c r="N150" s="270"/>
      <c r="O150" s="270"/>
      <c r="P150" s="270"/>
      <c r="Q150" s="270"/>
      <c r="R150" s="270"/>
      <c r="S150" s="270"/>
      <c r="T150" s="271"/>
      <c r="AT150" s="272" t="s">
        <v>180</v>
      </c>
      <c r="AU150" s="272" t="s">
        <v>87</v>
      </c>
      <c r="AV150" s="13" t="s">
        <v>87</v>
      </c>
      <c r="AW150" s="13" t="s">
        <v>38</v>
      </c>
      <c r="AX150" s="13" t="s">
        <v>25</v>
      </c>
      <c r="AY150" s="272" t="s">
        <v>167</v>
      </c>
    </row>
    <row r="151" spans="2:65" s="1" customFormat="1" ht="14.4" customHeight="1">
      <c r="B151" s="47"/>
      <c r="C151" s="236" t="s">
        <v>331</v>
      </c>
      <c r="D151" s="236" t="s">
        <v>169</v>
      </c>
      <c r="E151" s="237" t="s">
        <v>2982</v>
      </c>
      <c r="F151" s="238" t="s">
        <v>2983</v>
      </c>
      <c r="G151" s="239" t="s">
        <v>270</v>
      </c>
      <c r="H151" s="240">
        <v>275</v>
      </c>
      <c r="I151" s="241"/>
      <c r="J151" s="242">
        <f>ROUND(I151*H151,2)</f>
        <v>0</v>
      </c>
      <c r="K151" s="238" t="s">
        <v>24</v>
      </c>
      <c r="L151" s="73"/>
      <c r="M151" s="243" t="s">
        <v>24</v>
      </c>
      <c r="N151" s="244" t="s">
        <v>47</v>
      </c>
      <c r="O151" s="48"/>
      <c r="P151" s="245">
        <f>O151*H151</f>
        <v>0</v>
      </c>
      <c r="Q151" s="245">
        <v>0</v>
      </c>
      <c r="R151" s="245">
        <f>Q151*H151</f>
        <v>0</v>
      </c>
      <c r="S151" s="245">
        <v>0</v>
      </c>
      <c r="T151" s="246">
        <f>S151*H151</f>
        <v>0</v>
      </c>
      <c r="AR151" s="25" t="s">
        <v>301</v>
      </c>
      <c r="AT151" s="25" t="s">
        <v>169</v>
      </c>
      <c r="AU151" s="25" t="s">
        <v>87</v>
      </c>
      <c r="AY151" s="25" t="s">
        <v>167</v>
      </c>
      <c r="BE151" s="247">
        <f>IF(N151="základní",J151,0)</f>
        <v>0</v>
      </c>
      <c r="BF151" s="247">
        <f>IF(N151="snížená",J151,0)</f>
        <v>0</v>
      </c>
      <c r="BG151" s="247">
        <f>IF(N151="zákl. přenesená",J151,0)</f>
        <v>0</v>
      </c>
      <c r="BH151" s="247">
        <f>IF(N151="sníž. přenesená",J151,0)</f>
        <v>0</v>
      </c>
      <c r="BI151" s="247">
        <f>IF(N151="nulová",J151,0)</f>
        <v>0</v>
      </c>
      <c r="BJ151" s="25" t="s">
        <v>87</v>
      </c>
      <c r="BK151" s="247">
        <f>ROUND(I151*H151,2)</f>
        <v>0</v>
      </c>
      <c r="BL151" s="25" t="s">
        <v>301</v>
      </c>
      <c r="BM151" s="25" t="s">
        <v>2984</v>
      </c>
    </row>
    <row r="152" spans="2:47" s="1" customFormat="1" ht="13.5">
      <c r="B152" s="47"/>
      <c r="C152" s="75"/>
      <c r="D152" s="248" t="s">
        <v>176</v>
      </c>
      <c r="E152" s="75"/>
      <c r="F152" s="249" t="s">
        <v>2983</v>
      </c>
      <c r="G152" s="75"/>
      <c r="H152" s="75"/>
      <c r="I152" s="204"/>
      <c r="J152" s="75"/>
      <c r="K152" s="75"/>
      <c r="L152" s="73"/>
      <c r="M152" s="250"/>
      <c r="N152" s="48"/>
      <c r="O152" s="48"/>
      <c r="P152" s="48"/>
      <c r="Q152" s="48"/>
      <c r="R152" s="48"/>
      <c r="S152" s="48"/>
      <c r="T152" s="96"/>
      <c r="AT152" s="25" t="s">
        <v>176</v>
      </c>
      <c r="AU152" s="25" t="s">
        <v>87</v>
      </c>
    </row>
    <row r="153" spans="2:51" s="13" customFormat="1" ht="13.5">
      <c r="B153" s="262"/>
      <c r="C153" s="263"/>
      <c r="D153" s="248" t="s">
        <v>180</v>
      </c>
      <c r="E153" s="264" t="s">
        <v>24</v>
      </c>
      <c r="F153" s="265" t="s">
        <v>2985</v>
      </c>
      <c r="G153" s="263"/>
      <c r="H153" s="266">
        <v>275</v>
      </c>
      <c r="I153" s="267"/>
      <c r="J153" s="263"/>
      <c r="K153" s="263"/>
      <c r="L153" s="268"/>
      <c r="M153" s="269"/>
      <c r="N153" s="270"/>
      <c r="O153" s="270"/>
      <c r="P153" s="270"/>
      <c r="Q153" s="270"/>
      <c r="R153" s="270"/>
      <c r="S153" s="270"/>
      <c r="T153" s="271"/>
      <c r="AT153" s="272" t="s">
        <v>180</v>
      </c>
      <c r="AU153" s="272" t="s">
        <v>87</v>
      </c>
      <c r="AV153" s="13" t="s">
        <v>87</v>
      </c>
      <c r="AW153" s="13" t="s">
        <v>38</v>
      </c>
      <c r="AX153" s="13" t="s">
        <v>25</v>
      </c>
      <c r="AY153" s="272" t="s">
        <v>167</v>
      </c>
    </row>
    <row r="154" spans="2:65" s="1" customFormat="1" ht="22.8" customHeight="1">
      <c r="B154" s="47"/>
      <c r="C154" s="236" t="s">
        <v>9</v>
      </c>
      <c r="D154" s="236" t="s">
        <v>169</v>
      </c>
      <c r="E154" s="237" t="s">
        <v>2986</v>
      </c>
      <c r="F154" s="238" t="s">
        <v>2987</v>
      </c>
      <c r="G154" s="239" t="s">
        <v>296</v>
      </c>
      <c r="H154" s="240">
        <v>0.614</v>
      </c>
      <c r="I154" s="241"/>
      <c r="J154" s="242">
        <f>ROUND(I154*H154,2)</f>
        <v>0</v>
      </c>
      <c r="K154" s="238" t="s">
        <v>24</v>
      </c>
      <c r="L154" s="73"/>
      <c r="M154" s="243" t="s">
        <v>24</v>
      </c>
      <c r="N154" s="244" t="s">
        <v>47</v>
      </c>
      <c r="O154" s="48"/>
      <c r="P154" s="245">
        <f>O154*H154</f>
        <v>0</v>
      </c>
      <c r="Q154" s="245">
        <v>0</v>
      </c>
      <c r="R154" s="245">
        <f>Q154*H154</f>
        <v>0</v>
      </c>
      <c r="S154" s="245">
        <v>0</v>
      </c>
      <c r="T154" s="246">
        <f>S154*H154</f>
        <v>0</v>
      </c>
      <c r="AR154" s="25" t="s">
        <v>301</v>
      </c>
      <c r="AT154" s="25" t="s">
        <v>169</v>
      </c>
      <c r="AU154" s="25" t="s">
        <v>87</v>
      </c>
      <c r="AY154" s="25" t="s">
        <v>167</v>
      </c>
      <c r="BE154" s="247">
        <f>IF(N154="základní",J154,0)</f>
        <v>0</v>
      </c>
      <c r="BF154" s="247">
        <f>IF(N154="snížená",J154,0)</f>
        <v>0</v>
      </c>
      <c r="BG154" s="247">
        <f>IF(N154="zákl. přenesená",J154,0)</f>
        <v>0</v>
      </c>
      <c r="BH154" s="247">
        <f>IF(N154="sníž. přenesená",J154,0)</f>
        <v>0</v>
      </c>
      <c r="BI154" s="247">
        <f>IF(N154="nulová",J154,0)</f>
        <v>0</v>
      </c>
      <c r="BJ154" s="25" t="s">
        <v>87</v>
      </c>
      <c r="BK154" s="247">
        <f>ROUND(I154*H154,2)</f>
        <v>0</v>
      </c>
      <c r="BL154" s="25" t="s">
        <v>301</v>
      </c>
      <c r="BM154" s="25" t="s">
        <v>2988</v>
      </c>
    </row>
    <row r="155" spans="2:47" s="1" customFormat="1" ht="13.5">
      <c r="B155" s="47"/>
      <c r="C155" s="75"/>
      <c r="D155" s="248" t="s">
        <v>176</v>
      </c>
      <c r="E155" s="75"/>
      <c r="F155" s="249" t="s">
        <v>2987</v>
      </c>
      <c r="G155" s="75"/>
      <c r="H155" s="75"/>
      <c r="I155" s="204"/>
      <c r="J155" s="75"/>
      <c r="K155" s="75"/>
      <c r="L155" s="73"/>
      <c r="M155" s="250"/>
      <c r="N155" s="48"/>
      <c r="O155" s="48"/>
      <c r="P155" s="48"/>
      <c r="Q155" s="48"/>
      <c r="R155" s="48"/>
      <c r="S155" s="48"/>
      <c r="T155" s="96"/>
      <c r="AT155" s="25" t="s">
        <v>176</v>
      </c>
      <c r="AU155" s="25" t="s">
        <v>87</v>
      </c>
    </row>
    <row r="156" spans="2:63" s="11" customFormat="1" ht="29.85" customHeight="1">
      <c r="B156" s="220"/>
      <c r="C156" s="221"/>
      <c r="D156" s="222" t="s">
        <v>74</v>
      </c>
      <c r="E156" s="234" t="s">
        <v>2989</v>
      </c>
      <c r="F156" s="234" t="s">
        <v>2990</v>
      </c>
      <c r="G156" s="221"/>
      <c r="H156" s="221"/>
      <c r="I156" s="224"/>
      <c r="J156" s="235">
        <f>BK156</f>
        <v>0</v>
      </c>
      <c r="K156" s="221"/>
      <c r="L156" s="226"/>
      <c r="M156" s="227"/>
      <c r="N156" s="228"/>
      <c r="O156" s="228"/>
      <c r="P156" s="229">
        <f>SUM(P157:P190)</f>
        <v>0</v>
      </c>
      <c r="Q156" s="228"/>
      <c r="R156" s="229">
        <f>SUM(R157:R190)</f>
        <v>0.02203673</v>
      </c>
      <c r="S156" s="228"/>
      <c r="T156" s="230">
        <f>SUM(T157:T190)</f>
        <v>0</v>
      </c>
      <c r="AR156" s="231" t="s">
        <v>87</v>
      </c>
      <c r="AT156" s="232" t="s">
        <v>74</v>
      </c>
      <c r="AU156" s="232" t="s">
        <v>25</v>
      </c>
      <c r="AY156" s="231" t="s">
        <v>167</v>
      </c>
      <c r="BK156" s="233">
        <f>SUM(BK157:BK190)</f>
        <v>0</v>
      </c>
    </row>
    <row r="157" spans="2:65" s="1" customFormat="1" ht="14.4" customHeight="1">
      <c r="B157" s="47"/>
      <c r="C157" s="236" t="s">
        <v>348</v>
      </c>
      <c r="D157" s="236" t="s">
        <v>169</v>
      </c>
      <c r="E157" s="237" t="s">
        <v>2991</v>
      </c>
      <c r="F157" s="238" t="s">
        <v>2992</v>
      </c>
      <c r="G157" s="239" t="s">
        <v>931</v>
      </c>
      <c r="H157" s="240">
        <v>10</v>
      </c>
      <c r="I157" s="241"/>
      <c r="J157" s="242">
        <f>ROUND(I157*H157,2)</f>
        <v>0</v>
      </c>
      <c r="K157" s="238" t="s">
        <v>24</v>
      </c>
      <c r="L157" s="73"/>
      <c r="M157" s="243" t="s">
        <v>24</v>
      </c>
      <c r="N157" s="244" t="s">
        <v>47</v>
      </c>
      <c r="O157" s="48"/>
      <c r="P157" s="245">
        <f>O157*H157</f>
        <v>0</v>
      </c>
      <c r="Q157" s="245">
        <v>8.3315E-05</v>
      </c>
      <c r="R157" s="245">
        <f>Q157*H157</f>
        <v>0.00083315</v>
      </c>
      <c r="S157" s="245">
        <v>0</v>
      </c>
      <c r="T157" s="246">
        <f>S157*H157</f>
        <v>0</v>
      </c>
      <c r="AR157" s="25" t="s">
        <v>301</v>
      </c>
      <c r="AT157" s="25" t="s">
        <v>169</v>
      </c>
      <c r="AU157" s="25" t="s">
        <v>87</v>
      </c>
      <c r="AY157" s="25" t="s">
        <v>167</v>
      </c>
      <c r="BE157" s="247">
        <f>IF(N157="základní",J157,0)</f>
        <v>0</v>
      </c>
      <c r="BF157" s="247">
        <f>IF(N157="snížená",J157,0)</f>
        <v>0</v>
      </c>
      <c r="BG157" s="247">
        <f>IF(N157="zákl. přenesená",J157,0)</f>
        <v>0</v>
      </c>
      <c r="BH157" s="247">
        <f>IF(N157="sníž. přenesená",J157,0)</f>
        <v>0</v>
      </c>
      <c r="BI157" s="247">
        <f>IF(N157="nulová",J157,0)</f>
        <v>0</v>
      </c>
      <c r="BJ157" s="25" t="s">
        <v>87</v>
      </c>
      <c r="BK157" s="247">
        <f>ROUND(I157*H157,2)</f>
        <v>0</v>
      </c>
      <c r="BL157" s="25" t="s">
        <v>301</v>
      </c>
      <c r="BM157" s="25" t="s">
        <v>2993</v>
      </c>
    </row>
    <row r="158" spans="2:47" s="1" customFormat="1" ht="13.5">
      <c r="B158" s="47"/>
      <c r="C158" s="75"/>
      <c r="D158" s="248" t="s">
        <v>176</v>
      </c>
      <c r="E158" s="75"/>
      <c r="F158" s="249" t="s">
        <v>2992</v>
      </c>
      <c r="G158" s="75"/>
      <c r="H158" s="75"/>
      <c r="I158" s="204"/>
      <c r="J158" s="75"/>
      <c r="K158" s="75"/>
      <c r="L158" s="73"/>
      <c r="M158" s="250"/>
      <c r="N158" s="48"/>
      <c r="O158" s="48"/>
      <c r="P158" s="48"/>
      <c r="Q158" s="48"/>
      <c r="R158" s="48"/>
      <c r="S158" s="48"/>
      <c r="T158" s="96"/>
      <c r="AT158" s="25" t="s">
        <v>176</v>
      </c>
      <c r="AU158" s="25" t="s">
        <v>87</v>
      </c>
    </row>
    <row r="159" spans="2:65" s="1" customFormat="1" ht="22.8" customHeight="1">
      <c r="B159" s="47"/>
      <c r="C159" s="285" t="s">
        <v>354</v>
      </c>
      <c r="D159" s="285" t="s">
        <v>293</v>
      </c>
      <c r="E159" s="286" t="s">
        <v>2994</v>
      </c>
      <c r="F159" s="287" t="s">
        <v>2995</v>
      </c>
      <c r="G159" s="288" t="s">
        <v>931</v>
      </c>
      <c r="H159" s="289">
        <v>10</v>
      </c>
      <c r="I159" s="290"/>
      <c r="J159" s="291">
        <f>ROUND(I159*H159,2)</f>
        <v>0</v>
      </c>
      <c r="K159" s="287" t="s">
        <v>24</v>
      </c>
      <c r="L159" s="292"/>
      <c r="M159" s="293" t="s">
        <v>24</v>
      </c>
      <c r="N159" s="294" t="s">
        <v>47</v>
      </c>
      <c r="O159" s="48"/>
      <c r="P159" s="245">
        <f>O159*H159</f>
        <v>0</v>
      </c>
      <c r="Q159" s="245">
        <v>0.00037</v>
      </c>
      <c r="R159" s="245">
        <f>Q159*H159</f>
        <v>0.0037</v>
      </c>
      <c r="S159" s="245">
        <v>0</v>
      </c>
      <c r="T159" s="246">
        <f>S159*H159</f>
        <v>0</v>
      </c>
      <c r="AR159" s="25" t="s">
        <v>419</v>
      </c>
      <c r="AT159" s="25" t="s">
        <v>293</v>
      </c>
      <c r="AU159" s="25" t="s">
        <v>87</v>
      </c>
      <c r="AY159" s="25" t="s">
        <v>167</v>
      </c>
      <c r="BE159" s="247">
        <f>IF(N159="základní",J159,0)</f>
        <v>0</v>
      </c>
      <c r="BF159" s="247">
        <f>IF(N159="snížená",J159,0)</f>
        <v>0</v>
      </c>
      <c r="BG159" s="247">
        <f>IF(N159="zákl. přenesená",J159,0)</f>
        <v>0</v>
      </c>
      <c r="BH159" s="247">
        <f>IF(N159="sníž. přenesená",J159,0)</f>
        <v>0</v>
      </c>
      <c r="BI159" s="247">
        <f>IF(N159="nulová",J159,0)</f>
        <v>0</v>
      </c>
      <c r="BJ159" s="25" t="s">
        <v>87</v>
      </c>
      <c r="BK159" s="247">
        <f>ROUND(I159*H159,2)</f>
        <v>0</v>
      </c>
      <c r="BL159" s="25" t="s">
        <v>301</v>
      </c>
      <c r="BM159" s="25" t="s">
        <v>2996</v>
      </c>
    </row>
    <row r="160" spans="2:47" s="1" customFormat="1" ht="13.5">
      <c r="B160" s="47"/>
      <c r="C160" s="75"/>
      <c r="D160" s="248" t="s">
        <v>176</v>
      </c>
      <c r="E160" s="75"/>
      <c r="F160" s="249" t="s">
        <v>2997</v>
      </c>
      <c r="G160" s="75"/>
      <c r="H160" s="75"/>
      <c r="I160" s="204"/>
      <c r="J160" s="75"/>
      <c r="K160" s="75"/>
      <c r="L160" s="73"/>
      <c r="M160" s="250"/>
      <c r="N160" s="48"/>
      <c r="O160" s="48"/>
      <c r="P160" s="48"/>
      <c r="Q160" s="48"/>
      <c r="R160" s="48"/>
      <c r="S160" s="48"/>
      <c r="T160" s="96"/>
      <c r="AT160" s="25" t="s">
        <v>176</v>
      </c>
      <c r="AU160" s="25" t="s">
        <v>87</v>
      </c>
    </row>
    <row r="161" spans="2:65" s="1" customFormat="1" ht="14.4" customHeight="1">
      <c r="B161" s="47"/>
      <c r="C161" s="236" t="s">
        <v>361</v>
      </c>
      <c r="D161" s="236" t="s">
        <v>169</v>
      </c>
      <c r="E161" s="237" t="s">
        <v>2998</v>
      </c>
      <c r="F161" s="238" t="s">
        <v>2999</v>
      </c>
      <c r="G161" s="239" t="s">
        <v>931</v>
      </c>
      <c r="H161" s="240">
        <v>2</v>
      </c>
      <c r="I161" s="241"/>
      <c r="J161" s="242">
        <f>ROUND(I161*H161,2)</f>
        <v>0</v>
      </c>
      <c r="K161" s="238" t="s">
        <v>24</v>
      </c>
      <c r="L161" s="73"/>
      <c r="M161" s="243" t="s">
        <v>24</v>
      </c>
      <c r="N161" s="244" t="s">
        <v>47</v>
      </c>
      <c r="O161" s="48"/>
      <c r="P161" s="245">
        <f>O161*H161</f>
        <v>0</v>
      </c>
      <c r="Q161" s="245">
        <v>0.000105925</v>
      </c>
      <c r="R161" s="245">
        <f>Q161*H161</f>
        <v>0.00021185</v>
      </c>
      <c r="S161" s="245">
        <v>0</v>
      </c>
      <c r="T161" s="246">
        <f>S161*H161</f>
        <v>0</v>
      </c>
      <c r="AR161" s="25" t="s">
        <v>301</v>
      </c>
      <c r="AT161" s="25" t="s">
        <v>169</v>
      </c>
      <c r="AU161" s="25" t="s">
        <v>87</v>
      </c>
      <c r="AY161" s="25" t="s">
        <v>167</v>
      </c>
      <c r="BE161" s="247">
        <f>IF(N161="základní",J161,0)</f>
        <v>0</v>
      </c>
      <c r="BF161" s="247">
        <f>IF(N161="snížená",J161,0)</f>
        <v>0</v>
      </c>
      <c r="BG161" s="247">
        <f>IF(N161="zákl. přenesená",J161,0)</f>
        <v>0</v>
      </c>
      <c r="BH161" s="247">
        <f>IF(N161="sníž. přenesená",J161,0)</f>
        <v>0</v>
      </c>
      <c r="BI161" s="247">
        <f>IF(N161="nulová",J161,0)</f>
        <v>0</v>
      </c>
      <c r="BJ161" s="25" t="s">
        <v>87</v>
      </c>
      <c r="BK161" s="247">
        <f>ROUND(I161*H161,2)</f>
        <v>0</v>
      </c>
      <c r="BL161" s="25" t="s">
        <v>301</v>
      </c>
      <c r="BM161" s="25" t="s">
        <v>3000</v>
      </c>
    </row>
    <row r="162" spans="2:47" s="1" customFormat="1" ht="13.5">
      <c r="B162" s="47"/>
      <c r="C162" s="75"/>
      <c r="D162" s="248" t="s">
        <v>176</v>
      </c>
      <c r="E162" s="75"/>
      <c r="F162" s="249" t="s">
        <v>2999</v>
      </c>
      <c r="G162" s="75"/>
      <c r="H162" s="75"/>
      <c r="I162" s="204"/>
      <c r="J162" s="75"/>
      <c r="K162" s="75"/>
      <c r="L162" s="73"/>
      <c r="M162" s="250"/>
      <c r="N162" s="48"/>
      <c r="O162" s="48"/>
      <c r="P162" s="48"/>
      <c r="Q162" s="48"/>
      <c r="R162" s="48"/>
      <c r="S162" s="48"/>
      <c r="T162" s="96"/>
      <c r="AT162" s="25" t="s">
        <v>176</v>
      </c>
      <c r="AU162" s="25" t="s">
        <v>87</v>
      </c>
    </row>
    <row r="163" spans="2:65" s="1" customFormat="1" ht="14.4" customHeight="1">
      <c r="B163" s="47"/>
      <c r="C163" s="285" t="s">
        <v>367</v>
      </c>
      <c r="D163" s="285" t="s">
        <v>293</v>
      </c>
      <c r="E163" s="286" t="s">
        <v>3001</v>
      </c>
      <c r="F163" s="287" t="s">
        <v>3002</v>
      </c>
      <c r="G163" s="288" t="s">
        <v>931</v>
      </c>
      <c r="H163" s="289">
        <v>2</v>
      </c>
      <c r="I163" s="290"/>
      <c r="J163" s="291">
        <f>ROUND(I163*H163,2)</f>
        <v>0</v>
      </c>
      <c r="K163" s="287" t="s">
        <v>24</v>
      </c>
      <c r="L163" s="292"/>
      <c r="M163" s="293" t="s">
        <v>24</v>
      </c>
      <c r="N163" s="294" t="s">
        <v>47</v>
      </c>
      <c r="O163" s="48"/>
      <c r="P163" s="245">
        <f>O163*H163</f>
        <v>0</v>
      </c>
      <c r="Q163" s="245">
        <v>0.0001</v>
      </c>
      <c r="R163" s="245">
        <f>Q163*H163</f>
        <v>0.0002</v>
      </c>
      <c r="S163" s="245">
        <v>0</v>
      </c>
      <c r="T163" s="246">
        <f>S163*H163</f>
        <v>0</v>
      </c>
      <c r="AR163" s="25" t="s">
        <v>419</v>
      </c>
      <c r="AT163" s="25" t="s">
        <v>293</v>
      </c>
      <c r="AU163" s="25" t="s">
        <v>87</v>
      </c>
      <c r="AY163" s="25" t="s">
        <v>167</v>
      </c>
      <c r="BE163" s="247">
        <f>IF(N163="základní",J163,0)</f>
        <v>0</v>
      </c>
      <c r="BF163" s="247">
        <f>IF(N163="snížená",J163,0)</f>
        <v>0</v>
      </c>
      <c r="BG163" s="247">
        <f>IF(N163="zákl. přenesená",J163,0)</f>
        <v>0</v>
      </c>
      <c r="BH163" s="247">
        <f>IF(N163="sníž. přenesená",J163,0)</f>
        <v>0</v>
      </c>
      <c r="BI163" s="247">
        <f>IF(N163="nulová",J163,0)</f>
        <v>0</v>
      </c>
      <c r="BJ163" s="25" t="s">
        <v>87</v>
      </c>
      <c r="BK163" s="247">
        <f>ROUND(I163*H163,2)</f>
        <v>0</v>
      </c>
      <c r="BL163" s="25" t="s">
        <v>301</v>
      </c>
      <c r="BM163" s="25" t="s">
        <v>3003</v>
      </c>
    </row>
    <row r="164" spans="2:47" s="1" customFormat="1" ht="13.5">
      <c r="B164" s="47"/>
      <c r="C164" s="75"/>
      <c r="D164" s="248" t="s">
        <v>176</v>
      </c>
      <c r="E164" s="75"/>
      <c r="F164" s="249" t="s">
        <v>3002</v>
      </c>
      <c r="G164" s="75"/>
      <c r="H164" s="75"/>
      <c r="I164" s="204"/>
      <c r="J164" s="75"/>
      <c r="K164" s="75"/>
      <c r="L164" s="73"/>
      <c r="M164" s="250"/>
      <c r="N164" s="48"/>
      <c r="O164" s="48"/>
      <c r="P164" s="48"/>
      <c r="Q164" s="48"/>
      <c r="R164" s="48"/>
      <c r="S164" s="48"/>
      <c r="T164" s="96"/>
      <c r="AT164" s="25" t="s">
        <v>176</v>
      </c>
      <c r="AU164" s="25" t="s">
        <v>87</v>
      </c>
    </row>
    <row r="165" spans="2:65" s="1" customFormat="1" ht="22.8" customHeight="1">
      <c r="B165" s="47"/>
      <c r="C165" s="236" t="s">
        <v>376</v>
      </c>
      <c r="D165" s="236" t="s">
        <v>169</v>
      </c>
      <c r="E165" s="237" t="s">
        <v>3004</v>
      </c>
      <c r="F165" s="238" t="s">
        <v>3005</v>
      </c>
      <c r="G165" s="239" t="s">
        <v>931</v>
      </c>
      <c r="H165" s="240">
        <v>6</v>
      </c>
      <c r="I165" s="241"/>
      <c r="J165" s="242">
        <f>ROUND(I165*H165,2)</f>
        <v>0</v>
      </c>
      <c r="K165" s="238" t="s">
        <v>24</v>
      </c>
      <c r="L165" s="73"/>
      <c r="M165" s="243" t="s">
        <v>24</v>
      </c>
      <c r="N165" s="244" t="s">
        <v>47</v>
      </c>
      <c r="O165" s="48"/>
      <c r="P165" s="245">
        <f>O165*H165</f>
        <v>0</v>
      </c>
      <c r="Q165" s="245">
        <v>0.000244705</v>
      </c>
      <c r="R165" s="245">
        <f>Q165*H165</f>
        <v>0.00146823</v>
      </c>
      <c r="S165" s="245">
        <v>0</v>
      </c>
      <c r="T165" s="246">
        <f>S165*H165</f>
        <v>0</v>
      </c>
      <c r="AR165" s="25" t="s">
        <v>301</v>
      </c>
      <c r="AT165" s="25" t="s">
        <v>169</v>
      </c>
      <c r="AU165" s="25" t="s">
        <v>87</v>
      </c>
      <c r="AY165" s="25" t="s">
        <v>167</v>
      </c>
      <c r="BE165" s="247">
        <f>IF(N165="základní",J165,0)</f>
        <v>0</v>
      </c>
      <c r="BF165" s="247">
        <f>IF(N165="snížená",J165,0)</f>
        <v>0</v>
      </c>
      <c r="BG165" s="247">
        <f>IF(N165="zákl. přenesená",J165,0)</f>
        <v>0</v>
      </c>
      <c r="BH165" s="247">
        <f>IF(N165="sníž. přenesená",J165,0)</f>
        <v>0</v>
      </c>
      <c r="BI165" s="247">
        <f>IF(N165="nulová",J165,0)</f>
        <v>0</v>
      </c>
      <c r="BJ165" s="25" t="s">
        <v>87</v>
      </c>
      <c r="BK165" s="247">
        <f>ROUND(I165*H165,2)</f>
        <v>0</v>
      </c>
      <c r="BL165" s="25" t="s">
        <v>301</v>
      </c>
      <c r="BM165" s="25" t="s">
        <v>3006</v>
      </c>
    </row>
    <row r="166" spans="2:47" s="1" customFormat="1" ht="13.5">
      <c r="B166" s="47"/>
      <c r="C166" s="75"/>
      <c r="D166" s="248" t="s">
        <v>176</v>
      </c>
      <c r="E166" s="75"/>
      <c r="F166" s="249" t="s">
        <v>3005</v>
      </c>
      <c r="G166" s="75"/>
      <c r="H166" s="75"/>
      <c r="I166" s="204"/>
      <c r="J166" s="75"/>
      <c r="K166" s="75"/>
      <c r="L166" s="73"/>
      <c r="M166" s="250"/>
      <c r="N166" s="48"/>
      <c r="O166" s="48"/>
      <c r="P166" s="48"/>
      <c r="Q166" s="48"/>
      <c r="R166" s="48"/>
      <c r="S166" s="48"/>
      <c r="T166" s="96"/>
      <c r="AT166" s="25" t="s">
        <v>176</v>
      </c>
      <c r="AU166" s="25" t="s">
        <v>87</v>
      </c>
    </row>
    <row r="167" spans="2:65" s="1" customFormat="1" ht="22.8" customHeight="1">
      <c r="B167" s="47"/>
      <c r="C167" s="236" t="s">
        <v>382</v>
      </c>
      <c r="D167" s="236" t="s">
        <v>169</v>
      </c>
      <c r="E167" s="237" t="s">
        <v>3007</v>
      </c>
      <c r="F167" s="238" t="s">
        <v>3008</v>
      </c>
      <c r="G167" s="239" t="s">
        <v>931</v>
      </c>
      <c r="H167" s="240">
        <v>1</v>
      </c>
      <c r="I167" s="241"/>
      <c r="J167" s="242">
        <f>ROUND(I167*H167,2)</f>
        <v>0</v>
      </c>
      <c r="K167" s="238" t="s">
        <v>24</v>
      </c>
      <c r="L167" s="73"/>
      <c r="M167" s="243" t="s">
        <v>24</v>
      </c>
      <c r="N167" s="244" t="s">
        <v>47</v>
      </c>
      <c r="O167" s="48"/>
      <c r="P167" s="245">
        <f>O167*H167</f>
        <v>0</v>
      </c>
      <c r="Q167" s="245">
        <v>0.0001812</v>
      </c>
      <c r="R167" s="245">
        <f>Q167*H167</f>
        <v>0.0001812</v>
      </c>
      <c r="S167" s="245">
        <v>0</v>
      </c>
      <c r="T167" s="246">
        <f>S167*H167</f>
        <v>0</v>
      </c>
      <c r="AR167" s="25" t="s">
        <v>301</v>
      </c>
      <c r="AT167" s="25" t="s">
        <v>169</v>
      </c>
      <c r="AU167" s="25" t="s">
        <v>87</v>
      </c>
      <c r="AY167" s="25" t="s">
        <v>167</v>
      </c>
      <c r="BE167" s="247">
        <f>IF(N167="základní",J167,0)</f>
        <v>0</v>
      </c>
      <c r="BF167" s="247">
        <f>IF(N167="snížená",J167,0)</f>
        <v>0</v>
      </c>
      <c r="BG167" s="247">
        <f>IF(N167="zákl. přenesená",J167,0)</f>
        <v>0</v>
      </c>
      <c r="BH167" s="247">
        <f>IF(N167="sníž. přenesená",J167,0)</f>
        <v>0</v>
      </c>
      <c r="BI167" s="247">
        <f>IF(N167="nulová",J167,0)</f>
        <v>0</v>
      </c>
      <c r="BJ167" s="25" t="s">
        <v>87</v>
      </c>
      <c r="BK167" s="247">
        <f>ROUND(I167*H167,2)</f>
        <v>0</v>
      </c>
      <c r="BL167" s="25" t="s">
        <v>301</v>
      </c>
      <c r="BM167" s="25" t="s">
        <v>3009</v>
      </c>
    </row>
    <row r="168" spans="2:47" s="1" customFormat="1" ht="13.5">
      <c r="B168" s="47"/>
      <c r="C168" s="75"/>
      <c r="D168" s="248" t="s">
        <v>176</v>
      </c>
      <c r="E168" s="75"/>
      <c r="F168" s="249" t="s">
        <v>3008</v>
      </c>
      <c r="G168" s="75"/>
      <c r="H168" s="75"/>
      <c r="I168" s="204"/>
      <c r="J168" s="75"/>
      <c r="K168" s="75"/>
      <c r="L168" s="73"/>
      <c r="M168" s="250"/>
      <c r="N168" s="48"/>
      <c r="O168" s="48"/>
      <c r="P168" s="48"/>
      <c r="Q168" s="48"/>
      <c r="R168" s="48"/>
      <c r="S168" s="48"/>
      <c r="T168" s="96"/>
      <c r="AT168" s="25" t="s">
        <v>176</v>
      </c>
      <c r="AU168" s="25" t="s">
        <v>87</v>
      </c>
    </row>
    <row r="169" spans="2:65" s="1" customFormat="1" ht="22.8" customHeight="1">
      <c r="B169" s="47"/>
      <c r="C169" s="236" t="s">
        <v>388</v>
      </c>
      <c r="D169" s="236" t="s">
        <v>169</v>
      </c>
      <c r="E169" s="237" t="s">
        <v>3010</v>
      </c>
      <c r="F169" s="238" t="s">
        <v>3011</v>
      </c>
      <c r="G169" s="239" t="s">
        <v>931</v>
      </c>
      <c r="H169" s="240">
        <v>4</v>
      </c>
      <c r="I169" s="241"/>
      <c r="J169" s="242">
        <f>ROUND(I169*H169,2)</f>
        <v>0</v>
      </c>
      <c r="K169" s="238" t="s">
        <v>24</v>
      </c>
      <c r="L169" s="73"/>
      <c r="M169" s="243" t="s">
        <v>24</v>
      </c>
      <c r="N169" s="244" t="s">
        <v>47</v>
      </c>
      <c r="O169" s="48"/>
      <c r="P169" s="245">
        <f>O169*H169</f>
        <v>0</v>
      </c>
      <c r="Q169" s="245">
        <v>0.0002545</v>
      </c>
      <c r="R169" s="245">
        <f>Q169*H169</f>
        <v>0.001018</v>
      </c>
      <c r="S169" s="245">
        <v>0</v>
      </c>
      <c r="T169" s="246">
        <f>S169*H169</f>
        <v>0</v>
      </c>
      <c r="AR169" s="25" t="s">
        <v>301</v>
      </c>
      <c r="AT169" s="25" t="s">
        <v>169</v>
      </c>
      <c r="AU169" s="25" t="s">
        <v>87</v>
      </c>
      <c r="AY169" s="25" t="s">
        <v>167</v>
      </c>
      <c r="BE169" s="247">
        <f>IF(N169="základní",J169,0)</f>
        <v>0</v>
      </c>
      <c r="BF169" s="247">
        <f>IF(N169="snížená",J169,0)</f>
        <v>0</v>
      </c>
      <c r="BG169" s="247">
        <f>IF(N169="zákl. přenesená",J169,0)</f>
        <v>0</v>
      </c>
      <c r="BH169" s="247">
        <f>IF(N169="sníž. přenesená",J169,0)</f>
        <v>0</v>
      </c>
      <c r="BI169" s="247">
        <f>IF(N169="nulová",J169,0)</f>
        <v>0</v>
      </c>
      <c r="BJ169" s="25" t="s">
        <v>87</v>
      </c>
      <c r="BK169" s="247">
        <f>ROUND(I169*H169,2)</f>
        <v>0</v>
      </c>
      <c r="BL169" s="25" t="s">
        <v>301</v>
      </c>
      <c r="BM169" s="25" t="s">
        <v>3012</v>
      </c>
    </row>
    <row r="170" spans="2:47" s="1" customFormat="1" ht="13.5">
      <c r="B170" s="47"/>
      <c r="C170" s="75"/>
      <c r="D170" s="248" t="s">
        <v>176</v>
      </c>
      <c r="E170" s="75"/>
      <c r="F170" s="249" t="s">
        <v>3011</v>
      </c>
      <c r="G170" s="75"/>
      <c r="H170" s="75"/>
      <c r="I170" s="204"/>
      <c r="J170" s="75"/>
      <c r="K170" s="75"/>
      <c r="L170" s="73"/>
      <c r="M170" s="250"/>
      <c r="N170" s="48"/>
      <c r="O170" s="48"/>
      <c r="P170" s="48"/>
      <c r="Q170" s="48"/>
      <c r="R170" s="48"/>
      <c r="S170" s="48"/>
      <c r="T170" s="96"/>
      <c r="AT170" s="25" t="s">
        <v>176</v>
      </c>
      <c r="AU170" s="25" t="s">
        <v>87</v>
      </c>
    </row>
    <row r="171" spans="2:65" s="1" customFormat="1" ht="22.8" customHeight="1">
      <c r="B171" s="47"/>
      <c r="C171" s="236" t="s">
        <v>396</v>
      </c>
      <c r="D171" s="236" t="s">
        <v>169</v>
      </c>
      <c r="E171" s="237" t="s">
        <v>3013</v>
      </c>
      <c r="F171" s="238" t="s">
        <v>3014</v>
      </c>
      <c r="G171" s="239" t="s">
        <v>931</v>
      </c>
      <c r="H171" s="240">
        <v>14</v>
      </c>
      <c r="I171" s="241"/>
      <c r="J171" s="242">
        <f>ROUND(I171*H171,2)</f>
        <v>0</v>
      </c>
      <c r="K171" s="238" t="s">
        <v>24</v>
      </c>
      <c r="L171" s="73"/>
      <c r="M171" s="243" t="s">
        <v>24</v>
      </c>
      <c r="N171" s="244" t="s">
        <v>47</v>
      </c>
      <c r="O171" s="48"/>
      <c r="P171" s="245">
        <f>O171*H171</f>
        <v>0</v>
      </c>
      <c r="Q171" s="245">
        <v>0.000117</v>
      </c>
      <c r="R171" s="245">
        <f>Q171*H171</f>
        <v>0.001638</v>
      </c>
      <c r="S171" s="245">
        <v>0</v>
      </c>
      <c r="T171" s="246">
        <f>S171*H171</f>
        <v>0</v>
      </c>
      <c r="AR171" s="25" t="s">
        <v>301</v>
      </c>
      <c r="AT171" s="25" t="s">
        <v>169</v>
      </c>
      <c r="AU171" s="25" t="s">
        <v>87</v>
      </c>
      <c r="AY171" s="25" t="s">
        <v>167</v>
      </c>
      <c r="BE171" s="247">
        <f>IF(N171="základní",J171,0)</f>
        <v>0</v>
      </c>
      <c r="BF171" s="247">
        <f>IF(N171="snížená",J171,0)</f>
        <v>0</v>
      </c>
      <c r="BG171" s="247">
        <f>IF(N171="zákl. přenesená",J171,0)</f>
        <v>0</v>
      </c>
      <c r="BH171" s="247">
        <f>IF(N171="sníž. přenesená",J171,0)</f>
        <v>0</v>
      </c>
      <c r="BI171" s="247">
        <f>IF(N171="nulová",J171,0)</f>
        <v>0</v>
      </c>
      <c r="BJ171" s="25" t="s">
        <v>87</v>
      </c>
      <c r="BK171" s="247">
        <f>ROUND(I171*H171,2)</f>
        <v>0</v>
      </c>
      <c r="BL171" s="25" t="s">
        <v>301</v>
      </c>
      <c r="BM171" s="25" t="s">
        <v>3015</v>
      </c>
    </row>
    <row r="172" spans="2:47" s="1" customFormat="1" ht="13.5">
      <c r="B172" s="47"/>
      <c r="C172" s="75"/>
      <c r="D172" s="248" t="s">
        <v>176</v>
      </c>
      <c r="E172" s="75"/>
      <c r="F172" s="249" t="s">
        <v>3014</v>
      </c>
      <c r="G172" s="75"/>
      <c r="H172" s="75"/>
      <c r="I172" s="204"/>
      <c r="J172" s="75"/>
      <c r="K172" s="75"/>
      <c r="L172" s="73"/>
      <c r="M172" s="250"/>
      <c r="N172" s="48"/>
      <c r="O172" s="48"/>
      <c r="P172" s="48"/>
      <c r="Q172" s="48"/>
      <c r="R172" s="48"/>
      <c r="S172" s="48"/>
      <c r="T172" s="96"/>
      <c r="AT172" s="25" t="s">
        <v>176</v>
      </c>
      <c r="AU172" s="25" t="s">
        <v>87</v>
      </c>
    </row>
    <row r="173" spans="2:65" s="1" customFormat="1" ht="14.4" customHeight="1">
      <c r="B173" s="47"/>
      <c r="C173" s="236" t="s">
        <v>402</v>
      </c>
      <c r="D173" s="236" t="s">
        <v>169</v>
      </c>
      <c r="E173" s="237" t="s">
        <v>3016</v>
      </c>
      <c r="F173" s="238" t="s">
        <v>3017</v>
      </c>
      <c r="G173" s="239" t="s">
        <v>931</v>
      </c>
      <c r="H173" s="240">
        <v>28</v>
      </c>
      <c r="I173" s="241"/>
      <c r="J173" s="242">
        <f>ROUND(I173*H173,2)</f>
        <v>0</v>
      </c>
      <c r="K173" s="238" t="s">
        <v>24</v>
      </c>
      <c r="L173" s="73"/>
      <c r="M173" s="243" t="s">
        <v>24</v>
      </c>
      <c r="N173" s="244" t="s">
        <v>47</v>
      </c>
      <c r="O173" s="48"/>
      <c r="P173" s="245">
        <f>O173*H173</f>
        <v>0</v>
      </c>
      <c r="Q173" s="245">
        <v>0.00026</v>
      </c>
      <c r="R173" s="245">
        <f>Q173*H173</f>
        <v>0.007279999999999999</v>
      </c>
      <c r="S173" s="245">
        <v>0</v>
      </c>
      <c r="T173" s="246">
        <f>S173*H173</f>
        <v>0</v>
      </c>
      <c r="AR173" s="25" t="s">
        <v>301</v>
      </c>
      <c r="AT173" s="25" t="s">
        <v>169</v>
      </c>
      <c r="AU173" s="25" t="s">
        <v>87</v>
      </c>
      <c r="AY173" s="25" t="s">
        <v>167</v>
      </c>
      <c r="BE173" s="247">
        <f>IF(N173="základní",J173,0)</f>
        <v>0</v>
      </c>
      <c r="BF173" s="247">
        <f>IF(N173="snížená",J173,0)</f>
        <v>0</v>
      </c>
      <c r="BG173" s="247">
        <f>IF(N173="zákl. přenesená",J173,0)</f>
        <v>0</v>
      </c>
      <c r="BH173" s="247">
        <f>IF(N173="sníž. přenesená",J173,0)</f>
        <v>0</v>
      </c>
      <c r="BI173" s="247">
        <f>IF(N173="nulová",J173,0)</f>
        <v>0</v>
      </c>
      <c r="BJ173" s="25" t="s">
        <v>87</v>
      </c>
      <c r="BK173" s="247">
        <f>ROUND(I173*H173,2)</f>
        <v>0</v>
      </c>
      <c r="BL173" s="25" t="s">
        <v>301</v>
      </c>
      <c r="BM173" s="25" t="s">
        <v>3018</v>
      </c>
    </row>
    <row r="174" spans="2:47" s="1" customFormat="1" ht="13.5">
      <c r="B174" s="47"/>
      <c r="C174" s="75"/>
      <c r="D174" s="248" t="s">
        <v>176</v>
      </c>
      <c r="E174" s="75"/>
      <c r="F174" s="249" t="s">
        <v>3017</v>
      </c>
      <c r="G174" s="75"/>
      <c r="H174" s="75"/>
      <c r="I174" s="204"/>
      <c r="J174" s="75"/>
      <c r="K174" s="75"/>
      <c r="L174" s="73"/>
      <c r="M174" s="250"/>
      <c r="N174" s="48"/>
      <c r="O174" s="48"/>
      <c r="P174" s="48"/>
      <c r="Q174" s="48"/>
      <c r="R174" s="48"/>
      <c r="S174" s="48"/>
      <c r="T174" s="96"/>
      <c r="AT174" s="25" t="s">
        <v>176</v>
      </c>
      <c r="AU174" s="25" t="s">
        <v>87</v>
      </c>
    </row>
    <row r="175" spans="2:65" s="1" customFormat="1" ht="22.8" customHeight="1">
      <c r="B175" s="47"/>
      <c r="C175" s="236" t="s">
        <v>410</v>
      </c>
      <c r="D175" s="236" t="s">
        <v>169</v>
      </c>
      <c r="E175" s="237" t="s">
        <v>3019</v>
      </c>
      <c r="F175" s="238" t="s">
        <v>3020</v>
      </c>
      <c r="G175" s="239" t="s">
        <v>931</v>
      </c>
      <c r="H175" s="240">
        <v>4</v>
      </c>
      <c r="I175" s="241"/>
      <c r="J175" s="242">
        <f>ROUND(I175*H175,2)</f>
        <v>0</v>
      </c>
      <c r="K175" s="238" t="s">
        <v>24</v>
      </c>
      <c r="L175" s="73"/>
      <c r="M175" s="243" t="s">
        <v>24</v>
      </c>
      <c r="N175" s="244" t="s">
        <v>47</v>
      </c>
      <c r="O175" s="48"/>
      <c r="P175" s="245">
        <f>O175*H175</f>
        <v>0</v>
      </c>
      <c r="Q175" s="245">
        <v>0.0002355</v>
      </c>
      <c r="R175" s="245">
        <f>Q175*H175</f>
        <v>0.000942</v>
      </c>
      <c r="S175" s="245">
        <v>0</v>
      </c>
      <c r="T175" s="246">
        <f>S175*H175</f>
        <v>0</v>
      </c>
      <c r="AR175" s="25" t="s">
        <v>301</v>
      </c>
      <c r="AT175" s="25" t="s">
        <v>169</v>
      </c>
      <c r="AU175" s="25" t="s">
        <v>87</v>
      </c>
      <c r="AY175" s="25" t="s">
        <v>167</v>
      </c>
      <c r="BE175" s="247">
        <f>IF(N175="základní",J175,0)</f>
        <v>0</v>
      </c>
      <c r="BF175" s="247">
        <f>IF(N175="snížená",J175,0)</f>
        <v>0</v>
      </c>
      <c r="BG175" s="247">
        <f>IF(N175="zákl. přenesená",J175,0)</f>
        <v>0</v>
      </c>
      <c r="BH175" s="247">
        <f>IF(N175="sníž. přenesená",J175,0)</f>
        <v>0</v>
      </c>
      <c r="BI175" s="247">
        <f>IF(N175="nulová",J175,0)</f>
        <v>0</v>
      </c>
      <c r="BJ175" s="25" t="s">
        <v>87</v>
      </c>
      <c r="BK175" s="247">
        <f>ROUND(I175*H175,2)</f>
        <v>0</v>
      </c>
      <c r="BL175" s="25" t="s">
        <v>301</v>
      </c>
      <c r="BM175" s="25" t="s">
        <v>3021</v>
      </c>
    </row>
    <row r="176" spans="2:47" s="1" customFormat="1" ht="13.5">
      <c r="B176" s="47"/>
      <c r="C176" s="75"/>
      <c r="D176" s="248" t="s">
        <v>176</v>
      </c>
      <c r="E176" s="75"/>
      <c r="F176" s="249" t="s">
        <v>3020</v>
      </c>
      <c r="G176" s="75"/>
      <c r="H176" s="75"/>
      <c r="I176" s="204"/>
      <c r="J176" s="75"/>
      <c r="K176" s="75"/>
      <c r="L176" s="73"/>
      <c r="M176" s="250"/>
      <c r="N176" s="48"/>
      <c r="O176" s="48"/>
      <c r="P176" s="48"/>
      <c r="Q176" s="48"/>
      <c r="R176" s="48"/>
      <c r="S176" s="48"/>
      <c r="T176" s="96"/>
      <c r="AT176" s="25" t="s">
        <v>176</v>
      </c>
      <c r="AU176" s="25" t="s">
        <v>87</v>
      </c>
    </row>
    <row r="177" spans="2:65" s="1" customFormat="1" ht="22.8" customHeight="1">
      <c r="B177" s="47"/>
      <c r="C177" s="236" t="s">
        <v>419</v>
      </c>
      <c r="D177" s="236" t="s">
        <v>169</v>
      </c>
      <c r="E177" s="237" t="s">
        <v>3022</v>
      </c>
      <c r="F177" s="238" t="s">
        <v>2784</v>
      </c>
      <c r="G177" s="239" t="s">
        <v>931</v>
      </c>
      <c r="H177" s="240">
        <v>2</v>
      </c>
      <c r="I177" s="241"/>
      <c r="J177" s="242">
        <f>ROUND(I177*H177,2)</f>
        <v>0</v>
      </c>
      <c r="K177" s="238" t="s">
        <v>24</v>
      </c>
      <c r="L177" s="73"/>
      <c r="M177" s="243" t="s">
        <v>24</v>
      </c>
      <c r="N177" s="244" t="s">
        <v>47</v>
      </c>
      <c r="O177" s="48"/>
      <c r="P177" s="245">
        <f>O177*H177</f>
        <v>0</v>
      </c>
      <c r="Q177" s="245">
        <v>0.00027005</v>
      </c>
      <c r="R177" s="245">
        <f>Q177*H177</f>
        <v>0.0005401</v>
      </c>
      <c r="S177" s="245">
        <v>0</v>
      </c>
      <c r="T177" s="246">
        <f>S177*H177</f>
        <v>0</v>
      </c>
      <c r="AR177" s="25" t="s">
        <v>301</v>
      </c>
      <c r="AT177" s="25" t="s">
        <v>169</v>
      </c>
      <c r="AU177" s="25" t="s">
        <v>87</v>
      </c>
      <c r="AY177" s="25" t="s">
        <v>167</v>
      </c>
      <c r="BE177" s="247">
        <f>IF(N177="základní",J177,0)</f>
        <v>0</v>
      </c>
      <c r="BF177" s="247">
        <f>IF(N177="snížená",J177,0)</f>
        <v>0</v>
      </c>
      <c r="BG177" s="247">
        <f>IF(N177="zákl. přenesená",J177,0)</f>
        <v>0</v>
      </c>
      <c r="BH177" s="247">
        <f>IF(N177="sníž. přenesená",J177,0)</f>
        <v>0</v>
      </c>
      <c r="BI177" s="247">
        <f>IF(N177="nulová",J177,0)</f>
        <v>0</v>
      </c>
      <c r="BJ177" s="25" t="s">
        <v>87</v>
      </c>
      <c r="BK177" s="247">
        <f>ROUND(I177*H177,2)</f>
        <v>0</v>
      </c>
      <c r="BL177" s="25" t="s">
        <v>301</v>
      </c>
      <c r="BM177" s="25" t="s">
        <v>3023</v>
      </c>
    </row>
    <row r="178" spans="2:47" s="1" customFormat="1" ht="13.5">
      <c r="B178" s="47"/>
      <c r="C178" s="75"/>
      <c r="D178" s="248" t="s">
        <v>176</v>
      </c>
      <c r="E178" s="75"/>
      <c r="F178" s="249" t="s">
        <v>2784</v>
      </c>
      <c r="G178" s="75"/>
      <c r="H178" s="75"/>
      <c r="I178" s="204"/>
      <c r="J178" s="75"/>
      <c r="K178" s="75"/>
      <c r="L178" s="73"/>
      <c r="M178" s="250"/>
      <c r="N178" s="48"/>
      <c r="O178" s="48"/>
      <c r="P178" s="48"/>
      <c r="Q178" s="48"/>
      <c r="R178" s="48"/>
      <c r="S178" s="48"/>
      <c r="T178" s="96"/>
      <c r="AT178" s="25" t="s">
        <v>176</v>
      </c>
      <c r="AU178" s="25" t="s">
        <v>87</v>
      </c>
    </row>
    <row r="179" spans="2:65" s="1" customFormat="1" ht="22.8" customHeight="1">
      <c r="B179" s="47"/>
      <c r="C179" s="236" t="s">
        <v>428</v>
      </c>
      <c r="D179" s="236" t="s">
        <v>169</v>
      </c>
      <c r="E179" s="237" t="s">
        <v>3024</v>
      </c>
      <c r="F179" s="238" t="s">
        <v>3025</v>
      </c>
      <c r="G179" s="239" t="s">
        <v>931</v>
      </c>
      <c r="H179" s="240">
        <v>2</v>
      </c>
      <c r="I179" s="241"/>
      <c r="J179" s="242">
        <f>ROUND(I179*H179,2)</f>
        <v>0</v>
      </c>
      <c r="K179" s="238" t="s">
        <v>24</v>
      </c>
      <c r="L179" s="73"/>
      <c r="M179" s="243" t="s">
        <v>24</v>
      </c>
      <c r="N179" s="244" t="s">
        <v>47</v>
      </c>
      <c r="O179" s="48"/>
      <c r="P179" s="245">
        <f>O179*H179</f>
        <v>0</v>
      </c>
      <c r="Q179" s="245">
        <v>0.00054905</v>
      </c>
      <c r="R179" s="245">
        <f>Q179*H179</f>
        <v>0.0010981</v>
      </c>
      <c r="S179" s="245">
        <v>0</v>
      </c>
      <c r="T179" s="246">
        <f>S179*H179</f>
        <v>0</v>
      </c>
      <c r="AR179" s="25" t="s">
        <v>301</v>
      </c>
      <c r="AT179" s="25" t="s">
        <v>169</v>
      </c>
      <c r="AU179" s="25" t="s">
        <v>87</v>
      </c>
      <c r="AY179" s="25" t="s">
        <v>167</v>
      </c>
      <c r="BE179" s="247">
        <f>IF(N179="základní",J179,0)</f>
        <v>0</v>
      </c>
      <c r="BF179" s="247">
        <f>IF(N179="snížená",J179,0)</f>
        <v>0</v>
      </c>
      <c r="BG179" s="247">
        <f>IF(N179="zákl. přenesená",J179,0)</f>
        <v>0</v>
      </c>
      <c r="BH179" s="247">
        <f>IF(N179="sníž. přenesená",J179,0)</f>
        <v>0</v>
      </c>
      <c r="BI179" s="247">
        <f>IF(N179="nulová",J179,0)</f>
        <v>0</v>
      </c>
      <c r="BJ179" s="25" t="s">
        <v>87</v>
      </c>
      <c r="BK179" s="247">
        <f>ROUND(I179*H179,2)</f>
        <v>0</v>
      </c>
      <c r="BL179" s="25" t="s">
        <v>301</v>
      </c>
      <c r="BM179" s="25" t="s">
        <v>3026</v>
      </c>
    </row>
    <row r="180" spans="2:47" s="1" customFormat="1" ht="13.5">
      <c r="B180" s="47"/>
      <c r="C180" s="75"/>
      <c r="D180" s="248" t="s">
        <v>176</v>
      </c>
      <c r="E180" s="75"/>
      <c r="F180" s="249" t="s">
        <v>3025</v>
      </c>
      <c r="G180" s="75"/>
      <c r="H180" s="75"/>
      <c r="I180" s="204"/>
      <c r="J180" s="75"/>
      <c r="K180" s="75"/>
      <c r="L180" s="73"/>
      <c r="M180" s="250"/>
      <c r="N180" s="48"/>
      <c r="O180" s="48"/>
      <c r="P180" s="48"/>
      <c r="Q180" s="48"/>
      <c r="R180" s="48"/>
      <c r="S180" s="48"/>
      <c r="T180" s="96"/>
      <c r="AT180" s="25" t="s">
        <v>176</v>
      </c>
      <c r="AU180" s="25" t="s">
        <v>87</v>
      </c>
    </row>
    <row r="181" spans="2:65" s="1" customFormat="1" ht="22.8" customHeight="1">
      <c r="B181" s="47"/>
      <c r="C181" s="236" t="s">
        <v>438</v>
      </c>
      <c r="D181" s="236" t="s">
        <v>169</v>
      </c>
      <c r="E181" s="237" t="s">
        <v>2951</v>
      </c>
      <c r="F181" s="238" t="s">
        <v>2952</v>
      </c>
      <c r="G181" s="239" t="s">
        <v>931</v>
      </c>
      <c r="H181" s="240">
        <v>1</v>
      </c>
      <c r="I181" s="241"/>
      <c r="J181" s="242">
        <f>ROUND(I181*H181,2)</f>
        <v>0</v>
      </c>
      <c r="K181" s="238" t="s">
        <v>24</v>
      </c>
      <c r="L181" s="73"/>
      <c r="M181" s="243" t="s">
        <v>24</v>
      </c>
      <c r="N181" s="244" t="s">
        <v>47</v>
      </c>
      <c r="O181" s="48"/>
      <c r="P181" s="245">
        <f>O181*H181</f>
        <v>0</v>
      </c>
      <c r="Q181" s="245">
        <v>0.002</v>
      </c>
      <c r="R181" s="245">
        <f>Q181*H181</f>
        <v>0.002</v>
      </c>
      <c r="S181" s="245">
        <v>0</v>
      </c>
      <c r="T181" s="246">
        <f>S181*H181</f>
        <v>0</v>
      </c>
      <c r="AR181" s="25" t="s">
        <v>301</v>
      </c>
      <c r="AT181" s="25" t="s">
        <v>169</v>
      </c>
      <c r="AU181" s="25" t="s">
        <v>87</v>
      </c>
      <c r="AY181" s="25" t="s">
        <v>167</v>
      </c>
      <c r="BE181" s="247">
        <f>IF(N181="základní",J181,0)</f>
        <v>0</v>
      </c>
      <c r="BF181" s="247">
        <f>IF(N181="snížená",J181,0)</f>
        <v>0</v>
      </c>
      <c r="BG181" s="247">
        <f>IF(N181="zákl. přenesená",J181,0)</f>
        <v>0</v>
      </c>
      <c r="BH181" s="247">
        <f>IF(N181="sníž. přenesená",J181,0)</f>
        <v>0</v>
      </c>
      <c r="BI181" s="247">
        <f>IF(N181="nulová",J181,0)</f>
        <v>0</v>
      </c>
      <c r="BJ181" s="25" t="s">
        <v>87</v>
      </c>
      <c r="BK181" s="247">
        <f>ROUND(I181*H181,2)</f>
        <v>0</v>
      </c>
      <c r="BL181" s="25" t="s">
        <v>301</v>
      </c>
      <c r="BM181" s="25" t="s">
        <v>3027</v>
      </c>
    </row>
    <row r="182" spans="2:47" s="1" customFormat="1" ht="13.5">
      <c r="B182" s="47"/>
      <c r="C182" s="75"/>
      <c r="D182" s="248" t="s">
        <v>176</v>
      </c>
      <c r="E182" s="75"/>
      <c r="F182" s="249" t="s">
        <v>2952</v>
      </c>
      <c r="G182" s="75"/>
      <c r="H182" s="75"/>
      <c r="I182" s="204"/>
      <c r="J182" s="75"/>
      <c r="K182" s="75"/>
      <c r="L182" s="73"/>
      <c r="M182" s="250"/>
      <c r="N182" s="48"/>
      <c r="O182" s="48"/>
      <c r="P182" s="48"/>
      <c r="Q182" s="48"/>
      <c r="R182" s="48"/>
      <c r="S182" s="48"/>
      <c r="T182" s="96"/>
      <c r="AT182" s="25" t="s">
        <v>176</v>
      </c>
      <c r="AU182" s="25" t="s">
        <v>87</v>
      </c>
    </row>
    <row r="183" spans="2:65" s="1" customFormat="1" ht="22.8" customHeight="1">
      <c r="B183" s="47"/>
      <c r="C183" s="236" t="s">
        <v>449</v>
      </c>
      <c r="D183" s="236" t="s">
        <v>169</v>
      </c>
      <c r="E183" s="237" t="s">
        <v>3028</v>
      </c>
      <c r="F183" s="238" t="s">
        <v>3029</v>
      </c>
      <c r="G183" s="239" t="s">
        <v>931</v>
      </c>
      <c r="H183" s="240">
        <v>2</v>
      </c>
      <c r="I183" s="241"/>
      <c r="J183" s="242">
        <f>ROUND(I183*H183,2)</f>
        <v>0</v>
      </c>
      <c r="K183" s="238" t="s">
        <v>24</v>
      </c>
      <c r="L183" s="73"/>
      <c r="M183" s="243" t="s">
        <v>24</v>
      </c>
      <c r="N183" s="244" t="s">
        <v>47</v>
      </c>
      <c r="O183" s="48"/>
      <c r="P183" s="245">
        <f>O183*H183</f>
        <v>0</v>
      </c>
      <c r="Q183" s="245">
        <v>0.00026805</v>
      </c>
      <c r="R183" s="245">
        <f>Q183*H183</f>
        <v>0.0005361</v>
      </c>
      <c r="S183" s="245">
        <v>0</v>
      </c>
      <c r="T183" s="246">
        <f>S183*H183</f>
        <v>0</v>
      </c>
      <c r="AR183" s="25" t="s">
        <v>301</v>
      </c>
      <c r="AT183" s="25" t="s">
        <v>169</v>
      </c>
      <c r="AU183" s="25" t="s">
        <v>87</v>
      </c>
      <c r="AY183" s="25" t="s">
        <v>167</v>
      </c>
      <c r="BE183" s="247">
        <f>IF(N183="základní",J183,0)</f>
        <v>0</v>
      </c>
      <c r="BF183" s="247">
        <f>IF(N183="snížená",J183,0)</f>
        <v>0</v>
      </c>
      <c r="BG183" s="247">
        <f>IF(N183="zákl. přenesená",J183,0)</f>
        <v>0</v>
      </c>
      <c r="BH183" s="247">
        <f>IF(N183="sníž. přenesená",J183,0)</f>
        <v>0</v>
      </c>
      <c r="BI183" s="247">
        <f>IF(N183="nulová",J183,0)</f>
        <v>0</v>
      </c>
      <c r="BJ183" s="25" t="s">
        <v>87</v>
      </c>
      <c r="BK183" s="247">
        <f>ROUND(I183*H183,2)</f>
        <v>0</v>
      </c>
      <c r="BL183" s="25" t="s">
        <v>301</v>
      </c>
      <c r="BM183" s="25" t="s">
        <v>3030</v>
      </c>
    </row>
    <row r="184" spans="2:47" s="1" customFormat="1" ht="13.5">
      <c r="B184" s="47"/>
      <c r="C184" s="75"/>
      <c r="D184" s="248" t="s">
        <v>176</v>
      </c>
      <c r="E184" s="75"/>
      <c r="F184" s="249" t="s">
        <v>3029</v>
      </c>
      <c r="G184" s="75"/>
      <c r="H184" s="75"/>
      <c r="I184" s="204"/>
      <c r="J184" s="75"/>
      <c r="K184" s="75"/>
      <c r="L184" s="73"/>
      <c r="M184" s="250"/>
      <c r="N184" s="48"/>
      <c r="O184" s="48"/>
      <c r="P184" s="48"/>
      <c r="Q184" s="48"/>
      <c r="R184" s="48"/>
      <c r="S184" s="48"/>
      <c r="T184" s="96"/>
      <c r="AT184" s="25" t="s">
        <v>176</v>
      </c>
      <c r="AU184" s="25" t="s">
        <v>87</v>
      </c>
    </row>
    <row r="185" spans="2:65" s="1" customFormat="1" ht="14.4" customHeight="1">
      <c r="B185" s="47"/>
      <c r="C185" s="285" t="s">
        <v>455</v>
      </c>
      <c r="D185" s="285" t="s">
        <v>293</v>
      </c>
      <c r="E185" s="286" t="s">
        <v>3031</v>
      </c>
      <c r="F185" s="287" t="s">
        <v>3032</v>
      </c>
      <c r="G185" s="288" t="s">
        <v>931</v>
      </c>
      <c r="H185" s="289">
        <v>2</v>
      </c>
      <c r="I185" s="290"/>
      <c r="J185" s="291">
        <f>ROUND(I185*H185,2)</f>
        <v>0</v>
      </c>
      <c r="K185" s="287" t="s">
        <v>24</v>
      </c>
      <c r="L185" s="292"/>
      <c r="M185" s="293" t="s">
        <v>24</v>
      </c>
      <c r="N185" s="294" t="s">
        <v>47</v>
      </c>
      <c r="O185" s="48"/>
      <c r="P185" s="245">
        <f>O185*H185</f>
        <v>0</v>
      </c>
      <c r="Q185" s="245">
        <v>0.000115</v>
      </c>
      <c r="R185" s="245">
        <f>Q185*H185</f>
        <v>0.00023</v>
      </c>
      <c r="S185" s="245">
        <v>0</v>
      </c>
      <c r="T185" s="246">
        <f>S185*H185</f>
        <v>0</v>
      </c>
      <c r="AR185" s="25" t="s">
        <v>419</v>
      </c>
      <c r="AT185" s="25" t="s">
        <v>293</v>
      </c>
      <c r="AU185" s="25" t="s">
        <v>87</v>
      </c>
      <c r="AY185" s="25" t="s">
        <v>167</v>
      </c>
      <c r="BE185" s="247">
        <f>IF(N185="základní",J185,0)</f>
        <v>0</v>
      </c>
      <c r="BF185" s="247">
        <f>IF(N185="snížená",J185,0)</f>
        <v>0</v>
      </c>
      <c r="BG185" s="247">
        <f>IF(N185="zákl. přenesená",J185,0)</f>
        <v>0</v>
      </c>
      <c r="BH185" s="247">
        <f>IF(N185="sníž. přenesená",J185,0)</f>
        <v>0</v>
      </c>
      <c r="BI185" s="247">
        <f>IF(N185="nulová",J185,0)</f>
        <v>0</v>
      </c>
      <c r="BJ185" s="25" t="s">
        <v>87</v>
      </c>
      <c r="BK185" s="247">
        <f>ROUND(I185*H185,2)</f>
        <v>0</v>
      </c>
      <c r="BL185" s="25" t="s">
        <v>301</v>
      </c>
      <c r="BM185" s="25" t="s">
        <v>3033</v>
      </c>
    </row>
    <row r="186" spans="2:47" s="1" customFormat="1" ht="13.5">
      <c r="B186" s="47"/>
      <c r="C186" s="75"/>
      <c r="D186" s="248" t="s">
        <v>176</v>
      </c>
      <c r="E186" s="75"/>
      <c r="F186" s="249" t="s">
        <v>3032</v>
      </c>
      <c r="G186" s="75"/>
      <c r="H186" s="75"/>
      <c r="I186" s="204"/>
      <c r="J186" s="75"/>
      <c r="K186" s="75"/>
      <c r="L186" s="73"/>
      <c r="M186" s="250"/>
      <c r="N186" s="48"/>
      <c r="O186" s="48"/>
      <c r="P186" s="48"/>
      <c r="Q186" s="48"/>
      <c r="R186" s="48"/>
      <c r="S186" s="48"/>
      <c r="T186" s="96"/>
      <c r="AT186" s="25" t="s">
        <v>176</v>
      </c>
      <c r="AU186" s="25" t="s">
        <v>87</v>
      </c>
    </row>
    <row r="187" spans="2:65" s="1" customFormat="1" ht="14.4" customHeight="1">
      <c r="B187" s="47"/>
      <c r="C187" s="285" t="s">
        <v>478</v>
      </c>
      <c r="D187" s="285" t="s">
        <v>293</v>
      </c>
      <c r="E187" s="286" t="s">
        <v>3034</v>
      </c>
      <c r="F187" s="287" t="s">
        <v>3035</v>
      </c>
      <c r="G187" s="288" t="s">
        <v>931</v>
      </c>
      <c r="H187" s="289">
        <v>2</v>
      </c>
      <c r="I187" s="290"/>
      <c r="J187" s="291">
        <f>ROUND(I187*H187,2)</f>
        <v>0</v>
      </c>
      <c r="K187" s="287" t="s">
        <v>24</v>
      </c>
      <c r="L187" s="292"/>
      <c r="M187" s="293" t="s">
        <v>24</v>
      </c>
      <c r="N187" s="294" t="s">
        <v>47</v>
      </c>
      <c r="O187" s="48"/>
      <c r="P187" s="245">
        <f>O187*H187</f>
        <v>0</v>
      </c>
      <c r="Q187" s="245">
        <v>8E-05</v>
      </c>
      <c r="R187" s="245">
        <f>Q187*H187</f>
        <v>0.00016</v>
      </c>
      <c r="S187" s="245">
        <v>0</v>
      </c>
      <c r="T187" s="246">
        <f>S187*H187</f>
        <v>0</v>
      </c>
      <c r="AR187" s="25" t="s">
        <v>419</v>
      </c>
      <c r="AT187" s="25" t="s">
        <v>293</v>
      </c>
      <c r="AU187" s="25" t="s">
        <v>87</v>
      </c>
      <c r="AY187" s="25" t="s">
        <v>167</v>
      </c>
      <c r="BE187" s="247">
        <f>IF(N187="základní",J187,0)</f>
        <v>0</v>
      </c>
      <c r="BF187" s="247">
        <f>IF(N187="snížená",J187,0)</f>
        <v>0</v>
      </c>
      <c r="BG187" s="247">
        <f>IF(N187="zákl. přenesená",J187,0)</f>
        <v>0</v>
      </c>
      <c r="BH187" s="247">
        <f>IF(N187="sníž. přenesená",J187,0)</f>
        <v>0</v>
      </c>
      <c r="BI187" s="247">
        <f>IF(N187="nulová",J187,0)</f>
        <v>0</v>
      </c>
      <c r="BJ187" s="25" t="s">
        <v>87</v>
      </c>
      <c r="BK187" s="247">
        <f>ROUND(I187*H187,2)</f>
        <v>0</v>
      </c>
      <c r="BL187" s="25" t="s">
        <v>301</v>
      </c>
      <c r="BM187" s="25" t="s">
        <v>3036</v>
      </c>
    </row>
    <row r="188" spans="2:47" s="1" customFormat="1" ht="13.5">
      <c r="B188" s="47"/>
      <c r="C188" s="75"/>
      <c r="D188" s="248" t="s">
        <v>176</v>
      </c>
      <c r="E188" s="75"/>
      <c r="F188" s="249" t="s">
        <v>3035</v>
      </c>
      <c r="G188" s="75"/>
      <c r="H188" s="75"/>
      <c r="I188" s="204"/>
      <c r="J188" s="75"/>
      <c r="K188" s="75"/>
      <c r="L188" s="73"/>
      <c r="M188" s="250"/>
      <c r="N188" s="48"/>
      <c r="O188" s="48"/>
      <c r="P188" s="48"/>
      <c r="Q188" s="48"/>
      <c r="R188" s="48"/>
      <c r="S188" s="48"/>
      <c r="T188" s="96"/>
      <c r="AT188" s="25" t="s">
        <v>176</v>
      </c>
      <c r="AU188" s="25" t="s">
        <v>87</v>
      </c>
    </row>
    <row r="189" spans="2:65" s="1" customFormat="1" ht="22.8" customHeight="1">
      <c r="B189" s="47"/>
      <c r="C189" s="236" t="s">
        <v>487</v>
      </c>
      <c r="D189" s="236" t="s">
        <v>169</v>
      </c>
      <c r="E189" s="237" t="s">
        <v>3037</v>
      </c>
      <c r="F189" s="238" t="s">
        <v>3038</v>
      </c>
      <c r="G189" s="239" t="s">
        <v>296</v>
      </c>
      <c r="H189" s="240">
        <v>0.022</v>
      </c>
      <c r="I189" s="241"/>
      <c r="J189" s="242">
        <f>ROUND(I189*H189,2)</f>
        <v>0</v>
      </c>
      <c r="K189" s="238" t="s">
        <v>24</v>
      </c>
      <c r="L189" s="73"/>
      <c r="M189" s="243" t="s">
        <v>24</v>
      </c>
      <c r="N189" s="244" t="s">
        <v>47</v>
      </c>
      <c r="O189" s="48"/>
      <c r="P189" s="245">
        <f>O189*H189</f>
        <v>0</v>
      </c>
      <c r="Q189" s="245">
        <v>0</v>
      </c>
      <c r="R189" s="245">
        <f>Q189*H189</f>
        <v>0</v>
      </c>
      <c r="S189" s="245">
        <v>0</v>
      </c>
      <c r="T189" s="246">
        <f>S189*H189</f>
        <v>0</v>
      </c>
      <c r="AR189" s="25" t="s">
        <v>301</v>
      </c>
      <c r="AT189" s="25" t="s">
        <v>169</v>
      </c>
      <c r="AU189" s="25" t="s">
        <v>87</v>
      </c>
      <c r="AY189" s="25" t="s">
        <v>167</v>
      </c>
      <c r="BE189" s="247">
        <f>IF(N189="základní",J189,0)</f>
        <v>0</v>
      </c>
      <c r="BF189" s="247">
        <f>IF(N189="snížená",J189,0)</f>
        <v>0</v>
      </c>
      <c r="BG189" s="247">
        <f>IF(N189="zákl. přenesená",J189,0)</f>
        <v>0</v>
      </c>
      <c r="BH189" s="247">
        <f>IF(N189="sníž. přenesená",J189,0)</f>
        <v>0</v>
      </c>
      <c r="BI189" s="247">
        <f>IF(N189="nulová",J189,0)</f>
        <v>0</v>
      </c>
      <c r="BJ189" s="25" t="s">
        <v>87</v>
      </c>
      <c r="BK189" s="247">
        <f>ROUND(I189*H189,2)</f>
        <v>0</v>
      </c>
      <c r="BL189" s="25" t="s">
        <v>301</v>
      </c>
      <c r="BM189" s="25" t="s">
        <v>3039</v>
      </c>
    </row>
    <row r="190" spans="2:47" s="1" customFormat="1" ht="13.5">
      <c r="B190" s="47"/>
      <c r="C190" s="75"/>
      <c r="D190" s="248" t="s">
        <v>176</v>
      </c>
      <c r="E190" s="75"/>
      <c r="F190" s="249" t="s">
        <v>3038</v>
      </c>
      <c r="G190" s="75"/>
      <c r="H190" s="75"/>
      <c r="I190" s="204"/>
      <c r="J190" s="75"/>
      <c r="K190" s="75"/>
      <c r="L190" s="73"/>
      <c r="M190" s="250"/>
      <c r="N190" s="48"/>
      <c r="O190" s="48"/>
      <c r="P190" s="48"/>
      <c r="Q190" s="48"/>
      <c r="R190" s="48"/>
      <c r="S190" s="48"/>
      <c r="T190" s="96"/>
      <c r="AT190" s="25" t="s">
        <v>176</v>
      </c>
      <c r="AU190" s="25" t="s">
        <v>87</v>
      </c>
    </row>
    <row r="191" spans="2:63" s="11" customFormat="1" ht="29.85" customHeight="1">
      <c r="B191" s="220"/>
      <c r="C191" s="221"/>
      <c r="D191" s="222" t="s">
        <v>74</v>
      </c>
      <c r="E191" s="234" t="s">
        <v>3040</v>
      </c>
      <c r="F191" s="234" t="s">
        <v>3041</v>
      </c>
      <c r="G191" s="221"/>
      <c r="H191" s="221"/>
      <c r="I191" s="224"/>
      <c r="J191" s="235">
        <f>BK191</f>
        <v>0</v>
      </c>
      <c r="K191" s="221"/>
      <c r="L191" s="226"/>
      <c r="M191" s="227"/>
      <c r="N191" s="228"/>
      <c r="O191" s="228"/>
      <c r="P191" s="229">
        <f>SUM(P192:P212)</f>
        <v>0</v>
      </c>
      <c r="Q191" s="228"/>
      <c r="R191" s="229">
        <f>SUM(R192:R212)</f>
        <v>0.26784</v>
      </c>
      <c r="S191" s="228"/>
      <c r="T191" s="230">
        <f>SUM(T192:T212)</f>
        <v>0</v>
      </c>
      <c r="AR191" s="231" t="s">
        <v>87</v>
      </c>
      <c r="AT191" s="232" t="s">
        <v>74</v>
      </c>
      <c r="AU191" s="232" t="s">
        <v>25</v>
      </c>
      <c r="AY191" s="231" t="s">
        <v>167</v>
      </c>
      <c r="BK191" s="233">
        <f>SUM(BK192:BK212)</f>
        <v>0</v>
      </c>
    </row>
    <row r="192" spans="2:65" s="1" customFormat="1" ht="14.4" customHeight="1">
      <c r="B192" s="47"/>
      <c r="C192" s="236" t="s">
        <v>497</v>
      </c>
      <c r="D192" s="236" t="s">
        <v>169</v>
      </c>
      <c r="E192" s="237" t="s">
        <v>3042</v>
      </c>
      <c r="F192" s="238" t="s">
        <v>3043</v>
      </c>
      <c r="G192" s="239" t="s">
        <v>931</v>
      </c>
      <c r="H192" s="240">
        <v>2</v>
      </c>
      <c r="I192" s="241"/>
      <c r="J192" s="242">
        <f>ROUND(I192*H192,2)</f>
        <v>0</v>
      </c>
      <c r="K192" s="238" t="s">
        <v>24</v>
      </c>
      <c r="L192" s="73"/>
      <c r="M192" s="243" t="s">
        <v>24</v>
      </c>
      <c r="N192" s="244" t="s">
        <v>47</v>
      </c>
      <c r="O192" s="48"/>
      <c r="P192" s="245">
        <f>O192*H192</f>
        <v>0</v>
      </c>
      <c r="Q192" s="245">
        <v>0.01135</v>
      </c>
      <c r="R192" s="245">
        <f>Q192*H192</f>
        <v>0.0227</v>
      </c>
      <c r="S192" s="245">
        <v>0</v>
      </c>
      <c r="T192" s="246">
        <f>S192*H192</f>
        <v>0</v>
      </c>
      <c r="AR192" s="25" t="s">
        <v>301</v>
      </c>
      <c r="AT192" s="25" t="s">
        <v>169</v>
      </c>
      <c r="AU192" s="25" t="s">
        <v>87</v>
      </c>
      <c r="AY192" s="25" t="s">
        <v>167</v>
      </c>
      <c r="BE192" s="247">
        <f>IF(N192="základní",J192,0)</f>
        <v>0</v>
      </c>
      <c r="BF192" s="247">
        <f>IF(N192="snížená",J192,0)</f>
        <v>0</v>
      </c>
      <c r="BG192" s="247">
        <f>IF(N192="zákl. přenesená",J192,0)</f>
        <v>0</v>
      </c>
      <c r="BH192" s="247">
        <f>IF(N192="sníž. přenesená",J192,0)</f>
        <v>0</v>
      </c>
      <c r="BI192" s="247">
        <f>IF(N192="nulová",J192,0)</f>
        <v>0</v>
      </c>
      <c r="BJ192" s="25" t="s">
        <v>87</v>
      </c>
      <c r="BK192" s="247">
        <f>ROUND(I192*H192,2)</f>
        <v>0</v>
      </c>
      <c r="BL192" s="25" t="s">
        <v>301</v>
      </c>
      <c r="BM192" s="25" t="s">
        <v>3044</v>
      </c>
    </row>
    <row r="193" spans="2:47" s="1" customFormat="1" ht="13.5">
      <c r="B193" s="47"/>
      <c r="C193" s="75"/>
      <c r="D193" s="248" t="s">
        <v>176</v>
      </c>
      <c r="E193" s="75"/>
      <c r="F193" s="249" t="s">
        <v>3045</v>
      </c>
      <c r="G193" s="75"/>
      <c r="H193" s="75"/>
      <c r="I193" s="204"/>
      <c r="J193" s="75"/>
      <c r="K193" s="75"/>
      <c r="L193" s="73"/>
      <c r="M193" s="250"/>
      <c r="N193" s="48"/>
      <c r="O193" s="48"/>
      <c r="P193" s="48"/>
      <c r="Q193" s="48"/>
      <c r="R193" s="48"/>
      <c r="S193" s="48"/>
      <c r="T193" s="96"/>
      <c r="AT193" s="25" t="s">
        <v>176</v>
      </c>
      <c r="AU193" s="25" t="s">
        <v>87</v>
      </c>
    </row>
    <row r="194" spans="2:51" s="12" customFormat="1" ht="13.5">
      <c r="B194" s="252"/>
      <c r="C194" s="253"/>
      <c r="D194" s="248" t="s">
        <v>180</v>
      </c>
      <c r="E194" s="254" t="s">
        <v>24</v>
      </c>
      <c r="F194" s="255" t="s">
        <v>3046</v>
      </c>
      <c r="G194" s="253"/>
      <c r="H194" s="254" t="s">
        <v>24</v>
      </c>
      <c r="I194" s="256"/>
      <c r="J194" s="253"/>
      <c r="K194" s="253"/>
      <c r="L194" s="257"/>
      <c r="M194" s="258"/>
      <c r="N194" s="259"/>
      <c r="O194" s="259"/>
      <c r="P194" s="259"/>
      <c r="Q194" s="259"/>
      <c r="R194" s="259"/>
      <c r="S194" s="259"/>
      <c r="T194" s="260"/>
      <c r="AT194" s="261" t="s">
        <v>180</v>
      </c>
      <c r="AU194" s="261" t="s">
        <v>87</v>
      </c>
      <c r="AV194" s="12" t="s">
        <v>25</v>
      </c>
      <c r="AW194" s="12" t="s">
        <v>38</v>
      </c>
      <c r="AX194" s="12" t="s">
        <v>75</v>
      </c>
      <c r="AY194" s="261" t="s">
        <v>167</v>
      </c>
    </row>
    <row r="195" spans="2:51" s="13" customFormat="1" ht="13.5">
      <c r="B195" s="262"/>
      <c r="C195" s="263"/>
      <c r="D195" s="248" t="s">
        <v>180</v>
      </c>
      <c r="E195" s="264" t="s">
        <v>24</v>
      </c>
      <c r="F195" s="265" t="s">
        <v>87</v>
      </c>
      <c r="G195" s="263"/>
      <c r="H195" s="266">
        <v>2</v>
      </c>
      <c r="I195" s="267"/>
      <c r="J195" s="263"/>
      <c r="K195" s="263"/>
      <c r="L195" s="268"/>
      <c r="M195" s="269"/>
      <c r="N195" s="270"/>
      <c r="O195" s="270"/>
      <c r="P195" s="270"/>
      <c r="Q195" s="270"/>
      <c r="R195" s="270"/>
      <c r="S195" s="270"/>
      <c r="T195" s="271"/>
      <c r="AT195" s="272" t="s">
        <v>180</v>
      </c>
      <c r="AU195" s="272" t="s">
        <v>87</v>
      </c>
      <c r="AV195" s="13" t="s">
        <v>87</v>
      </c>
      <c r="AW195" s="13" t="s">
        <v>38</v>
      </c>
      <c r="AX195" s="13" t="s">
        <v>25</v>
      </c>
      <c r="AY195" s="272" t="s">
        <v>167</v>
      </c>
    </row>
    <row r="196" spans="2:65" s="1" customFormat="1" ht="14.4" customHeight="1">
      <c r="B196" s="47"/>
      <c r="C196" s="236" t="s">
        <v>505</v>
      </c>
      <c r="D196" s="236" t="s">
        <v>169</v>
      </c>
      <c r="E196" s="237" t="s">
        <v>3047</v>
      </c>
      <c r="F196" s="238" t="s">
        <v>3048</v>
      </c>
      <c r="G196" s="239" t="s">
        <v>931</v>
      </c>
      <c r="H196" s="240">
        <v>7</v>
      </c>
      <c r="I196" s="241"/>
      <c r="J196" s="242">
        <f>ROUND(I196*H196,2)</f>
        <v>0</v>
      </c>
      <c r="K196" s="238" t="s">
        <v>24</v>
      </c>
      <c r="L196" s="73"/>
      <c r="M196" s="243" t="s">
        <v>24</v>
      </c>
      <c r="N196" s="244" t="s">
        <v>47</v>
      </c>
      <c r="O196" s="48"/>
      <c r="P196" s="245">
        <f>O196*H196</f>
        <v>0</v>
      </c>
      <c r="Q196" s="245">
        <v>0.01942</v>
      </c>
      <c r="R196" s="245">
        <f>Q196*H196</f>
        <v>0.13594</v>
      </c>
      <c r="S196" s="245">
        <v>0</v>
      </c>
      <c r="T196" s="246">
        <f>S196*H196</f>
        <v>0</v>
      </c>
      <c r="AR196" s="25" t="s">
        <v>301</v>
      </c>
      <c r="AT196" s="25" t="s">
        <v>169</v>
      </c>
      <c r="AU196" s="25" t="s">
        <v>87</v>
      </c>
      <c r="AY196" s="25" t="s">
        <v>167</v>
      </c>
      <c r="BE196" s="247">
        <f>IF(N196="základní",J196,0)</f>
        <v>0</v>
      </c>
      <c r="BF196" s="247">
        <f>IF(N196="snížená",J196,0)</f>
        <v>0</v>
      </c>
      <c r="BG196" s="247">
        <f>IF(N196="zákl. přenesená",J196,0)</f>
        <v>0</v>
      </c>
      <c r="BH196" s="247">
        <f>IF(N196="sníž. přenesená",J196,0)</f>
        <v>0</v>
      </c>
      <c r="BI196" s="247">
        <f>IF(N196="nulová",J196,0)</f>
        <v>0</v>
      </c>
      <c r="BJ196" s="25" t="s">
        <v>87</v>
      </c>
      <c r="BK196" s="247">
        <f>ROUND(I196*H196,2)</f>
        <v>0</v>
      </c>
      <c r="BL196" s="25" t="s">
        <v>301</v>
      </c>
      <c r="BM196" s="25" t="s">
        <v>3049</v>
      </c>
    </row>
    <row r="197" spans="2:47" s="1" customFormat="1" ht="13.5">
      <c r="B197" s="47"/>
      <c r="C197" s="75"/>
      <c r="D197" s="248" t="s">
        <v>176</v>
      </c>
      <c r="E197" s="75"/>
      <c r="F197" s="249" t="s">
        <v>3050</v>
      </c>
      <c r="G197" s="75"/>
      <c r="H197" s="75"/>
      <c r="I197" s="204"/>
      <c r="J197" s="75"/>
      <c r="K197" s="75"/>
      <c r="L197" s="73"/>
      <c r="M197" s="250"/>
      <c r="N197" s="48"/>
      <c r="O197" s="48"/>
      <c r="P197" s="48"/>
      <c r="Q197" s="48"/>
      <c r="R197" s="48"/>
      <c r="S197" s="48"/>
      <c r="T197" s="96"/>
      <c r="AT197" s="25" t="s">
        <v>176</v>
      </c>
      <c r="AU197" s="25" t="s">
        <v>87</v>
      </c>
    </row>
    <row r="198" spans="2:51" s="12" customFormat="1" ht="13.5">
      <c r="B198" s="252"/>
      <c r="C198" s="253"/>
      <c r="D198" s="248" t="s">
        <v>180</v>
      </c>
      <c r="E198" s="254" t="s">
        <v>24</v>
      </c>
      <c r="F198" s="255" t="s">
        <v>3051</v>
      </c>
      <c r="G198" s="253"/>
      <c r="H198" s="254" t="s">
        <v>24</v>
      </c>
      <c r="I198" s="256"/>
      <c r="J198" s="253"/>
      <c r="K198" s="253"/>
      <c r="L198" s="257"/>
      <c r="M198" s="258"/>
      <c r="N198" s="259"/>
      <c r="O198" s="259"/>
      <c r="P198" s="259"/>
      <c r="Q198" s="259"/>
      <c r="R198" s="259"/>
      <c r="S198" s="259"/>
      <c r="T198" s="260"/>
      <c r="AT198" s="261" t="s">
        <v>180</v>
      </c>
      <c r="AU198" s="261" t="s">
        <v>87</v>
      </c>
      <c r="AV198" s="12" t="s">
        <v>25</v>
      </c>
      <c r="AW198" s="12" t="s">
        <v>38</v>
      </c>
      <c r="AX198" s="12" t="s">
        <v>75</v>
      </c>
      <c r="AY198" s="261" t="s">
        <v>167</v>
      </c>
    </row>
    <row r="199" spans="2:51" s="13" customFormat="1" ht="13.5">
      <c r="B199" s="262"/>
      <c r="C199" s="263"/>
      <c r="D199" s="248" t="s">
        <v>180</v>
      </c>
      <c r="E199" s="264" t="s">
        <v>24</v>
      </c>
      <c r="F199" s="265" t="s">
        <v>223</v>
      </c>
      <c r="G199" s="263"/>
      <c r="H199" s="266">
        <v>7</v>
      </c>
      <c r="I199" s="267"/>
      <c r="J199" s="263"/>
      <c r="K199" s="263"/>
      <c r="L199" s="268"/>
      <c r="M199" s="269"/>
      <c r="N199" s="270"/>
      <c r="O199" s="270"/>
      <c r="P199" s="270"/>
      <c r="Q199" s="270"/>
      <c r="R199" s="270"/>
      <c r="S199" s="270"/>
      <c r="T199" s="271"/>
      <c r="AT199" s="272" t="s">
        <v>180</v>
      </c>
      <c r="AU199" s="272" t="s">
        <v>87</v>
      </c>
      <c r="AV199" s="13" t="s">
        <v>87</v>
      </c>
      <c r="AW199" s="13" t="s">
        <v>38</v>
      </c>
      <c r="AX199" s="13" t="s">
        <v>25</v>
      </c>
      <c r="AY199" s="272" t="s">
        <v>167</v>
      </c>
    </row>
    <row r="200" spans="2:65" s="1" customFormat="1" ht="14.4" customHeight="1">
      <c r="B200" s="47"/>
      <c r="C200" s="236" t="s">
        <v>512</v>
      </c>
      <c r="D200" s="236" t="s">
        <v>169</v>
      </c>
      <c r="E200" s="237" t="s">
        <v>3052</v>
      </c>
      <c r="F200" s="238" t="s">
        <v>3053</v>
      </c>
      <c r="G200" s="239" t="s">
        <v>931</v>
      </c>
      <c r="H200" s="240">
        <v>1</v>
      </c>
      <c r="I200" s="241"/>
      <c r="J200" s="242">
        <f>ROUND(I200*H200,2)</f>
        <v>0</v>
      </c>
      <c r="K200" s="238" t="s">
        <v>24</v>
      </c>
      <c r="L200" s="73"/>
      <c r="M200" s="243" t="s">
        <v>24</v>
      </c>
      <c r="N200" s="244" t="s">
        <v>47</v>
      </c>
      <c r="O200" s="48"/>
      <c r="P200" s="245">
        <f>O200*H200</f>
        <v>0</v>
      </c>
      <c r="Q200" s="245">
        <v>0.0332</v>
      </c>
      <c r="R200" s="245">
        <f>Q200*H200</f>
        <v>0.0332</v>
      </c>
      <c r="S200" s="245">
        <v>0</v>
      </c>
      <c r="T200" s="246">
        <f>S200*H200</f>
        <v>0</v>
      </c>
      <c r="AR200" s="25" t="s">
        <v>301</v>
      </c>
      <c r="AT200" s="25" t="s">
        <v>169</v>
      </c>
      <c r="AU200" s="25" t="s">
        <v>87</v>
      </c>
      <c r="AY200" s="25" t="s">
        <v>167</v>
      </c>
      <c r="BE200" s="247">
        <f>IF(N200="základní",J200,0)</f>
        <v>0</v>
      </c>
      <c r="BF200" s="247">
        <f>IF(N200="snížená",J200,0)</f>
        <v>0</v>
      </c>
      <c r="BG200" s="247">
        <f>IF(N200="zákl. přenesená",J200,0)</f>
        <v>0</v>
      </c>
      <c r="BH200" s="247">
        <f>IF(N200="sníž. přenesená",J200,0)</f>
        <v>0</v>
      </c>
      <c r="BI200" s="247">
        <f>IF(N200="nulová",J200,0)</f>
        <v>0</v>
      </c>
      <c r="BJ200" s="25" t="s">
        <v>87</v>
      </c>
      <c r="BK200" s="247">
        <f>ROUND(I200*H200,2)</f>
        <v>0</v>
      </c>
      <c r="BL200" s="25" t="s">
        <v>301</v>
      </c>
      <c r="BM200" s="25" t="s">
        <v>3054</v>
      </c>
    </row>
    <row r="201" spans="2:47" s="1" customFormat="1" ht="13.5">
      <c r="B201" s="47"/>
      <c r="C201" s="75"/>
      <c r="D201" s="248" t="s">
        <v>176</v>
      </c>
      <c r="E201" s="75"/>
      <c r="F201" s="249" t="s">
        <v>3053</v>
      </c>
      <c r="G201" s="75"/>
      <c r="H201" s="75"/>
      <c r="I201" s="204"/>
      <c r="J201" s="75"/>
      <c r="K201" s="75"/>
      <c r="L201" s="73"/>
      <c r="M201" s="250"/>
      <c r="N201" s="48"/>
      <c r="O201" s="48"/>
      <c r="P201" s="48"/>
      <c r="Q201" s="48"/>
      <c r="R201" s="48"/>
      <c r="S201" s="48"/>
      <c r="T201" s="96"/>
      <c r="AT201" s="25" t="s">
        <v>176</v>
      </c>
      <c r="AU201" s="25" t="s">
        <v>87</v>
      </c>
    </row>
    <row r="202" spans="2:51" s="12" customFormat="1" ht="13.5">
      <c r="B202" s="252"/>
      <c r="C202" s="253"/>
      <c r="D202" s="248" t="s">
        <v>180</v>
      </c>
      <c r="E202" s="254" t="s">
        <v>24</v>
      </c>
      <c r="F202" s="255" t="s">
        <v>3051</v>
      </c>
      <c r="G202" s="253"/>
      <c r="H202" s="254" t="s">
        <v>24</v>
      </c>
      <c r="I202" s="256"/>
      <c r="J202" s="253"/>
      <c r="K202" s="253"/>
      <c r="L202" s="257"/>
      <c r="M202" s="258"/>
      <c r="N202" s="259"/>
      <c r="O202" s="259"/>
      <c r="P202" s="259"/>
      <c r="Q202" s="259"/>
      <c r="R202" s="259"/>
      <c r="S202" s="259"/>
      <c r="T202" s="260"/>
      <c r="AT202" s="261" t="s">
        <v>180</v>
      </c>
      <c r="AU202" s="261" t="s">
        <v>87</v>
      </c>
      <c r="AV202" s="12" t="s">
        <v>25</v>
      </c>
      <c r="AW202" s="12" t="s">
        <v>38</v>
      </c>
      <c r="AX202" s="12" t="s">
        <v>75</v>
      </c>
      <c r="AY202" s="261" t="s">
        <v>167</v>
      </c>
    </row>
    <row r="203" spans="2:51" s="13" customFormat="1" ht="13.5">
      <c r="B203" s="262"/>
      <c r="C203" s="263"/>
      <c r="D203" s="248" t="s">
        <v>180</v>
      </c>
      <c r="E203" s="264" t="s">
        <v>24</v>
      </c>
      <c r="F203" s="265" t="s">
        <v>25</v>
      </c>
      <c r="G203" s="263"/>
      <c r="H203" s="266">
        <v>1</v>
      </c>
      <c r="I203" s="267"/>
      <c r="J203" s="263"/>
      <c r="K203" s="263"/>
      <c r="L203" s="268"/>
      <c r="M203" s="269"/>
      <c r="N203" s="270"/>
      <c r="O203" s="270"/>
      <c r="P203" s="270"/>
      <c r="Q203" s="270"/>
      <c r="R203" s="270"/>
      <c r="S203" s="270"/>
      <c r="T203" s="271"/>
      <c r="AT203" s="272" t="s">
        <v>180</v>
      </c>
      <c r="AU203" s="272" t="s">
        <v>87</v>
      </c>
      <c r="AV203" s="13" t="s">
        <v>87</v>
      </c>
      <c r="AW203" s="13" t="s">
        <v>38</v>
      </c>
      <c r="AX203" s="13" t="s">
        <v>25</v>
      </c>
      <c r="AY203" s="272" t="s">
        <v>167</v>
      </c>
    </row>
    <row r="204" spans="2:65" s="1" customFormat="1" ht="22.8" customHeight="1">
      <c r="B204" s="47"/>
      <c r="C204" s="236" t="s">
        <v>523</v>
      </c>
      <c r="D204" s="236" t="s">
        <v>169</v>
      </c>
      <c r="E204" s="237" t="s">
        <v>3055</v>
      </c>
      <c r="F204" s="238" t="s">
        <v>3056</v>
      </c>
      <c r="G204" s="239" t="s">
        <v>931</v>
      </c>
      <c r="H204" s="240">
        <v>4</v>
      </c>
      <c r="I204" s="241"/>
      <c r="J204" s="242">
        <f>ROUND(I204*H204,2)</f>
        <v>0</v>
      </c>
      <c r="K204" s="238" t="s">
        <v>24</v>
      </c>
      <c r="L204" s="73"/>
      <c r="M204" s="243" t="s">
        <v>24</v>
      </c>
      <c r="N204" s="244" t="s">
        <v>47</v>
      </c>
      <c r="O204" s="48"/>
      <c r="P204" s="245">
        <f>O204*H204</f>
        <v>0</v>
      </c>
      <c r="Q204" s="245">
        <v>0</v>
      </c>
      <c r="R204" s="245">
        <f>Q204*H204</f>
        <v>0</v>
      </c>
      <c r="S204" s="245">
        <v>0</v>
      </c>
      <c r="T204" s="246">
        <f>S204*H204</f>
        <v>0</v>
      </c>
      <c r="AR204" s="25" t="s">
        <v>301</v>
      </c>
      <c r="AT204" s="25" t="s">
        <v>169</v>
      </c>
      <c r="AU204" s="25" t="s">
        <v>87</v>
      </c>
      <c r="AY204" s="25" t="s">
        <v>167</v>
      </c>
      <c r="BE204" s="247">
        <f>IF(N204="základní",J204,0)</f>
        <v>0</v>
      </c>
      <c r="BF204" s="247">
        <f>IF(N204="snížená",J204,0)</f>
        <v>0</v>
      </c>
      <c r="BG204" s="247">
        <f>IF(N204="zákl. přenesená",J204,0)</f>
        <v>0</v>
      </c>
      <c r="BH204" s="247">
        <f>IF(N204="sníž. přenesená",J204,0)</f>
        <v>0</v>
      </c>
      <c r="BI204" s="247">
        <f>IF(N204="nulová",J204,0)</f>
        <v>0</v>
      </c>
      <c r="BJ204" s="25" t="s">
        <v>87</v>
      </c>
      <c r="BK204" s="247">
        <f>ROUND(I204*H204,2)</f>
        <v>0</v>
      </c>
      <c r="BL204" s="25" t="s">
        <v>301</v>
      </c>
      <c r="BM204" s="25" t="s">
        <v>3057</v>
      </c>
    </row>
    <row r="205" spans="2:47" s="1" customFormat="1" ht="13.5">
      <c r="B205" s="47"/>
      <c r="C205" s="75"/>
      <c r="D205" s="248" t="s">
        <v>176</v>
      </c>
      <c r="E205" s="75"/>
      <c r="F205" s="249" t="s">
        <v>3056</v>
      </c>
      <c r="G205" s="75"/>
      <c r="H205" s="75"/>
      <c r="I205" s="204"/>
      <c r="J205" s="75"/>
      <c r="K205" s="75"/>
      <c r="L205" s="73"/>
      <c r="M205" s="250"/>
      <c r="N205" s="48"/>
      <c r="O205" s="48"/>
      <c r="P205" s="48"/>
      <c r="Q205" s="48"/>
      <c r="R205" s="48"/>
      <c r="S205" s="48"/>
      <c r="T205" s="96"/>
      <c r="AT205" s="25" t="s">
        <v>176</v>
      </c>
      <c r="AU205" s="25" t="s">
        <v>87</v>
      </c>
    </row>
    <row r="206" spans="2:51" s="13" customFormat="1" ht="13.5">
      <c r="B206" s="262"/>
      <c r="C206" s="263"/>
      <c r="D206" s="248" t="s">
        <v>180</v>
      </c>
      <c r="E206" s="264" t="s">
        <v>24</v>
      </c>
      <c r="F206" s="265" t="s">
        <v>174</v>
      </c>
      <c r="G206" s="263"/>
      <c r="H206" s="266">
        <v>4</v>
      </c>
      <c r="I206" s="267"/>
      <c r="J206" s="263"/>
      <c r="K206" s="263"/>
      <c r="L206" s="268"/>
      <c r="M206" s="269"/>
      <c r="N206" s="270"/>
      <c r="O206" s="270"/>
      <c r="P206" s="270"/>
      <c r="Q206" s="270"/>
      <c r="R206" s="270"/>
      <c r="S206" s="270"/>
      <c r="T206" s="271"/>
      <c r="AT206" s="272" t="s">
        <v>180</v>
      </c>
      <c r="AU206" s="272" t="s">
        <v>87</v>
      </c>
      <c r="AV206" s="13" t="s">
        <v>87</v>
      </c>
      <c r="AW206" s="13" t="s">
        <v>38</v>
      </c>
      <c r="AX206" s="13" t="s">
        <v>25</v>
      </c>
      <c r="AY206" s="272" t="s">
        <v>167</v>
      </c>
    </row>
    <row r="207" spans="2:65" s="1" customFormat="1" ht="14.4" customHeight="1">
      <c r="B207" s="47"/>
      <c r="C207" s="285" t="s">
        <v>535</v>
      </c>
      <c r="D207" s="285" t="s">
        <v>293</v>
      </c>
      <c r="E207" s="286" t="s">
        <v>3058</v>
      </c>
      <c r="F207" s="287" t="s">
        <v>3059</v>
      </c>
      <c r="G207" s="288" t="s">
        <v>931</v>
      </c>
      <c r="H207" s="289">
        <v>4</v>
      </c>
      <c r="I207" s="290"/>
      <c r="J207" s="291">
        <f>ROUND(I207*H207,2)</f>
        <v>0</v>
      </c>
      <c r="K207" s="287" t="s">
        <v>24</v>
      </c>
      <c r="L207" s="292"/>
      <c r="M207" s="293" t="s">
        <v>24</v>
      </c>
      <c r="N207" s="294" t="s">
        <v>47</v>
      </c>
      <c r="O207" s="48"/>
      <c r="P207" s="245">
        <f>O207*H207</f>
        <v>0</v>
      </c>
      <c r="Q207" s="245">
        <v>0.019</v>
      </c>
      <c r="R207" s="245">
        <f>Q207*H207</f>
        <v>0.076</v>
      </c>
      <c r="S207" s="245">
        <v>0</v>
      </c>
      <c r="T207" s="246">
        <f>S207*H207</f>
        <v>0</v>
      </c>
      <c r="AR207" s="25" t="s">
        <v>419</v>
      </c>
      <c r="AT207" s="25" t="s">
        <v>293</v>
      </c>
      <c r="AU207" s="25" t="s">
        <v>87</v>
      </c>
      <c r="AY207" s="25" t="s">
        <v>167</v>
      </c>
      <c r="BE207" s="247">
        <f>IF(N207="základní",J207,0)</f>
        <v>0</v>
      </c>
      <c r="BF207" s="247">
        <f>IF(N207="snížená",J207,0)</f>
        <v>0</v>
      </c>
      <c r="BG207" s="247">
        <f>IF(N207="zákl. přenesená",J207,0)</f>
        <v>0</v>
      </c>
      <c r="BH207" s="247">
        <f>IF(N207="sníž. přenesená",J207,0)</f>
        <v>0</v>
      </c>
      <c r="BI207" s="247">
        <f>IF(N207="nulová",J207,0)</f>
        <v>0</v>
      </c>
      <c r="BJ207" s="25" t="s">
        <v>87</v>
      </c>
      <c r="BK207" s="247">
        <f>ROUND(I207*H207,2)</f>
        <v>0</v>
      </c>
      <c r="BL207" s="25" t="s">
        <v>301</v>
      </c>
      <c r="BM207" s="25" t="s">
        <v>3060</v>
      </c>
    </row>
    <row r="208" spans="2:47" s="1" customFormat="1" ht="13.5">
      <c r="B208" s="47"/>
      <c r="C208" s="75"/>
      <c r="D208" s="248" t="s">
        <v>176</v>
      </c>
      <c r="E208" s="75"/>
      <c r="F208" s="249" t="s">
        <v>3059</v>
      </c>
      <c r="G208" s="75"/>
      <c r="H208" s="75"/>
      <c r="I208" s="204"/>
      <c r="J208" s="75"/>
      <c r="K208" s="75"/>
      <c r="L208" s="73"/>
      <c r="M208" s="250"/>
      <c r="N208" s="48"/>
      <c r="O208" s="48"/>
      <c r="P208" s="48"/>
      <c r="Q208" s="48"/>
      <c r="R208" s="48"/>
      <c r="S208" s="48"/>
      <c r="T208" s="96"/>
      <c r="AT208" s="25" t="s">
        <v>176</v>
      </c>
      <c r="AU208" s="25" t="s">
        <v>87</v>
      </c>
    </row>
    <row r="209" spans="2:51" s="12" customFormat="1" ht="13.5">
      <c r="B209" s="252"/>
      <c r="C209" s="253"/>
      <c r="D209" s="248" t="s">
        <v>180</v>
      </c>
      <c r="E209" s="254" t="s">
        <v>24</v>
      </c>
      <c r="F209" s="255" t="s">
        <v>3061</v>
      </c>
      <c r="G209" s="253"/>
      <c r="H209" s="254" t="s">
        <v>24</v>
      </c>
      <c r="I209" s="256"/>
      <c r="J209" s="253"/>
      <c r="K209" s="253"/>
      <c r="L209" s="257"/>
      <c r="M209" s="258"/>
      <c r="N209" s="259"/>
      <c r="O209" s="259"/>
      <c r="P209" s="259"/>
      <c r="Q209" s="259"/>
      <c r="R209" s="259"/>
      <c r="S209" s="259"/>
      <c r="T209" s="260"/>
      <c r="AT209" s="261" t="s">
        <v>180</v>
      </c>
      <c r="AU209" s="261" t="s">
        <v>87</v>
      </c>
      <c r="AV209" s="12" t="s">
        <v>25</v>
      </c>
      <c r="AW209" s="12" t="s">
        <v>38</v>
      </c>
      <c r="AX209" s="12" t="s">
        <v>75</v>
      </c>
      <c r="AY209" s="261" t="s">
        <v>167</v>
      </c>
    </row>
    <row r="210" spans="2:51" s="13" customFormat="1" ht="13.5">
      <c r="B210" s="262"/>
      <c r="C210" s="263"/>
      <c r="D210" s="248" t="s">
        <v>180</v>
      </c>
      <c r="E210" s="264" t="s">
        <v>24</v>
      </c>
      <c r="F210" s="265" t="s">
        <v>3062</v>
      </c>
      <c r="G210" s="263"/>
      <c r="H210" s="266">
        <v>4</v>
      </c>
      <c r="I210" s="267"/>
      <c r="J210" s="263"/>
      <c r="K210" s="263"/>
      <c r="L210" s="268"/>
      <c r="M210" s="269"/>
      <c r="N210" s="270"/>
      <c r="O210" s="270"/>
      <c r="P210" s="270"/>
      <c r="Q210" s="270"/>
      <c r="R210" s="270"/>
      <c r="S210" s="270"/>
      <c r="T210" s="271"/>
      <c r="AT210" s="272" t="s">
        <v>180</v>
      </c>
      <c r="AU210" s="272" t="s">
        <v>87</v>
      </c>
      <c r="AV210" s="13" t="s">
        <v>87</v>
      </c>
      <c r="AW210" s="13" t="s">
        <v>38</v>
      </c>
      <c r="AX210" s="13" t="s">
        <v>25</v>
      </c>
      <c r="AY210" s="272" t="s">
        <v>167</v>
      </c>
    </row>
    <row r="211" spans="2:65" s="1" customFormat="1" ht="22.8" customHeight="1">
      <c r="B211" s="47"/>
      <c r="C211" s="236" t="s">
        <v>545</v>
      </c>
      <c r="D211" s="236" t="s">
        <v>169</v>
      </c>
      <c r="E211" s="237" t="s">
        <v>3063</v>
      </c>
      <c r="F211" s="238" t="s">
        <v>3064</v>
      </c>
      <c r="G211" s="239" t="s">
        <v>296</v>
      </c>
      <c r="H211" s="240">
        <v>0.268</v>
      </c>
      <c r="I211" s="241"/>
      <c r="J211" s="242">
        <f>ROUND(I211*H211,2)</f>
        <v>0</v>
      </c>
      <c r="K211" s="238" t="s">
        <v>24</v>
      </c>
      <c r="L211" s="73"/>
      <c r="M211" s="243" t="s">
        <v>24</v>
      </c>
      <c r="N211" s="244" t="s">
        <v>47</v>
      </c>
      <c r="O211" s="48"/>
      <c r="P211" s="245">
        <f>O211*H211</f>
        <v>0</v>
      </c>
      <c r="Q211" s="245">
        <v>0</v>
      </c>
      <c r="R211" s="245">
        <f>Q211*H211</f>
        <v>0</v>
      </c>
      <c r="S211" s="245">
        <v>0</v>
      </c>
      <c r="T211" s="246">
        <f>S211*H211</f>
        <v>0</v>
      </c>
      <c r="AR211" s="25" t="s">
        <v>301</v>
      </c>
      <c r="AT211" s="25" t="s">
        <v>169</v>
      </c>
      <c r="AU211" s="25" t="s">
        <v>87</v>
      </c>
      <c r="AY211" s="25" t="s">
        <v>167</v>
      </c>
      <c r="BE211" s="247">
        <f>IF(N211="základní",J211,0)</f>
        <v>0</v>
      </c>
      <c r="BF211" s="247">
        <f>IF(N211="snížená",J211,0)</f>
        <v>0</v>
      </c>
      <c r="BG211" s="247">
        <f>IF(N211="zákl. přenesená",J211,0)</f>
        <v>0</v>
      </c>
      <c r="BH211" s="247">
        <f>IF(N211="sníž. přenesená",J211,0)</f>
        <v>0</v>
      </c>
      <c r="BI211" s="247">
        <f>IF(N211="nulová",J211,0)</f>
        <v>0</v>
      </c>
      <c r="BJ211" s="25" t="s">
        <v>87</v>
      </c>
      <c r="BK211" s="247">
        <f>ROUND(I211*H211,2)</f>
        <v>0</v>
      </c>
      <c r="BL211" s="25" t="s">
        <v>301</v>
      </c>
      <c r="BM211" s="25" t="s">
        <v>3065</v>
      </c>
    </row>
    <row r="212" spans="2:47" s="1" customFormat="1" ht="13.5">
      <c r="B212" s="47"/>
      <c r="C212" s="75"/>
      <c r="D212" s="248" t="s">
        <v>176</v>
      </c>
      <c r="E212" s="75"/>
      <c r="F212" s="249" t="s">
        <v>3064</v>
      </c>
      <c r="G212" s="75"/>
      <c r="H212" s="75"/>
      <c r="I212" s="204"/>
      <c r="J212" s="75"/>
      <c r="K212" s="75"/>
      <c r="L212" s="73"/>
      <c r="M212" s="250"/>
      <c r="N212" s="48"/>
      <c r="O212" s="48"/>
      <c r="P212" s="48"/>
      <c r="Q212" s="48"/>
      <c r="R212" s="48"/>
      <c r="S212" s="48"/>
      <c r="T212" s="96"/>
      <c r="AT212" s="25" t="s">
        <v>176</v>
      </c>
      <c r="AU212" s="25" t="s">
        <v>87</v>
      </c>
    </row>
    <row r="213" spans="2:63" s="11" customFormat="1" ht="29.85" customHeight="1">
      <c r="B213" s="220"/>
      <c r="C213" s="221"/>
      <c r="D213" s="222" t="s">
        <v>74</v>
      </c>
      <c r="E213" s="234" t="s">
        <v>2362</v>
      </c>
      <c r="F213" s="234" t="s">
        <v>2363</v>
      </c>
      <c r="G213" s="221"/>
      <c r="H213" s="221"/>
      <c r="I213" s="224"/>
      <c r="J213" s="235">
        <f>BK213</f>
        <v>0</v>
      </c>
      <c r="K213" s="221"/>
      <c r="L213" s="226"/>
      <c r="M213" s="227"/>
      <c r="N213" s="228"/>
      <c r="O213" s="228"/>
      <c r="P213" s="229">
        <f>SUM(P214:P219)</f>
        <v>0</v>
      </c>
      <c r="Q213" s="228"/>
      <c r="R213" s="229">
        <f>SUM(R214:R219)</f>
        <v>0.007150000000000001</v>
      </c>
      <c r="S213" s="228"/>
      <c r="T213" s="230">
        <f>SUM(T214:T219)</f>
        <v>0</v>
      </c>
      <c r="AR213" s="231" t="s">
        <v>87</v>
      </c>
      <c r="AT213" s="232" t="s">
        <v>74</v>
      </c>
      <c r="AU213" s="232" t="s">
        <v>25</v>
      </c>
      <c r="AY213" s="231" t="s">
        <v>167</v>
      </c>
      <c r="BK213" s="233">
        <f>SUM(BK214:BK219)</f>
        <v>0</v>
      </c>
    </row>
    <row r="214" spans="2:65" s="1" customFormat="1" ht="22.8" customHeight="1">
      <c r="B214" s="47"/>
      <c r="C214" s="236" t="s">
        <v>551</v>
      </c>
      <c r="D214" s="236" t="s">
        <v>169</v>
      </c>
      <c r="E214" s="237" t="s">
        <v>3066</v>
      </c>
      <c r="F214" s="238" t="s">
        <v>3067</v>
      </c>
      <c r="G214" s="239" t="s">
        <v>270</v>
      </c>
      <c r="H214" s="240">
        <v>65</v>
      </c>
      <c r="I214" s="241"/>
      <c r="J214" s="242">
        <f>ROUND(I214*H214,2)</f>
        <v>0</v>
      </c>
      <c r="K214" s="238" t="s">
        <v>24</v>
      </c>
      <c r="L214" s="73"/>
      <c r="M214" s="243" t="s">
        <v>24</v>
      </c>
      <c r="N214" s="244" t="s">
        <v>47</v>
      </c>
      <c r="O214" s="48"/>
      <c r="P214" s="245">
        <f>O214*H214</f>
        <v>0</v>
      </c>
      <c r="Q214" s="245">
        <v>2E-05</v>
      </c>
      <c r="R214" s="245">
        <f>Q214*H214</f>
        <v>0.0013000000000000002</v>
      </c>
      <c r="S214" s="245">
        <v>0</v>
      </c>
      <c r="T214" s="246">
        <f>S214*H214</f>
        <v>0</v>
      </c>
      <c r="AR214" s="25" t="s">
        <v>301</v>
      </c>
      <c r="AT214" s="25" t="s">
        <v>169</v>
      </c>
      <c r="AU214" s="25" t="s">
        <v>87</v>
      </c>
      <c r="AY214" s="25" t="s">
        <v>167</v>
      </c>
      <c r="BE214" s="247">
        <f>IF(N214="základní",J214,0)</f>
        <v>0</v>
      </c>
      <c r="BF214" s="247">
        <f>IF(N214="snížená",J214,0)</f>
        <v>0</v>
      </c>
      <c r="BG214" s="247">
        <f>IF(N214="zákl. přenesená",J214,0)</f>
        <v>0</v>
      </c>
      <c r="BH214" s="247">
        <f>IF(N214="sníž. přenesená",J214,0)</f>
        <v>0</v>
      </c>
      <c r="BI214" s="247">
        <f>IF(N214="nulová",J214,0)</f>
        <v>0</v>
      </c>
      <c r="BJ214" s="25" t="s">
        <v>87</v>
      </c>
      <c r="BK214" s="247">
        <f>ROUND(I214*H214,2)</f>
        <v>0</v>
      </c>
      <c r="BL214" s="25" t="s">
        <v>301</v>
      </c>
      <c r="BM214" s="25" t="s">
        <v>3068</v>
      </c>
    </row>
    <row r="215" spans="2:47" s="1" customFormat="1" ht="13.5">
      <c r="B215" s="47"/>
      <c r="C215" s="75"/>
      <c r="D215" s="248" t="s">
        <v>176</v>
      </c>
      <c r="E215" s="75"/>
      <c r="F215" s="249" t="s">
        <v>3069</v>
      </c>
      <c r="G215" s="75"/>
      <c r="H215" s="75"/>
      <c r="I215" s="204"/>
      <c r="J215" s="75"/>
      <c r="K215" s="75"/>
      <c r="L215" s="73"/>
      <c r="M215" s="250"/>
      <c r="N215" s="48"/>
      <c r="O215" s="48"/>
      <c r="P215" s="48"/>
      <c r="Q215" s="48"/>
      <c r="R215" s="48"/>
      <c r="S215" s="48"/>
      <c r="T215" s="96"/>
      <c r="AT215" s="25" t="s">
        <v>176</v>
      </c>
      <c r="AU215" s="25" t="s">
        <v>87</v>
      </c>
    </row>
    <row r="216" spans="2:65" s="1" customFormat="1" ht="22.8" customHeight="1">
      <c r="B216" s="47"/>
      <c r="C216" s="236" t="s">
        <v>559</v>
      </c>
      <c r="D216" s="236" t="s">
        <v>169</v>
      </c>
      <c r="E216" s="237" t="s">
        <v>3070</v>
      </c>
      <c r="F216" s="238" t="s">
        <v>3071</v>
      </c>
      <c r="G216" s="239" t="s">
        <v>270</v>
      </c>
      <c r="H216" s="240">
        <v>65</v>
      </c>
      <c r="I216" s="241"/>
      <c r="J216" s="242">
        <f>ROUND(I216*H216,2)</f>
        <v>0</v>
      </c>
      <c r="K216" s="238" t="s">
        <v>24</v>
      </c>
      <c r="L216" s="73"/>
      <c r="M216" s="243" t="s">
        <v>24</v>
      </c>
      <c r="N216" s="244" t="s">
        <v>47</v>
      </c>
      <c r="O216" s="48"/>
      <c r="P216" s="245">
        <f>O216*H216</f>
        <v>0</v>
      </c>
      <c r="Q216" s="245">
        <v>6E-05</v>
      </c>
      <c r="R216" s="245">
        <f>Q216*H216</f>
        <v>0.0039000000000000003</v>
      </c>
      <c r="S216" s="245">
        <v>0</v>
      </c>
      <c r="T216" s="246">
        <f>S216*H216</f>
        <v>0</v>
      </c>
      <c r="AR216" s="25" t="s">
        <v>301</v>
      </c>
      <c r="AT216" s="25" t="s">
        <v>169</v>
      </c>
      <c r="AU216" s="25" t="s">
        <v>87</v>
      </c>
      <c r="AY216" s="25" t="s">
        <v>167</v>
      </c>
      <c r="BE216" s="247">
        <f>IF(N216="základní",J216,0)</f>
        <v>0</v>
      </c>
      <c r="BF216" s="247">
        <f>IF(N216="snížená",J216,0)</f>
        <v>0</v>
      </c>
      <c r="BG216" s="247">
        <f>IF(N216="zákl. přenesená",J216,0)</f>
        <v>0</v>
      </c>
      <c r="BH216" s="247">
        <f>IF(N216="sníž. přenesená",J216,0)</f>
        <v>0</v>
      </c>
      <c r="BI216" s="247">
        <f>IF(N216="nulová",J216,0)</f>
        <v>0</v>
      </c>
      <c r="BJ216" s="25" t="s">
        <v>87</v>
      </c>
      <c r="BK216" s="247">
        <f>ROUND(I216*H216,2)</f>
        <v>0</v>
      </c>
      <c r="BL216" s="25" t="s">
        <v>301</v>
      </c>
      <c r="BM216" s="25" t="s">
        <v>3072</v>
      </c>
    </row>
    <row r="217" spans="2:47" s="1" customFormat="1" ht="13.5">
      <c r="B217" s="47"/>
      <c r="C217" s="75"/>
      <c r="D217" s="248" t="s">
        <v>176</v>
      </c>
      <c r="E217" s="75"/>
      <c r="F217" s="249" t="s">
        <v>3073</v>
      </c>
      <c r="G217" s="75"/>
      <c r="H217" s="75"/>
      <c r="I217" s="204"/>
      <c r="J217" s="75"/>
      <c r="K217" s="75"/>
      <c r="L217" s="73"/>
      <c r="M217" s="250"/>
      <c r="N217" s="48"/>
      <c r="O217" s="48"/>
      <c r="P217" s="48"/>
      <c r="Q217" s="48"/>
      <c r="R217" s="48"/>
      <c r="S217" s="48"/>
      <c r="T217" s="96"/>
      <c r="AT217" s="25" t="s">
        <v>176</v>
      </c>
      <c r="AU217" s="25" t="s">
        <v>87</v>
      </c>
    </row>
    <row r="218" spans="2:65" s="1" customFormat="1" ht="22.8" customHeight="1">
      <c r="B218" s="47"/>
      <c r="C218" s="236" t="s">
        <v>571</v>
      </c>
      <c r="D218" s="236" t="s">
        <v>169</v>
      </c>
      <c r="E218" s="237" t="s">
        <v>3074</v>
      </c>
      <c r="F218" s="238" t="s">
        <v>3075</v>
      </c>
      <c r="G218" s="239" t="s">
        <v>270</v>
      </c>
      <c r="H218" s="240">
        <v>65</v>
      </c>
      <c r="I218" s="241"/>
      <c r="J218" s="242">
        <f>ROUND(I218*H218,2)</f>
        <v>0</v>
      </c>
      <c r="K218" s="238" t="s">
        <v>24</v>
      </c>
      <c r="L218" s="73"/>
      <c r="M218" s="243" t="s">
        <v>24</v>
      </c>
      <c r="N218" s="244" t="s">
        <v>47</v>
      </c>
      <c r="O218" s="48"/>
      <c r="P218" s="245">
        <f>O218*H218</f>
        <v>0</v>
      </c>
      <c r="Q218" s="245">
        <v>3E-05</v>
      </c>
      <c r="R218" s="245">
        <f>Q218*H218</f>
        <v>0.0019500000000000001</v>
      </c>
      <c r="S218" s="245">
        <v>0</v>
      </c>
      <c r="T218" s="246">
        <f>S218*H218</f>
        <v>0</v>
      </c>
      <c r="AR218" s="25" t="s">
        <v>301</v>
      </c>
      <c r="AT218" s="25" t="s">
        <v>169</v>
      </c>
      <c r="AU218" s="25" t="s">
        <v>87</v>
      </c>
      <c r="AY218" s="25" t="s">
        <v>167</v>
      </c>
      <c r="BE218" s="247">
        <f>IF(N218="základní",J218,0)</f>
        <v>0</v>
      </c>
      <c r="BF218" s="247">
        <f>IF(N218="snížená",J218,0)</f>
        <v>0</v>
      </c>
      <c r="BG218" s="247">
        <f>IF(N218="zákl. přenesená",J218,0)</f>
        <v>0</v>
      </c>
      <c r="BH218" s="247">
        <f>IF(N218="sníž. přenesená",J218,0)</f>
        <v>0</v>
      </c>
      <c r="BI218" s="247">
        <f>IF(N218="nulová",J218,0)</f>
        <v>0</v>
      </c>
      <c r="BJ218" s="25" t="s">
        <v>87</v>
      </c>
      <c r="BK218" s="247">
        <f>ROUND(I218*H218,2)</f>
        <v>0</v>
      </c>
      <c r="BL218" s="25" t="s">
        <v>301</v>
      </c>
      <c r="BM218" s="25" t="s">
        <v>3076</v>
      </c>
    </row>
    <row r="219" spans="2:47" s="1" customFormat="1" ht="13.5">
      <c r="B219" s="47"/>
      <c r="C219" s="75"/>
      <c r="D219" s="248" t="s">
        <v>176</v>
      </c>
      <c r="E219" s="75"/>
      <c r="F219" s="249" t="s">
        <v>3077</v>
      </c>
      <c r="G219" s="75"/>
      <c r="H219" s="75"/>
      <c r="I219" s="204"/>
      <c r="J219" s="75"/>
      <c r="K219" s="75"/>
      <c r="L219" s="73"/>
      <c r="M219" s="250"/>
      <c r="N219" s="48"/>
      <c r="O219" s="48"/>
      <c r="P219" s="48"/>
      <c r="Q219" s="48"/>
      <c r="R219" s="48"/>
      <c r="S219" s="48"/>
      <c r="T219" s="96"/>
      <c r="AT219" s="25" t="s">
        <v>176</v>
      </c>
      <c r="AU219" s="25" t="s">
        <v>87</v>
      </c>
    </row>
    <row r="220" spans="2:63" s="11" customFormat="1" ht="37.4" customHeight="1">
      <c r="B220" s="220"/>
      <c r="C220" s="221"/>
      <c r="D220" s="222" t="s">
        <v>74</v>
      </c>
      <c r="E220" s="223" t="s">
        <v>293</v>
      </c>
      <c r="F220" s="223" t="s">
        <v>2871</v>
      </c>
      <c r="G220" s="221"/>
      <c r="H220" s="221"/>
      <c r="I220" s="224"/>
      <c r="J220" s="225">
        <f>BK220</f>
        <v>0</v>
      </c>
      <c r="K220" s="221"/>
      <c r="L220" s="226"/>
      <c r="M220" s="227"/>
      <c r="N220" s="228"/>
      <c r="O220" s="228"/>
      <c r="P220" s="229">
        <f>P221</f>
        <v>0</v>
      </c>
      <c r="Q220" s="228"/>
      <c r="R220" s="229">
        <f>R221</f>
        <v>0.00294</v>
      </c>
      <c r="S220" s="228"/>
      <c r="T220" s="230">
        <f>T221</f>
        <v>0</v>
      </c>
      <c r="AR220" s="231" t="s">
        <v>190</v>
      </c>
      <c r="AT220" s="232" t="s">
        <v>74</v>
      </c>
      <c r="AU220" s="232" t="s">
        <v>75</v>
      </c>
      <c r="AY220" s="231" t="s">
        <v>167</v>
      </c>
      <c r="BK220" s="233">
        <f>BK221</f>
        <v>0</v>
      </c>
    </row>
    <row r="221" spans="2:63" s="11" customFormat="1" ht="19.9" customHeight="1">
      <c r="B221" s="220"/>
      <c r="C221" s="221"/>
      <c r="D221" s="222" t="s">
        <v>74</v>
      </c>
      <c r="E221" s="234" t="s">
        <v>3078</v>
      </c>
      <c r="F221" s="234" t="s">
        <v>3079</v>
      </c>
      <c r="G221" s="221"/>
      <c r="H221" s="221"/>
      <c r="I221" s="224"/>
      <c r="J221" s="235">
        <f>BK221</f>
        <v>0</v>
      </c>
      <c r="K221" s="221"/>
      <c r="L221" s="226"/>
      <c r="M221" s="227"/>
      <c r="N221" s="228"/>
      <c r="O221" s="228"/>
      <c r="P221" s="229">
        <f>SUM(P222:P225)</f>
        <v>0</v>
      </c>
      <c r="Q221" s="228"/>
      <c r="R221" s="229">
        <f>SUM(R222:R225)</f>
        <v>0.00294</v>
      </c>
      <c r="S221" s="228"/>
      <c r="T221" s="230">
        <f>SUM(T222:T225)</f>
        <v>0</v>
      </c>
      <c r="AR221" s="231" t="s">
        <v>190</v>
      </c>
      <c r="AT221" s="232" t="s">
        <v>74</v>
      </c>
      <c r="AU221" s="232" t="s">
        <v>25</v>
      </c>
      <c r="AY221" s="231" t="s">
        <v>167</v>
      </c>
      <c r="BK221" s="233">
        <f>SUM(BK222:BK225)</f>
        <v>0</v>
      </c>
    </row>
    <row r="222" spans="2:65" s="1" customFormat="1" ht="14.4" customHeight="1">
      <c r="B222" s="47"/>
      <c r="C222" s="236" t="s">
        <v>579</v>
      </c>
      <c r="D222" s="236" t="s">
        <v>169</v>
      </c>
      <c r="E222" s="237" t="s">
        <v>3080</v>
      </c>
      <c r="F222" s="238" t="s">
        <v>3081</v>
      </c>
      <c r="G222" s="239" t="s">
        <v>931</v>
      </c>
      <c r="H222" s="240">
        <v>14</v>
      </c>
      <c r="I222" s="241"/>
      <c r="J222" s="242">
        <f>ROUND(I222*H222,2)</f>
        <v>0</v>
      </c>
      <c r="K222" s="238" t="s">
        <v>24</v>
      </c>
      <c r="L222" s="73"/>
      <c r="M222" s="243" t="s">
        <v>24</v>
      </c>
      <c r="N222" s="244" t="s">
        <v>47</v>
      </c>
      <c r="O222" s="48"/>
      <c r="P222" s="245">
        <f>O222*H222</f>
        <v>0</v>
      </c>
      <c r="Q222" s="245">
        <v>0</v>
      </c>
      <c r="R222" s="245">
        <f>Q222*H222</f>
        <v>0</v>
      </c>
      <c r="S222" s="245">
        <v>0</v>
      </c>
      <c r="T222" s="246">
        <f>S222*H222</f>
        <v>0</v>
      </c>
      <c r="AR222" s="25" t="s">
        <v>736</v>
      </c>
      <c r="AT222" s="25" t="s">
        <v>169</v>
      </c>
      <c r="AU222" s="25" t="s">
        <v>87</v>
      </c>
      <c r="AY222" s="25" t="s">
        <v>167</v>
      </c>
      <c r="BE222" s="247">
        <f>IF(N222="základní",J222,0)</f>
        <v>0</v>
      </c>
      <c r="BF222" s="247">
        <f>IF(N222="snížená",J222,0)</f>
        <v>0</v>
      </c>
      <c r="BG222" s="247">
        <f>IF(N222="zákl. přenesená",J222,0)</f>
        <v>0</v>
      </c>
      <c r="BH222" s="247">
        <f>IF(N222="sníž. přenesená",J222,0)</f>
        <v>0</v>
      </c>
      <c r="BI222" s="247">
        <f>IF(N222="nulová",J222,0)</f>
        <v>0</v>
      </c>
      <c r="BJ222" s="25" t="s">
        <v>87</v>
      </c>
      <c r="BK222" s="247">
        <f>ROUND(I222*H222,2)</f>
        <v>0</v>
      </c>
      <c r="BL222" s="25" t="s">
        <v>736</v>
      </c>
      <c r="BM222" s="25" t="s">
        <v>3082</v>
      </c>
    </row>
    <row r="223" spans="2:47" s="1" customFormat="1" ht="13.5">
      <c r="B223" s="47"/>
      <c r="C223" s="75"/>
      <c r="D223" s="248" t="s">
        <v>176</v>
      </c>
      <c r="E223" s="75"/>
      <c r="F223" s="249" t="s">
        <v>3081</v>
      </c>
      <c r="G223" s="75"/>
      <c r="H223" s="75"/>
      <c r="I223" s="204"/>
      <c r="J223" s="75"/>
      <c r="K223" s="75"/>
      <c r="L223" s="73"/>
      <c r="M223" s="250"/>
      <c r="N223" s="48"/>
      <c r="O223" s="48"/>
      <c r="P223" s="48"/>
      <c r="Q223" s="48"/>
      <c r="R223" s="48"/>
      <c r="S223" s="48"/>
      <c r="T223" s="96"/>
      <c r="AT223" s="25" t="s">
        <v>176</v>
      </c>
      <c r="AU223" s="25" t="s">
        <v>87</v>
      </c>
    </row>
    <row r="224" spans="2:65" s="1" customFormat="1" ht="22.8" customHeight="1">
      <c r="B224" s="47"/>
      <c r="C224" s="285" t="s">
        <v>584</v>
      </c>
      <c r="D224" s="285" t="s">
        <v>293</v>
      </c>
      <c r="E224" s="286" t="s">
        <v>3083</v>
      </c>
      <c r="F224" s="287" t="s">
        <v>3084</v>
      </c>
      <c r="G224" s="288" t="s">
        <v>931</v>
      </c>
      <c r="H224" s="289">
        <v>14</v>
      </c>
      <c r="I224" s="290"/>
      <c r="J224" s="291">
        <f>ROUND(I224*H224,2)</f>
        <v>0</v>
      </c>
      <c r="K224" s="287" t="s">
        <v>24</v>
      </c>
      <c r="L224" s="292"/>
      <c r="M224" s="293" t="s">
        <v>24</v>
      </c>
      <c r="N224" s="294" t="s">
        <v>47</v>
      </c>
      <c r="O224" s="48"/>
      <c r="P224" s="245">
        <f>O224*H224</f>
        <v>0</v>
      </c>
      <c r="Q224" s="245">
        <v>0.00021</v>
      </c>
      <c r="R224" s="245">
        <f>Q224*H224</f>
        <v>0.00294</v>
      </c>
      <c r="S224" s="245">
        <v>0</v>
      </c>
      <c r="T224" s="246">
        <f>S224*H224</f>
        <v>0</v>
      </c>
      <c r="AR224" s="25" t="s">
        <v>1218</v>
      </c>
      <c r="AT224" s="25" t="s">
        <v>293</v>
      </c>
      <c r="AU224" s="25" t="s">
        <v>87</v>
      </c>
      <c r="AY224" s="25" t="s">
        <v>167</v>
      </c>
      <c r="BE224" s="247">
        <f>IF(N224="základní",J224,0)</f>
        <v>0</v>
      </c>
      <c r="BF224" s="247">
        <f>IF(N224="snížená",J224,0)</f>
        <v>0</v>
      </c>
      <c r="BG224" s="247">
        <f>IF(N224="zákl. přenesená",J224,0)</f>
        <v>0</v>
      </c>
      <c r="BH224" s="247">
        <f>IF(N224="sníž. přenesená",J224,0)</f>
        <v>0</v>
      </c>
      <c r="BI224" s="247">
        <f>IF(N224="nulová",J224,0)</f>
        <v>0</v>
      </c>
      <c r="BJ224" s="25" t="s">
        <v>87</v>
      </c>
      <c r="BK224" s="247">
        <f>ROUND(I224*H224,2)</f>
        <v>0</v>
      </c>
      <c r="BL224" s="25" t="s">
        <v>1218</v>
      </c>
      <c r="BM224" s="25" t="s">
        <v>3085</v>
      </c>
    </row>
    <row r="225" spans="2:47" s="1" customFormat="1" ht="13.5">
      <c r="B225" s="47"/>
      <c r="C225" s="75"/>
      <c r="D225" s="248" t="s">
        <v>176</v>
      </c>
      <c r="E225" s="75"/>
      <c r="F225" s="249" t="s">
        <v>3084</v>
      </c>
      <c r="G225" s="75"/>
      <c r="H225" s="75"/>
      <c r="I225" s="204"/>
      <c r="J225" s="75"/>
      <c r="K225" s="75"/>
      <c r="L225" s="73"/>
      <c r="M225" s="250"/>
      <c r="N225" s="48"/>
      <c r="O225" s="48"/>
      <c r="P225" s="48"/>
      <c r="Q225" s="48"/>
      <c r="R225" s="48"/>
      <c r="S225" s="48"/>
      <c r="T225" s="96"/>
      <c r="AT225" s="25" t="s">
        <v>176</v>
      </c>
      <c r="AU225" s="25" t="s">
        <v>87</v>
      </c>
    </row>
    <row r="226" spans="2:63" s="11" customFormat="1" ht="37.4" customHeight="1">
      <c r="B226" s="220"/>
      <c r="C226" s="221"/>
      <c r="D226" s="222" t="s">
        <v>74</v>
      </c>
      <c r="E226" s="223" t="s">
        <v>2883</v>
      </c>
      <c r="F226" s="223" t="s">
        <v>2884</v>
      </c>
      <c r="G226" s="221"/>
      <c r="H226" s="221"/>
      <c r="I226" s="224"/>
      <c r="J226" s="225">
        <f>BK226</f>
        <v>0</v>
      </c>
      <c r="K226" s="221"/>
      <c r="L226" s="226"/>
      <c r="M226" s="227"/>
      <c r="N226" s="228"/>
      <c r="O226" s="228"/>
      <c r="P226" s="229">
        <f>SUM(P227:P238)</f>
        <v>0</v>
      </c>
      <c r="Q226" s="228"/>
      <c r="R226" s="229">
        <f>SUM(R227:R238)</f>
        <v>0</v>
      </c>
      <c r="S226" s="228"/>
      <c r="T226" s="230">
        <f>SUM(T227:T238)</f>
        <v>0</v>
      </c>
      <c r="AR226" s="231" t="s">
        <v>174</v>
      </c>
      <c r="AT226" s="232" t="s">
        <v>74</v>
      </c>
      <c r="AU226" s="232" t="s">
        <v>75</v>
      </c>
      <c r="AY226" s="231" t="s">
        <v>167</v>
      </c>
      <c r="BK226" s="233">
        <f>SUM(BK227:BK238)</f>
        <v>0</v>
      </c>
    </row>
    <row r="227" spans="2:65" s="1" customFormat="1" ht="22.8" customHeight="1">
      <c r="B227" s="47"/>
      <c r="C227" s="236" t="s">
        <v>591</v>
      </c>
      <c r="D227" s="236" t="s">
        <v>169</v>
      </c>
      <c r="E227" s="237" t="s">
        <v>3086</v>
      </c>
      <c r="F227" s="238" t="s">
        <v>3087</v>
      </c>
      <c r="G227" s="239" t="s">
        <v>2892</v>
      </c>
      <c r="H227" s="240">
        <v>1</v>
      </c>
      <c r="I227" s="241"/>
      <c r="J227" s="242">
        <f>ROUND(I227*H227,2)</f>
        <v>0</v>
      </c>
      <c r="K227" s="238" t="s">
        <v>24</v>
      </c>
      <c r="L227" s="73"/>
      <c r="M227" s="243" t="s">
        <v>24</v>
      </c>
      <c r="N227" s="244" t="s">
        <v>47</v>
      </c>
      <c r="O227" s="48"/>
      <c r="P227" s="245">
        <f>O227*H227</f>
        <v>0</v>
      </c>
      <c r="Q227" s="245">
        <v>0</v>
      </c>
      <c r="R227" s="245">
        <f>Q227*H227</f>
        <v>0</v>
      </c>
      <c r="S227" s="245">
        <v>0</v>
      </c>
      <c r="T227" s="246">
        <f>S227*H227</f>
        <v>0</v>
      </c>
      <c r="AR227" s="25" t="s">
        <v>2235</v>
      </c>
      <c r="AT227" s="25" t="s">
        <v>169</v>
      </c>
      <c r="AU227" s="25" t="s">
        <v>25</v>
      </c>
      <c r="AY227" s="25" t="s">
        <v>167</v>
      </c>
      <c r="BE227" s="247">
        <f>IF(N227="základní",J227,0)</f>
        <v>0</v>
      </c>
      <c r="BF227" s="247">
        <f>IF(N227="snížená",J227,0)</f>
        <v>0</v>
      </c>
      <c r="BG227" s="247">
        <f>IF(N227="zákl. přenesená",J227,0)</f>
        <v>0</v>
      </c>
      <c r="BH227" s="247">
        <f>IF(N227="sníž. přenesená",J227,0)</f>
        <v>0</v>
      </c>
      <c r="BI227" s="247">
        <f>IF(N227="nulová",J227,0)</f>
        <v>0</v>
      </c>
      <c r="BJ227" s="25" t="s">
        <v>87</v>
      </c>
      <c r="BK227" s="247">
        <f>ROUND(I227*H227,2)</f>
        <v>0</v>
      </c>
      <c r="BL227" s="25" t="s">
        <v>2235</v>
      </c>
      <c r="BM227" s="25" t="s">
        <v>3088</v>
      </c>
    </row>
    <row r="228" spans="2:47" s="1" customFormat="1" ht="13.5">
      <c r="B228" s="47"/>
      <c r="C228" s="75"/>
      <c r="D228" s="248" t="s">
        <v>176</v>
      </c>
      <c r="E228" s="75"/>
      <c r="F228" s="249" t="s">
        <v>3087</v>
      </c>
      <c r="G228" s="75"/>
      <c r="H228" s="75"/>
      <c r="I228" s="204"/>
      <c r="J228" s="75"/>
      <c r="K228" s="75"/>
      <c r="L228" s="73"/>
      <c r="M228" s="250"/>
      <c r="N228" s="48"/>
      <c r="O228" s="48"/>
      <c r="P228" s="48"/>
      <c r="Q228" s="48"/>
      <c r="R228" s="48"/>
      <c r="S228" s="48"/>
      <c r="T228" s="96"/>
      <c r="AT228" s="25" t="s">
        <v>176</v>
      </c>
      <c r="AU228" s="25" t="s">
        <v>25</v>
      </c>
    </row>
    <row r="229" spans="2:65" s="1" customFormat="1" ht="14.4" customHeight="1">
      <c r="B229" s="47"/>
      <c r="C229" s="236" t="s">
        <v>600</v>
      </c>
      <c r="D229" s="236" t="s">
        <v>169</v>
      </c>
      <c r="E229" s="237" t="s">
        <v>2894</v>
      </c>
      <c r="F229" s="238" t="s">
        <v>3089</v>
      </c>
      <c r="G229" s="239" t="s">
        <v>2892</v>
      </c>
      <c r="H229" s="240">
        <v>1</v>
      </c>
      <c r="I229" s="241"/>
      <c r="J229" s="242">
        <f>ROUND(I229*H229,2)</f>
        <v>0</v>
      </c>
      <c r="K229" s="238" t="s">
        <v>24</v>
      </c>
      <c r="L229" s="73"/>
      <c r="M229" s="243" t="s">
        <v>24</v>
      </c>
      <c r="N229" s="244" t="s">
        <v>47</v>
      </c>
      <c r="O229" s="48"/>
      <c r="P229" s="245">
        <f>O229*H229</f>
        <v>0</v>
      </c>
      <c r="Q229" s="245">
        <v>0</v>
      </c>
      <c r="R229" s="245">
        <f>Q229*H229</f>
        <v>0</v>
      </c>
      <c r="S229" s="245">
        <v>0</v>
      </c>
      <c r="T229" s="246">
        <f>S229*H229</f>
        <v>0</v>
      </c>
      <c r="AR229" s="25" t="s">
        <v>2235</v>
      </c>
      <c r="AT229" s="25" t="s">
        <v>169</v>
      </c>
      <c r="AU229" s="25" t="s">
        <v>25</v>
      </c>
      <c r="AY229" s="25" t="s">
        <v>167</v>
      </c>
      <c r="BE229" s="247">
        <f>IF(N229="základní",J229,0)</f>
        <v>0</v>
      </c>
      <c r="BF229" s="247">
        <f>IF(N229="snížená",J229,0)</f>
        <v>0</v>
      </c>
      <c r="BG229" s="247">
        <f>IF(N229="zákl. přenesená",J229,0)</f>
        <v>0</v>
      </c>
      <c r="BH229" s="247">
        <f>IF(N229="sníž. přenesená",J229,0)</f>
        <v>0</v>
      </c>
      <c r="BI229" s="247">
        <f>IF(N229="nulová",J229,0)</f>
        <v>0</v>
      </c>
      <c r="BJ229" s="25" t="s">
        <v>87</v>
      </c>
      <c r="BK229" s="247">
        <f>ROUND(I229*H229,2)</f>
        <v>0</v>
      </c>
      <c r="BL229" s="25" t="s">
        <v>2235</v>
      </c>
      <c r="BM229" s="25" t="s">
        <v>3090</v>
      </c>
    </row>
    <row r="230" spans="2:47" s="1" customFormat="1" ht="13.5">
      <c r="B230" s="47"/>
      <c r="C230" s="75"/>
      <c r="D230" s="248" t="s">
        <v>176</v>
      </c>
      <c r="E230" s="75"/>
      <c r="F230" s="249" t="s">
        <v>3089</v>
      </c>
      <c r="G230" s="75"/>
      <c r="H230" s="75"/>
      <c r="I230" s="204"/>
      <c r="J230" s="75"/>
      <c r="K230" s="75"/>
      <c r="L230" s="73"/>
      <c r="M230" s="250"/>
      <c r="N230" s="48"/>
      <c r="O230" s="48"/>
      <c r="P230" s="48"/>
      <c r="Q230" s="48"/>
      <c r="R230" s="48"/>
      <c r="S230" s="48"/>
      <c r="T230" s="96"/>
      <c r="AT230" s="25" t="s">
        <v>176</v>
      </c>
      <c r="AU230" s="25" t="s">
        <v>25</v>
      </c>
    </row>
    <row r="231" spans="2:65" s="1" customFormat="1" ht="22.8" customHeight="1">
      <c r="B231" s="47"/>
      <c r="C231" s="236" t="s">
        <v>607</v>
      </c>
      <c r="D231" s="236" t="s">
        <v>169</v>
      </c>
      <c r="E231" s="237" t="s">
        <v>3091</v>
      </c>
      <c r="F231" s="238" t="s">
        <v>3092</v>
      </c>
      <c r="G231" s="239" t="s">
        <v>2892</v>
      </c>
      <c r="H231" s="240">
        <v>1</v>
      </c>
      <c r="I231" s="241"/>
      <c r="J231" s="242">
        <f>ROUND(I231*H231,2)</f>
        <v>0</v>
      </c>
      <c r="K231" s="238" t="s">
        <v>24</v>
      </c>
      <c r="L231" s="73"/>
      <c r="M231" s="243" t="s">
        <v>24</v>
      </c>
      <c r="N231" s="244" t="s">
        <v>47</v>
      </c>
      <c r="O231" s="48"/>
      <c r="P231" s="245">
        <f>O231*H231</f>
        <v>0</v>
      </c>
      <c r="Q231" s="245">
        <v>0</v>
      </c>
      <c r="R231" s="245">
        <f>Q231*H231</f>
        <v>0</v>
      </c>
      <c r="S231" s="245">
        <v>0</v>
      </c>
      <c r="T231" s="246">
        <f>S231*H231</f>
        <v>0</v>
      </c>
      <c r="AR231" s="25" t="s">
        <v>2235</v>
      </c>
      <c r="AT231" s="25" t="s">
        <v>169</v>
      </c>
      <c r="AU231" s="25" t="s">
        <v>25</v>
      </c>
      <c r="AY231" s="25" t="s">
        <v>167</v>
      </c>
      <c r="BE231" s="247">
        <f>IF(N231="základní",J231,0)</f>
        <v>0</v>
      </c>
      <c r="BF231" s="247">
        <f>IF(N231="snížená",J231,0)</f>
        <v>0</v>
      </c>
      <c r="BG231" s="247">
        <f>IF(N231="zákl. přenesená",J231,0)</f>
        <v>0</v>
      </c>
      <c r="BH231" s="247">
        <f>IF(N231="sníž. přenesená",J231,0)</f>
        <v>0</v>
      </c>
      <c r="BI231" s="247">
        <f>IF(N231="nulová",J231,0)</f>
        <v>0</v>
      </c>
      <c r="BJ231" s="25" t="s">
        <v>87</v>
      </c>
      <c r="BK231" s="247">
        <f>ROUND(I231*H231,2)</f>
        <v>0</v>
      </c>
      <c r="BL231" s="25" t="s">
        <v>2235</v>
      </c>
      <c r="BM231" s="25" t="s">
        <v>3093</v>
      </c>
    </row>
    <row r="232" spans="2:47" s="1" customFormat="1" ht="13.5">
      <c r="B232" s="47"/>
      <c r="C232" s="75"/>
      <c r="D232" s="248" t="s">
        <v>176</v>
      </c>
      <c r="E232" s="75"/>
      <c r="F232" s="249" t="s">
        <v>3092</v>
      </c>
      <c r="G232" s="75"/>
      <c r="H232" s="75"/>
      <c r="I232" s="204"/>
      <c r="J232" s="75"/>
      <c r="K232" s="75"/>
      <c r="L232" s="73"/>
      <c r="M232" s="250"/>
      <c r="N232" s="48"/>
      <c r="O232" s="48"/>
      <c r="P232" s="48"/>
      <c r="Q232" s="48"/>
      <c r="R232" s="48"/>
      <c r="S232" s="48"/>
      <c r="T232" s="96"/>
      <c r="AT232" s="25" t="s">
        <v>176</v>
      </c>
      <c r="AU232" s="25" t="s">
        <v>25</v>
      </c>
    </row>
    <row r="233" spans="2:65" s="1" customFormat="1" ht="14.4" customHeight="1">
      <c r="B233" s="47"/>
      <c r="C233" s="236" t="s">
        <v>614</v>
      </c>
      <c r="D233" s="236" t="s">
        <v>169</v>
      </c>
      <c r="E233" s="237" t="s">
        <v>3094</v>
      </c>
      <c r="F233" s="238" t="s">
        <v>3095</v>
      </c>
      <c r="G233" s="239" t="s">
        <v>2892</v>
      </c>
      <c r="H233" s="240">
        <v>1</v>
      </c>
      <c r="I233" s="241"/>
      <c r="J233" s="242">
        <f>ROUND(I233*H233,2)</f>
        <v>0</v>
      </c>
      <c r="K233" s="238" t="s">
        <v>24</v>
      </c>
      <c r="L233" s="73"/>
      <c r="M233" s="243" t="s">
        <v>24</v>
      </c>
      <c r="N233" s="244" t="s">
        <v>47</v>
      </c>
      <c r="O233" s="48"/>
      <c r="P233" s="245">
        <f>O233*H233</f>
        <v>0</v>
      </c>
      <c r="Q233" s="245">
        <v>0</v>
      </c>
      <c r="R233" s="245">
        <f>Q233*H233</f>
        <v>0</v>
      </c>
      <c r="S233" s="245">
        <v>0</v>
      </c>
      <c r="T233" s="246">
        <f>S233*H233</f>
        <v>0</v>
      </c>
      <c r="AR233" s="25" t="s">
        <v>2235</v>
      </c>
      <c r="AT233" s="25" t="s">
        <v>169</v>
      </c>
      <c r="AU233" s="25" t="s">
        <v>25</v>
      </c>
      <c r="AY233" s="25" t="s">
        <v>167</v>
      </c>
      <c r="BE233" s="247">
        <f>IF(N233="základní",J233,0)</f>
        <v>0</v>
      </c>
      <c r="BF233" s="247">
        <f>IF(N233="snížená",J233,0)</f>
        <v>0</v>
      </c>
      <c r="BG233" s="247">
        <f>IF(N233="zákl. přenesená",J233,0)</f>
        <v>0</v>
      </c>
      <c r="BH233" s="247">
        <f>IF(N233="sníž. přenesená",J233,0)</f>
        <v>0</v>
      </c>
      <c r="BI233" s="247">
        <f>IF(N233="nulová",J233,0)</f>
        <v>0</v>
      </c>
      <c r="BJ233" s="25" t="s">
        <v>87</v>
      </c>
      <c r="BK233" s="247">
        <f>ROUND(I233*H233,2)</f>
        <v>0</v>
      </c>
      <c r="BL233" s="25" t="s">
        <v>2235</v>
      </c>
      <c r="BM233" s="25" t="s">
        <v>3096</v>
      </c>
    </row>
    <row r="234" spans="2:47" s="1" customFormat="1" ht="13.5">
      <c r="B234" s="47"/>
      <c r="C234" s="75"/>
      <c r="D234" s="248" t="s">
        <v>176</v>
      </c>
      <c r="E234" s="75"/>
      <c r="F234" s="249" t="s">
        <v>3095</v>
      </c>
      <c r="G234" s="75"/>
      <c r="H234" s="75"/>
      <c r="I234" s="204"/>
      <c r="J234" s="75"/>
      <c r="K234" s="75"/>
      <c r="L234" s="73"/>
      <c r="M234" s="250"/>
      <c r="N234" s="48"/>
      <c r="O234" s="48"/>
      <c r="P234" s="48"/>
      <c r="Q234" s="48"/>
      <c r="R234" s="48"/>
      <c r="S234" s="48"/>
      <c r="T234" s="96"/>
      <c r="AT234" s="25" t="s">
        <v>176</v>
      </c>
      <c r="AU234" s="25" t="s">
        <v>25</v>
      </c>
    </row>
    <row r="235" spans="2:65" s="1" customFormat="1" ht="14.4" customHeight="1">
      <c r="B235" s="47"/>
      <c r="C235" s="236" t="s">
        <v>621</v>
      </c>
      <c r="D235" s="236" t="s">
        <v>169</v>
      </c>
      <c r="E235" s="237" t="s">
        <v>2897</v>
      </c>
      <c r="F235" s="238" t="s">
        <v>2898</v>
      </c>
      <c r="G235" s="239" t="s">
        <v>2892</v>
      </c>
      <c r="H235" s="240">
        <v>1</v>
      </c>
      <c r="I235" s="241"/>
      <c r="J235" s="242">
        <f>ROUND(I235*H235,2)</f>
        <v>0</v>
      </c>
      <c r="K235" s="238" t="s">
        <v>24</v>
      </c>
      <c r="L235" s="73"/>
      <c r="M235" s="243" t="s">
        <v>24</v>
      </c>
      <c r="N235" s="244" t="s">
        <v>47</v>
      </c>
      <c r="O235" s="48"/>
      <c r="P235" s="245">
        <f>O235*H235</f>
        <v>0</v>
      </c>
      <c r="Q235" s="245">
        <v>0</v>
      </c>
      <c r="R235" s="245">
        <f>Q235*H235</f>
        <v>0</v>
      </c>
      <c r="S235" s="245">
        <v>0</v>
      </c>
      <c r="T235" s="246">
        <f>S235*H235</f>
        <v>0</v>
      </c>
      <c r="AR235" s="25" t="s">
        <v>2235</v>
      </c>
      <c r="AT235" s="25" t="s">
        <v>169</v>
      </c>
      <c r="AU235" s="25" t="s">
        <v>25</v>
      </c>
      <c r="AY235" s="25" t="s">
        <v>167</v>
      </c>
      <c r="BE235" s="247">
        <f>IF(N235="základní",J235,0)</f>
        <v>0</v>
      </c>
      <c r="BF235" s="247">
        <f>IF(N235="snížená",J235,0)</f>
        <v>0</v>
      </c>
      <c r="BG235" s="247">
        <f>IF(N235="zákl. přenesená",J235,0)</f>
        <v>0</v>
      </c>
      <c r="BH235" s="247">
        <f>IF(N235="sníž. přenesená",J235,0)</f>
        <v>0</v>
      </c>
      <c r="BI235" s="247">
        <f>IF(N235="nulová",J235,0)</f>
        <v>0</v>
      </c>
      <c r="BJ235" s="25" t="s">
        <v>87</v>
      </c>
      <c r="BK235" s="247">
        <f>ROUND(I235*H235,2)</f>
        <v>0</v>
      </c>
      <c r="BL235" s="25" t="s">
        <v>2235</v>
      </c>
      <c r="BM235" s="25" t="s">
        <v>3097</v>
      </c>
    </row>
    <row r="236" spans="2:47" s="1" customFormat="1" ht="13.5">
      <c r="B236" s="47"/>
      <c r="C236" s="75"/>
      <c r="D236" s="248" t="s">
        <v>176</v>
      </c>
      <c r="E236" s="75"/>
      <c r="F236" s="249" t="s">
        <v>2898</v>
      </c>
      <c r="G236" s="75"/>
      <c r="H236" s="75"/>
      <c r="I236" s="204"/>
      <c r="J236" s="75"/>
      <c r="K236" s="75"/>
      <c r="L236" s="73"/>
      <c r="M236" s="250"/>
      <c r="N236" s="48"/>
      <c r="O236" s="48"/>
      <c r="P236" s="48"/>
      <c r="Q236" s="48"/>
      <c r="R236" s="48"/>
      <c r="S236" s="48"/>
      <c r="T236" s="96"/>
      <c r="AT236" s="25" t="s">
        <v>176</v>
      </c>
      <c r="AU236" s="25" t="s">
        <v>25</v>
      </c>
    </row>
    <row r="237" spans="2:65" s="1" customFormat="1" ht="22.8" customHeight="1">
      <c r="B237" s="47"/>
      <c r="C237" s="236" t="s">
        <v>628</v>
      </c>
      <c r="D237" s="236" t="s">
        <v>169</v>
      </c>
      <c r="E237" s="237" t="s">
        <v>2885</v>
      </c>
      <c r="F237" s="238" t="s">
        <v>2889</v>
      </c>
      <c r="G237" s="239" t="s">
        <v>2887</v>
      </c>
      <c r="H237" s="240">
        <v>23</v>
      </c>
      <c r="I237" s="241"/>
      <c r="J237" s="242">
        <f>ROUND(I237*H237,2)</f>
        <v>0</v>
      </c>
      <c r="K237" s="238" t="s">
        <v>24</v>
      </c>
      <c r="L237" s="73"/>
      <c r="M237" s="243" t="s">
        <v>24</v>
      </c>
      <c r="N237" s="244" t="s">
        <v>47</v>
      </c>
      <c r="O237" s="48"/>
      <c r="P237" s="245">
        <f>O237*H237</f>
        <v>0</v>
      </c>
      <c r="Q237" s="245">
        <v>0</v>
      </c>
      <c r="R237" s="245">
        <f>Q237*H237</f>
        <v>0</v>
      </c>
      <c r="S237" s="245">
        <v>0</v>
      </c>
      <c r="T237" s="246">
        <f>S237*H237</f>
        <v>0</v>
      </c>
      <c r="AR237" s="25" t="s">
        <v>2235</v>
      </c>
      <c r="AT237" s="25" t="s">
        <v>169</v>
      </c>
      <c r="AU237" s="25" t="s">
        <v>25</v>
      </c>
      <c r="AY237" s="25" t="s">
        <v>167</v>
      </c>
      <c r="BE237" s="247">
        <f>IF(N237="základní",J237,0)</f>
        <v>0</v>
      </c>
      <c r="BF237" s="247">
        <f>IF(N237="snížená",J237,0)</f>
        <v>0</v>
      </c>
      <c r="BG237" s="247">
        <f>IF(N237="zákl. přenesená",J237,0)</f>
        <v>0</v>
      </c>
      <c r="BH237" s="247">
        <f>IF(N237="sníž. přenesená",J237,0)</f>
        <v>0</v>
      </c>
      <c r="BI237" s="247">
        <f>IF(N237="nulová",J237,0)</f>
        <v>0</v>
      </c>
      <c r="BJ237" s="25" t="s">
        <v>87</v>
      </c>
      <c r="BK237" s="247">
        <f>ROUND(I237*H237,2)</f>
        <v>0</v>
      </c>
      <c r="BL237" s="25" t="s">
        <v>2235</v>
      </c>
      <c r="BM237" s="25" t="s">
        <v>3098</v>
      </c>
    </row>
    <row r="238" spans="2:47" s="1" customFormat="1" ht="13.5">
      <c r="B238" s="47"/>
      <c r="C238" s="75"/>
      <c r="D238" s="248" t="s">
        <v>176</v>
      </c>
      <c r="E238" s="75"/>
      <c r="F238" s="249" t="s">
        <v>2889</v>
      </c>
      <c r="G238" s="75"/>
      <c r="H238" s="75"/>
      <c r="I238" s="204"/>
      <c r="J238" s="75"/>
      <c r="K238" s="75"/>
      <c r="L238" s="73"/>
      <c r="M238" s="306"/>
      <c r="N238" s="307"/>
      <c r="O238" s="307"/>
      <c r="P238" s="307"/>
      <c r="Q238" s="307"/>
      <c r="R238" s="307"/>
      <c r="S238" s="307"/>
      <c r="T238" s="308"/>
      <c r="AT238" s="25" t="s">
        <v>176</v>
      </c>
      <c r="AU238" s="25" t="s">
        <v>25</v>
      </c>
    </row>
    <row r="239" spans="2:12" s="1" customFormat="1" ht="6.95" customHeight="1">
      <c r="B239" s="68"/>
      <c r="C239" s="69"/>
      <c r="D239" s="69"/>
      <c r="E239" s="69"/>
      <c r="F239" s="69"/>
      <c r="G239" s="69"/>
      <c r="H239" s="69"/>
      <c r="I239" s="179"/>
      <c r="J239" s="69"/>
      <c r="K239" s="69"/>
      <c r="L239" s="73"/>
    </row>
  </sheetData>
  <sheetProtection password="CC35" sheet="1" objects="1" scenarios="1" formatColumns="0" formatRows="0" autoFilter="0"/>
  <autoFilter ref="C91:K238"/>
  <mergeCells count="13">
    <mergeCell ref="E7:H7"/>
    <mergeCell ref="E9:H9"/>
    <mergeCell ref="E11:H11"/>
    <mergeCell ref="E26:H26"/>
    <mergeCell ref="E47:H47"/>
    <mergeCell ref="E49:H49"/>
    <mergeCell ref="E51:H51"/>
    <mergeCell ref="J55:J56"/>
    <mergeCell ref="E80:H80"/>
    <mergeCell ref="E82:H82"/>
    <mergeCell ref="E84:H84"/>
    <mergeCell ref="G1:H1"/>
    <mergeCell ref="L2:V2"/>
  </mergeCells>
  <hyperlinks>
    <hyperlink ref="F1:G1" location="C2" display="1) Krycí list soupisu"/>
    <hyperlink ref="G1:H1" location="C58"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35"/>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49"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2"/>
      <c r="B1" s="150"/>
      <c r="C1" s="150"/>
      <c r="D1" s="151" t="s">
        <v>1</v>
      </c>
      <c r="E1" s="150"/>
      <c r="F1" s="152" t="s">
        <v>104</v>
      </c>
      <c r="G1" s="152" t="s">
        <v>105</v>
      </c>
      <c r="H1" s="152"/>
      <c r="I1" s="153"/>
      <c r="J1" s="152" t="s">
        <v>106</v>
      </c>
      <c r="K1" s="151" t="s">
        <v>107</v>
      </c>
      <c r="L1" s="152" t="s">
        <v>108</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97</v>
      </c>
    </row>
    <row r="3" spans="2:46" ht="6.95" customHeight="1">
      <c r="B3" s="26"/>
      <c r="C3" s="27"/>
      <c r="D3" s="27"/>
      <c r="E3" s="27"/>
      <c r="F3" s="27"/>
      <c r="G3" s="27"/>
      <c r="H3" s="27"/>
      <c r="I3" s="154"/>
      <c r="J3" s="27"/>
      <c r="K3" s="28"/>
      <c r="AT3" s="25" t="s">
        <v>25</v>
      </c>
    </row>
    <row r="4" spans="2:46" ht="36.95" customHeight="1">
      <c r="B4" s="29"/>
      <c r="C4" s="30"/>
      <c r="D4" s="31" t="s">
        <v>109</v>
      </c>
      <c r="E4" s="30"/>
      <c r="F4" s="30"/>
      <c r="G4" s="30"/>
      <c r="H4" s="30"/>
      <c r="I4" s="155"/>
      <c r="J4" s="30"/>
      <c r="K4" s="32"/>
      <c r="M4" s="33" t="s">
        <v>12</v>
      </c>
      <c r="AT4" s="25" t="s">
        <v>6</v>
      </c>
    </row>
    <row r="5" spans="2:11" ht="6.95" customHeight="1">
      <c r="B5" s="29"/>
      <c r="C5" s="30"/>
      <c r="D5" s="30"/>
      <c r="E5" s="30"/>
      <c r="F5" s="30"/>
      <c r="G5" s="30"/>
      <c r="H5" s="30"/>
      <c r="I5" s="155"/>
      <c r="J5" s="30"/>
      <c r="K5" s="32"/>
    </row>
    <row r="6" spans="2:11" ht="13.5">
      <c r="B6" s="29"/>
      <c r="C6" s="30"/>
      <c r="D6" s="41" t="s">
        <v>18</v>
      </c>
      <c r="E6" s="30"/>
      <c r="F6" s="30"/>
      <c r="G6" s="30"/>
      <c r="H6" s="30"/>
      <c r="I6" s="155"/>
      <c r="J6" s="30"/>
      <c r="K6" s="32"/>
    </row>
    <row r="7" spans="2:11" ht="14.4" customHeight="1">
      <c r="B7" s="29"/>
      <c r="C7" s="30"/>
      <c r="D7" s="30"/>
      <c r="E7" s="156" t="str">
        <f>'Rekapitulace stavby'!K6</f>
        <v>Adaptace prostor 1.NP pro bydlení, rekonstrukce objektu penzionu pro seniory v ul.PKH č.p.1591 - PD</v>
      </c>
      <c r="F7" s="41"/>
      <c r="G7" s="41"/>
      <c r="H7" s="41"/>
      <c r="I7" s="155"/>
      <c r="J7" s="30"/>
      <c r="K7" s="32"/>
    </row>
    <row r="8" spans="2:11" ht="13.5">
      <c r="B8" s="29"/>
      <c r="C8" s="30"/>
      <c r="D8" s="41" t="s">
        <v>110</v>
      </c>
      <c r="E8" s="30"/>
      <c r="F8" s="30"/>
      <c r="G8" s="30"/>
      <c r="H8" s="30"/>
      <c r="I8" s="155"/>
      <c r="J8" s="30"/>
      <c r="K8" s="32"/>
    </row>
    <row r="9" spans="2:11" s="1" customFormat="1" ht="14.4" customHeight="1">
      <c r="B9" s="47"/>
      <c r="C9" s="48"/>
      <c r="D9" s="48"/>
      <c r="E9" s="156" t="s">
        <v>111</v>
      </c>
      <c r="F9" s="48"/>
      <c r="G9" s="48"/>
      <c r="H9" s="48"/>
      <c r="I9" s="157"/>
      <c r="J9" s="48"/>
      <c r="K9" s="52"/>
    </row>
    <row r="10" spans="2:11" s="1" customFormat="1" ht="13.5">
      <c r="B10" s="47"/>
      <c r="C10" s="48"/>
      <c r="D10" s="41" t="s">
        <v>112</v>
      </c>
      <c r="E10" s="48"/>
      <c r="F10" s="48"/>
      <c r="G10" s="48"/>
      <c r="H10" s="48"/>
      <c r="I10" s="157"/>
      <c r="J10" s="48"/>
      <c r="K10" s="52"/>
    </row>
    <row r="11" spans="2:11" s="1" customFormat="1" ht="36.95" customHeight="1">
      <c r="B11" s="47"/>
      <c r="C11" s="48"/>
      <c r="D11" s="48"/>
      <c r="E11" s="158" t="s">
        <v>3099</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1" t="s">
        <v>21</v>
      </c>
      <c r="E13" s="48"/>
      <c r="F13" s="36" t="s">
        <v>24</v>
      </c>
      <c r="G13" s="48"/>
      <c r="H13" s="48"/>
      <c r="I13" s="159" t="s">
        <v>23</v>
      </c>
      <c r="J13" s="36" t="s">
        <v>24</v>
      </c>
      <c r="K13" s="52"/>
    </row>
    <row r="14" spans="2:11" s="1" customFormat="1" ht="14.4" customHeight="1">
      <c r="B14" s="47"/>
      <c r="C14" s="48"/>
      <c r="D14" s="41" t="s">
        <v>26</v>
      </c>
      <c r="E14" s="48"/>
      <c r="F14" s="36" t="s">
        <v>27</v>
      </c>
      <c r="G14" s="48"/>
      <c r="H14" s="48"/>
      <c r="I14" s="159" t="s">
        <v>28</v>
      </c>
      <c r="J14" s="160" t="str">
        <f>'Rekapitulace stavby'!AN8</f>
        <v>15. 12. 2016</v>
      </c>
      <c r="K14" s="52"/>
    </row>
    <row r="15" spans="2:11" s="1" customFormat="1" ht="10.8" customHeight="1">
      <c r="B15" s="47"/>
      <c r="C15" s="48"/>
      <c r="D15" s="48"/>
      <c r="E15" s="48"/>
      <c r="F15" s="48"/>
      <c r="G15" s="48"/>
      <c r="H15" s="48"/>
      <c r="I15" s="157"/>
      <c r="J15" s="48"/>
      <c r="K15" s="52"/>
    </row>
    <row r="16" spans="2:11" s="1" customFormat="1" ht="14.4" customHeight="1">
      <c r="B16" s="47"/>
      <c r="C16" s="48"/>
      <c r="D16" s="41" t="s">
        <v>30</v>
      </c>
      <c r="E16" s="48"/>
      <c r="F16" s="48"/>
      <c r="G16" s="48"/>
      <c r="H16" s="48"/>
      <c r="I16" s="159" t="s">
        <v>31</v>
      </c>
      <c r="J16" s="36" t="s">
        <v>24</v>
      </c>
      <c r="K16" s="52"/>
    </row>
    <row r="17" spans="2:11" s="1" customFormat="1" ht="18" customHeight="1">
      <c r="B17" s="47"/>
      <c r="C17" s="48"/>
      <c r="D17" s="48"/>
      <c r="E17" s="36" t="s">
        <v>32</v>
      </c>
      <c r="F17" s="48"/>
      <c r="G17" s="48"/>
      <c r="H17" s="48"/>
      <c r="I17" s="159" t="s">
        <v>33</v>
      </c>
      <c r="J17" s="36" t="s">
        <v>24</v>
      </c>
      <c r="K17" s="52"/>
    </row>
    <row r="18" spans="2:11" s="1" customFormat="1" ht="6.95" customHeight="1">
      <c r="B18" s="47"/>
      <c r="C18" s="48"/>
      <c r="D18" s="48"/>
      <c r="E18" s="48"/>
      <c r="F18" s="48"/>
      <c r="G18" s="48"/>
      <c r="H18" s="48"/>
      <c r="I18" s="157"/>
      <c r="J18" s="48"/>
      <c r="K18" s="52"/>
    </row>
    <row r="19" spans="2:11" s="1" customFormat="1" ht="14.4" customHeight="1">
      <c r="B19" s="47"/>
      <c r="C19" s="48"/>
      <c r="D19" s="41" t="s">
        <v>34</v>
      </c>
      <c r="E19" s="48"/>
      <c r="F19" s="48"/>
      <c r="G19" s="48"/>
      <c r="H19" s="48"/>
      <c r="I19" s="159" t="s">
        <v>31</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59" t="s">
        <v>33</v>
      </c>
      <c r="J20" s="36"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1" t="s">
        <v>36</v>
      </c>
      <c r="E22" s="48"/>
      <c r="F22" s="48"/>
      <c r="G22" s="48"/>
      <c r="H22" s="48"/>
      <c r="I22" s="159" t="s">
        <v>31</v>
      </c>
      <c r="J22" s="36" t="s">
        <v>24</v>
      </c>
      <c r="K22" s="52"/>
    </row>
    <row r="23" spans="2:11" s="1" customFormat="1" ht="18" customHeight="1">
      <c r="B23" s="47"/>
      <c r="C23" s="48"/>
      <c r="D23" s="48"/>
      <c r="E23" s="36" t="s">
        <v>37</v>
      </c>
      <c r="F23" s="48"/>
      <c r="G23" s="48"/>
      <c r="H23" s="48"/>
      <c r="I23" s="159" t="s">
        <v>33</v>
      </c>
      <c r="J23" s="36" t="s">
        <v>24</v>
      </c>
      <c r="K23" s="52"/>
    </row>
    <row r="24" spans="2:11" s="1" customFormat="1" ht="6.95" customHeight="1">
      <c r="B24" s="47"/>
      <c r="C24" s="48"/>
      <c r="D24" s="48"/>
      <c r="E24" s="48"/>
      <c r="F24" s="48"/>
      <c r="G24" s="48"/>
      <c r="H24" s="48"/>
      <c r="I24" s="157"/>
      <c r="J24" s="48"/>
      <c r="K24" s="52"/>
    </row>
    <row r="25" spans="2:11" s="1" customFormat="1" ht="14.4" customHeight="1">
      <c r="B25" s="47"/>
      <c r="C25" s="48"/>
      <c r="D25" s="41" t="s">
        <v>39</v>
      </c>
      <c r="E25" s="48"/>
      <c r="F25" s="48"/>
      <c r="G25" s="48"/>
      <c r="H25" s="48"/>
      <c r="I25" s="157"/>
      <c r="J25" s="48"/>
      <c r="K25" s="52"/>
    </row>
    <row r="26" spans="2:11" s="7" customFormat="1" ht="75.6" customHeight="1">
      <c r="B26" s="161"/>
      <c r="C26" s="162"/>
      <c r="D26" s="162"/>
      <c r="E26" s="45" t="s">
        <v>40</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41</v>
      </c>
      <c r="E29" s="48"/>
      <c r="F29" s="48"/>
      <c r="G29" s="48"/>
      <c r="H29" s="48"/>
      <c r="I29" s="157"/>
      <c r="J29" s="168">
        <f>ROUND(J86,2)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43</v>
      </c>
      <c r="G31" s="48"/>
      <c r="H31" s="48"/>
      <c r="I31" s="169" t="s">
        <v>42</v>
      </c>
      <c r="J31" s="53" t="s">
        <v>44</v>
      </c>
      <c r="K31" s="52"/>
    </row>
    <row r="32" spans="2:11" s="1" customFormat="1" ht="14.4" customHeight="1">
      <c r="B32" s="47"/>
      <c r="C32" s="48"/>
      <c r="D32" s="56" t="s">
        <v>45</v>
      </c>
      <c r="E32" s="56" t="s">
        <v>46</v>
      </c>
      <c r="F32" s="170">
        <f>ROUND(SUM(BE86:BE134),2)</f>
        <v>0</v>
      </c>
      <c r="G32" s="48"/>
      <c r="H32" s="48"/>
      <c r="I32" s="171">
        <v>0.21</v>
      </c>
      <c r="J32" s="170">
        <f>ROUND(ROUND((SUM(BE86:BE134)),2)*I32,2)</f>
        <v>0</v>
      </c>
      <c r="K32" s="52"/>
    </row>
    <row r="33" spans="2:11" s="1" customFormat="1" ht="14.4" customHeight="1">
      <c r="B33" s="47"/>
      <c r="C33" s="48"/>
      <c r="D33" s="48"/>
      <c r="E33" s="56" t="s">
        <v>47</v>
      </c>
      <c r="F33" s="170">
        <f>ROUND(SUM(BF86:BF134),2)</f>
        <v>0</v>
      </c>
      <c r="G33" s="48"/>
      <c r="H33" s="48"/>
      <c r="I33" s="171">
        <v>0.15</v>
      </c>
      <c r="J33" s="170">
        <f>ROUND(ROUND((SUM(BF86:BF134)),2)*I33,2)</f>
        <v>0</v>
      </c>
      <c r="K33" s="52"/>
    </row>
    <row r="34" spans="2:11" s="1" customFormat="1" ht="14.4" customHeight="1" hidden="1">
      <c r="B34" s="47"/>
      <c r="C34" s="48"/>
      <c r="D34" s="48"/>
      <c r="E34" s="56" t="s">
        <v>48</v>
      </c>
      <c r="F34" s="170">
        <f>ROUND(SUM(BG86:BG134),2)</f>
        <v>0</v>
      </c>
      <c r="G34" s="48"/>
      <c r="H34" s="48"/>
      <c r="I34" s="171">
        <v>0.21</v>
      </c>
      <c r="J34" s="170">
        <v>0</v>
      </c>
      <c r="K34" s="52"/>
    </row>
    <row r="35" spans="2:11" s="1" customFormat="1" ht="14.4" customHeight="1" hidden="1">
      <c r="B35" s="47"/>
      <c r="C35" s="48"/>
      <c r="D35" s="48"/>
      <c r="E35" s="56" t="s">
        <v>49</v>
      </c>
      <c r="F35" s="170">
        <f>ROUND(SUM(BH86:BH134),2)</f>
        <v>0</v>
      </c>
      <c r="G35" s="48"/>
      <c r="H35" s="48"/>
      <c r="I35" s="171">
        <v>0.15</v>
      </c>
      <c r="J35" s="170">
        <v>0</v>
      </c>
      <c r="K35" s="52"/>
    </row>
    <row r="36" spans="2:11" s="1" customFormat="1" ht="14.4" customHeight="1" hidden="1">
      <c r="B36" s="47"/>
      <c r="C36" s="48"/>
      <c r="D36" s="48"/>
      <c r="E36" s="56" t="s">
        <v>50</v>
      </c>
      <c r="F36" s="170">
        <f>ROUND(SUM(BI86:BI134),2)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51</v>
      </c>
      <c r="E38" s="99"/>
      <c r="F38" s="99"/>
      <c r="G38" s="174" t="s">
        <v>52</v>
      </c>
      <c r="H38" s="175" t="s">
        <v>53</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1" t="s">
        <v>114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1" t="s">
        <v>18</v>
      </c>
      <c r="D46" s="48"/>
      <c r="E46" s="48"/>
      <c r="F46" s="48"/>
      <c r="G46" s="48"/>
      <c r="H46" s="48"/>
      <c r="I46" s="157"/>
      <c r="J46" s="48"/>
      <c r="K46" s="52"/>
    </row>
    <row r="47" spans="2:11" s="1" customFormat="1" ht="14.4" customHeight="1">
      <c r="B47" s="47"/>
      <c r="C47" s="48"/>
      <c r="D47" s="48"/>
      <c r="E47" s="156" t="str">
        <f>E7</f>
        <v>Adaptace prostor 1.NP pro bydlení, rekonstrukce objektu penzionu pro seniory v ul.PKH č.p.1591 - PD</v>
      </c>
      <c r="F47" s="41"/>
      <c r="G47" s="41"/>
      <c r="H47" s="41"/>
      <c r="I47" s="157"/>
      <c r="J47" s="48"/>
      <c r="K47" s="52"/>
    </row>
    <row r="48" spans="2:11" ht="13.5">
      <c r="B48" s="29"/>
      <c r="C48" s="41" t="s">
        <v>110</v>
      </c>
      <c r="D48" s="30"/>
      <c r="E48" s="30"/>
      <c r="F48" s="30"/>
      <c r="G48" s="30"/>
      <c r="H48" s="30"/>
      <c r="I48" s="155"/>
      <c r="J48" s="30"/>
      <c r="K48" s="32"/>
    </row>
    <row r="49" spans="2:11" s="1" customFormat="1" ht="14.4" customHeight="1">
      <c r="B49" s="47"/>
      <c r="C49" s="48"/>
      <c r="D49" s="48"/>
      <c r="E49" s="156" t="s">
        <v>111</v>
      </c>
      <c r="F49" s="48"/>
      <c r="G49" s="48"/>
      <c r="H49" s="48"/>
      <c r="I49" s="157"/>
      <c r="J49" s="48"/>
      <c r="K49" s="52"/>
    </row>
    <row r="50" spans="2:11" s="1" customFormat="1" ht="14.4" customHeight="1">
      <c r="B50" s="47"/>
      <c r="C50" s="41" t="s">
        <v>112</v>
      </c>
      <c r="D50" s="48"/>
      <c r="E50" s="48"/>
      <c r="F50" s="48"/>
      <c r="G50" s="48"/>
      <c r="H50" s="48"/>
      <c r="I50" s="157"/>
      <c r="J50" s="48"/>
      <c r="K50" s="52"/>
    </row>
    <row r="51" spans="2:11" s="1" customFormat="1" ht="16.2" customHeight="1">
      <c r="B51" s="47"/>
      <c r="C51" s="48"/>
      <c r="D51" s="48"/>
      <c r="E51" s="158" t="str">
        <f>E11</f>
        <v>A1.4 - Vzduchotechnika</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1" t="s">
        <v>26</v>
      </c>
      <c r="D53" s="48"/>
      <c r="E53" s="48"/>
      <c r="F53" s="36" t="str">
        <f>F14</f>
        <v>Litvínov</v>
      </c>
      <c r="G53" s="48"/>
      <c r="H53" s="48"/>
      <c r="I53" s="159" t="s">
        <v>28</v>
      </c>
      <c r="J53" s="160" t="str">
        <f>IF(J14="","",J14)</f>
        <v>15. 12. 2016</v>
      </c>
      <c r="K53" s="52"/>
    </row>
    <row r="54" spans="2:11" s="1" customFormat="1" ht="6.95" customHeight="1">
      <c r="B54" s="47"/>
      <c r="C54" s="48"/>
      <c r="D54" s="48"/>
      <c r="E54" s="48"/>
      <c r="F54" s="48"/>
      <c r="G54" s="48"/>
      <c r="H54" s="48"/>
      <c r="I54" s="157"/>
      <c r="J54" s="48"/>
      <c r="K54" s="52"/>
    </row>
    <row r="55" spans="2:11" s="1" customFormat="1" ht="13.5">
      <c r="B55" s="47"/>
      <c r="C55" s="41" t="s">
        <v>30</v>
      </c>
      <c r="D55" s="48"/>
      <c r="E55" s="48"/>
      <c r="F55" s="36" t="str">
        <f>E17</f>
        <v>Město Litvínov</v>
      </c>
      <c r="G55" s="48"/>
      <c r="H55" s="48"/>
      <c r="I55" s="159" t="s">
        <v>36</v>
      </c>
      <c r="J55" s="45" t="str">
        <f>E23</f>
        <v>BPO spol. s r.o.,Lidická 1239,36317 OSTROV</v>
      </c>
      <c r="K55" s="52"/>
    </row>
    <row r="56" spans="2:11" s="1" customFormat="1" ht="14.4" customHeight="1">
      <c r="B56" s="47"/>
      <c r="C56" s="41" t="s">
        <v>34</v>
      </c>
      <c r="D56" s="48"/>
      <c r="E56" s="48"/>
      <c r="F56" s="36"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115</v>
      </c>
      <c r="D58" s="172"/>
      <c r="E58" s="172"/>
      <c r="F58" s="172"/>
      <c r="G58" s="172"/>
      <c r="H58" s="172"/>
      <c r="I58" s="186"/>
      <c r="J58" s="187" t="s">
        <v>116</v>
      </c>
      <c r="K58" s="188"/>
    </row>
    <row r="59" spans="2:11" s="1" customFormat="1" ht="10.3" customHeight="1">
      <c r="B59" s="47"/>
      <c r="C59" s="48"/>
      <c r="D59" s="48"/>
      <c r="E59" s="48"/>
      <c r="F59" s="48"/>
      <c r="G59" s="48"/>
      <c r="H59" s="48"/>
      <c r="I59" s="157"/>
      <c r="J59" s="48"/>
      <c r="K59" s="52"/>
    </row>
    <row r="60" spans="2:47" s="1" customFormat="1" ht="29.25" customHeight="1">
      <c r="B60" s="47"/>
      <c r="C60" s="189" t="s">
        <v>117</v>
      </c>
      <c r="D60" s="48"/>
      <c r="E60" s="48"/>
      <c r="F60" s="48"/>
      <c r="G60" s="48"/>
      <c r="H60" s="48"/>
      <c r="I60" s="157"/>
      <c r="J60" s="168">
        <f>J86</f>
        <v>0</v>
      </c>
      <c r="K60" s="52"/>
      <c r="AU60" s="25" t="s">
        <v>118</v>
      </c>
    </row>
    <row r="61" spans="2:11" s="8" customFormat="1" ht="24.95" customHeight="1">
      <c r="B61" s="190"/>
      <c r="C61" s="191"/>
      <c r="D61" s="192" t="s">
        <v>3100</v>
      </c>
      <c r="E61" s="193"/>
      <c r="F61" s="193"/>
      <c r="G61" s="193"/>
      <c r="H61" s="193"/>
      <c r="I61" s="194"/>
      <c r="J61" s="195">
        <f>J87</f>
        <v>0</v>
      </c>
      <c r="K61" s="196"/>
    </row>
    <row r="62" spans="2:11" s="9" customFormat="1" ht="19.9" customHeight="1">
      <c r="B62" s="197"/>
      <c r="C62" s="198"/>
      <c r="D62" s="199" t="s">
        <v>3101</v>
      </c>
      <c r="E62" s="200"/>
      <c r="F62" s="200"/>
      <c r="G62" s="200"/>
      <c r="H62" s="200"/>
      <c r="I62" s="201"/>
      <c r="J62" s="202">
        <f>J88</f>
        <v>0</v>
      </c>
      <c r="K62" s="203"/>
    </row>
    <row r="63" spans="2:11" s="9" customFormat="1" ht="19.9" customHeight="1">
      <c r="B63" s="197"/>
      <c r="C63" s="198"/>
      <c r="D63" s="199" t="s">
        <v>3102</v>
      </c>
      <c r="E63" s="200"/>
      <c r="F63" s="200"/>
      <c r="G63" s="200"/>
      <c r="H63" s="200"/>
      <c r="I63" s="201"/>
      <c r="J63" s="202">
        <f>J95</f>
        <v>0</v>
      </c>
      <c r="K63" s="203"/>
    </row>
    <row r="64" spans="2:11" s="9" customFormat="1" ht="19.9" customHeight="1">
      <c r="B64" s="197"/>
      <c r="C64" s="198"/>
      <c r="D64" s="199" t="s">
        <v>3103</v>
      </c>
      <c r="E64" s="200"/>
      <c r="F64" s="200"/>
      <c r="G64" s="200"/>
      <c r="H64" s="200"/>
      <c r="I64" s="201"/>
      <c r="J64" s="202">
        <f>J128</f>
        <v>0</v>
      </c>
      <c r="K64" s="203"/>
    </row>
    <row r="65" spans="2:11" s="1" customFormat="1" ht="21.8" customHeight="1">
      <c r="B65" s="47"/>
      <c r="C65" s="48"/>
      <c r="D65" s="48"/>
      <c r="E65" s="48"/>
      <c r="F65" s="48"/>
      <c r="G65" s="48"/>
      <c r="H65" s="48"/>
      <c r="I65" s="157"/>
      <c r="J65" s="48"/>
      <c r="K65" s="52"/>
    </row>
    <row r="66" spans="2:11" s="1" customFormat="1" ht="6.95" customHeight="1">
      <c r="B66" s="68"/>
      <c r="C66" s="69"/>
      <c r="D66" s="69"/>
      <c r="E66" s="69"/>
      <c r="F66" s="69"/>
      <c r="G66" s="69"/>
      <c r="H66" s="69"/>
      <c r="I66" s="179"/>
      <c r="J66" s="69"/>
      <c r="K66" s="70"/>
    </row>
    <row r="70" spans="2:12" s="1" customFormat="1" ht="6.95" customHeight="1">
      <c r="B70" s="71"/>
      <c r="C70" s="72"/>
      <c r="D70" s="72"/>
      <c r="E70" s="72"/>
      <c r="F70" s="72"/>
      <c r="G70" s="72"/>
      <c r="H70" s="72"/>
      <c r="I70" s="182"/>
      <c r="J70" s="72"/>
      <c r="K70" s="72"/>
      <c r="L70" s="73"/>
    </row>
    <row r="71" spans="2:12" s="1" customFormat="1" ht="36.95" customHeight="1">
      <c r="B71" s="47"/>
      <c r="C71" s="74" t="s">
        <v>151</v>
      </c>
      <c r="D71" s="75"/>
      <c r="E71" s="75"/>
      <c r="F71" s="75"/>
      <c r="G71" s="75"/>
      <c r="H71" s="75"/>
      <c r="I71" s="204"/>
      <c r="J71" s="75"/>
      <c r="K71" s="75"/>
      <c r="L71" s="73"/>
    </row>
    <row r="72" spans="2:12" s="1" customFormat="1" ht="6.95" customHeight="1">
      <c r="B72" s="47"/>
      <c r="C72" s="75"/>
      <c r="D72" s="75"/>
      <c r="E72" s="75"/>
      <c r="F72" s="75"/>
      <c r="G72" s="75"/>
      <c r="H72" s="75"/>
      <c r="I72" s="204"/>
      <c r="J72" s="75"/>
      <c r="K72" s="75"/>
      <c r="L72" s="73"/>
    </row>
    <row r="73" spans="2:12" s="1" customFormat="1" ht="14.4" customHeight="1">
      <c r="B73" s="47"/>
      <c r="C73" s="77" t="s">
        <v>18</v>
      </c>
      <c r="D73" s="75"/>
      <c r="E73" s="75"/>
      <c r="F73" s="75"/>
      <c r="G73" s="75"/>
      <c r="H73" s="75"/>
      <c r="I73" s="204"/>
      <c r="J73" s="75"/>
      <c r="K73" s="75"/>
      <c r="L73" s="73"/>
    </row>
    <row r="74" spans="2:12" s="1" customFormat="1" ht="14.4" customHeight="1">
      <c r="B74" s="47"/>
      <c r="C74" s="75"/>
      <c r="D74" s="75"/>
      <c r="E74" s="205" t="str">
        <f>E7</f>
        <v>Adaptace prostor 1.NP pro bydlení, rekonstrukce objektu penzionu pro seniory v ul.PKH č.p.1591 - PD</v>
      </c>
      <c r="F74" s="77"/>
      <c r="G74" s="77"/>
      <c r="H74" s="77"/>
      <c r="I74" s="204"/>
      <c r="J74" s="75"/>
      <c r="K74" s="75"/>
      <c r="L74" s="73"/>
    </row>
    <row r="75" spans="2:12" ht="13.5">
      <c r="B75" s="29"/>
      <c r="C75" s="77" t="s">
        <v>110</v>
      </c>
      <c r="D75" s="206"/>
      <c r="E75" s="206"/>
      <c r="F75" s="206"/>
      <c r="G75" s="206"/>
      <c r="H75" s="206"/>
      <c r="I75" s="149"/>
      <c r="J75" s="206"/>
      <c r="K75" s="206"/>
      <c r="L75" s="207"/>
    </row>
    <row r="76" spans="2:12" s="1" customFormat="1" ht="14.4" customHeight="1">
      <c r="B76" s="47"/>
      <c r="C76" s="75"/>
      <c r="D76" s="75"/>
      <c r="E76" s="205" t="s">
        <v>111</v>
      </c>
      <c r="F76" s="75"/>
      <c r="G76" s="75"/>
      <c r="H76" s="75"/>
      <c r="I76" s="204"/>
      <c r="J76" s="75"/>
      <c r="K76" s="75"/>
      <c r="L76" s="73"/>
    </row>
    <row r="77" spans="2:12" s="1" customFormat="1" ht="14.4" customHeight="1">
      <c r="B77" s="47"/>
      <c r="C77" s="77" t="s">
        <v>112</v>
      </c>
      <c r="D77" s="75"/>
      <c r="E77" s="75"/>
      <c r="F77" s="75"/>
      <c r="G77" s="75"/>
      <c r="H77" s="75"/>
      <c r="I77" s="204"/>
      <c r="J77" s="75"/>
      <c r="K77" s="75"/>
      <c r="L77" s="73"/>
    </row>
    <row r="78" spans="2:12" s="1" customFormat="1" ht="16.2" customHeight="1">
      <c r="B78" s="47"/>
      <c r="C78" s="75"/>
      <c r="D78" s="75"/>
      <c r="E78" s="83" t="str">
        <f>E11</f>
        <v>A1.4 - Vzduchotechnika</v>
      </c>
      <c r="F78" s="75"/>
      <c r="G78" s="75"/>
      <c r="H78" s="75"/>
      <c r="I78" s="204"/>
      <c r="J78" s="75"/>
      <c r="K78" s="75"/>
      <c r="L78" s="73"/>
    </row>
    <row r="79" spans="2:12" s="1" customFormat="1" ht="6.95" customHeight="1">
      <c r="B79" s="47"/>
      <c r="C79" s="75"/>
      <c r="D79" s="75"/>
      <c r="E79" s="75"/>
      <c r="F79" s="75"/>
      <c r="G79" s="75"/>
      <c r="H79" s="75"/>
      <c r="I79" s="204"/>
      <c r="J79" s="75"/>
      <c r="K79" s="75"/>
      <c r="L79" s="73"/>
    </row>
    <row r="80" spans="2:12" s="1" customFormat="1" ht="18" customHeight="1">
      <c r="B80" s="47"/>
      <c r="C80" s="77" t="s">
        <v>26</v>
      </c>
      <c r="D80" s="75"/>
      <c r="E80" s="75"/>
      <c r="F80" s="208" t="str">
        <f>F14</f>
        <v>Litvínov</v>
      </c>
      <c r="G80" s="75"/>
      <c r="H80" s="75"/>
      <c r="I80" s="209" t="s">
        <v>28</v>
      </c>
      <c r="J80" s="86" t="str">
        <f>IF(J14="","",J14)</f>
        <v>15. 12. 2016</v>
      </c>
      <c r="K80" s="75"/>
      <c r="L80" s="73"/>
    </row>
    <row r="81" spans="2:12" s="1" customFormat="1" ht="6.95" customHeight="1">
      <c r="B81" s="47"/>
      <c r="C81" s="75"/>
      <c r="D81" s="75"/>
      <c r="E81" s="75"/>
      <c r="F81" s="75"/>
      <c r="G81" s="75"/>
      <c r="H81" s="75"/>
      <c r="I81" s="204"/>
      <c r="J81" s="75"/>
      <c r="K81" s="75"/>
      <c r="L81" s="73"/>
    </row>
    <row r="82" spans="2:12" s="1" customFormat="1" ht="13.5">
      <c r="B82" s="47"/>
      <c r="C82" s="77" t="s">
        <v>30</v>
      </c>
      <c r="D82" s="75"/>
      <c r="E82" s="75"/>
      <c r="F82" s="208" t="str">
        <f>E17</f>
        <v>Město Litvínov</v>
      </c>
      <c r="G82" s="75"/>
      <c r="H82" s="75"/>
      <c r="I82" s="209" t="s">
        <v>36</v>
      </c>
      <c r="J82" s="208" t="str">
        <f>E23</f>
        <v>BPO spol. s r.o.,Lidická 1239,36317 OSTROV</v>
      </c>
      <c r="K82" s="75"/>
      <c r="L82" s="73"/>
    </row>
    <row r="83" spans="2:12" s="1" customFormat="1" ht="14.4" customHeight="1">
      <c r="B83" s="47"/>
      <c r="C83" s="77" t="s">
        <v>34</v>
      </c>
      <c r="D83" s="75"/>
      <c r="E83" s="75"/>
      <c r="F83" s="208" t="str">
        <f>IF(E20="","",E20)</f>
        <v/>
      </c>
      <c r="G83" s="75"/>
      <c r="H83" s="75"/>
      <c r="I83" s="204"/>
      <c r="J83" s="75"/>
      <c r="K83" s="75"/>
      <c r="L83" s="73"/>
    </row>
    <row r="84" spans="2:12" s="1" customFormat="1" ht="10.3" customHeight="1">
      <c r="B84" s="47"/>
      <c r="C84" s="75"/>
      <c r="D84" s="75"/>
      <c r="E84" s="75"/>
      <c r="F84" s="75"/>
      <c r="G84" s="75"/>
      <c r="H84" s="75"/>
      <c r="I84" s="204"/>
      <c r="J84" s="75"/>
      <c r="K84" s="75"/>
      <c r="L84" s="73"/>
    </row>
    <row r="85" spans="2:20" s="10" customFormat="1" ht="29.25" customHeight="1">
      <c r="B85" s="210"/>
      <c r="C85" s="211" t="s">
        <v>152</v>
      </c>
      <c r="D85" s="212" t="s">
        <v>60</v>
      </c>
      <c r="E85" s="212" t="s">
        <v>56</v>
      </c>
      <c r="F85" s="212" t="s">
        <v>153</v>
      </c>
      <c r="G85" s="212" t="s">
        <v>154</v>
      </c>
      <c r="H85" s="212" t="s">
        <v>155</v>
      </c>
      <c r="I85" s="213" t="s">
        <v>156</v>
      </c>
      <c r="J85" s="212" t="s">
        <v>116</v>
      </c>
      <c r="K85" s="214" t="s">
        <v>157</v>
      </c>
      <c r="L85" s="215"/>
      <c r="M85" s="103" t="s">
        <v>158</v>
      </c>
      <c r="N85" s="104" t="s">
        <v>45</v>
      </c>
      <c r="O85" s="104" t="s">
        <v>159</v>
      </c>
      <c r="P85" s="104" t="s">
        <v>160</v>
      </c>
      <c r="Q85" s="104" t="s">
        <v>161</v>
      </c>
      <c r="R85" s="104" t="s">
        <v>162</v>
      </c>
      <c r="S85" s="104" t="s">
        <v>163</v>
      </c>
      <c r="T85" s="105" t="s">
        <v>164</v>
      </c>
    </row>
    <row r="86" spans="2:63" s="1" customFormat="1" ht="29.25" customHeight="1">
      <c r="B86" s="47"/>
      <c r="C86" s="109" t="s">
        <v>117</v>
      </c>
      <c r="D86" s="75"/>
      <c r="E86" s="75"/>
      <c r="F86" s="75"/>
      <c r="G86" s="75"/>
      <c r="H86" s="75"/>
      <c r="I86" s="204"/>
      <c r="J86" s="216">
        <f>BK86</f>
        <v>0</v>
      </c>
      <c r="K86" s="75"/>
      <c r="L86" s="73"/>
      <c r="M86" s="106"/>
      <c r="N86" s="107"/>
      <c r="O86" s="107"/>
      <c r="P86" s="217">
        <f>P87</f>
        <v>0</v>
      </c>
      <c r="Q86" s="107"/>
      <c r="R86" s="217">
        <f>R87</f>
        <v>0.0018000000000000002</v>
      </c>
      <c r="S86" s="107"/>
      <c r="T86" s="218">
        <f>T87</f>
        <v>0</v>
      </c>
      <c r="AT86" s="25" t="s">
        <v>74</v>
      </c>
      <c r="AU86" s="25" t="s">
        <v>118</v>
      </c>
      <c r="BK86" s="219">
        <f>BK87</f>
        <v>0</v>
      </c>
    </row>
    <row r="87" spans="2:63" s="11" customFormat="1" ht="37.4" customHeight="1">
      <c r="B87" s="220"/>
      <c r="C87" s="221"/>
      <c r="D87" s="222" t="s">
        <v>74</v>
      </c>
      <c r="E87" s="223" t="s">
        <v>1399</v>
      </c>
      <c r="F87" s="223" t="s">
        <v>96</v>
      </c>
      <c r="G87" s="221"/>
      <c r="H87" s="221"/>
      <c r="I87" s="224"/>
      <c r="J87" s="225">
        <f>BK87</f>
        <v>0</v>
      </c>
      <c r="K87" s="221"/>
      <c r="L87" s="226"/>
      <c r="M87" s="227"/>
      <c r="N87" s="228"/>
      <c r="O87" s="228"/>
      <c r="P87" s="229">
        <f>P88+P95+P128</f>
        <v>0</v>
      </c>
      <c r="Q87" s="228"/>
      <c r="R87" s="229">
        <f>R88+R95+R128</f>
        <v>0.0018000000000000002</v>
      </c>
      <c r="S87" s="228"/>
      <c r="T87" s="230">
        <f>T88+T95+T128</f>
        <v>0</v>
      </c>
      <c r="AR87" s="231" t="s">
        <v>87</v>
      </c>
      <c r="AT87" s="232" t="s">
        <v>74</v>
      </c>
      <c r="AU87" s="232" t="s">
        <v>75</v>
      </c>
      <c r="AY87" s="231" t="s">
        <v>167</v>
      </c>
      <c r="BK87" s="233">
        <f>BK88+BK95+BK128</f>
        <v>0</v>
      </c>
    </row>
    <row r="88" spans="2:63" s="11" customFormat="1" ht="19.9" customHeight="1">
      <c r="B88" s="220"/>
      <c r="C88" s="221"/>
      <c r="D88" s="222" t="s">
        <v>74</v>
      </c>
      <c r="E88" s="234" t="s">
        <v>3104</v>
      </c>
      <c r="F88" s="234" t="s">
        <v>3105</v>
      </c>
      <c r="G88" s="221"/>
      <c r="H88" s="221"/>
      <c r="I88" s="224"/>
      <c r="J88" s="235">
        <f>BK88</f>
        <v>0</v>
      </c>
      <c r="K88" s="221"/>
      <c r="L88" s="226"/>
      <c r="M88" s="227"/>
      <c r="N88" s="228"/>
      <c r="O88" s="228"/>
      <c r="P88" s="229">
        <f>SUM(P89:P94)</f>
        <v>0</v>
      </c>
      <c r="Q88" s="228"/>
      <c r="R88" s="229">
        <f>SUM(R89:R94)</f>
        <v>0</v>
      </c>
      <c r="S88" s="228"/>
      <c r="T88" s="230">
        <f>SUM(T89:T94)</f>
        <v>0</v>
      </c>
      <c r="AR88" s="231" t="s">
        <v>87</v>
      </c>
      <c r="AT88" s="232" t="s">
        <v>74</v>
      </c>
      <c r="AU88" s="232" t="s">
        <v>25</v>
      </c>
      <c r="AY88" s="231" t="s">
        <v>167</v>
      </c>
      <c r="BK88" s="233">
        <f>SUM(BK89:BK94)</f>
        <v>0</v>
      </c>
    </row>
    <row r="89" spans="2:65" s="1" customFormat="1" ht="14.4" customHeight="1">
      <c r="B89" s="47"/>
      <c r="C89" s="236" t="s">
        <v>25</v>
      </c>
      <c r="D89" s="236" t="s">
        <v>169</v>
      </c>
      <c r="E89" s="237" t="s">
        <v>3106</v>
      </c>
      <c r="F89" s="238" t="s">
        <v>3107</v>
      </c>
      <c r="G89" s="239" t="s">
        <v>931</v>
      </c>
      <c r="H89" s="240">
        <v>4</v>
      </c>
      <c r="I89" s="241"/>
      <c r="J89" s="242">
        <f>ROUND(I89*H89,2)</f>
        <v>0</v>
      </c>
      <c r="K89" s="238" t="s">
        <v>24</v>
      </c>
      <c r="L89" s="73"/>
      <c r="M89" s="243" t="s">
        <v>24</v>
      </c>
      <c r="N89" s="244" t="s">
        <v>47</v>
      </c>
      <c r="O89" s="48"/>
      <c r="P89" s="245">
        <f>O89*H89</f>
        <v>0</v>
      </c>
      <c r="Q89" s="245">
        <v>0</v>
      </c>
      <c r="R89" s="245">
        <f>Q89*H89</f>
        <v>0</v>
      </c>
      <c r="S89" s="245">
        <v>0</v>
      </c>
      <c r="T89" s="246">
        <f>S89*H89</f>
        <v>0</v>
      </c>
      <c r="AR89" s="25" t="s">
        <v>301</v>
      </c>
      <c r="AT89" s="25" t="s">
        <v>169</v>
      </c>
      <c r="AU89" s="25" t="s">
        <v>87</v>
      </c>
      <c r="AY89" s="25" t="s">
        <v>167</v>
      </c>
      <c r="BE89" s="247">
        <f>IF(N89="základní",J89,0)</f>
        <v>0</v>
      </c>
      <c r="BF89" s="247">
        <f>IF(N89="snížená",J89,0)</f>
        <v>0</v>
      </c>
      <c r="BG89" s="247">
        <f>IF(N89="zákl. přenesená",J89,0)</f>
        <v>0</v>
      </c>
      <c r="BH89" s="247">
        <f>IF(N89="sníž. přenesená",J89,0)</f>
        <v>0</v>
      </c>
      <c r="BI89" s="247">
        <f>IF(N89="nulová",J89,0)</f>
        <v>0</v>
      </c>
      <c r="BJ89" s="25" t="s">
        <v>87</v>
      </c>
      <c r="BK89" s="247">
        <f>ROUND(I89*H89,2)</f>
        <v>0</v>
      </c>
      <c r="BL89" s="25" t="s">
        <v>301</v>
      </c>
      <c r="BM89" s="25" t="s">
        <v>3108</v>
      </c>
    </row>
    <row r="90" spans="2:47" s="1" customFormat="1" ht="13.5">
      <c r="B90" s="47"/>
      <c r="C90" s="75"/>
      <c r="D90" s="248" t="s">
        <v>176</v>
      </c>
      <c r="E90" s="75"/>
      <c r="F90" s="249" t="s">
        <v>3109</v>
      </c>
      <c r="G90" s="75"/>
      <c r="H90" s="75"/>
      <c r="I90" s="204"/>
      <c r="J90" s="75"/>
      <c r="K90" s="75"/>
      <c r="L90" s="73"/>
      <c r="M90" s="250"/>
      <c r="N90" s="48"/>
      <c r="O90" s="48"/>
      <c r="P90" s="48"/>
      <c r="Q90" s="48"/>
      <c r="R90" s="48"/>
      <c r="S90" s="48"/>
      <c r="T90" s="96"/>
      <c r="AT90" s="25" t="s">
        <v>176</v>
      </c>
      <c r="AU90" s="25" t="s">
        <v>87</v>
      </c>
    </row>
    <row r="91" spans="2:65" s="1" customFormat="1" ht="45.6" customHeight="1">
      <c r="B91" s="47"/>
      <c r="C91" s="236" t="s">
        <v>87</v>
      </c>
      <c r="D91" s="236" t="s">
        <v>169</v>
      </c>
      <c r="E91" s="237" t="s">
        <v>3110</v>
      </c>
      <c r="F91" s="238" t="s">
        <v>3111</v>
      </c>
      <c r="G91" s="239" t="s">
        <v>3112</v>
      </c>
      <c r="H91" s="240">
        <v>4</v>
      </c>
      <c r="I91" s="241"/>
      <c r="J91" s="242">
        <f>ROUND(I91*H91,2)</f>
        <v>0</v>
      </c>
      <c r="K91" s="238" t="s">
        <v>24</v>
      </c>
      <c r="L91" s="73"/>
      <c r="M91" s="243" t="s">
        <v>24</v>
      </c>
      <c r="N91" s="244" t="s">
        <v>47</v>
      </c>
      <c r="O91" s="48"/>
      <c r="P91" s="245">
        <f>O91*H91</f>
        <v>0</v>
      </c>
      <c r="Q91" s="245">
        <v>0</v>
      </c>
      <c r="R91" s="245">
        <f>Q91*H91</f>
        <v>0</v>
      </c>
      <c r="S91" s="245">
        <v>0</v>
      </c>
      <c r="T91" s="246">
        <f>S91*H91</f>
        <v>0</v>
      </c>
      <c r="AR91" s="25" t="s">
        <v>301</v>
      </c>
      <c r="AT91" s="25" t="s">
        <v>169</v>
      </c>
      <c r="AU91" s="25" t="s">
        <v>87</v>
      </c>
      <c r="AY91" s="25" t="s">
        <v>167</v>
      </c>
      <c r="BE91" s="247">
        <f>IF(N91="základní",J91,0)</f>
        <v>0</v>
      </c>
      <c r="BF91" s="247">
        <f>IF(N91="snížená",J91,0)</f>
        <v>0</v>
      </c>
      <c r="BG91" s="247">
        <f>IF(N91="zákl. přenesená",J91,0)</f>
        <v>0</v>
      </c>
      <c r="BH91" s="247">
        <f>IF(N91="sníž. přenesená",J91,0)</f>
        <v>0</v>
      </c>
      <c r="BI91" s="247">
        <f>IF(N91="nulová",J91,0)</f>
        <v>0</v>
      </c>
      <c r="BJ91" s="25" t="s">
        <v>87</v>
      </c>
      <c r="BK91" s="247">
        <f>ROUND(I91*H91,2)</f>
        <v>0</v>
      </c>
      <c r="BL91" s="25" t="s">
        <v>301</v>
      </c>
      <c r="BM91" s="25" t="s">
        <v>3113</v>
      </c>
    </row>
    <row r="92" spans="2:47" s="1" customFormat="1" ht="13.5">
      <c r="B92" s="47"/>
      <c r="C92" s="75"/>
      <c r="D92" s="248" t="s">
        <v>176</v>
      </c>
      <c r="E92" s="75"/>
      <c r="F92" s="249" t="s">
        <v>3114</v>
      </c>
      <c r="G92" s="75"/>
      <c r="H92" s="75"/>
      <c r="I92" s="204"/>
      <c r="J92" s="75"/>
      <c r="K92" s="75"/>
      <c r="L92" s="73"/>
      <c r="M92" s="250"/>
      <c r="N92" s="48"/>
      <c r="O92" s="48"/>
      <c r="P92" s="48"/>
      <c r="Q92" s="48"/>
      <c r="R92" s="48"/>
      <c r="S92" s="48"/>
      <c r="T92" s="96"/>
      <c r="AT92" s="25" t="s">
        <v>176</v>
      </c>
      <c r="AU92" s="25" t="s">
        <v>87</v>
      </c>
    </row>
    <row r="93" spans="2:65" s="1" customFormat="1" ht="14.4" customHeight="1">
      <c r="B93" s="47"/>
      <c r="C93" s="236" t="s">
        <v>190</v>
      </c>
      <c r="D93" s="236" t="s">
        <v>169</v>
      </c>
      <c r="E93" s="237" t="s">
        <v>3115</v>
      </c>
      <c r="F93" s="238" t="s">
        <v>3116</v>
      </c>
      <c r="G93" s="239" t="s">
        <v>3112</v>
      </c>
      <c r="H93" s="240">
        <v>8</v>
      </c>
      <c r="I93" s="241"/>
      <c r="J93" s="242">
        <f>ROUND(I93*H93,2)</f>
        <v>0</v>
      </c>
      <c r="K93" s="238" t="s">
        <v>24</v>
      </c>
      <c r="L93" s="73"/>
      <c r="M93" s="243" t="s">
        <v>24</v>
      </c>
      <c r="N93" s="244" t="s">
        <v>47</v>
      </c>
      <c r="O93" s="48"/>
      <c r="P93" s="245">
        <f>O93*H93</f>
        <v>0</v>
      </c>
      <c r="Q93" s="245">
        <v>0</v>
      </c>
      <c r="R93" s="245">
        <f>Q93*H93</f>
        <v>0</v>
      </c>
      <c r="S93" s="245">
        <v>0</v>
      </c>
      <c r="T93" s="246">
        <f>S93*H93</f>
        <v>0</v>
      </c>
      <c r="AR93" s="25" t="s">
        <v>301</v>
      </c>
      <c r="AT93" s="25" t="s">
        <v>169</v>
      </c>
      <c r="AU93" s="25" t="s">
        <v>87</v>
      </c>
      <c r="AY93" s="25" t="s">
        <v>167</v>
      </c>
      <c r="BE93" s="247">
        <f>IF(N93="základní",J93,0)</f>
        <v>0</v>
      </c>
      <c r="BF93" s="247">
        <f>IF(N93="snížená",J93,0)</f>
        <v>0</v>
      </c>
      <c r="BG93" s="247">
        <f>IF(N93="zákl. přenesená",J93,0)</f>
        <v>0</v>
      </c>
      <c r="BH93" s="247">
        <f>IF(N93="sníž. přenesená",J93,0)</f>
        <v>0</v>
      </c>
      <c r="BI93" s="247">
        <f>IF(N93="nulová",J93,0)</f>
        <v>0</v>
      </c>
      <c r="BJ93" s="25" t="s">
        <v>87</v>
      </c>
      <c r="BK93" s="247">
        <f>ROUND(I93*H93,2)</f>
        <v>0</v>
      </c>
      <c r="BL93" s="25" t="s">
        <v>301</v>
      </c>
      <c r="BM93" s="25" t="s">
        <v>3117</v>
      </c>
    </row>
    <row r="94" spans="2:47" s="1" customFormat="1" ht="13.5">
      <c r="B94" s="47"/>
      <c r="C94" s="75"/>
      <c r="D94" s="248" t="s">
        <v>176</v>
      </c>
      <c r="E94" s="75"/>
      <c r="F94" s="249" t="s">
        <v>3118</v>
      </c>
      <c r="G94" s="75"/>
      <c r="H94" s="75"/>
      <c r="I94" s="204"/>
      <c r="J94" s="75"/>
      <c r="K94" s="75"/>
      <c r="L94" s="73"/>
      <c r="M94" s="250"/>
      <c r="N94" s="48"/>
      <c r="O94" s="48"/>
      <c r="P94" s="48"/>
      <c r="Q94" s="48"/>
      <c r="R94" s="48"/>
      <c r="S94" s="48"/>
      <c r="T94" s="96"/>
      <c r="AT94" s="25" t="s">
        <v>176</v>
      </c>
      <c r="AU94" s="25" t="s">
        <v>87</v>
      </c>
    </row>
    <row r="95" spans="2:63" s="11" customFormat="1" ht="29.85" customHeight="1">
      <c r="B95" s="220"/>
      <c r="C95" s="221"/>
      <c r="D95" s="222" t="s">
        <v>74</v>
      </c>
      <c r="E95" s="234" t="s">
        <v>3119</v>
      </c>
      <c r="F95" s="234" t="s">
        <v>3120</v>
      </c>
      <c r="G95" s="221"/>
      <c r="H95" s="221"/>
      <c r="I95" s="224"/>
      <c r="J95" s="235">
        <f>BK95</f>
        <v>0</v>
      </c>
      <c r="K95" s="221"/>
      <c r="L95" s="226"/>
      <c r="M95" s="227"/>
      <c r="N95" s="228"/>
      <c r="O95" s="228"/>
      <c r="P95" s="229">
        <f>SUM(P96:P127)</f>
        <v>0</v>
      </c>
      <c r="Q95" s="228"/>
      <c r="R95" s="229">
        <f>SUM(R96:R127)</f>
        <v>0.0018000000000000002</v>
      </c>
      <c r="S95" s="228"/>
      <c r="T95" s="230">
        <f>SUM(T96:T127)</f>
        <v>0</v>
      </c>
      <c r="AR95" s="231" t="s">
        <v>87</v>
      </c>
      <c r="AT95" s="232" t="s">
        <v>74</v>
      </c>
      <c r="AU95" s="232" t="s">
        <v>25</v>
      </c>
      <c r="AY95" s="231" t="s">
        <v>167</v>
      </c>
      <c r="BK95" s="233">
        <f>SUM(BK96:BK127)</f>
        <v>0</v>
      </c>
    </row>
    <row r="96" spans="2:65" s="1" customFormat="1" ht="14.4" customHeight="1">
      <c r="B96" s="47"/>
      <c r="C96" s="236" t="s">
        <v>174</v>
      </c>
      <c r="D96" s="236" t="s">
        <v>169</v>
      </c>
      <c r="E96" s="237" t="s">
        <v>3121</v>
      </c>
      <c r="F96" s="238" t="s">
        <v>3122</v>
      </c>
      <c r="G96" s="239" t="s">
        <v>931</v>
      </c>
      <c r="H96" s="240">
        <v>4</v>
      </c>
      <c r="I96" s="241"/>
      <c r="J96" s="242">
        <f>ROUND(I96*H96,2)</f>
        <v>0</v>
      </c>
      <c r="K96" s="238" t="s">
        <v>24</v>
      </c>
      <c r="L96" s="73"/>
      <c r="M96" s="243" t="s">
        <v>24</v>
      </c>
      <c r="N96" s="244" t="s">
        <v>47</v>
      </c>
      <c r="O96" s="48"/>
      <c r="P96" s="245">
        <f>O96*H96</f>
        <v>0</v>
      </c>
      <c r="Q96" s="245">
        <v>0</v>
      </c>
      <c r="R96" s="245">
        <f>Q96*H96</f>
        <v>0</v>
      </c>
      <c r="S96" s="245">
        <v>0</v>
      </c>
      <c r="T96" s="246">
        <f>S96*H96</f>
        <v>0</v>
      </c>
      <c r="AR96" s="25" t="s">
        <v>301</v>
      </c>
      <c r="AT96" s="25" t="s">
        <v>169</v>
      </c>
      <c r="AU96" s="25" t="s">
        <v>87</v>
      </c>
      <c r="AY96" s="25" t="s">
        <v>167</v>
      </c>
      <c r="BE96" s="247">
        <f>IF(N96="základní",J96,0)</f>
        <v>0</v>
      </c>
      <c r="BF96" s="247">
        <f>IF(N96="snížená",J96,0)</f>
        <v>0</v>
      </c>
      <c r="BG96" s="247">
        <f>IF(N96="zákl. přenesená",J96,0)</f>
        <v>0</v>
      </c>
      <c r="BH96" s="247">
        <f>IF(N96="sníž. přenesená",J96,0)</f>
        <v>0</v>
      </c>
      <c r="BI96" s="247">
        <f>IF(N96="nulová",J96,0)</f>
        <v>0</v>
      </c>
      <c r="BJ96" s="25" t="s">
        <v>87</v>
      </c>
      <c r="BK96" s="247">
        <f>ROUND(I96*H96,2)</f>
        <v>0</v>
      </c>
      <c r="BL96" s="25" t="s">
        <v>301</v>
      </c>
      <c r="BM96" s="25" t="s">
        <v>3123</v>
      </c>
    </row>
    <row r="97" spans="2:47" s="1" customFormat="1" ht="13.5">
      <c r="B97" s="47"/>
      <c r="C97" s="75"/>
      <c r="D97" s="248" t="s">
        <v>176</v>
      </c>
      <c r="E97" s="75"/>
      <c r="F97" s="249" t="s">
        <v>3124</v>
      </c>
      <c r="G97" s="75"/>
      <c r="H97" s="75"/>
      <c r="I97" s="204"/>
      <c r="J97" s="75"/>
      <c r="K97" s="75"/>
      <c r="L97" s="73"/>
      <c r="M97" s="250"/>
      <c r="N97" s="48"/>
      <c r="O97" s="48"/>
      <c r="P97" s="48"/>
      <c r="Q97" s="48"/>
      <c r="R97" s="48"/>
      <c r="S97" s="48"/>
      <c r="T97" s="96"/>
      <c r="AT97" s="25" t="s">
        <v>176</v>
      </c>
      <c r="AU97" s="25" t="s">
        <v>87</v>
      </c>
    </row>
    <row r="98" spans="2:65" s="1" customFormat="1" ht="34.2" customHeight="1">
      <c r="B98" s="47"/>
      <c r="C98" s="236" t="s">
        <v>208</v>
      </c>
      <c r="D98" s="236" t="s">
        <v>169</v>
      </c>
      <c r="E98" s="237" t="s">
        <v>3125</v>
      </c>
      <c r="F98" s="238" t="s">
        <v>3126</v>
      </c>
      <c r="G98" s="239" t="s">
        <v>3112</v>
      </c>
      <c r="H98" s="240">
        <v>4</v>
      </c>
      <c r="I98" s="241"/>
      <c r="J98" s="242">
        <f>ROUND(I98*H98,2)</f>
        <v>0</v>
      </c>
      <c r="K98" s="238" t="s">
        <v>24</v>
      </c>
      <c r="L98" s="73"/>
      <c r="M98" s="243" t="s">
        <v>24</v>
      </c>
      <c r="N98" s="244" t="s">
        <v>47</v>
      </c>
      <c r="O98" s="48"/>
      <c r="P98" s="245">
        <f>O98*H98</f>
        <v>0</v>
      </c>
      <c r="Q98" s="245">
        <v>0</v>
      </c>
      <c r="R98" s="245">
        <f>Q98*H98</f>
        <v>0</v>
      </c>
      <c r="S98" s="245">
        <v>0</v>
      </c>
      <c r="T98" s="246">
        <f>S98*H98</f>
        <v>0</v>
      </c>
      <c r="AR98" s="25" t="s">
        <v>301</v>
      </c>
      <c r="AT98" s="25" t="s">
        <v>169</v>
      </c>
      <c r="AU98" s="25" t="s">
        <v>87</v>
      </c>
      <c r="AY98" s="25" t="s">
        <v>167</v>
      </c>
      <c r="BE98" s="247">
        <f>IF(N98="základní",J98,0)</f>
        <v>0</v>
      </c>
      <c r="BF98" s="247">
        <f>IF(N98="snížená",J98,0)</f>
        <v>0</v>
      </c>
      <c r="BG98" s="247">
        <f>IF(N98="zákl. přenesená",J98,0)</f>
        <v>0</v>
      </c>
      <c r="BH98" s="247">
        <f>IF(N98="sníž. přenesená",J98,0)</f>
        <v>0</v>
      </c>
      <c r="BI98" s="247">
        <f>IF(N98="nulová",J98,0)</f>
        <v>0</v>
      </c>
      <c r="BJ98" s="25" t="s">
        <v>87</v>
      </c>
      <c r="BK98" s="247">
        <f>ROUND(I98*H98,2)</f>
        <v>0</v>
      </c>
      <c r="BL98" s="25" t="s">
        <v>301</v>
      </c>
      <c r="BM98" s="25" t="s">
        <v>3127</v>
      </c>
    </row>
    <row r="99" spans="2:47" s="1" customFormat="1" ht="13.5">
      <c r="B99" s="47"/>
      <c r="C99" s="75"/>
      <c r="D99" s="248" t="s">
        <v>176</v>
      </c>
      <c r="E99" s="75"/>
      <c r="F99" s="249" t="s">
        <v>3128</v>
      </c>
      <c r="G99" s="75"/>
      <c r="H99" s="75"/>
      <c r="I99" s="204"/>
      <c r="J99" s="75"/>
      <c r="K99" s="75"/>
      <c r="L99" s="73"/>
      <c r="M99" s="250"/>
      <c r="N99" s="48"/>
      <c r="O99" s="48"/>
      <c r="P99" s="48"/>
      <c r="Q99" s="48"/>
      <c r="R99" s="48"/>
      <c r="S99" s="48"/>
      <c r="T99" s="96"/>
      <c r="AT99" s="25" t="s">
        <v>176</v>
      </c>
      <c r="AU99" s="25" t="s">
        <v>87</v>
      </c>
    </row>
    <row r="100" spans="2:65" s="1" customFormat="1" ht="14.4" customHeight="1">
      <c r="B100" s="47"/>
      <c r="C100" s="236" t="s">
        <v>216</v>
      </c>
      <c r="D100" s="236" t="s">
        <v>169</v>
      </c>
      <c r="E100" s="237" t="s">
        <v>3129</v>
      </c>
      <c r="F100" s="238" t="s">
        <v>3130</v>
      </c>
      <c r="G100" s="239" t="s">
        <v>931</v>
      </c>
      <c r="H100" s="240">
        <v>4</v>
      </c>
      <c r="I100" s="241"/>
      <c r="J100" s="242">
        <f>ROUND(I100*H100,2)</f>
        <v>0</v>
      </c>
      <c r="K100" s="238" t="s">
        <v>24</v>
      </c>
      <c r="L100" s="73"/>
      <c r="M100" s="243" t="s">
        <v>24</v>
      </c>
      <c r="N100" s="244" t="s">
        <v>47</v>
      </c>
      <c r="O100" s="48"/>
      <c r="P100" s="245">
        <f>O100*H100</f>
        <v>0</v>
      </c>
      <c r="Q100" s="245">
        <v>0</v>
      </c>
      <c r="R100" s="245">
        <f>Q100*H100</f>
        <v>0</v>
      </c>
      <c r="S100" s="245">
        <v>0</v>
      </c>
      <c r="T100" s="246">
        <f>S100*H100</f>
        <v>0</v>
      </c>
      <c r="AR100" s="25" t="s">
        <v>301</v>
      </c>
      <c r="AT100" s="25" t="s">
        <v>169</v>
      </c>
      <c r="AU100" s="25" t="s">
        <v>87</v>
      </c>
      <c r="AY100" s="25" t="s">
        <v>167</v>
      </c>
      <c r="BE100" s="247">
        <f>IF(N100="základní",J100,0)</f>
        <v>0</v>
      </c>
      <c r="BF100" s="247">
        <f>IF(N100="snížená",J100,0)</f>
        <v>0</v>
      </c>
      <c r="BG100" s="247">
        <f>IF(N100="zákl. přenesená",J100,0)</f>
        <v>0</v>
      </c>
      <c r="BH100" s="247">
        <f>IF(N100="sníž. přenesená",J100,0)</f>
        <v>0</v>
      </c>
      <c r="BI100" s="247">
        <f>IF(N100="nulová",J100,0)</f>
        <v>0</v>
      </c>
      <c r="BJ100" s="25" t="s">
        <v>87</v>
      </c>
      <c r="BK100" s="247">
        <f>ROUND(I100*H100,2)</f>
        <v>0</v>
      </c>
      <c r="BL100" s="25" t="s">
        <v>301</v>
      </c>
      <c r="BM100" s="25" t="s">
        <v>3131</v>
      </c>
    </row>
    <row r="101" spans="2:47" s="1" customFormat="1" ht="13.5">
      <c r="B101" s="47"/>
      <c r="C101" s="75"/>
      <c r="D101" s="248" t="s">
        <v>176</v>
      </c>
      <c r="E101" s="75"/>
      <c r="F101" s="249" t="s">
        <v>3132</v>
      </c>
      <c r="G101" s="75"/>
      <c r="H101" s="75"/>
      <c r="I101" s="204"/>
      <c r="J101" s="75"/>
      <c r="K101" s="75"/>
      <c r="L101" s="73"/>
      <c r="M101" s="250"/>
      <c r="N101" s="48"/>
      <c r="O101" s="48"/>
      <c r="P101" s="48"/>
      <c r="Q101" s="48"/>
      <c r="R101" s="48"/>
      <c r="S101" s="48"/>
      <c r="T101" s="96"/>
      <c r="AT101" s="25" t="s">
        <v>176</v>
      </c>
      <c r="AU101" s="25" t="s">
        <v>87</v>
      </c>
    </row>
    <row r="102" spans="2:65" s="1" customFormat="1" ht="22.8" customHeight="1">
      <c r="B102" s="47"/>
      <c r="C102" s="236" t="s">
        <v>223</v>
      </c>
      <c r="D102" s="236" t="s">
        <v>169</v>
      </c>
      <c r="E102" s="237" t="s">
        <v>3133</v>
      </c>
      <c r="F102" s="238" t="s">
        <v>3134</v>
      </c>
      <c r="G102" s="239" t="s">
        <v>3112</v>
      </c>
      <c r="H102" s="240">
        <v>4</v>
      </c>
      <c r="I102" s="241"/>
      <c r="J102" s="242">
        <f>ROUND(I102*H102,2)</f>
        <v>0</v>
      </c>
      <c r="K102" s="238" t="s">
        <v>24</v>
      </c>
      <c r="L102" s="73"/>
      <c r="M102" s="243" t="s">
        <v>24</v>
      </c>
      <c r="N102" s="244" t="s">
        <v>47</v>
      </c>
      <c r="O102" s="48"/>
      <c r="P102" s="245">
        <f>O102*H102</f>
        <v>0</v>
      </c>
      <c r="Q102" s="245">
        <v>0</v>
      </c>
      <c r="R102" s="245">
        <f>Q102*H102</f>
        <v>0</v>
      </c>
      <c r="S102" s="245">
        <v>0</v>
      </c>
      <c r="T102" s="246">
        <f>S102*H102</f>
        <v>0</v>
      </c>
      <c r="AR102" s="25" t="s">
        <v>301</v>
      </c>
      <c r="AT102" s="25" t="s">
        <v>169</v>
      </c>
      <c r="AU102" s="25" t="s">
        <v>87</v>
      </c>
      <c r="AY102" s="25" t="s">
        <v>167</v>
      </c>
      <c r="BE102" s="247">
        <f>IF(N102="základní",J102,0)</f>
        <v>0</v>
      </c>
      <c r="BF102" s="247">
        <f>IF(N102="snížená",J102,0)</f>
        <v>0</v>
      </c>
      <c r="BG102" s="247">
        <f>IF(N102="zákl. přenesená",J102,0)</f>
        <v>0</v>
      </c>
      <c r="BH102" s="247">
        <f>IF(N102="sníž. přenesená",J102,0)</f>
        <v>0</v>
      </c>
      <c r="BI102" s="247">
        <f>IF(N102="nulová",J102,0)</f>
        <v>0</v>
      </c>
      <c r="BJ102" s="25" t="s">
        <v>87</v>
      </c>
      <c r="BK102" s="247">
        <f>ROUND(I102*H102,2)</f>
        <v>0</v>
      </c>
      <c r="BL102" s="25" t="s">
        <v>301</v>
      </c>
      <c r="BM102" s="25" t="s">
        <v>3135</v>
      </c>
    </row>
    <row r="103" spans="2:47" s="1" customFormat="1" ht="13.5">
      <c r="B103" s="47"/>
      <c r="C103" s="75"/>
      <c r="D103" s="248" t="s">
        <v>176</v>
      </c>
      <c r="E103" s="75"/>
      <c r="F103" s="249" t="s">
        <v>3136</v>
      </c>
      <c r="G103" s="75"/>
      <c r="H103" s="75"/>
      <c r="I103" s="204"/>
      <c r="J103" s="75"/>
      <c r="K103" s="75"/>
      <c r="L103" s="73"/>
      <c r="M103" s="250"/>
      <c r="N103" s="48"/>
      <c r="O103" s="48"/>
      <c r="P103" s="48"/>
      <c r="Q103" s="48"/>
      <c r="R103" s="48"/>
      <c r="S103" s="48"/>
      <c r="T103" s="96"/>
      <c r="AT103" s="25" t="s">
        <v>176</v>
      </c>
      <c r="AU103" s="25" t="s">
        <v>87</v>
      </c>
    </row>
    <row r="104" spans="2:65" s="1" customFormat="1" ht="22.8" customHeight="1">
      <c r="B104" s="47"/>
      <c r="C104" s="236" t="s">
        <v>235</v>
      </c>
      <c r="D104" s="236" t="s">
        <v>169</v>
      </c>
      <c r="E104" s="237" t="s">
        <v>3137</v>
      </c>
      <c r="F104" s="238" t="s">
        <v>3138</v>
      </c>
      <c r="G104" s="239" t="s">
        <v>270</v>
      </c>
      <c r="H104" s="240">
        <v>49</v>
      </c>
      <c r="I104" s="241"/>
      <c r="J104" s="242">
        <f>ROUND(I104*H104,2)</f>
        <v>0</v>
      </c>
      <c r="K104" s="238" t="s">
        <v>24</v>
      </c>
      <c r="L104" s="73"/>
      <c r="M104" s="243" t="s">
        <v>24</v>
      </c>
      <c r="N104" s="244" t="s">
        <v>47</v>
      </c>
      <c r="O104" s="48"/>
      <c r="P104" s="245">
        <f>O104*H104</f>
        <v>0</v>
      </c>
      <c r="Q104" s="245">
        <v>0</v>
      </c>
      <c r="R104" s="245">
        <f>Q104*H104</f>
        <v>0</v>
      </c>
      <c r="S104" s="245">
        <v>0</v>
      </c>
      <c r="T104" s="246">
        <f>S104*H104</f>
        <v>0</v>
      </c>
      <c r="AR104" s="25" t="s">
        <v>301</v>
      </c>
      <c r="AT104" s="25" t="s">
        <v>169</v>
      </c>
      <c r="AU104" s="25" t="s">
        <v>87</v>
      </c>
      <c r="AY104" s="25" t="s">
        <v>167</v>
      </c>
      <c r="BE104" s="247">
        <f>IF(N104="základní",J104,0)</f>
        <v>0</v>
      </c>
      <c r="BF104" s="247">
        <f>IF(N104="snížená",J104,0)</f>
        <v>0</v>
      </c>
      <c r="BG104" s="247">
        <f>IF(N104="zákl. přenesená",J104,0)</f>
        <v>0</v>
      </c>
      <c r="BH104" s="247">
        <f>IF(N104="sníž. přenesená",J104,0)</f>
        <v>0</v>
      </c>
      <c r="BI104" s="247">
        <f>IF(N104="nulová",J104,0)</f>
        <v>0</v>
      </c>
      <c r="BJ104" s="25" t="s">
        <v>87</v>
      </c>
      <c r="BK104" s="247">
        <f>ROUND(I104*H104,2)</f>
        <v>0</v>
      </c>
      <c r="BL104" s="25" t="s">
        <v>301</v>
      </c>
      <c r="BM104" s="25" t="s">
        <v>3139</v>
      </c>
    </row>
    <row r="105" spans="2:47" s="1" customFormat="1" ht="13.5">
      <c r="B105" s="47"/>
      <c r="C105" s="75"/>
      <c r="D105" s="248" t="s">
        <v>176</v>
      </c>
      <c r="E105" s="75"/>
      <c r="F105" s="249" t="s">
        <v>3140</v>
      </c>
      <c r="G105" s="75"/>
      <c r="H105" s="75"/>
      <c r="I105" s="204"/>
      <c r="J105" s="75"/>
      <c r="K105" s="75"/>
      <c r="L105" s="73"/>
      <c r="M105" s="250"/>
      <c r="N105" s="48"/>
      <c r="O105" s="48"/>
      <c r="P105" s="48"/>
      <c r="Q105" s="48"/>
      <c r="R105" s="48"/>
      <c r="S105" s="48"/>
      <c r="T105" s="96"/>
      <c r="AT105" s="25" t="s">
        <v>176</v>
      </c>
      <c r="AU105" s="25" t="s">
        <v>87</v>
      </c>
    </row>
    <row r="106" spans="2:51" s="13" customFormat="1" ht="13.5">
      <c r="B106" s="262"/>
      <c r="C106" s="263"/>
      <c r="D106" s="248" t="s">
        <v>180</v>
      </c>
      <c r="E106" s="264" t="s">
        <v>24</v>
      </c>
      <c r="F106" s="265" t="s">
        <v>3141</v>
      </c>
      <c r="G106" s="263"/>
      <c r="H106" s="266">
        <v>4</v>
      </c>
      <c r="I106" s="267"/>
      <c r="J106" s="263"/>
      <c r="K106" s="263"/>
      <c r="L106" s="268"/>
      <c r="M106" s="269"/>
      <c r="N106" s="270"/>
      <c r="O106" s="270"/>
      <c r="P106" s="270"/>
      <c r="Q106" s="270"/>
      <c r="R106" s="270"/>
      <c r="S106" s="270"/>
      <c r="T106" s="271"/>
      <c r="AT106" s="272" t="s">
        <v>180</v>
      </c>
      <c r="AU106" s="272" t="s">
        <v>87</v>
      </c>
      <c r="AV106" s="13" t="s">
        <v>87</v>
      </c>
      <c r="AW106" s="13" t="s">
        <v>38</v>
      </c>
      <c r="AX106" s="13" t="s">
        <v>75</v>
      </c>
      <c r="AY106" s="272" t="s">
        <v>167</v>
      </c>
    </row>
    <row r="107" spans="2:51" s="13" customFormat="1" ht="13.5">
      <c r="B107" s="262"/>
      <c r="C107" s="263"/>
      <c r="D107" s="248" t="s">
        <v>180</v>
      </c>
      <c r="E107" s="264" t="s">
        <v>24</v>
      </c>
      <c r="F107" s="265" t="s">
        <v>3142</v>
      </c>
      <c r="G107" s="263"/>
      <c r="H107" s="266">
        <v>33</v>
      </c>
      <c r="I107" s="267"/>
      <c r="J107" s="263"/>
      <c r="K107" s="263"/>
      <c r="L107" s="268"/>
      <c r="M107" s="269"/>
      <c r="N107" s="270"/>
      <c r="O107" s="270"/>
      <c r="P107" s="270"/>
      <c r="Q107" s="270"/>
      <c r="R107" s="270"/>
      <c r="S107" s="270"/>
      <c r="T107" s="271"/>
      <c r="AT107" s="272" t="s">
        <v>180</v>
      </c>
      <c r="AU107" s="272" t="s">
        <v>87</v>
      </c>
      <c r="AV107" s="13" t="s">
        <v>87</v>
      </c>
      <c r="AW107" s="13" t="s">
        <v>38</v>
      </c>
      <c r="AX107" s="13" t="s">
        <v>75</v>
      </c>
      <c r="AY107" s="272" t="s">
        <v>167</v>
      </c>
    </row>
    <row r="108" spans="2:51" s="13" customFormat="1" ht="13.5">
      <c r="B108" s="262"/>
      <c r="C108" s="263"/>
      <c r="D108" s="248" t="s">
        <v>180</v>
      </c>
      <c r="E108" s="264" t="s">
        <v>24</v>
      </c>
      <c r="F108" s="265" t="s">
        <v>3143</v>
      </c>
      <c r="G108" s="263"/>
      <c r="H108" s="266">
        <v>12</v>
      </c>
      <c r="I108" s="267"/>
      <c r="J108" s="263"/>
      <c r="K108" s="263"/>
      <c r="L108" s="268"/>
      <c r="M108" s="269"/>
      <c r="N108" s="270"/>
      <c r="O108" s="270"/>
      <c r="P108" s="270"/>
      <c r="Q108" s="270"/>
      <c r="R108" s="270"/>
      <c r="S108" s="270"/>
      <c r="T108" s="271"/>
      <c r="AT108" s="272" t="s">
        <v>180</v>
      </c>
      <c r="AU108" s="272" t="s">
        <v>87</v>
      </c>
      <c r="AV108" s="13" t="s">
        <v>87</v>
      </c>
      <c r="AW108" s="13" t="s">
        <v>38</v>
      </c>
      <c r="AX108" s="13" t="s">
        <v>75</v>
      </c>
      <c r="AY108" s="272" t="s">
        <v>167</v>
      </c>
    </row>
    <row r="109" spans="2:51" s="14" customFormat="1" ht="13.5">
      <c r="B109" s="273"/>
      <c r="C109" s="274"/>
      <c r="D109" s="248" t="s">
        <v>180</v>
      </c>
      <c r="E109" s="275" t="s">
        <v>24</v>
      </c>
      <c r="F109" s="276" t="s">
        <v>201</v>
      </c>
      <c r="G109" s="274"/>
      <c r="H109" s="277">
        <v>49</v>
      </c>
      <c r="I109" s="278"/>
      <c r="J109" s="274"/>
      <c r="K109" s="274"/>
      <c r="L109" s="279"/>
      <c r="M109" s="280"/>
      <c r="N109" s="281"/>
      <c r="O109" s="281"/>
      <c r="P109" s="281"/>
      <c r="Q109" s="281"/>
      <c r="R109" s="281"/>
      <c r="S109" s="281"/>
      <c r="T109" s="282"/>
      <c r="AT109" s="283" t="s">
        <v>180</v>
      </c>
      <c r="AU109" s="283" t="s">
        <v>87</v>
      </c>
      <c r="AV109" s="14" t="s">
        <v>174</v>
      </c>
      <c r="AW109" s="14" t="s">
        <v>6</v>
      </c>
      <c r="AX109" s="14" t="s">
        <v>25</v>
      </c>
      <c r="AY109" s="283" t="s">
        <v>167</v>
      </c>
    </row>
    <row r="110" spans="2:65" s="1" customFormat="1" ht="14.4" customHeight="1">
      <c r="B110" s="47"/>
      <c r="C110" s="236" t="s">
        <v>243</v>
      </c>
      <c r="D110" s="236" t="s">
        <v>169</v>
      </c>
      <c r="E110" s="237" t="s">
        <v>3144</v>
      </c>
      <c r="F110" s="238" t="s">
        <v>3145</v>
      </c>
      <c r="G110" s="239" t="s">
        <v>270</v>
      </c>
      <c r="H110" s="240">
        <v>4</v>
      </c>
      <c r="I110" s="241"/>
      <c r="J110" s="242">
        <f>ROUND(I110*H110,2)</f>
        <v>0</v>
      </c>
      <c r="K110" s="238" t="s">
        <v>24</v>
      </c>
      <c r="L110" s="73"/>
      <c r="M110" s="243" t="s">
        <v>24</v>
      </c>
      <c r="N110" s="244" t="s">
        <v>47</v>
      </c>
      <c r="O110" s="48"/>
      <c r="P110" s="245">
        <f>O110*H110</f>
        <v>0</v>
      </c>
      <c r="Q110" s="245">
        <v>0</v>
      </c>
      <c r="R110" s="245">
        <f>Q110*H110</f>
        <v>0</v>
      </c>
      <c r="S110" s="245">
        <v>0</v>
      </c>
      <c r="T110" s="246">
        <f>S110*H110</f>
        <v>0</v>
      </c>
      <c r="AR110" s="25" t="s">
        <v>174</v>
      </c>
      <c r="AT110" s="25" t="s">
        <v>169</v>
      </c>
      <c r="AU110" s="25" t="s">
        <v>87</v>
      </c>
      <c r="AY110" s="25" t="s">
        <v>167</v>
      </c>
      <c r="BE110" s="247">
        <f>IF(N110="základní",J110,0)</f>
        <v>0</v>
      </c>
      <c r="BF110" s="247">
        <f>IF(N110="snížená",J110,0)</f>
        <v>0</v>
      </c>
      <c r="BG110" s="247">
        <f>IF(N110="zákl. přenesená",J110,0)</f>
        <v>0</v>
      </c>
      <c r="BH110" s="247">
        <f>IF(N110="sníž. přenesená",J110,0)</f>
        <v>0</v>
      </c>
      <c r="BI110" s="247">
        <f>IF(N110="nulová",J110,0)</f>
        <v>0</v>
      </c>
      <c r="BJ110" s="25" t="s">
        <v>87</v>
      </c>
      <c r="BK110" s="247">
        <f>ROUND(I110*H110,2)</f>
        <v>0</v>
      </c>
      <c r="BL110" s="25" t="s">
        <v>174</v>
      </c>
      <c r="BM110" s="25" t="s">
        <v>3146</v>
      </c>
    </row>
    <row r="111" spans="2:47" s="1" customFormat="1" ht="13.5">
      <c r="B111" s="47"/>
      <c r="C111" s="75"/>
      <c r="D111" s="248" t="s">
        <v>176</v>
      </c>
      <c r="E111" s="75"/>
      <c r="F111" s="249" t="s">
        <v>3147</v>
      </c>
      <c r="G111" s="75"/>
      <c r="H111" s="75"/>
      <c r="I111" s="204"/>
      <c r="J111" s="75"/>
      <c r="K111" s="75"/>
      <c r="L111" s="73"/>
      <c r="M111" s="250"/>
      <c r="N111" s="48"/>
      <c r="O111" s="48"/>
      <c r="P111" s="48"/>
      <c r="Q111" s="48"/>
      <c r="R111" s="48"/>
      <c r="S111" s="48"/>
      <c r="T111" s="96"/>
      <c r="AT111" s="25" t="s">
        <v>176</v>
      </c>
      <c r="AU111" s="25" t="s">
        <v>87</v>
      </c>
    </row>
    <row r="112" spans="2:65" s="1" customFormat="1" ht="22.8" customHeight="1">
      <c r="B112" s="47"/>
      <c r="C112" s="236" t="s">
        <v>248</v>
      </c>
      <c r="D112" s="236" t="s">
        <v>169</v>
      </c>
      <c r="E112" s="237" t="s">
        <v>3148</v>
      </c>
      <c r="F112" s="238" t="s">
        <v>3149</v>
      </c>
      <c r="G112" s="239" t="s">
        <v>270</v>
      </c>
      <c r="H112" s="240">
        <v>33</v>
      </c>
      <c r="I112" s="241"/>
      <c r="J112" s="242">
        <f>ROUND(I112*H112,2)</f>
        <v>0</v>
      </c>
      <c r="K112" s="238" t="s">
        <v>24</v>
      </c>
      <c r="L112" s="73"/>
      <c r="M112" s="243" t="s">
        <v>24</v>
      </c>
      <c r="N112" s="244" t="s">
        <v>47</v>
      </c>
      <c r="O112" s="48"/>
      <c r="P112" s="245">
        <f>O112*H112</f>
        <v>0</v>
      </c>
      <c r="Q112" s="245">
        <v>0</v>
      </c>
      <c r="R112" s="245">
        <f>Q112*H112</f>
        <v>0</v>
      </c>
      <c r="S112" s="245">
        <v>0</v>
      </c>
      <c r="T112" s="246">
        <f>S112*H112</f>
        <v>0</v>
      </c>
      <c r="AR112" s="25" t="s">
        <v>174</v>
      </c>
      <c r="AT112" s="25" t="s">
        <v>169</v>
      </c>
      <c r="AU112" s="25" t="s">
        <v>87</v>
      </c>
      <c r="AY112" s="25" t="s">
        <v>167</v>
      </c>
      <c r="BE112" s="247">
        <f>IF(N112="základní",J112,0)</f>
        <v>0</v>
      </c>
      <c r="BF112" s="247">
        <f>IF(N112="snížená",J112,0)</f>
        <v>0</v>
      </c>
      <c r="BG112" s="247">
        <f>IF(N112="zákl. přenesená",J112,0)</f>
        <v>0</v>
      </c>
      <c r="BH112" s="247">
        <f>IF(N112="sníž. přenesená",J112,0)</f>
        <v>0</v>
      </c>
      <c r="BI112" s="247">
        <f>IF(N112="nulová",J112,0)</f>
        <v>0</v>
      </c>
      <c r="BJ112" s="25" t="s">
        <v>87</v>
      </c>
      <c r="BK112" s="247">
        <f>ROUND(I112*H112,2)</f>
        <v>0</v>
      </c>
      <c r="BL112" s="25" t="s">
        <v>174</v>
      </c>
      <c r="BM112" s="25" t="s">
        <v>3150</v>
      </c>
    </row>
    <row r="113" spans="2:47" s="1" customFormat="1" ht="13.5">
      <c r="B113" s="47"/>
      <c r="C113" s="75"/>
      <c r="D113" s="248" t="s">
        <v>176</v>
      </c>
      <c r="E113" s="75"/>
      <c r="F113" s="249" t="s">
        <v>3151</v>
      </c>
      <c r="G113" s="75"/>
      <c r="H113" s="75"/>
      <c r="I113" s="204"/>
      <c r="J113" s="75"/>
      <c r="K113" s="75"/>
      <c r="L113" s="73"/>
      <c r="M113" s="250"/>
      <c r="N113" s="48"/>
      <c r="O113" s="48"/>
      <c r="P113" s="48"/>
      <c r="Q113" s="48"/>
      <c r="R113" s="48"/>
      <c r="S113" s="48"/>
      <c r="T113" s="96"/>
      <c r="AT113" s="25" t="s">
        <v>176</v>
      </c>
      <c r="AU113" s="25" t="s">
        <v>87</v>
      </c>
    </row>
    <row r="114" spans="2:65" s="1" customFormat="1" ht="22.8" customHeight="1">
      <c r="B114" s="47"/>
      <c r="C114" s="236" t="s">
        <v>261</v>
      </c>
      <c r="D114" s="236" t="s">
        <v>169</v>
      </c>
      <c r="E114" s="237" t="s">
        <v>3152</v>
      </c>
      <c r="F114" s="238" t="s">
        <v>3153</v>
      </c>
      <c r="G114" s="239" t="s">
        <v>3112</v>
      </c>
      <c r="H114" s="240">
        <v>12</v>
      </c>
      <c r="I114" s="241"/>
      <c r="J114" s="242">
        <f>ROUND(I114*H114,2)</f>
        <v>0</v>
      </c>
      <c r="K114" s="238" t="s">
        <v>24</v>
      </c>
      <c r="L114" s="73"/>
      <c r="M114" s="243" t="s">
        <v>24</v>
      </c>
      <c r="N114" s="244" t="s">
        <v>47</v>
      </c>
      <c r="O114" s="48"/>
      <c r="P114" s="245">
        <f>O114*H114</f>
        <v>0</v>
      </c>
      <c r="Q114" s="245">
        <v>0</v>
      </c>
      <c r="R114" s="245">
        <f>Q114*H114</f>
        <v>0</v>
      </c>
      <c r="S114" s="245">
        <v>0</v>
      </c>
      <c r="T114" s="246">
        <f>S114*H114</f>
        <v>0</v>
      </c>
      <c r="AR114" s="25" t="s">
        <v>174</v>
      </c>
      <c r="AT114" s="25" t="s">
        <v>169</v>
      </c>
      <c r="AU114" s="25" t="s">
        <v>87</v>
      </c>
      <c r="AY114" s="25" t="s">
        <v>167</v>
      </c>
      <c r="BE114" s="247">
        <f>IF(N114="základní",J114,0)</f>
        <v>0</v>
      </c>
      <c r="BF114" s="247">
        <f>IF(N114="snížená",J114,0)</f>
        <v>0</v>
      </c>
      <c r="BG114" s="247">
        <f>IF(N114="zákl. přenesená",J114,0)</f>
        <v>0</v>
      </c>
      <c r="BH114" s="247">
        <f>IF(N114="sníž. přenesená",J114,0)</f>
        <v>0</v>
      </c>
      <c r="BI114" s="247">
        <f>IF(N114="nulová",J114,0)</f>
        <v>0</v>
      </c>
      <c r="BJ114" s="25" t="s">
        <v>87</v>
      </c>
      <c r="BK114" s="247">
        <f>ROUND(I114*H114,2)</f>
        <v>0</v>
      </c>
      <c r="BL114" s="25" t="s">
        <v>174</v>
      </c>
      <c r="BM114" s="25" t="s">
        <v>3154</v>
      </c>
    </row>
    <row r="115" spans="2:47" s="1" customFormat="1" ht="13.5">
      <c r="B115" s="47"/>
      <c r="C115" s="75"/>
      <c r="D115" s="248" t="s">
        <v>176</v>
      </c>
      <c r="E115" s="75"/>
      <c r="F115" s="249" t="s">
        <v>3155</v>
      </c>
      <c r="G115" s="75"/>
      <c r="H115" s="75"/>
      <c r="I115" s="204"/>
      <c r="J115" s="75"/>
      <c r="K115" s="75"/>
      <c r="L115" s="73"/>
      <c r="M115" s="250"/>
      <c r="N115" s="48"/>
      <c r="O115" s="48"/>
      <c r="P115" s="48"/>
      <c r="Q115" s="48"/>
      <c r="R115" s="48"/>
      <c r="S115" s="48"/>
      <c r="T115" s="96"/>
      <c r="AT115" s="25" t="s">
        <v>176</v>
      </c>
      <c r="AU115" s="25" t="s">
        <v>87</v>
      </c>
    </row>
    <row r="116" spans="2:65" s="1" customFormat="1" ht="22.8" customHeight="1">
      <c r="B116" s="47"/>
      <c r="C116" s="236" t="s">
        <v>267</v>
      </c>
      <c r="D116" s="236" t="s">
        <v>169</v>
      </c>
      <c r="E116" s="237" t="s">
        <v>3156</v>
      </c>
      <c r="F116" s="238" t="s">
        <v>3157</v>
      </c>
      <c r="G116" s="239" t="s">
        <v>270</v>
      </c>
      <c r="H116" s="240">
        <v>4</v>
      </c>
      <c r="I116" s="241"/>
      <c r="J116" s="242">
        <f>ROUND(I116*H116,2)</f>
        <v>0</v>
      </c>
      <c r="K116" s="238" t="s">
        <v>24</v>
      </c>
      <c r="L116" s="73"/>
      <c r="M116" s="243" t="s">
        <v>24</v>
      </c>
      <c r="N116" s="244" t="s">
        <v>47</v>
      </c>
      <c r="O116" s="48"/>
      <c r="P116" s="245">
        <f>O116*H116</f>
        <v>0</v>
      </c>
      <c r="Q116" s="245">
        <v>0</v>
      </c>
      <c r="R116" s="245">
        <f>Q116*H116</f>
        <v>0</v>
      </c>
      <c r="S116" s="245">
        <v>0</v>
      </c>
      <c r="T116" s="246">
        <f>S116*H116</f>
        <v>0</v>
      </c>
      <c r="AR116" s="25" t="s">
        <v>301</v>
      </c>
      <c r="AT116" s="25" t="s">
        <v>169</v>
      </c>
      <c r="AU116" s="25" t="s">
        <v>87</v>
      </c>
      <c r="AY116" s="25" t="s">
        <v>167</v>
      </c>
      <c r="BE116" s="247">
        <f>IF(N116="základní",J116,0)</f>
        <v>0</v>
      </c>
      <c r="BF116" s="247">
        <f>IF(N116="snížená",J116,0)</f>
        <v>0</v>
      </c>
      <c r="BG116" s="247">
        <f>IF(N116="zákl. přenesená",J116,0)</f>
        <v>0</v>
      </c>
      <c r="BH116" s="247">
        <f>IF(N116="sníž. přenesená",J116,0)</f>
        <v>0</v>
      </c>
      <c r="BI116" s="247">
        <f>IF(N116="nulová",J116,0)</f>
        <v>0</v>
      </c>
      <c r="BJ116" s="25" t="s">
        <v>87</v>
      </c>
      <c r="BK116" s="247">
        <f>ROUND(I116*H116,2)</f>
        <v>0</v>
      </c>
      <c r="BL116" s="25" t="s">
        <v>301</v>
      </c>
      <c r="BM116" s="25" t="s">
        <v>3158</v>
      </c>
    </row>
    <row r="117" spans="2:47" s="1" customFormat="1" ht="13.5">
      <c r="B117" s="47"/>
      <c r="C117" s="75"/>
      <c r="D117" s="248" t="s">
        <v>176</v>
      </c>
      <c r="E117" s="75"/>
      <c r="F117" s="249" t="s">
        <v>3159</v>
      </c>
      <c r="G117" s="75"/>
      <c r="H117" s="75"/>
      <c r="I117" s="204"/>
      <c r="J117" s="75"/>
      <c r="K117" s="75"/>
      <c r="L117" s="73"/>
      <c r="M117" s="250"/>
      <c r="N117" s="48"/>
      <c r="O117" s="48"/>
      <c r="P117" s="48"/>
      <c r="Q117" s="48"/>
      <c r="R117" s="48"/>
      <c r="S117" s="48"/>
      <c r="T117" s="96"/>
      <c r="AT117" s="25" t="s">
        <v>176</v>
      </c>
      <c r="AU117" s="25" t="s">
        <v>87</v>
      </c>
    </row>
    <row r="118" spans="2:65" s="1" customFormat="1" ht="22.8" customHeight="1">
      <c r="B118" s="47"/>
      <c r="C118" s="236" t="s">
        <v>274</v>
      </c>
      <c r="D118" s="236" t="s">
        <v>169</v>
      </c>
      <c r="E118" s="237" t="s">
        <v>3160</v>
      </c>
      <c r="F118" s="238" t="s">
        <v>3161</v>
      </c>
      <c r="G118" s="239" t="s">
        <v>3112</v>
      </c>
      <c r="H118" s="240">
        <v>4</v>
      </c>
      <c r="I118" s="241"/>
      <c r="J118" s="242">
        <f>ROUND(I118*H118,2)</f>
        <v>0</v>
      </c>
      <c r="K118" s="238" t="s">
        <v>24</v>
      </c>
      <c r="L118" s="73"/>
      <c r="M118" s="243" t="s">
        <v>24</v>
      </c>
      <c r="N118" s="244" t="s">
        <v>47</v>
      </c>
      <c r="O118" s="48"/>
      <c r="P118" s="245">
        <f>O118*H118</f>
        <v>0</v>
      </c>
      <c r="Q118" s="245">
        <v>0</v>
      </c>
      <c r="R118" s="245">
        <f>Q118*H118</f>
        <v>0</v>
      </c>
      <c r="S118" s="245">
        <v>0</v>
      </c>
      <c r="T118" s="246">
        <f>S118*H118</f>
        <v>0</v>
      </c>
      <c r="AR118" s="25" t="s">
        <v>174</v>
      </c>
      <c r="AT118" s="25" t="s">
        <v>169</v>
      </c>
      <c r="AU118" s="25" t="s">
        <v>87</v>
      </c>
      <c r="AY118" s="25" t="s">
        <v>167</v>
      </c>
      <c r="BE118" s="247">
        <f>IF(N118="základní",J118,0)</f>
        <v>0</v>
      </c>
      <c r="BF118" s="247">
        <f>IF(N118="snížená",J118,0)</f>
        <v>0</v>
      </c>
      <c r="BG118" s="247">
        <f>IF(N118="zákl. přenesená",J118,0)</f>
        <v>0</v>
      </c>
      <c r="BH118" s="247">
        <f>IF(N118="sníž. přenesená",J118,0)</f>
        <v>0</v>
      </c>
      <c r="BI118" s="247">
        <f>IF(N118="nulová",J118,0)</f>
        <v>0</v>
      </c>
      <c r="BJ118" s="25" t="s">
        <v>87</v>
      </c>
      <c r="BK118" s="247">
        <f>ROUND(I118*H118,2)</f>
        <v>0</v>
      </c>
      <c r="BL118" s="25" t="s">
        <v>174</v>
      </c>
      <c r="BM118" s="25" t="s">
        <v>3162</v>
      </c>
    </row>
    <row r="119" spans="2:47" s="1" customFormat="1" ht="13.5">
      <c r="B119" s="47"/>
      <c r="C119" s="75"/>
      <c r="D119" s="248" t="s">
        <v>176</v>
      </c>
      <c r="E119" s="75"/>
      <c r="F119" s="249" t="s">
        <v>3155</v>
      </c>
      <c r="G119" s="75"/>
      <c r="H119" s="75"/>
      <c r="I119" s="204"/>
      <c r="J119" s="75"/>
      <c r="K119" s="75"/>
      <c r="L119" s="73"/>
      <c r="M119" s="250"/>
      <c r="N119" s="48"/>
      <c r="O119" s="48"/>
      <c r="P119" s="48"/>
      <c r="Q119" s="48"/>
      <c r="R119" s="48"/>
      <c r="S119" s="48"/>
      <c r="T119" s="96"/>
      <c r="AT119" s="25" t="s">
        <v>176</v>
      </c>
      <c r="AU119" s="25" t="s">
        <v>87</v>
      </c>
    </row>
    <row r="120" spans="2:65" s="1" customFormat="1" ht="22.8" customHeight="1">
      <c r="B120" s="47"/>
      <c r="C120" s="236" t="s">
        <v>279</v>
      </c>
      <c r="D120" s="236" t="s">
        <v>169</v>
      </c>
      <c r="E120" s="237" t="s">
        <v>3163</v>
      </c>
      <c r="F120" s="238" t="s">
        <v>3164</v>
      </c>
      <c r="G120" s="239" t="s">
        <v>226</v>
      </c>
      <c r="H120" s="240">
        <v>18</v>
      </c>
      <c r="I120" s="241"/>
      <c r="J120" s="242">
        <f>ROUND(I120*H120,2)</f>
        <v>0</v>
      </c>
      <c r="K120" s="238" t="s">
        <v>24</v>
      </c>
      <c r="L120" s="73"/>
      <c r="M120" s="243" t="s">
        <v>24</v>
      </c>
      <c r="N120" s="244" t="s">
        <v>47</v>
      </c>
      <c r="O120" s="48"/>
      <c r="P120" s="245">
        <f>O120*H120</f>
        <v>0</v>
      </c>
      <c r="Q120" s="245">
        <v>0.0001</v>
      </c>
      <c r="R120" s="245">
        <f>Q120*H120</f>
        <v>0.0018000000000000002</v>
      </c>
      <c r="S120" s="245">
        <v>0</v>
      </c>
      <c r="T120" s="246">
        <f>S120*H120</f>
        <v>0</v>
      </c>
      <c r="AR120" s="25" t="s">
        <v>301</v>
      </c>
      <c r="AT120" s="25" t="s">
        <v>169</v>
      </c>
      <c r="AU120" s="25" t="s">
        <v>87</v>
      </c>
      <c r="AY120" s="25" t="s">
        <v>167</v>
      </c>
      <c r="BE120" s="247">
        <f>IF(N120="základní",J120,0)</f>
        <v>0</v>
      </c>
      <c r="BF120" s="247">
        <f>IF(N120="snížená",J120,0)</f>
        <v>0</v>
      </c>
      <c r="BG120" s="247">
        <f>IF(N120="zákl. přenesená",J120,0)</f>
        <v>0</v>
      </c>
      <c r="BH120" s="247">
        <f>IF(N120="sníž. přenesená",J120,0)</f>
        <v>0</v>
      </c>
      <c r="BI120" s="247">
        <f>IF(N120="nulová",J120,0)</f>
        <v>0</v>
      </c>
      <c r="BJ120" s="25" t="s">
        <v>87</v>
      </c>
      <c r="BK120" s="247">
        <f>ROUND(I120*H120,2)</f>
        <v>0</v>
      </c>
      <c r="BL120" s="25" t="s">
        <v>301</v>
      </c>
      <c r="BM120" s="25" t="s">
        <v>3165</v>
      </c>
    </row>
    <row r="121" spans="2:47" s="1" customFormat="1" ht="13.5">
      <c r="B121" s="47"/>
      <c r="C121" s="75"/>
      <c r="D121" s="248" t="s">
        <v>176</v>
      </c>
      <c r="E121" s="75"/>
      <c r="F121" s="249" t="s">
        <v>3166</v>
      </c>
      <c r="G121" s="75"/>
      <c r="H121" s="75"/>
      <c r="I121" s="204"/>
      <c r="J121" s="75"/>
      <c r="K121" s="75"/>
      <c r="L121" s="73"/>
      <c r="M121" s="250"/>
      <c r="N121" s="48"/>
      <c r="O121" s="48"/>
      <c r="P121" s="48"/>
      <c r="Q121" s="48"/>
      <c r="R121" s="48"/>
      <c r="S121" s="48"/>
      <c r="T121" s="96"/>
      <c r="AT121" s="25" t="s">
        <v>176</v>
      </c>
      <c r="AU121" s="25" t="s">
        <v>87</v>
      </c>
    </row>
    <row r="122" spans="2:65" s="1" customFormat="1" ht="22.8" customHeight="1">
      <c r="B122" s="47"/>
      <c r="C122" s="236" t="s">
        <v>10</v>
      </c>
      <c r="D122" s="236" t="s">
        <v>169</v>
      </c>
      <c r="E122" s="237" t="s">
        <v>3167</v>
      </c>
      <c r="F122" s="238" t="s">
        <v>3168</v>
      </c>
      <c r="G122" s="239" t="s">
        <v>226</v>
      </c>
      <c r="H122" s="240">
        <v>18</v>
      </c>
      <c r="I122" s="241"/>
      <c r="J122" s="242">
        <f>ROUND(I122*H122,2)</f>
        <v>0</v>
      </c>
      <c r="K122" s="238" t="s">
        <v>24</v>
      </c>
      <c r="L122" s="73"/>
      <c r="M122" s="243" t="s">
        <v>24</v>
      </c>
      <c r="N122" s="244" t="s">
        <v>47</v>
      </c>
      <c r="O122" s="48"/>
      <c r="P122" s="245">
        <f>O122*H122</f>
        <v>0</v>
      </c>
      <c r="Q122" s="245">
        <v>0</v>
      </c>
      <c r="R122" s="245">
        <f>Q122*H122</f>
        <v>0</v>
      </c>
      <c r="S122" s="245">
        <v>0</v>
      </c>
      <c r="T122" s="246">
        <f>S122*H122</f>
        <v>0</v>
      </c>
      <c r="AR122" s="25" t="s">
        <v>174</v>
      </c>
      <c r="AT122" s="25" t="s">
        <v>169</v>
      </c>
      <c r="AU122" s="25" t="s">
        <v>87</v>
      </c>
      <c r="AY122" s="25" t="s">
        <v>167</v>
      </c>
      <c r="BE122" s="247">
        <f>IF(N122="základní",J122,0)</f>
        <v>0</v>
      </c>
      <c r="BF122" s="247">
        <f>IF(N122="snížená",J122,0)</f>
        <v>0</v>
      </c>
      <c r="BG122" s="247">
        <f>IF(N122="zákl. přenesená",J122,0)</f>
        <v>0</v>
      </c>
      <c r="BH122" s="247">
        <f>IF(N122="sníž. přenesená",J122,0)</f>
        <v>0</v>
      </c>
      <c r="BI122" s="247">
        <f>IF(N122="nulová",J122,0)</f>
        <v>0</v>
      </c>
      <c r="BJ122" s="25" t="s">
        <v>87</v>
      </c>
      <c r="BK122" s="247">
        <f>ROUND(I122*H122,2)</f>
        <v>0</v>
      </c>
      <c r="BL122" s="25" t="s">
        <v>174</v>
      </c>
      <c r="BM122" s="25" t="s">
        <v>3169</v>
      </c>
    </row>
    <row r="123" spans="2:47" s="1" customFormat="1" ht="13.5">
      <c r="B123" s="47"/>
      <c r="C123" s="75"/>
      <c r="D123" s="248" t="s">
        <v>176</v>
      </c>
      <c r="E123" s="75"/>
      <c r="F123" s="249" t="s">
        <v>3155</v>
      </c>
      <c r="G123" s="75"/>
      <c r="H123" s="75"/>
      <c r="I123" s="204"/>
      <c r="J123" s="75"/>
      <c r="K123" s="75"/>
      <c r="L123" s="73"/>
      <c r="M123" s="250"/>
      <c r="N123" s="48"/>
      <c r="O123" s="48"/>
      <c r="P123" s="48"/>
      <c r="Q123" s="48"/>
      <c r="R123" s="48"/>
      <c r="S123" s="48"/>
      <c r="T123" s="96"/>
      <c r="AT123" s="25" t="s">
        <v>176</v>
      </c>
      <c r="AU123" s="25" t="s">
        <v>87</v>
      </c>
    </row>
    <row r="124" spans="2:65" s="1" customFormat="1" ht="22.8" customHeight="1">
      <c r="B124" s="47"/>
      <c r="C124" s="236" t="s">
        <v>301</v>
      </c>
      <c r="D124" s="236" t="s">
        <v>169</v>
      </c>
      <c r="E124" s="237" t="s">
        <v>3170</v>
      </c>
      <c r="F124" s="238" t="s">
        <v>3171</v>
      </c>
      <c r="G124" s="239" t="s">
        <v>931</v>
      </c>
      <c r="H124" s="240">
        <v>4</v>
      </c>
      <c r="I124" s="241"/>
      <c r="J124" s="242">
        <f>ROUND(I124*H124,2)</f>
        <v>0</v>
      </c>
      <c r="K124" s="238" t="s">
        <v>24</v>
      </c>
      <c r="L124" s="73"/>
      <c r="M124" s="243" t="s">
        <v>24</v>
      </c>
      <c r="N124" s="244" t="s">
        <v>47</v>
      </c>
      <c r="O124" s="48"/>
      <c r="P124" s="245">
        <f>O124*H124</f>
        <v>0</v>
      </c>
      <c r="Q124" s="245">
        <v>0</v>
      </c>
      <c r="R124" s="245">
        <f>Q124*H124</f>
        <v>0</v>
      </c>
      <c r="S124" s="245">
        <v>0</v>
      </c>
      <c r="T124" s="246">
        <f>S124*H124</f>
        <v>0</v>
      </c>
      <c r="AR124" s="25" t="s">
        <v>174</v>
      </c>
      <c r="AT124" s="25" t="s">
        <v>169</v>
      </c>
      <c r="AU124" s="25" t="s">
        <v>87</v>
      </c>
      <c r="AY124" s="25" t="s">
        <v>167</v>
      </c>
      <c r="BE124" s="247">
        <f>IF(N124="základní",J124,0)</f>
        <v>0</v>
      </c>
      <c r="BF124" s="247">
        <f>IF(N124="snížená",J124,0)</f>
        <v>0</v>
      </c>
      <c r="BG124" s="247">
        <f>IF(N124="zákl. přenesená",J124,0)</f>
        <v>0</v>
      </c>
      <c r="BH124" s="247">
        <f>IF(N124="sníž. přenesená",J124,0)</f>
        <v>0</v>
      </c>
      <c r="BI124" s="247">
        <f>IF(N124="nulová",J124,0)</f>
        <v>0</v>
      </c>
      <c r="BJ124" s="25" t="s">
        <v>87</v>
      </c>
      <c r="BK124" s="247">
        <f>ROUND(I124*H124,2)</f>
        <v>0</v>
      </c>
      <c r="BL124" s="25" t="s">
        <v>174</v>
      </c>
      <c r="BM124" s="25" t="s">
        <v>3172</v>
      </c>
    </row>
    <row r="125" spans="2:47" s="1" customFormat="1" ht="13.5">
      <c r="B125" s="47"/>
      <c r="C125" s="75"/>
      <c r="D125" s="248" t="s">
        <v>176</v>
      </c>
      <c r="E125" s="75"/>
      <c r="F125" s="249" t="s">
        <v>3173</v>
      </c>
      <c r="G125" s="75"/>
      <c r="H125" s="75"/>
      <c r="I125" s="204"/>
      <c r="J125" s="75"/>
      <c r="K125" s="75"/>
      <c r="L125" s="73"/>
      <c r="M125" s="250"/>
      <c r="N125" s="48"/>
      <c r="O125" s="48"/>
      <c r="P125" s="48"/>
      <c r="Q125" s="48"/>
      <c r="R125" s="48"/>
      <c r="S125" s="48"/>
      <c r="T125" s="96"/>
      <c r="AT125" s="25" t="s">
        <v>176</v>
      </c>
      <c r="AU125" s="25" t="s">
        <v>87</v>
      </c>
    </row>
    <row r="126" spans="2:65" s="1" customFormat="1" ht="22.8" customHeight="1">
      <c r="B126" s="47"/>
      <c r="C126" s="236" t="s">
        <v>310</v>
      </c>
      <c r="D126" s="236" t="s">
        <v>169</v>
      </c>
      <c r="E126" s="237" t="s">
        <v>3174</v>
      </c>
      <c r="F126" s="238" t="s">
        <v>3175</v>
      </c>
      <c r="G126" s="239" t="s">
        <v>3112</v>
      </c>
      <c r="H126" s="240">
        <v>4</v>
      </c>
      <c r="I126" s="241"/>
      <c r="J126" s="242">
        <f>ROUND(I126*H126,2)</f>
        <v>0</v>
      </c>
      <c r="K126" s="238" t="s">
        <v>24</v>
      </c>
      <c r="L126" s="73"/>
      <c r="M126" s="243" t="s">
        <v>24</v>
      </c>
      <c r="N126" s="244" t="s">
        <v>47</v>
      </c>
      <c r="O126" s="48"/>
      <c r="P126" s="245">
        <f>O126*H126</f>
        <v>0</v>
      </c>
      <c r="Q126" s="245">
        <v>0</v>
      </c>
      <c r="R126" s="245">
        <f>Q126*H126</f>
        <v>0</v>
      </c>
      <c r="S126" s="245">
        <v>0</v>
      </c>
      <c r="T126" s="246">
        <f>S126*H126</f>
        <v>0</v>
      </c>
      <c r="AR126" s="25" t="s">
        <v>174</v>
      </c>
      <c r="AT126" s="25" t="s">
        <v>169</v>
      </c>
      <c r="AU126" s="25" t="s">
        <v>87</v>
      </c>
      <c r="AY126" s="25" t="s">
        <v>167</v>
      </c>
      <c r="BE126" s="247">
        <f>IF(N126="základní",J126,0)</f>
        <v>0</v>
      </c>
      <c r="BF126" s="247">
        <f>IF(N126="snížená",J126,0)</f>
        <v>0</v>
      </c>
      <c r="BG126" s="247">
        <f>IF(N126="zákl. přenesená",J126,0)</f>
        <v>0</v>
      </c>
      <c r="BH126" s="247">
        <f>IF(N126="sníž. přenesená",J126,0)</f>
        <v>0</v>
      </c>
      <c r="BI126" s="247">
        <f>IF(N126="nulová",J126,0)</f>
        <v>0</v>
      </c>
      <c r="BJ126" s="25" t="s">
        <v>87</v>
      </c>
      <c r="BK126" s="247">
        <f>ROUND(I126*H126,2)</f>
        <v>0</v>
      </c>
      <c r="BL126" s="25" t="s">
        <v>174</v>
      </c>
      <c r="BM126" s="25" t="s">
        <v>3176</v>
      </c>
    </row>
    <row r="127" spans="2:47" s="1" customFormat="1" ht="13.5">
      <c r="B127" s="47"/>
      <c r="C127" s="75"/>
      <c r="D127" s="248" t="s">
        <v>176</v>
      </c>
      <c r="E127" s="75"/>
      <c r="F127" s="249" t="s">
        <v>3155</v>
      </c>
      <c r="G127" s="75"/>
      <c r="H127" s="75"/>
      <c r="I127" s="204"/>
      <c r="J127" s="75"/>
      <c r="K127" s="75"/>
      <c r="L127" s="73"/>
      <c r="M127" s="250"/>
      <c r="N127" s="48"/>
      <c r="O127" s="48"/>
      <c r="P127" s="48"/>
      <c r="Q127" s="48"/>
      <c r="R127" s="48"/>
      <c r="S127" s="48"/>
      <c r="T127" s="96"/>
      <c r="AT127" s="25" t="s">
        <v>176</v>
      </c>
      <c r="AU127" s="25" t="s">
        <v>87</v>
      </c>
    </row>
    <row r="128" spans="2:63" s="11" customFormat="1" ht="29.85" customHeight="1">
      <c r="B128" s="220"/>
      <c r="C128" s="221"/>
      <c r="D128" s="222" t="s">
        <v>74</v>
      </c>
      <c r="E128" s="234" t="s">
        <v>3177</v>
      </c>
      <c r="F128" s="234" t="s">
        <v>2884</v>
      </c>
      <c r="G128" s="221"/>
      <c r="H128" s="221"/>
      <c r="I128" s="224"/>
      <c r="J128" s="235">
        <f>BK128</f>
        <v>0</v>
      </c>
      <c r="K128" s="221"/>
      <c r="L128" s="226"/>
      <c r="M128" s="227"/>
      <c r="N128" s="228"/>
      <c r="O128" s="228"/>
      <c r="P128" s="229">
        <f>SUM(P129:P134)</f>
        <v>0</v>
      </c>
      <c r="Q128" s="228"/>
      <c r="R128" s="229">
        <f>SUM(R129:R134)</f>
        <v>0</v>
      </c>
      <c r="S128" s="228"/>
      <c r="T128" s="230">
        <f>SUM(T129:T134)</f>
        <v>0</v>
      </c>
      <c r="AR128" s="231" t="s">
        <v>87</v>
      </c>
      <c r="AT128" s="232" t="s">
        <v>74</v>
      </c>
      <c r="AU128" s="232" t="s">
        <v>25</v>
      </c>
      <c r="AY128" s="231" t="s">
        <v>167</v>
      </c>
      <c r="BK128" s="233">
        <f>SUM(BK129:BK134)</f>
        <v>0</v>
      </c>
    </row>
    <row r="129" spans="2:65" s="1" customFormat="1" ht="22.8" customHeight="1">
      <c r="B129" s="47"/>
      <c r="C129" s="236" t="s">
        <v>320</v>
      </c>
      <c r="D129" s="236" t="s">
        <v>169</v>
      </c>
      <c r="E129" s="237" t="s">
        <v>3178</v>
      </c>
      <c r="F129" s="238" t="s">
        <v>3179</v>
      </c>
      <c r="G129" s="239" t="s">
        <v>2892</v>
      </c>
      <c r="H129" s="240">
        <v>1</v>
      </c>
      <c r="I129" s="241"/>
      <c r="J129" s="242">
        <f>ROUND(I129*H129,2)</f>
        <v>0</v>
      </c>
      <c r="K129" s="238" t="s">
        <v>24</v>
      </c>
      <c r="L129" s="73"/>
      <c r="M129" s="243" t="s">
        <v>24</v>
      </c>
      <c r="N129" s="244" t="s">
        <v>47</v>
      </c>
      <c r="O129" s="48"/>
      <c r="P129" s="245">
        <f>O129*H129</f>
        <v>0</v>
      </c>
      <c r="Q129" s="245">
        <v>0</v>
      </c>
      <c r="R129" s="245">
        <f>Q129*H129</f>
        <v>0</v>
      </c>
      <c r="S129" s="245">
        <v>0</v>
      </c>
      <c r="T129" s="246">
        <f>S129*H129</f>
        <v>0</v>
      </c>
      <c r="AR129" s="25" t="s">
        <v>301</v>
      </c>
      <c r="AT129" s="25" t="s">
        <v>169</v>
      </c>
      <c r="AU129" s="25" t="s">
        <v>87</v>
      </c>
      <c r="AY129" s="25" t="s">
        <v>167</v>
      </c>
      <c r="BE129" s="247">
        <f>IF(N129="základní",J129,0)</f>
        <v>0</v>
      </c>
      <c r="BF129" s="247">
        <f>IF(N129="snížená",J129,0)</f>
        <v>0</v>
      </c>
      <c r="BG129" s="247">
        <f>IF(N129="zákl. přenesená",J129,0)</f>
        <v>0</v>
      </c>
      <c r="BH129" s="247">
        <f>IF(N129="sníž. přenesená",J129,0)</f>
        <v>0</v>
      </c>
      <c r="BI129" s="247">
        <f>IF(N129="nulová",J129,0)</f>
        <v>0</v>
      </c>
      <c r="BJ129" s="25" t="s">
        <v>87</v>
      </c>
      <c r="BK129" s="247">
        <f>ROUND(I129*H129,2)</f>
        <v>0</v>
      </c>
      <c r="BL129" s="25" t="s">
        <v>301</v>
      </c>
      <c r="BM129" s="25" t="s">
        <v>3180</v>
      </c>
    </row>
    <row r="130" spans="2:47" s="1" customFormat="1" ht="13.5">
      <c r="B130" s="47"/>
      <c r="C130" s="75"/>
      <c r="D130" s="248" t="s">
        <v>176</v>
      </c>
      <c r="E130" s="75"/>
      <c r="F130" s="249" t="s">
        <v>3089</v>
      </c>
      <c r="G130" s="75"/>
      <c r="H130" s="75"/>
      <c r="I130" s="204"/>
      <c r="J130" s="75"/>
      <c r="K130" s="75"/>
      <c r="L130" s="73"/>
      <c r="M130" s="250"/>
      <c r="N130" s="48"/>
      <c r="O130" s="48"/>
      <c r="P130" s="48"/>
      <c r="Q130" s="48"/>
      <c r="R130" s="48"/>
      <c r="S130" s="48"/>
      <c r="T130" s="96"/>
      <c r="AT130" s="25" t="s">
        <v>176</v>
      </c>
      <c r="AU130" s="25" t="s">
        <v>87</v>
      </c>
    </row>
    <row r="131" spans="2:65" s="1" customFormat="1" ht="22.8" customHeight="1">
      <c r="B131" s="47"/>
      <c r="C131" s="236" t="s">
        <v>325</v>
      </c>
      <c r="D131" s="236" t="s">
        <v>169</v>
      </c>
      <c r="E131" s="237" t="s">
        <v>3181</v>
      </c>
      <c r="F131" s="238" t="s">
        <v>3182</v>
      </c>
      <c r="G131" s="239" t="s">
        <v>2892</v>
      </c>
      <c r="H131" s="240">
        <v>1</v>
      </c>
      <c r="I131" s="241"/>
      <c r="J131" s="242">
        <f>ROUND(I131*H131,2)</f>
        <v>0</v>
      </c>
      <c r="K131" s="238" t="s">
        <v>24</v>
      </c>
      <c r="L131" s="73"/>
      <c r="M131" s="243" t="s">
        <v>24</v>
      </c>
      <c r="N131" s="244" t="s">
        <v>47</v>
      </c>
      <c r="O131" s="48"/>
      <c r="P131" s="245">
        <f>O131*H131</f>
        <v>0</v>
      </c>
      <c r="Q131" s="245">
        <v>0</v>
      </c>
      <c r="R131" s="245">
        <f>Q131*H131</f>
        <v>0</v>
      </c>
      <c r="S131" s="245">
        <v>0</v>
      </c>
      <c r="T131" s="246">
        <f>S131*H131</f>
        <v>0</v>
      </c>
      <c r="AR131" s="25" t="s">
        <v>301</v>
      </c>
      <c r="AT131" s="25" t="s">
        <v>169</v>
      </c>
      <c r="AU131" s="25" t="s">
        <v>87</v>
      </c>
      <c r="AY131" s="25" t="s">
        <v>167</v>
      </c>
      <c r="BE131" s="247">
        <f>IF(N131="základní",J131,0)</f>
        <v>0</v>
      </c>
      <c r="BF131" s="247">
        <f>IF(N131="snížená",J131,0)</f>
        <v>0</v>
      </c>
      <c r="BG131" s="247">
        <f>IF(N131="zákl. přenesená",J131,0)</f>
        <v>0</v>
      </c>
      <c r="BH131" s="247">
        <f>IF(N131="sníž. přenesená",J131,0)</f>
        <v>0</v>
      </c>
      <c r="BI131" s="247">
        <f>IF(N131="nulová",J131,0)</f>
        <v>0</v>
      </c>
      <c r="BJ131" s="25" t="s">
        <v>87</v>
      </c>
      <c r="BK131" s="247">
        <f>ROUND(I131*H131,2)</f>
        <v>0</v>
      </c>
      <c r="BL131" s="25" t="s">
        <v>301</v>
      </c>
      <c r="BM131" s="25" t="s">
        <v>3183</v>
      </c>
    </row>
    <row r="132" spans="2:47" s="1" customFormat="1" ht="13.5">
      <c r="B132" s="47"/>
      <c r="C132" s="75"/>
      <c r="D132" s="248" t="s">
        <v>176</v>
      </c>
      <c r="E132" s="75"/>
      <c r="F132" s="249" t="s">
        <v>3184</v>
      </c>
      <c r="G132" s="75"/>
      <c r="H132" s="75"/>
      <c r="I132" s="204"/>
      <c r="J132" s="75"/>
      <c r="K132" s="75"/>
      <c r="L132" s="73"/>
      <c r="M132" s="250"/>
      <c r="N132" s="48"/>
      <c r="O132" s="48"/>
      <c r="P132" s="48"/>
      <c r="Q132" s="48"/>
      <c r="R132" s="48"/>
      <c r="S132" s="48"/>
      <c r="T132" s="96"/>
      <c r="AT132" s="25" t="s">
        <v>176</v>
      </c>
      <c r="AU132" s="25" t="s">
        <v>87</v>
      </c>
    </row>
    <row r="133" spans="2:65" s="1" customFormat="1" ht="22.8" customHeight="1">
      <c r="B133" s="47"/>
      <c r="C133" s="236" t="s">
        <v>331</v>
      </c>
      <c r="D133" s="236" t="s">
        <v>169</v>
      </c>
      <c r="E133" s="237" t="s">
        <v>3185</v>
      </c>
      <c r="F133" s="238" t="s">
        <v>3186</v>
      </c>
      <c r="G133" s="239" t="s">
        <v>2892</v>
      </c>
      <c r="H133" s="240">
        <v>1</v>
      </c>
      <c r="I133" s="241"/>
      <c r="J133" s="242">
        <f>ROUND(I133*H133,2)</f>
        <v>0</v>
      </c>
      <c r="K133" s="238" t="s">
        <v>24</v>
      </c>
      <c r="L133" s="73"/>
      <c r="M133" s="243" t="s">
        <v>24</v>
      </c>
      <c r="N133" s="244" t="s">
        <v>47</v>
      </c>
      <c r="O133" s="48"/>
      <c r="P133" s="245">
        <f>O133*H133</f>
        <v>0</v>
      </c>
      <c r="Q133" s="245">
        <v>0</v>
      </c>
      <c r="R133" s="245">
        <f>Q133*H133</f>
        <v>0</v>
      </c>
      <c r="S133" s="245">
        <v>0</v>
      </c>
      <c r="T133" s="246">
        <f>S133*H133</f>
        <v>0</v>
      </c>
      <c r="AR133" s="25" t="s">
        <v>301</v>
      </c>
      <c r="AT133" s="25" t="s">
        <v>169</v>
      </c>
      <c r="AU133" s="25" t="s">
        <v>87</v>
      </c>
      <c r="AY133" s="25" t="s">
        <v>167</v>
      </c>
      <c r="BE133" s="247">
        <f>IF(N133="základní",J133,0)</f>
        <v>0</v>
      </c>
      <c r="BF133" s="247">
        <f>IF(N133="snížená",J133,0)</f>
        <v>0</v>
      </c>
      <c r="BG133" s="247">
        <f>IF(N133="zákl. přenesená",J133,0)</f>
        <v>0</v>
      </c>
      <c r="BH133" s="247">
        <f>IF(N133="sníž. přenesená",J133,0)</f>
        <v>0</v>
      </c>
      <c r="BI133" s="247">
        <f>IF(N133="nulová",J133,0)</f>
        <v>0</v>
      </c>
      <c r="BJ133" s="25" t="s">
        <v>87</v>
      </c>
      <c r="BK133" s="247">
        <f>ROUND(I133*H133,2)</f>
        <v>0</v>
      </c>
      <c r="BL133" s="25" t="s">
        <v>301</v>
      </c>
      <c r="BM133" s="25" t="s">
        <v>3187</v>
      </c>
    </row>
    <row r="134" spans="2:47" s="1" customFormat="1" ht="13.5">
      <c r="B134" s="47"/>
      <c r="C134" s="75"/>
      <c r="D134" s="248" t="s">
        <v>176</v>
      </c>
      <c r="E134" s="75"/>
      <c r="F134" s="249" t="s">
        <v>3188</v>
      </c>
      <c r="G134" s="75"/>
      <c r="H134" s="75"/>
      <c r="I134" s="204"/>
      <c r="J134" s="75"/>
      <c r="K134" s="75"/>
      <c r="L134" s="73"/>
      <c r="M134" s="306"/>
      <c r="N134" s="307"/>
      <c r="O134" s="307"/>
      <c r="P134" s="307"/>
      <c r="Q134" s="307"/>
      <c r="R134" s="307"/>
      <c r="S134" s="307"/>
      <c r="T134" s="308"/>
      <c r="AT134" s="25" t="s">
        <v>176</v>
      </c>
      <c r="AU134" s="25" t="s">
        <v>87</v>
      </c>
    </row>
    <row r="135" spans="2:12" s="1" customFormat="1" ht="6.95" customHeight="1">
      <c r="B135" s="68"/>
      <c r="C135" s="69"/>
      <c r="D135" s="69"/>
      <c r="E135" s="69"/>
      <c r="F135" s="69"/>
      <c r="G135" s="69"/>
      <c r="H135" s="69"/>
      <c r="I135" s="179"/>
      <c r="J135" s="69"/>
      <c r="K135" s="69"/>
      <c r="L135" s="73"/>
    </row>
  </sheetData>
  <sheetProtection password="CC35" sheet="1" objects="1" scenarios="1" formatColumns="0" formatRows="0" autoFilter="0"/>
  <autoFilter ref="C85:K134"/>
  <mergeCells count="13">
    <mergeCell ref="E7:H7"/>
    <mergeCell ref="E9:H9"/>
    <mergeCell ref="E11:H11"/>
    <mergeCell ref="E26:H26"/>
    <mergeCell ref="E47:H47"/>
    <mergeCell ref="E49:H49"/>
    <mergeCell ref="E51:H51"/>
    <mergeCell ref="J55:J56"/>
    <mergeCell ref="E74:H74"/>
    <mergeCell ref="E76:H76"/>
    <mergeCell ref="E78:H78"/>
    <mergeCell ref="G1:H1"/>
    <mergeCell ref="L2:V2"/>
  </mergeCells>
  <hyperlinks>
    <hyperlink ref="F1:G1" location="C2" display="1) Krycí list soupisu"/>
    <hyperlink ref="G1:H1" location="C58"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362"/>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49"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2"/>
      <c r="B1" s="150"/>
      <c r="C1" s="150"/>
      <c r="D1" s="151" t="s">
        <v>1</v>
      </c>
      <c r="E1" s="150"/>
      <c r="F1" s="152" t="s">
        <v>104</v>
      </c>
      <c r="G1" s="152" t="s">
        <v>105</v>
      </c>
      <c r="H1" s="152"/>
      <c r="I1" s="153"/>
      <c r="J1" s="152" t="s">
        <v>106</v>
      </c>
      <c r="K1" s="151" t="s">
        <v>107</v>
      </c>
      <c r="L1" s="152" t="s">
        <v>108</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100</v>
      </c>
    </row>
    <row r="3" spans="2:46" ht="6.95" customHeight="1">
      <c r="B3" s="26"/>
      <c r="C3" s="27"/>
      <c r="D3" s="27"/>
      <c r="E3" s="27"/>
      <c r="F3" s="27"/>
      <c r="G3" s="27"/>
      <c r="H3" s="27"/>
      <c r="I3" s="154"/>
      <c r="J3" s="27"/>
      <c r="K3" s="28"/>
      <c r="AT3" s="25" t="s">
        <v>25</v>
      </c>
    </row>
    <row r="4" spans="2:46" ht="36.95" customHeight="1">
      <c r="B4" s="29"/>
      <c r="C4" s="30"/>
      <c r="D4" s="31" t="s">
        <v>109</v>
      </c>
      <c r="E4" s="30"/>
      <c r="F4" s="30"/>
      <c r="G4" s="30"/>
      <c r="H4" s="30"/>
      <c r="I4" s="155"/>
      <c r="J4" s="30"/>
      <c r="K4" s="32"/>
      <c r="M4" s="33" t="s">
        <v>12</v>
      </c>
      <c r="AT4" s="25" t="s">
        <v>6</v>
      </c>
    </row>
    <row r="5" spans="2:11" ht="6.95" customHeight="1">
      <c r="B5" s="29"/>
      <c r="C5" s="30"/>
      <c r="D5" s="30"/>
      <c r="E5" s="30"/>
      <c r="F5" s="30"/>
      <c r="G5" s="30"/>
      <c r="H5" s="30"/>
      <c r="I5" s="155"/>
      <c r="J5" s="30"/>
      <c r="K5" s="32"/>
    </row>
    <row r="6" spans="2:11" ht="13.5">
      <c r="B6" s="29"/>
      <c r="C6" s="30"/>
      <c r="D6" s="41" t="s">
        <v>18</v>
      </c>
      <c r="E6" s="30"/>
      <c r="F6" s="30"/>
      <c r="G6" s="30"/>
      <c r="H6" s="30"/>
      <c r="I6" s="155"/>
      <c r="J6" s="30"/>
      <c r="K6" s="32"/>
    </row>
    <row r="7" spans="2:11" ht="14.4" customHeight="1">
      <c r="B7" s="29"/>
      <c r="C7" s="30"/>
      <c r="D7" s="30"/>
      <c r="E7" s="156" t="str">
        <f>'Rekapitulace stavby'!K6</f>
        <v>Adaptace prostor 1.NP pro bydlení, rekonstrukce objektu penzionu pro seniory v ul.PKH č.p.1591 - PD</v>
      </c>
      <c r="F7" s="41"/>
      <c r="G7" s="41"/>
      <c r="H7" s="41"/>
      <c r="I7" s="155"/>
      <c r="J7" s="30"/>
      <c r="K7" s="32"/>
    </row>
    <row r="8" spans="2:11" ht="13.5">
      <c r="B8" s="29"/>
      <c r="C8" s="30"/>
      <c r="D8" s="41" t="s">
        <v>110</v>
      </c>
      <c r="E8" s="30"/>
      <c r="F8" s="30"/>
      <c r="G8" s="30"/>
      <c r="H8" s="30"/>
      <c r="I8" s="155"/>
      <c r="J8" s="30"/>
      <c r="K8" s="32"/>
    </row>
    <row r="9" spans="2:11" s="1" customFormat="1" ht="14.4" customHeight="1">
      <c r="B9" s="47"/>
      <c r="C9" s="48"/>
      <c r="D9" s="48"/>
      <c r="E9" s="156" t="s">
        <v>111</v>
      </c>
      <c r="F9" s="48"/>
      <c r="G9" s="48"/>
      <c r="H9" s="48"/>
      <c r="I9" s="157"/>
      <c r="J9" s="48"/>
      <c r="K9" s="52"/>
    </row>
    <row r="10" spans="2:11" s="1" customFormat="1" ht="13.5">
      <c r="B10" s="47"/>
      <c r="C10" s="48"/>
      <c r="D10" s="41" t="s">
        <v>112</v>
      </c>
      <c r="E10" s="48"/>
      <c r="F10" s="48"/>
      <c r="G10" s="48"/>
      <c r="H10" s="48"/>
      <c r="I10" s="157"/>
      <c r="J10" s="48"/>
      <c r="K10" s="52"/>
    </row>
    <row r="11" spans="2:11" s="1" customFormat="1" ht="36.95" customHeight="1">
      <c r="B11" s="47"/>
      <c r="C11" s="48"/>
      <c r="D11" s="48"/>
      <c r="E11" s="158" t="s">
        <v>3189</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1" t="s">
        <v>21</v>
      </c>
      <c r="E13" s="48"/>
      <c r="F13" s="36" t="s">
        <v>24</v>
      </c>
      <c r="G13" s="48"/>
      <c r="H13" s="48"/>
      <c r="I13" s="159" t="s">
        <v>23</v>
      </c>
      <c r="J13" s="36" t="s">
        <v>24</v>
      </c>
      <c r="K13" s="52"/>
    </row>
    <row r="14" spans="2:11" s="1" customFormat="1" ht="14.4" customHeight="1">
      <c r="B14" s="47"/>
      <c r="C14" s="48"/>
      <c r="D14" s="41" t="s">
        <v>26</v>
      </c>
      <c r="E14" s="48"/>
      <c r="F14" s="36" t="s">
        <v>27</v>
      </c>
      <c r="G14" s="48"/>
      <c r="H14" s="48"/>
      <c r="I14" s="159" t="s">
        <v>28</v>
      </c>
      <c r="J14" s="160" t="str">
        <f>'Rekapitulace stavby'!AN8</f>
        <v>15. 12. 2016</v>
      </c>
      <c r="K14" s="52"/>
    </row>
    <row r="15" spans="2:11" s="1" customFormat="1" ht="10.8" customHeight="1">
      <c r="B15" s="47"/>
      <c r="C15" s="48"/>
      <c r="D15" s="48"/>
      <c r="E15" s="48"/>
      <c r="F15" s="48"/>
      <c r="G15" s="48"/>
      <c r="H15" s="48"/>
      <c r="I15" s="157"/>
      <c r="J15" s="48"/>
      <c r="K15" s="52"/>
    </row>
    <row r="16" spans="2:11" s="1" customFormat="1" ht="14.4" customHeight="1">
      <c r="B16" s="47"/>
      <c r="C16" s="48"/>
      <c r="D16" s="41" t="s">
        <v>30</v>
      </c>
      <c r="E16" s="48"/>
      <c r="F16" s="48"/>
      <c r="G16" s="48"/>
      <c r="H16" s="48"/>
      <c r="I16" s="159" t="s">
        <v>31</v>
      </c>
      <c r="J16" s="36" t="s">
        <v>24</v>
      </c>
      <c r="K16" s="52"/>
    </row>
    <row r="17" spans="2:11" s="1" customFormat="1" ht="18" customHeight="1">
      <c r="B17" s="47"/>
      <c r="C17" s="48"/>
      <c r="D17" s="48"/>
      <c r="E17" s="36" t="s">
        <v>32</v>
      </c>
      <c r="F17" s="48"/>
      <c r="G17" s="48"/>
      <c r="H17" s="48"/>
      <c r="I17" s="159" t="s">
        <v>33</v>
      </c>
      <c r="J17" s="36" t="s">
        <v>24</v>
      </c>
      <c r="K17" s="52"/>
    </row>
    <row r="18" spans="2:11" s="1" customFormat="1" ht="6.95" customHeight="1">
      <c r="B18" s="47"/>
      <c r="C18" s="48"/>
      <c r="D18" s="48"/>
      <c r="E18" s="48"/>
      <c r="F18" s="48"/>
      <c r="G18" s="48"/>
      <c r="H18" s="48"/>
      <c r="I18" s="157"/>
      <c r="J18" s="48"/>
      <c r="K18" s="52"/>
    </row>
    <row r="19" spans="2:11" s="1" customFormat="1" ht="14.4" customHeight="1">
      <c r="B19" s="47"/>
      <c r="C19" s="48"/>
      <c r="D19" s="41" t="s">
        <v>34</v>
      </c>
      <c r="E19" s="48"/>
      <c r="F19" s="48"/>
      <c r="G19" s="48"/>
      <c r="H19" s="48"/>
      <c r="I19" s="159" t="s">
        <v>31</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59" t="s">
        <v>33</v>
      </c>
      <c r="J20" s="36"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1" t="s">
        <v>36</v>
      </c>
      <c r="E22" s="48"/>
      <c r="F22" s="48"/>
      <c r="G22" s="48"/>
      <c r="H22" s="48"/>
      <c r="I22" s="159" t="s">
        <v>31</v>
      </c>
      <c r="J22" s="36" t="s">
        <v>24</v>
      </c>
      <c r="K22" s="52"/>
    </row>
    <row r="23" spans="2:11" s="1" customFormat="1" ht="18" customHeight="1">
      <c r="B23" s="47"/>
      <c r="C23" s="48"/>
      <c r="D23" s="48"/>
      <c r="E23" s="36" t="s">
        <v>37</v>
      </c>
      <c r="F23" s="48"/>
      <c r="G23" s="48"/>
      <c r="H23" s="48"/>
      <c r="I23" s="159" t="s">
        <v>33</v>
      </c>
      <c r="J23" s="36" t="s">
        <v>24</v>
      </c>
      <c r="K23" s="52"/>
    </row>
    <row r="24" spans="2:11" s="1" customFormat="1" ht="6.95" customHeight="1">
      <c r="B24" s="47"/>
      <c r="C24" s="48"/>
      <c r="D24" s="48"/>
      <c r="E24" s="48"/>
      <c r="F24" s="48"/>
      <c r="G24" s="48"/>
      <c r="H24" s="48"/>
      <c r="I24" s="157"/>
      <c r="J24" s="48"/>
      <c r="K24" s="52"/>
    </row>
    <row r="25" spans="2:11" s="1" customFormat="1" ht="14.4" customHeight="1">
      <c r="B25" s="47"/>
      <c r="C25" s="48"/>
      <c r="D25" s="41" t="s">
        <v>39</v>
      </c>
      <c r="E25" s="48"/>
      <c r="F25" s="48"/>
      <c r="G25" s="48"/>
      <c r="H25" s="48"/>
      <c r="I25" s="157"/>
      <c r="J25" s="48"/>
      <c r="K25" s="52"/>
    </row>
    <row r="26" spans="2:11" s="7" customFormat="1" ht="75.6" customHeight="1">
      <c r="B26" s="161"/>
      <c r="C26" s="162"/>
      <c r="D26" s="162"/>
      <c r="E26" s="45" t="s">
        <v>40</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41</v>
      </c>
      <c r="E29" s="48"/>
      <c r="F29" s="48"/>
      <c r="G29" s="48"/>
      <c r="H29" s="48"/>
      <c r="I29" s="157"/>
      <c r="J29" s="168">
        <f>ROUND(J101,2)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43</v>
      </c>
      <c r="G31" s="48"/>
      <c r="H31" s="48"/>
      <c r="I31" s="169" t="s">
        <v>42</v>
      </c>
      <c r="J31" s="53" t="s">
        <v>44</v>
      </c>
      <c r="K31" s="52"/>
    </row>
    <row r="32" spans="2:11" s="1" customFormat="1" ht="14.4" customHeight="1">
      <c r="B32" s="47"/>
      <c r="C32" s="48"/>
      <c r="D32" s="56" t="s">
        <v>45</v>
      </c>
      <c r="E32" s="56" t="s">
        <v>46</v>
      </c>
      <c r="F32" s="170">
        <f>ROUND(SUM(BE101:BE361),2)</f>
        <v>0</v>
      </c>
      <c r="G32" s="48"/>
      <c r="H32" s="48"/>
      <c r="I32" s="171">
        <v>0.21</v>
      </c>
      <c r="J32" s="170">
        <f>ROUND(ROUND((SUM(BE101:BE361)),2)*I32,2)</f>
        <v>0</v>
      </c>
      <c r="K32" s="52"/>
    </row>
    <row r="33" spans="2:11" s="1" customFormat="1" ht="14.4" customHeight="1">
      <c r="B33" s="47"/>
      <c r="C33" s="48"/>
      <c r="D33" s="48"/>
      <c r="E33" s="56" t="s">
        <v>47</v>
      </c>
      <c r="F33" s="170">
        <f>ROUND(SUM(BF101:BF361),2)</f>
        <v>0</v>
      </c>
      <c r="G33" s="48"/>
      <c r="H33" s="48"/>
      <c r="I33" s="171">
        <v>0.15</v>
      </c>
      <c r="J33" s="170">
        <f>ROUND(ROUND((SUM(BF101:BF361)),2)*I33,2)</f>
        <v>0</v>
      </c>
      <c r="K33" s="52"/>
    </row>
    <row r="34" spans="2:11" s="1" customFormat="1" ht="14.4" customHeight="1" hidden="1">
      <c r="B34" s="47"/>
      <c r="C34" s="48"/>
      <c r="D34" s="48"/>
      <c r="E34" s="56" t="s">
        <v>48</v>
      </c>
      <c r="F34" s="170">
        <f>ROUND(SUM(BG101:BG361),2)</f>
        <v>0</v>
      </c>
      <c r="G34" s="48"/>
      <c r="H34" s="48"/>
      <c r="I34" s="171">
        <v>0.21</v>
      </c>
      <c r="J34" s="170">
        <v>0</v>
      </c>
      <c r="K34" s="52"/>
    </row>
    <row r="35" spans="2:11" s="1" customFormat="1" ht="14.4" customHeight="1" hidden="1">
      <c r="B35" s="47"/>
      <c r="C35" s="48"/>
      <c r="D35" s="48"/>
      <c r="E35" s="56" t="s">
        <v>49</v>
      </c>
      <c r="F35" s="170">
        <f>ROUND(SUM(BH101:BH361),2)</f>
        <v>0</v>
      </c>
      <c r="G35" s="48"/>
      <c r="H35" s="48"/>
      <c r="I35" s="171">
        <v>0.15</v>
      </c>
      <c r="J35" s="170">
        <v>0</v>
      </c>
      <c r="K35" s="52"/>
    </row>
    <row r="36" spans="2:11" s="1" customFormat="1" ht="14.4" customHeight="1" hidden="1">
      <c r="B36" s="47"/>
      <c r="C36" s="48"/>
      <c r="D36" s="48"/>
      <c r="E36" s="56" t="s">
        <v>50</v>
      </c>
      <c r="F36" s="170">
        <f>ROUND(SUM(BI101:BI361),2)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51</v>
      </c>
      <c r="E38" s="99"/>
      <c r="F38" s="99"/>
      <c r="G38" s="174" t="s">
        <v>52</v>
      </c>
      <c r="H38" s="175" t="s">
        <v>53</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1" t="s">
        <v>114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1" t="s">
        <v>18</v>
      </c>
      <c r="D46" s="48"/>
      <c r="E46" s="48"/>
      <c r="F46" s="48"/>
      <c r="G46" s="48"/>
      <c r="H46" s="48"/>
      <c r="I46" s="157"/>
      <c r="J46" s="48"/>
      <c r="K46" s="52"/>
    </row>
    <row r="47" spans="2:11" s="1" customFormat="1" ht="14.4" customHeight="1">
      <c r="B47" s="47"/>
      <c r="C47" s="48"/>
      <c r="D47" s="48"/>
      <c r="E47" s="156" t="str">
        <f>E7</f>
        <v>Adaptace prostor 1.NP pro bydlení, rekonstrukce objektu penzionu pro seniory v ul.PKH č.p.1591 - PD</v>
      </c>
      <c r="F47" s="41"/>
      <c r="G47" s="41"/>
      <c r="H47" s="41"/>
      <c r="I47" s="157"/>
      <c r="J47" s="48"/>
      <c r="K47" s="52"/>
    </row>
    <row r="48" spans="2:11" ht="13.5">
      <c r="B48" s="29"/>
      <c r="C48" s="41" t="s">
        <v>110</v>
      </c>
      <c r="D48" s="30"/>
      <c r="E48" s="30"/>
      <c r="F48" s="30"/>
      <c r="G48" s="30"/>
      <c r="H48" s="30"/>
      <c r="I48" s="155"/>
      <c r="J48" s="30"/>
      <c r="K48" s="32"/>
    </row>
    <row r="49" spans="2:11" s="1" customFormat="1" ht="14.4" customHeight="1">
      <c r="B49" s="47"/>
      <c r="C49" s="48"/>
      <c r="D49" s="48"/>
      <c r="E49" s="156" t="s">
        <v>111</v>
      </c>
      <c r="F49" s="48"/>
      <c r="G49" s="48"/>
      <c r="H49" s="48"/>
      <c r="I49" s="157"/>
      <c r="J49" s="48"/>
      <c r="K49" s="52"/>
    </row>
    <row r="50" spans="2:11" s="1" customFormat="1" ht="14.4" customHeight="1">
      <c r="B50" s="47"/>
      <c r="C50" s="41" t="s">
        <v>112</v>
      </c>
      <c r="D50" s="48"/>
      <c r="E50" s="48"/>
      <c r="F50" s="48"/>
      <c r="G50" s="48"/>
      <c r="H50" s="48"/>
      <c r="I50" s="157"/>
      <c r="J50" s="48"/>
      <c r="K50" s="52"/>
    </row>
    <row r="51" spans="2:11" s="1" customFormat="1" ht="16.2" customHeight="1">
      <c r="B51" s="47"/>
      <c r="C51" s="48"/>
      <c r="D51" s="48"/>
      <c r="E51" s="158" t="str">
        <f>E11</f>
        <v>A1.5 - Elektroinstalace</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1" t="s">
        <v>26</v>
      </c>
      <c r="D53" s="48"/>
      <c r="E53" s="48"/>
      <c r="F53" s="36" t="str">
        <f>F14</f>
        <v>Litvínov</v>
      </c>
      <c r="G53" s="48"/>
      <c r="H53" s="48"/>
      <c r="I53" s="159" t="s">
        <v>28</v>
      </c>
      <c r="J53" s="160" t="str">
        <f>IF(J14="","",J14)</f>
        <v>15. 12. 2016</v>
      </c>
      <c r="K53" s="52"/>
    </row>
    <row r="54" spans="2:11" s="1" customFormat="1" ht="6.95" customHeight="1">
      <c r="B54" s="47"/>
      <c r="C54" s="48"/>
      <c r="D54" s="48"/>
      <c r="E54" s="48"/>
      <c r="F54" s="48"/>
      <c r="G54" s="48"/>
      <c r="H54" s="48"/>
      <c r="I54" s="157"/>
      <c r="J54" s="48"/>
      <c r="K54" s="52"/>
    </row>
    <row r="55" spans="2:11" s="1" customFormat="1" ht="13.5">
      <c r="B55" s="47"/>
      <c r="C55" s="41" t="s">
        <v>30</v>
      </c>
      <c r="D55" s="48"/>
      <c r="E55" s="48"/>
      <c r="F55" s="36" t="str">
        <f>E17</f>
        <v>Město Litvínov</v>
      </c>
      <c r="G55" s="48"/>
      <c r="H55" s="48"/>
      <c r="I55" s="159" t="s">
        <v>36</v>
      </c>
      <c r="J55" s="45" t="str">
        <f>E23</f>
        <v>BPO spol. s r.o.,Lidická 1239,36317 OSTROV</v>
      </c>
      <c r="K55" s="52"/>
    </row>
    <row r="56" spans="2:11" s="1" customFormat="1" ht="14.4" customHeight="1">
      <c r="B56" s="47"/>
      <c r="C56" s="41" t="s">
        <v>34</v>
      </c>
      <c r="D56" s="48"/>
      <c r="E56" s="48"/>
      <c r="F56" s="36"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115</v>
      </c>
      <c r="D58" s="172"/>
      <c r="E58" s="172"/>
      <c r="F58" s="172"/>
      <c r="G58" s="172"/>
      <c r="H58" s="172"/>
      <c r="I58" s="186"/>
      <c r="J58" s="187" t="s">
        <v>116</v>
      </c>
      <c r="K58" s="188"/>
    </row>
    <row r="59" spans="2:11" s="1" customFormat="1" ht="10.3" customHeight="1">
      <c r="B59" s="47"/>
      <c r="C59" s="48"/>
      <c r="D59" s="48"/>
      <c r="E59" s="48"/>
      <c r="F59" s="48"/>
      <c r="G59" s="48"/>
      <c r="H59" s="48"/>
      <c r="I59" s="157"/>
      <c r="J59" s="48"/>
      <c r="K59" s="52"/>
    </row>
    <row r="60" spans="2:47" s="1" customFormat="1" ht="29.25" customHeight="1">
      <c r="B60" s="47"/>
      <c r="C60" s="189" t="s">
        <v>117</v>
      </c>
      <c r="D60" s="48"/>
      <c r="E60" s="48"/>
      <c r="F60" s="48"/>
      <c r="G60" s="48"/>
      <c r="H60" s="48"/>
      <c r="I60" s="157"/>
      <c r="J60" s="168">
        <f>J101</f>
        <v>0</v>
      </c>
      <c r="K60" s="52"/>
      <c r="AU60" s="25" t="s">
        <v>118</v>
      </c>
    </row>
    <row r="61" spans="2:11" s="8" customFormat="1" ht="24.95" customHeight="1">
      <c r="B61" s="190"/>
      <c r="C61" s="191"/>
      <c r="D61" s="192" t="s">
        <v>3190</v>
      </c>
      <c r="E61" s="193"/>
      <c r="F61" s="193"/>
      <c r="G61" s="193"/>
      <c r="H61" s="193"/>
      <c r="I61" s="194"/>
      <c r="J61" s="195">
        <f>J102</f>
        <v>0</v>
      </c>
      <c r="K61" s="196"/>
    </row>
    <row r="62" spans="2:11" s="8" customFormat="1" ht="24.95" customHeight="1">
      <c r="B62" s="190"/>
      <c r="C62" s="191"/>
      <c r="D62" s="192" t="s">
        <v>3191</v>
      </c>
      <c r="E62" s="193"/>
      <c r="F62" s="193"/>
      <c r="G62" s="193"/>
      <c r="H62" s="193"/>
      <c r="I62" s="194"/>
      <c r="J62" s="195">
        <f>J115</f>
        <v>0</v>
      </c>
      <c r="K62" s="196"/>
    </row>
    <row r="63" spans="2:11" s="9" customFormat="1" ht="19.9" customHeight="1">
      <c r="B63" s="197"/>
      <c r="C63" s="198"/>
      <c r="D63" s="199" t="s">
        <v>3192</v>
      </c>
      <c r="E63" s="200"/>
      <c r="F63" s="200"/>
      <c r="G63" s="200"/>
      <c r="H63" s="200"/>
      <c r="I63" s="201"/>
      <c r="J63" s="202">
        <f>J116</f>
        <v>0</v>
      </c>
      <c r="K63" s="203"/>
    </row>
    <row r="64" spans="2:11" s="9" customFormat="1" ht="14.85" customHeight="1">
      <c r="B64" s="197"/>
      <c r="C64" s="198"/>
      <c r="D64" s="199" t="s">
        <v>3193</v>
      </c>
      <c r="E64" s="200"/>
      <c r="F64" s="200"/>
      <c r="G64" s="200"/>
      <c r="H64" s="200"/>
      <c r="I64" s="201"/>
      <c r="J64" s="202">
        <f>J119</f>
        <v>0</v>
      </c>
      <c r="K64" s="203"/>
    </row>
    <row r="65" spans="2:11" s="9" customFormat="1" ht="14.85" customHeight="1">
      <c r="B65" s="197"/>
      <c r="C65" s="198"/>
      <c r="D65" s="199" t="s">
        <v>3194</v>
      </c>
      <c r="E65" s="200"/>
      <c r="F65" s="200"/>
      <c r="G65" s="200"/>
      <c r="H65" s="200"/>
      <c r="I65" s="201"/>
      <c r="J65" s="202">
        <f>J152</f>
        <v>0</v>
      </c>
      <c r="K65" s="203"/>
    </row>
    <row r="66" spans="2:11" s="9" customFormat="1" ht="14.85" customHeight="1">
      <c r="B66" s="197"/>
      <c r="C66" s="198"/>
      <c r="D66" s="199" t="s">
        <v>3195</v>
      </c>
      <c r="E66" s="200"/>
      <c r="F66" s="200"/>
      <c r="G66" s="200"/>
      <c r="H66" s="200"/>
      <c r="I66" s="201"/>
      <c r="J66" s="202">
        <f>J167</f>
        <v>0</v>
      </c>
      <c r="K66" s="203"/>
    </row>
    <row r="67" spans="2:11" s="9" customFormat="1" ht="14.85" customHeight="1">
      <c r="B67" s="197"/>
      <c r="C67" s="198"/>
      <c r="D67" s="199" t="s">
        <v>3196</v>
      </c>
      <c r="E67" s="200"/>
      <c r="F67" s="200"/>
      <c r="G67" s="200"/>
      <c r="H67" s="200"/>
      <c r="I67" s="201"/>
      <c r="J67" s="202">
        <f>J194</f>
        <v>0</v>
      </c>
      <c r="K67" s="203"/>
    </row>
    <row r="68" spans="2:11" s="9" customFormat="1" ht="14.85" customHeight="1">
      <c r="B68" s="197"/>
      <c r="C68" s="198"/>
      <c r="D68" s="199" t="s">
        <v>3197</v>
      </c>
      <c r="E68" s="200"/>
      <c r="F68" s="200"/>
      <c r="G68" s="200"/>
      <c r="H68" s="200"/>
      <c r="I68" s="201"/>
      <c r="J68" s="202">
        <f>J214</f>
        <v>0</v>
      </c>
      <c r="K68" s="203"/>
    </row>
    <row r="69" spans="2:11" s="8" customFormat="1" ht="24.95" customHeight="1">
      <c r="B69" s="190"/>
      <c r="C69" s="191"/>
      <c r="D69" s="192" t="s">
        <v>3198</v>
      </c>
      <c r="E69" s="193"/>
      <c r="F69" s="193"/>
      <c r="G69" s="193"/>
      <c r="H69" s="193"/>
      <c r="I69" s="194"/>
      <c r="J69" s="195">
        <f>J245</f>
        <v>0</v>
      </c>
      <c r="K69" s="196"/>
    </row>
    <row r="70" spans="2:11" s="8" customFormat="1" ht="24.95" customHeight="1">
      <c r="B70" s="190"/>
      <c r="C70" s="191"/>
      <c r="D70" s="192" t="s">
        <v>3199</v>
      </c>
      <c r="E70" s="193"/>
      <c r="F70" s="193"/>
      <c r="G70" s="193"/>
      <c r="H70" s="193"/>
      <c r="I70" s="194"/>
      <c r="J70" s="195">
        <f>J260</f>
        <v>0</v>
      </c>
      <c r="K70" s="196"/>
    </row>
    <row r="71" spans="2:11" s="8" customFormat="1" ht="24.95" customHeight="1">
      <c r="B71" s="190"/>
      <c r="C71" s="191"/>
      <c r="D71" s="192" t="s">
        <v>3200</v>
      </c>
      <c r="E71" s="193"/>
      <c r="F71" s="193"/>
      <c r="G71" s="193"/>
      <c r="H71" s="193"/>
      <c r="I71" s="194"/>
      <c r="J71" s="195">
        <f>J283</f>
        <v>0</v>
      </c>
      <c r="K71" s="196"/>
    </row>
    <row r="72" spans="2:11" s="9" customFormat="1" ht="19.9" customHeight="1">
      <c r="B72" s="197"/>
      <c r="C72" s="198"/>
      <c r="D72" s="199" t="s">
        <v>3201</v>
      </c>
      <c r="E72" s="200"/>
      <c r="F72" s="200"/>
      <c r="G72" s="200"/>
      <c r="H72" s="200"/>
      <c r="I72" s="201"/>
      <c r="J72" s="202">
        <f>J284</f>
        <v>0</v>
      </c>
      <c r="K72" s="203"/>
    </row>
    <row r="73" spans="2:11" s="9" customFormat="1" ht="19.9" customHeight="1">
      <c r="B73" s="197"/>
      <c r="C73" s="198"/>
      <c r="D73" s="199" t="s">
        <v>3202</v>
      </c>
      <c r="E73" s="200"/>
      <c r="F73" s="200"/>
      <c r="G73" s="200"/>
      <c r="H73" s="200"/>
      <c r="I73" s="201"/>
      <c r="J73" s="202">
        <f>J287</f>
        <v>0</v>
      </c>
      <c r="K73" s="203"/>
    </row>
    <row r="74" spans="2:11" s="9" customFormat="1" ht="14.85" customHeight="1">
      <c r="B74" s="197"/>
      <c r="C74" s="198"/>
      <c r="D74" s="199" t="s">
        <v>3203</v>
      </c>
      <c r="E74" s="200"/>
      <c r="F74" s="200"/>
      <c r="G74" s="200"/>
      <c r="H74" s="200"/>
      <c r="I74" s="201"/>
      <c r="J74" s="202">
        <f>J288</f>
        <v>0</v>
      </c>
      <c r="K74" s="203"/>
    </row>
    <row r="75" spans="2:11" s="9" customFormat="1" ht="14.85" customHeight="1">
      <c r="B75" s="197"/>
      <c r="C75" s="198"/>
      <c r="D75" s="199" t="s">
        <v>3204</v>
      </c>
      <c r="E75" s="200"/>
      <c r="F75" s="200"/>
      <c r="G75" s="200"/>
      <c r="H75" s="200"/>
      <c r="I75" s="201"/>
      <c r="J75" s="202">
        <f>J297</f>
        <v>0</v>
      </c>
      <c r="K75" s="203"/>
    </row>
    <row r="76" spans="2:11" s="9" customFormat="1" ht="19.9" customHeight="1">
      <c r="B76" s="197"/>
      <c r="C76" s="198"/>
      <c r="D76" s="199" t="s">
        <v>3205</v>
      </c>
      <c r="E76" s="200"/>
      <c r="F76" s="200"/>
      <c r="G76" s="200"/>
      <c r="H76" s="200"/>
      <c r="I76" s="201"/>
      <c r="J76" s="202">
        <f>J310</f>
        <v>0</v>
      </c>
      <c r="K76" s="203"/>
    </row>
    <row r="77" spans="2:11" s="8" customFormat="1" ht="24.95" customHeight="1">
      <c r="B77" s="190"/>
      <c r="C77" s="191"/>
      <c r="D77" s="192" t="s">
        <v>3206</v>
      </c>
      <c r="E77" s="193"/>
      <c r="F77" s="193"/>
      <c r="G77" s="193"/>
      <c r="H77" s="193"/>
      <c r="I77" s="194"/>
      <c r="J77" s="195">
        <f>J327</f>
        <v>0</v>
      </c>
      <c r="K77" s="196"/>
    </row>
    <row r="78" spans="2:11" s="9" customFormat="1" ht="19.9" customHeight="1">
      <c r="B78" s="197"/>
      <c r="C78" s="198"/>
      <c r="D78" s="199" t="s">
        <v>3207</v>
      </c>
      <c r="E78" s="200"/>
      <c r="F78" s="200"/>
      <c r="G78" s="200"/>
      <c r="H78" s="200"/>
      <c r="I78" s="201"/>
      <c r="J78" s="202">
        <f>J328</f>
        <v>0</v>
      </c>
      <c r="K78" s="203"/>
    </row>
    <row r="79" spans="2:11" s="9" customFormat="1" ht="19.9" customHeight="1">
      <c r="B79" s="197"/>
      <c r="C79" s="198"/>
      <c r="D79" s="199" t="s">
        <v>3208</v>
      </c>
      <c r="E79" s="200"/>
      <c r="F79" s="200"/>
      <c r="G79" s="200"/>
      <c r="H79" s="200"/>
      <c r="I79" s="201"/>
      <c r="J79" s="202">
        <f>J339</f>
        <v>0</v>
      </c>
      <c r="K79" s="203"/>
    </row>
    <row r="80" spans="2:11" s="1" customFormat="1" ht="21.8" customHeight="1">
      <c r="B80" s="47"/>
      <c r="C80" s="48"/>
      <c r="D80" s="48"/>
      <c r="E80" s="48"/>
      <c r="F80" s="48"/>
      <c r="G80" s="48"/>
      <c r="H80" s="48"/>
      <c r="I80" s="157"/>
      <c r="J80" s="48"/>
      <c r="K80" s="52"/>
    </row>
    <row r="81" spans="2:11" s="1" customFormat="1" ht="6.95" customHeight="1">
      <c r="B81" s="68"/>
      <c r="C81" s="69"/>
      <c r="D81" s="69"/>
      <c r="E81" s="69"/>
      <c r="F81" s="69"/>
      <c r="G81" s="69"/>
      <c r="H81" s="69"/>
      <c r="I81" s="179"/>
      <c r="J81" s="69"/>
      <c r="K81" s="70"/>
    </row>
    <row r="85" spans="2:12" s="1" customFormat="1" ht="6.95" customHeight="1">
      <c r="B85" s="71"/>
      <c r="C85" s="72"/>
      <c r="D85" s="72"/>
      <c r="E85" s="72"/>
      <c r="F85" s="72"/>
      <c r="G85" s="72"/>
      <c r="H85" s="72"/>
      <c r="I85" s="182"/>
      <c r="J85" s="72"/>
      <c r="K85" s="72"/>
      <c r="L85" s="73"/>
    </row>
    <row r="86" spans="2:12" s="1" customFormat="1" ht="36.95" customHeight="1">
      <c r="B86" s="47"/>
      <c r="C86" s="74" t="s">
        <v>151</v>
      </c>
      <c r="D86" s="75"/>
      <c r="E86" s="75"/>
      <c r="F86" s="75"/>
      <c r="G86" s="75"/>
      <c r="H86" s="75"/>
      <c r="I86" s="204"/>
      <c r="J86" s="75"/>
      <c r="K86" s="75"/>
      <c r="L86" s="73"/>
    </row>
    <row r="87" spans="2:12" s="1" customFormat="1" ht="6.95" customHeight="1">
      <c r="B87" s="47"/>
      <c r="C87" s="75"/>
      <c r="D87" s="75"/>
      <c r="E87" s="75"/>
      <c r="F87" s="75"/>
      <c r="G87" s="75"/>
      <c r="H87" s="75"/>
      <c r="I87" s="204"/>
      <c r="J87" s="75"/>
      <c r="K87" s="75"/>
      <c r="L87" s="73"/>
    </row>
    <row r="88" spans="2:12" s="1" customFormat="1" ht="14.4" customHeight="1">
      <c r="B88" s="47"/>
      <c r="C88" s="77" t="s">
        <v>18</v>
      </c>
      <c r="D88" s="75"/>
      <c r="E88" s="75"/>
      <c r="F88" s="75"/>
      <c r="G88" s="75"/>
      <c r="H88" s="75"/>
      <c r="I88" s="204"/>
      <c r="J88" s="75"/>
      <c r="K88" s="75"/>
      <c r="L88" s="73"/>
    </row>
    <row r="89" spans="2:12" s="1" customFormat="1" ht="14.4" customHeight="1">
      <c r="B89" s="47"/>
      <c r="C89" s="75"/>
      <c r="D89" s="75"/>
      <c r="E89" s="205" t="str">
        <f>E7</f>
        <v>Adaptace prostor 1.NP pro bydlení, rekonstrukce objektu penzionu pro seniory v ul.PKH č.p.1591 - PD</v>
      </c>
      <c r="F89" s="77"/>
      <c r="G89" s="77"/>
      <c r="H89" s="77"/>
      <c r="I89" s="204"/>
      <c r="J89" s="75"/>
      <c r="K89" s="75"/>
      <c r="L89" s="73"/>
    </row>
    <row r="90" spans="2:12" ht="13.5">
      <c r="B90" s="29"/>
      <c r="C90" s="77" t="s">
        <v>110</v>
      </c>
      <c r="D90" s="206"/>
      <c r="E90" s="206"/>
      <c r="F90" s="206"/>
      <c r="G90" s="206"/>
      <c r="H90" s="206"/>
      <c r="I90" s="149"/>
      <c r="J90" s="206"/>
      <c r="K90" s="206"/>
      <c r="L90" s="207"/>
    </row>
    <row r="91" spans="2:12" s="1" customFormat="1" ht="14.4" customHeight="1">
      <c r="B91" s="47"/>
      <c r="C91" s="75"/>
      <c r="D91" s="75"/>
      <c r="E91" s="205" t="s">
        <v>111</v>
      </c>
      <c r="F91" s="75"/>
      <c r="G91" s="75"/>
      <c r="H91" s="75"/>
      <c r="I91" s="204"/>
      <c r="J91" s="75"/>
      <c r="K91" s="75"/>
      <c r="L91" s="73"/>
    </row>
    <row r="92" spans="2:12" s="1" customFormat="1" ht="14.4" customHeight="1">
      <c r="B92" s="47"/>
      <c r="C92" s="77" t="s">
        <v>112</v>
      </c>
      <c r="D92" s="75"/>
      <c r="E92" s="75"/>
      <c r="F92" s="75"/>
      <c r="G92" s="75"/>
      <c r="H92" s="75"/>
      <c r="I92" s="204"/>
      <c r="J92" s="75"/>
      <c r="K92" s="75"/>
      <c r="L92" s="73"/>
    </row>
    <row r="93" spans="2:12" s="1" customFormat="1" ht="16.2" customHeight="1">
      <c r="B93" s="47"/>
      <c r="C93" s="75"/>
      <c r="D93" s="75"/>
      <c r="E93" s="83" t="str">
        <f>E11</f>
        <v>A1.5 - Elektroinstalace</v>
      </c>
      <c r="F93" s="75"/>
      <c r="G93" s="75"/>
      <c r="H93" s="75"/>
      <c r="I93" s="204"/>
      <c r="J93" s="75"/>
      <c r="K93" s="75"/>
      <c r="L93" s="73"/>
    </row>
    <row r="94" spans="2:12" s="1" customFormat="1" ht="6.95" customHeight="1">
      <c r="B94" s="47"/>
      <c r="C94" s="75"/>
      <c r="D94" s="75"/>
      <c r="E94" s="75"/>
      <c r="F94" s="75"/>
      <c r="G94" s="75"/>
      <c r="H94" s="75"/>
      <c r="I94" s="204"/>
      <c r="J94" s="75"/>
      <c r="K94" s="75"/>
      <c r="L94" s="73"/>
    </row>
    <row r="95" spans="2:12" s="1" customFormat="1" ht="18" customHeight="1">
      <c r="B95" s="47"/>
      <c r="C95" s="77" t="s">
        <v>26</v>
      </c>
      <c r="D95" s="75"/>
      <c r="E95" s="75"/>
      <c r="F95" s="208" t="str">
        <f>F14</f>
        <v>Litvínov</v>
      </c>
      <c r="G95" s="75"/>
      <c r="H95" s="75"/>
      <c r="I95" s="209" t="s">
        <v>28</v>
      </c>
      <c r="J95" s="86" t="str">
        <f>IF(J14="","",J14)</f>
        <v>15. 12. 2016</v>
      </c>
      <c r="K95" s="75"/>
      <c r="L95" s="73"/>
    </row>
    <row r="96" spans="2:12" s="1" customFormat="1" ht="6.95" customHeight="1">
      <c r="B96" s="47"/>
      <c r="C96" s="75"/>
      <c r="D96" s="75"/>
      <c r="E96" s="75"/>
      <c r="F96" s="75"/>
      <c r="G96" s="75"/>
      <c r="H96" s="75"/>
      <c r="I96" s="204"/>
      <c r="J96" s="75"/>
      <c r="K96" s="75"/>
      <c r="L96" s="73"/>
    </row>
    <row r="97" spans="2:12" s="1" customFormat="1" ht="13.5">
      <c r="B97" s="47"/>
      <c r="C97" s="77" t="s">
        <v>30</v>
      </c>
      <c r="D97" s="75"/>
      <c r="E97" s="75"/>
      <c r="F97" s="208" t="str">
        <f>E17</f>
        <v>Město Litvínov</v>
      </c>
      <c r="G97" s="75"/>
      <c r="H97" s="75"/>
      <c r="I97" s="209" t="s">
        <v>36</v>
      </c>
      <c r="J97" s="208" t="str">
        <f>E23</f>
        <v>BPO spol. s r.o.,Lidická 1239,36317 OSTROV</v>
      </c>
      <c r="K97" s="75"/>
      <c r="L97" s="73"/>
    </row>
    <row r="98" spans="2:12" s="1" customFormat="1" ht="14.4" customHeight="1">
      <c r="B98" s="47"/>
      <c r="C98" s="77" t="s">
        <v>34</v>
      </c>
      <c r="D98" s="75"/>
      <c r="E98" s="75"/>
      <c r="F98" s="208" t="str">
        <f>IF(E20="","",E20)</f>
        <v/>
      </c>
      <c r="G98" s="75"/>
      <c r="H98" s="75"/>
      <c r="I98" s="204"/>
      <c r="J98" s="75"/>
      <c r="K98" s="75"/>
      <c r="L98" s="73"/>
    </row>
    <row r="99" spans="2:12" s="1" customFormat="1" ht="10.3" customHeight="1">
      <c r="B99" s="47"/>
      <c r="C99" s="75"/>
      <c r="D99" s="75"/>
      <c r="E99" s="75"/>
      <c r="F99" s="75"/>
      <c r="G99" s="75"/>
      <c r="H99" s="75"/>
      <c r="I99" s="204"/>
      <c r="J99" s="75"/>
      <c r="K99" s="75"/>
      <c r="L99" s="73"/>
    </row>
    <row r="100" spans="2:20" s="10" customFormat="1" ht="29.25" customHeight="1">
      <c r="B100" s="210"/>
      <c r="C100" s="211" t="s">
        <v>152</v>
      </c>
      <c r="D100" s="212" t="s">
        <v>60</v>
      </c>
      <c r="E100" s="212" t="s">
        <v>56</v>
      </c>
      <c r="F100" s="212" t="s">
        <v>153</v>
      </c>
      <c r="G100" s="212" t="s">
        <v>154</v>
      </c>
      <c r="H100" s="212" t="s">
        <v>155</v>
      </c>
      <c r="I100" s="213" t="s">
        <v>156</v>
      </c>
      <c r="J100" s="212" t="s">
        <v>116</v>
      </c>
      <c r="K100" s="214" t="s">
        <v>157</v>
      </c>
      <c r="L100" s="215"/>
      <c r="M100" s="103" t="s">
        <v>158</v>
      </c>
      <c r="N100" s="104" t="s">
        <v>45</v>
      </c>
      <c r="O100" s="104" t="s">
        <v>159</v>
      </c>
      <c r="P100" s="104" t="s">
        <v>160</v>
      </c>
      <c r="Q100" s="104" t="s">
        <v>161</v>
      </c>
      <c r="R100" s="104" t="s">
        <v>162</v>
      </c>
      <c r="S100" s="104" t="s">
        <v>163</v>
      </c>
      <c r="T100" s="105" t="s">
        <v>164</v>
      </c>
    </row>
    <row r="101" spans="2:63" s="1" customFormat="1" ht="29.25" customHeight="1">
      <c r="B101" s="47"/>
      <c r="C101" s="109" t="s">
        <v>117</v>
      </c>
      <c r="D101" s="75"/>
      <c r="E101" s="75"/>
      <c r="F101" s="75"/>
      <c r="G101" s="75"/>
      <c r="H101" s="75"/>
      <c r="I101" s="204"/>
      <c r="J101" s="216">
        <f>BK101</f>
        <v>0</v>
      </c>
      <c r="K101" s="75"/>
      <c r="L101" s="73"/>
      <c r="M101" s="106"/>
      <c r="N101" s="107"/>
      <c r="O101" s="107"/>
      <c r="P101" s="217">
        <f>P102+P115+P245+P260+P283+P327</f>
        <v>0</v>
      </c>
      <c r="Q101" s="107"/>
      <c r="R101" s="217">
        <f>R102+R115+R245+R260+R283+R327</f>
        <v>0</v>
      </c>
      <c r="S101" s="107"/>
      <c r="T101" s="218">
        <f>T102+T115+T245+T260+T283+T327</f>
        <v>0</v>
      </c>
      <c r="AT101" s="25" t="s">
        <v>74</v>
      </c>
      <c r="AU101" s="25" t="s">
        <v>118</v>
      </c>
      <c r="BK101" s="219">
        <f>BK102+BK115+BK245+BK260+BK283+BK327</f>
        <v>0</v>
      </c>
    </row>
    <row r="102" spans="2:63" s="11" customFormat="1" ht="37.4" customHeight="1">
      <c r="B102" s="220"/>
      <c r="C102" s="221"/>
      <c r="D102" s="222" t="s">
        <v>74</v>
      </c>
      <c r="E102" s="223" t="s">
        <v>3209</v>
      </c>
      <c r="F102" s="223" t="s">
        <v>3210</v>
      </c>
      <c r="G102" s="221"/>
      <c r="H102" s="221"/>
      <c r="I102" s="224"/>
      <c r="J102" s="225">
        <f>BK102</f>
        <v>0</v>
      </c>
      <c r="K102" s="221"/>
      <c r="L102" s="226"/>
      <c r="M102" s="227"/>
      <c r="N102" s="228"/>
      <c r="O102" s="228"/>
      <c r="P102" s="229">
        <f>SUM(P103:P114)</f>
        <v>0</v>
      </c>
      <c r="Q102" s="228"/>
      <c r="R102" s="229">
        <f>SUM(R103:R114)</f>
        <v>0</v>
      </c>
      <c r="S102" s="228"/>
      <c r="T102" s="230">
        <f>SUM(T103:T114)</f>
        <v>0</v>
      </c>
      <c r="AR102" s="231" t="s">
        <v>87</v>
      </c>
      <c r="AT102" s="232" t="s">
        <v>74</v>
      </c>
      <c r="AU102" s="232" t="s">
        <v>75</v>
      </c>
      <c r="AY102" s="231" t="s">
        <v>167</v>
      </c>
      <c r="BK102" s="233">
        <f>SUM(BK103:BK114)</f>
        <v>0</v>
      </c>
    </row>
    <row r="103" spans="2:65" s="1" customFormat="1" ht="22.8" customHeight="1">
      <c r="B103" s="47"/>
      <c r="C103" s="236" t="s">
        <v>25</v>
      </c>
      <c r="D103" s="236" t="s">
        <v>169</v>
      </c>
      <c r="E103" s="237" t="s">
        <v>3211</v>
      </c>
      <c r="F103" s="238" t="s">
        <v>3212</v>
      </c>
      <c r="G103" s="239" t="s">
        <v>3112</v>
      </c>
      <c r="H103" s="240">
        <v>1</v>
      </c>
      <c r="I103" s="241"/>
      <c r="J103" s="242">
        <f>ROUND(I103*H103,2)</f>
        <v>0</v>
      </c>
      <c r="K103" s="238" t="s">
        <v>24</v>
      </c>
      <c r="L103" s="73"/>
      <c r="M103" s="243" t="s">
        <v>24</v>
      </c>
      <c r="N103" s="244" t="s">
        <v>47</v>
      </c>
      <c r="O103" s="48"/>
      <c r="P103" s="245">
        <f>O103*H103</f>
        <v>0</v>
      </c>
      <c r="Q103" s="245">
        <v>0</v>
      </c>
      <c r="R103" s="245">
        <f>Q103*H103</f>
        <v>0</v>
      </c>
      <c r="S103" s="245">
        <v>0</v>
      </c>
      <c r="T103" s="246">
        <f>S103*H103</f>
        <v>0</v>
      </c>
      <c r="AR103" s="25" t="s">
        <v>301</v>
      </c>
      <c r="AT103" s="25" t="s">
        <v>169</v>
      </c>
      <c r="AU103" s="25" t="s">
        <v>25</v>
      </c>
      <c r="AY103" s="25" t="s">
        <v>167</v>
      </c>
      <c r="BE103" s="247">
        <f>IF(N103="základní",J103,0)</f>
        <v>0</v>
      </c>
      <c r="BF103" s="247">
        <f>IF(N103="snížená",J103,0)</f>
        <v>0</v>
      </c>
      <c r="BG103" s="247">
        <f>IF(N103="zákl. přenesená",J103,0)</f>
        <v>0</v>
      </c>
      <c r="BH103" s="247">
        <f>IF(N103="sníž. přenesená",J103,0)</f>
        <v>0</v>
      </c>
      <c r="BI103" s="247">
        <f>IF(N103="nulová",J103,0)</f>
        <v>0</v>
      </c>
      <c r="BJ103" s="25" t="s">
        <v>87</v>
      </c>
      <c r="BK103" s="247">
        <f>ROUND(I103*H103,2)</f>
        <v>0</v>
      </c>
      <c r="BL103" s="25" t="s">
        <v>301</v>
      </c>
      <c r="BM103" s="25" t="s">
        <v>87</v>
      </c>
    </row>
    <row r="104" spans="2:47" s="1" customFormat="1" ht="13.5">
      <c r="B104" s="47"/>
      <c r="C104" s="75"/>
      <c r="D104" s="248" t="s">
        <v>176</v>
      </c>
      <c r="E104" s="75"/>
      <c r="F104" s="249" t="s">
        <v>3212</v>
      </c>
      <c r="G104" s="75"/>
      <c r="H104" s="75"/>
      <c r="I104" s="204"/>
      <c r="J104" s="75"/>
      <c r="K104" s="75"/>
      <c r="L104" s="73"/>
      <c r="M104" s="250"/>
      <c r="N104" s="48"/>
      <c r="O104" s="48"/>
      <c r="P104" s="48"/>
      <c r="Q104" s="48"/>
      <c r="R104" s="48"/>
      <c r="S104" s="48"/>
      <c r="T104" s="96"/>
      <c r="AT104" s="25" t="s">
        <v>176</v>
      </c>
      <c r="AU104" s="25" t="s">
        <v>25</v>
      </c>
    </row>
    <row r="105" spans="2:65" s="1" customFormat="1" ht="14.4" customHeight="1">
      <c r="B105" s="47"/>
      <c r="C105" s="236" t="s">
        <v>87</v>
      </c>
      <c r="D105" s="236" t="s">
        <v>169</v>
      </c>
      <c r="E105" s="237" t="s">
        <v>3213</v>
      </c>
      <c r="F105" s="238" t="s">
        <v>3214</v>
      </c>
      <c r="G105" s="239" t="s">
        <v>3112</v>
      </c>
      <c r="H105" s="240">
        <v>1</v>
      </c>
      <c r="I105" s="241"/>
      <c r="J105" s="242">
        <f>ROUND(I105*H105,2)</f>
        <v>0</v>
      </c>
      <c r="K105" s="238" t="s">
        <v>24</v>
      </c>
      <c r="L105" s="73"/>
      <c r="M105" s="243" t="s">
        <v>24</v>
      </c>
      <c r="N105" s="244" t="s">
        <v>47</v>
      </c>
      <c r="O105" s="48"/>
      <c r="P105" s="245">
        <f>O105*H105</f>
        <v>0</v>
      </c>
      <c r="Q105" s="245">
        <v>0</v>
      </c>
      <c r="R105" s="245">
        <f>Q105*H105</f>
        <v>0</v>
      </c>
      <c r="S105" s="245">
        <v>0</v>
      </c>
      <c r="T105" s="246">
        <f>S105*H105</f>
        <v>0</v>
      </c>
      <c r="AR105" s="25" t="s">
        <v>301</v>
      </c>
      <c r="AT105" s="25" t="s">
        <v>169</v>
      </c>
      <c r="AU105" s="25" t="s">
        <v>25</v>
      </c>
      <c r="AY105" s="25" t="s">
        <v>167</v>
      </c>
      <c r="BE105" s="247">
        <f>IF(N105="základní",J105,0)</f>
        <v>0</v>
      </c>
      <c r="BF105" s="247">
        <f>IF(N105="snížená",J105,0)</f>
        <v>0</v>
      </c>
      <c r="BG105" s="247">
        <f>IF(N105="zákl. přenesená",J105,0)</f>
        <v>0</v>
      </c>
      <c r="BH105" s="247">
        <f>IF(N105="sníž. přenesená",J105,0)</f>
        <v>0</v>
      </c>
      <c r="BI105" s="247">
        <f>IF(N105="nulová",J105,0)</f>
        <v>0</v>
      </c>
      <c r="BJ105" s="25" t="s">
        <v>87</v>
      </c>
      <c r="BK105" s="247">
        <f>ROUND(I105*H105,2)</f>
        <v>0</v>
      </c>
      <c r="BL105" s="25" t="s">
        <v>301</v>
      </c>
      <c r="BM105" s="25" t="s">
        <v>174</v>
      </c>
    </row>
    <row r="106" spans="2:47" s="1" customFormat="1" ht="13.5">
      <c r="B106" s="47"/>
      <c r="C106" s="75"/>
      <c r="D106" s="248" t="s">
        <v>176</v>
      </c>
      <c r="E106" s="75"/>
      <c r="F106" s="249" t="s">
        <v>3214</v>
      </c>
      <c r="G106" s="75"/>
      <c r="H106" s="75"/>
      <c r="I106" s="204"/>
      <c r="J106" s="75"/>
      <c r="K106" s="75"/>
      <c r="L106" s="73"/>
      <c r="M106" s="250"/>
      <c r="N106" s="48"/>
      <c r="O106" s="48"/>
      <c r="P106" s="48"/>
      <c r="Q106" s="48"/>
      <c r="R106" s="48"/>
      <c r="S106" s="48"/>
      <c r="T106" s="96"/>
      <c r="AT106" s="25" t="s">
        <v>176</v>
      </c>
      <c r="AU106" s="25" t="s">
        <v>25</v>
      </c>
    </row>
    <row r="107" spans="2:65" s="1" customFormat="1" ht="14.4" customHeight="1">
      <c r="B107" s="47"/>
      <c r="C107" s="236" t="s">
        <v>190</v>
      </c>
      <c r="D107" s="236" t="s">
        <v>169</v>
      </c>
      <c r="E107" s="237" t="s">
        <v>3215</v>
      </c>
      <c r="F107" s="238" t="s">
        <v>3216</v>
      </c>
      <c r="G107" s="239" t="s">
        <v>3112</v>
      </c>
      <c r="H107" s="240">
        <v>4</v>
      </c>
      <c r="I107" s="241"/>
      <c r="J107" s="242">
        <f>ROUND(I107*H107,2)</f>
        <v>0</v>
      </c>
      <c r="K107" s="238" t="s">
        <v>24</v>
      </c>
      <c r="L107" s="73"/>
      <c r="M107" s="243" t="s">
        <v>24</v>
      </c>
      <c r="N107" s="244" t="s">
        <v>47</v>
      </c>
      <c r="O107" s="48"/>
      <c r="P107" s="245">
        <f>O107*H107</f>
        <v>0</v>
      </c>
      <c r="Q107" s="245">
        <v>0</v>
      </c>
      <c r="R107" s="245">
        <f>Q107*H107</f>
        <v>0</v>
      </c>
      <c r="S107" s="245">
        <v>0</v>
      </c>
      <c r="T107" s="246">
        <f>S107*H107</f>
        <v>0</v>
      </c>
      <c r="AR107" s="25" t="s">
        <v>301</v>
      </c>
      <c r="AT107" s="25" t="s">
        <v>169</v>
      </c>
      <c r="AU107" s="25" t="s">
        <v>25</v>
      </c>
      <c r="AY107" s="25" t="s">
        <v>167</v>
      </c>
      <c r="BE107" s="247">
        <f>IF(N107="základní",J107,0)</f>
        <v>0</v>
      </c>
      <c r="BF107" s="247">
        <f>IF(N107="snížená",J107,0)</f>
        <v>0</v>
      </c>
      <c r="BG107" s="247">
        <f>IF(N107="zákl. přenesená",J107,0)</f>
        <v>0</v>
      </c>
      <c r="BH107" s="247">
        <f>IF(N107="sníž. přenesená",J107,0)</f>
        <v>0</v>
      </c>
      <c r="BI107" s="247">
        <f>IF(N107="nulová",J107,0)</f>
        <v>0</v>
      </c>
      <c r="BJ107" s="25" t="s">
        <v>87</v>
      </c>
      <c r="BK107" s="247">
        <f>ROUND(I107*H107,2)</f>
        <v>0</v>
      </c>
      <c r="BL107" s="25" t="s">
        <v>301</v>
      </c>
      <c r="BM107" s="25" t="s">
        <v>216</v>
      </c>
    </row>
    <row r="108" spans="2:47" s="1" customFormat="1" ht="13.5">
      <c r="B108" s="47"/>
      <c r="C108" s="75"/>
      <c r="D108" s="248" t="s">
        <v>176</v>
      </c>
      <c r="E108" s="75"/>
      <c r="F108" s="249" t="s">
        <v>3216</v>
      </c>
      <c r="G108" s="75"/>
      <c r="H108" s="75"/>
      <c r="I108" s="204"/>
      <c r="J108" s="75"/>
      <c r="K108" s="75"/>
      <c r="L108" s="73"/>
      <c r="M108" s="250"/>
      <c r="N108" s="48"/>
      <c r="O108" s="48"/>
      <c r="P108" s="48"/>
      <c r="Q108" s="48"/>
      <c r="R108" s="48"/>
      <c r="S108" s="48"/>
      <c r="T108" s="96"/>
      <c r="AT108" s="25" t="s">
        <v>176</v>
      </c>
      <c r="AU108" s="25" t="s">
        <v>25</v>
      </c>
    </row>
    <row r="109" spans="2:65" s="1" customFormat="1" ht="14.4" customHeight="1">
      <c r="B109" s="47"/>
      <c r="C109" s="236" t="s">
        <v>174</v>
      </c>
      <c r="D109" s="236" t="s">
        <v>169</v>
      </c>
      <c r="E109" s="237" t="s">
        <v>3217</v>
      </c>
      <c r="F109" s="238" t="s">
        <v>3218</v>
      </c>
      <c r="G109" s="239" t="s">
        <v>3112</v>
      </c>
      <c r="H109" s="240">
        <v>2</v>
      </c>
      <c r="I109" s="241"/>
      <c r="J109" s="242">
        <f>ROUND(I109*H109,2)</f>
        <v>0</v>
      </c>
      <c r="K109" s="238" t="s">
        <v>24</v>
      </c>
      <c r="L109" s="73"/>
      <c r="M109" s="243" t="s">
        <v>24</v>
      </c>
      <c r="N109" s="244" t="s">
        <v>47</v>
      </c>
      <c r="O109" s="48"/>
      <c r="P109" s="245">
        <f>O109*H109</f>
        <v>0</v>
      </c>
      <c r="Q109" s="245">
        <v>0</v>
      </c>
      <c r="R109" s="245">
        <f>Q109*H109</f>
        <v>0</v>
      </c>
      <c r="S109" s="245">
        <v>0</v>
      </c>
      <c r="T109" s="246">
        <f>S109*H109</f>
        <v>0</v>
      </c>
      <c r="AR109" s="25" t="s">
        <v>301</v>
      </c>
      <c r="AT109" s="25" t="s">
        <v>169</v>
      </c>
      <c r="AU109" s="25" t="s">
        <v>25</v>
      </c>
      <c r="AY109" s="25" t="s">
        <v>167</v>
      </c>
      <c r="BE109" s="247">
        <f>IF(N109="základní",J109,0)</f>
        <v>0</v>
      </c>
      <c r="BF109" s="247">
        <f>IF(N109="snížená",J109,0)</f>
        <v>0</v>
      </c>
      <c r="BG109" s="247">
        <f>IF(N109="zákl. přenesená",J109,0)</f>
        <v>0</v>
      </c>
      <c r="BH109" s="247">
        <f>IF(N109="sníž. přenesená",J109,0)</f>
        <v>0</v>
      </c>
      <c r="BI109" s="247">
        <f>IF(N109="nulová",J109,0)</f>
        <v>0</v>
      </c>
      <c r="BJ109" s="25" t="s">
        <v>87</v>
      </c>
      <c r="BK109" s="247">
        <f>ROUND(I109*H109,2)</f>
        <v>0</v>
      </c>
      <c r="BL109" s="25" t="s">
        <v>301</v>
      </c>
      <c r="BM109" s="25" t="s">
        <v>235</v>
      </c>
    </row>
    <row r="110" spans="2:47" s="1" customFormat="1" ht="13.5">
      <c r="B110" s="47"/>
      <c r="C110" s="75"/>
      <c r="D110" s="248" t="s">
        <v>176</v>
      </c>
      <c r="E110" s="75"/>
      <c r="F110" s="249" t="s">
        <v>3218</v>
      </c>
      <c r="G110" s="75"/>
      <c r="H110" s="75"/>
      <c r="I110" s="204"/>
      <c r="J110" s="75"/>
      <c r="K110" s="75"/>
      <c r="L110" s="73"/>
      <c r="M110" s="250"/>
      <c r="N110" s="48"/>
      <c r="O110" s="48"/>
      <c r="P110" s="48"/>
      <c r="Q110" s="48"/>
      <c r="R110" s="48"/>
      <c r="S110" s="48"/>
      <c r="T110" s="96"/>
      <c r="AT110" s="25" t="s">
        <v>176</v>
      </c>
      <c r="AU110" s="25" t="s">
        <v>25</v>
      </c>
    </row>
    <row r="111" spans="2:65" s="1" customFormat="1" ht="14.4" customHeight="1">
      <c r="B111" s="47"/>
      <c r="C111" s="285" t="s">
        <v>208</v>
      </c>
      <c r="D111" s="285" t="s">
        <v>293</v>
      </c>
      <c r="E111" s="286" t="s">
        <v>3219</v>
      </c>
      <c r="F111" s="287" t="s">
        <v>3220</v>
      </c>
      <c r="G111" s="288" t="s">
        <v>3112</v>
      </c>
      <c r="H111" s="289">
        <v>1</v>
      </c>
      <c r="I111" s="290"/>
      <c r="J111" s="291">
        <f>ROUND(I111*H111,2)</f>
        <v>0</v>
      </c>
      <c r="K111" s="287" t="s">
        <v>24</v>
      </c>
      <c r="L111" s="292"/>
      <c r="M111" s="293" t="s">
        <v>24</v>
      </c>
      <c r="N111" s="294" t="s">
        <v>47</v>
      </c>
      <c r="O111" s="48"/>
      <c r="P111" s="245">
        <f>O111*H111</f>
        <v>0</v>
      </c>
      <c r="Q111" s="245">
        <v>0</v>
      </c>
      <c r="R111" s="245">
        <f>Q111*H111</f>
        <v>0</v>
      </c>
      <c r="S111" s="245">
        <v>0</v>
      </c>
      <c r="T111" s="246">
        <f>S111*H111</f>
        <v>0</v>
      </c>
      <c r="AR111" s="25" t="s">
        <v>419</v>
      </c>
      <c r="AT111" s="25" t="s">
        <v>293</v>
      </c>
      <c r="AU111" s="25" t="s">
        <v>25</v>
      </c>
      <c r="AY111" s="25" t="s">
        <v>167</v>
      </c>
      <c r="BE111" s="247">
        <f>IF(N111="základní",J111,0)</f>
        <v>0</v>
      </c>
      <c r="BF111" s="247">
        <f>IF(N111="snížená",J111,0)</f>
        <v>0</v>
      </c>
      <c r="BG111" s="247">
        <f>IF(N111="zákl. přenesená",J111,0)</f>
        <v>0</v>
      </c>
      <c r="BH111" s="247">
        <f>IF(N111="sníž. přenesená",J111,0)</f>
        <v>0</v>
      </c>
      <c r="BI111" s="247">
        <f>IF(N111="nulová",J111,0)</f>
        <v>0</v>
      </c>
      <c r="BJ111" s="25" t="s">
        <v>87</v>
      </c>
      <c r="BK111" s="247">
        <f>ROUND(I111*H111,2)</f>
        <v>0</v>
      </c>
      <c r="BL111" s="25" t="s">
        <v>301</v>
      </c>
      <c r="BM111" s="25" t="s">
        <v>3221</v>
      </c>
    </row>
    <row r="112" spans="2:47" s="1" customFormat="1" ht="13.5">
      <c r="B112" s="47"/>
      <c r="C112" s="75"/>
      <c r="D112" s="248" t="s">
        <v>176</v>
      </c>
      <c r="E112" s="75"/>
      <c r="F112" s="249" t="s">
        <v>3222</v>
      </c>
      <c r="G112" s="75"/>
      <c r="H112" s="75"/>
      <c r="I112" s="204"/>
      <c r="J112" s="75"/>
      <c r="K112" s="75"/>
      <c r="L112" s="73"/>
      <c r="M112" s="250"/>
      <c r="N112" s="48"/>
      <c r="O112" s="48"/>
      <c r="P112" s="48"/>
      <c r="Q112" s="48"/>
      <c r="R112" s="48"/>
      <c r="S112" s="48"/>
      <c r="T112" s="96"/>
      <c r="AT112" s="25" t="s">
        <v>176</v>
      </c>
      <c r="AU112" s="25" t="s">
        <v>25</v>
      </c>
    </row>
    <row r="113" spans="2:65" s="1" customFormat="1" ht="14.4" customHeight="1">
      <c r="B113" s="47"/>
      <c r="C113" s="285" t="s">
        <v>216</v>
      </c>
      <c r="D113" s="285" t="s">
        <v>293</v>
      </c>
      <c r="E113" s="286" t="s">
        <v>3223</v>
      </c>
      <c r="F113" s="287" t="s">
        <v>3224</v>
      </c>
      <c r="G113" s="288" t="s">
        <v>3112</v>
      </c>
      <c r="H113" s="289">
        <v>1</v>
      </c>
      <c r="I113" s="290"/>
      <c r="J113" s="291">
        <f>ROUND(I113*H113,2)</f>
        <v>0</v>
      </c>
      <c r="K113" s="287" t="s">
        <v>24</v>
      </c>
      <c r="L113" s="292"/>
      <c r="M113" s="293" t="s">
        <v>24</v>
      </c>
      <c r="N113" s="294" t="s">
        <v>47</v>
      </c>
      <c r="O113" s="48"/>
      <c r="P113" s="245">
        <f>O113*H113</f>
        <v>0</v>
      </c>
      <c r="Q113" s="245">
        <v>0</v>
      </c>
      <c r="R113" s="245">
        <f>Q113*H113</f>
        <v>0</v>
      </c>
      <c r="S113" s="245">
        <v>0</v>
      </c>
      <c r="T113" s="246">
        <f>S113*H113</f>
        <v>0</v>
      </c>
      <c r="AR113" s="25" t="s">
        <v>419</v>
      </c>
      <c r="AT113" s="25" t="s">
        <v>293</v>
      </c>
      <c r="AU113" s="25" t="s">
        <v>25</v>
      </c>
      <c r="AY113" s="25" t="s">
        <v>167</v>
      </c>
      <c r="BE113" s="247">
        <f>IF(N113="základní",J113,0)</f>
        <v>0</v>
      </c>
      <c r="BF113" s="247">
        <f>IF(N113="snížená",J113,0)</f>
        <v>0</v>
      </c>
      <c r="BG113" s="247">
        <f>IF(N113="zákl. přenesená",J113,0)</f>
        <v>0</v>
      </c>
      <c r="BH113" s="247">
        <f>IF(N113="sníž. přenesená",J113,0)</f>
        <v>0</v>
      </c>
      <c r="BI113" s="247">
        <f>IF(N113="nulová",J113,0)</f>
        <v>0</v>
      </c>
      <c r="BJ113" s="25" t="s">
        <v>87</v>
      </c>
      <c r="BK113" s="247">
        <f>ROUND(I113*H113,2)</f>
        <v>0</v>
      </c>
      <c r="BL113" s="25" t="s">
        <v>301</v>
      </c>
      <c r="BM113" s="25" t="s">
        <v>3225</v>
      </c>
    </row>
    <row r="114" spans="2:47" s="1" customFormat="1" ht="13.5">
      <c r="B114" s="47"/>
      <c r="C114" s="75"/>
      <c r="D114" s="248" t="s">
        <v>176</v>
      </c>
      <c r="E114" s="75"/>
      <c r="F114" s="249" t="s">
        <v>3226</v>
      </c>
      <c r="G114" s="75"/>
      <c r="H114" s="75"/>
      <c r="I114" s="204"/>
      <c r="J114" s="75"/>
      <c r="K114" s="75"/>
      <c r="L114" s="73"/>
      <c r="M114" s="250"/>
      <c r="N114" s="48"/>
      <c r="O114" s="48"/>
      <c r="P114" s="48"/>
      <c r="Q114" s="48"/>
      <c r="R114" s="48"/>
      <c r="S114" s="48"/>
      <c r="T114" s="96"/>
      <c r="AT114" s="25" t="s">
        <v>176</v>
      </c>
      <c r="AU114" s="25" t="s">
        <v>25</v>
      </c>
    </row>
    <row r="115" spans="2:63" s="11" customFormat="1" ht="37.4" customHeight="1">
      <c r="B115" s="220"/>
      <c r="C115" s="221"/>
      <c r="D115" s="222" t="s">
        <v>74</v>
      </c>
      <c r="E115" s="223" t="s">
        <v>3227</v>
      </c>
      <c r="F115" s="223" t="s">
        <v>3228</v>
      </c>
      <c r="G115" s="221"/>
      <c r="H115" s="221"/>
      <c r="I115" s="224"/>
      <c r="J115" s="225">
        <f>BK115</f>
        <v>0</v>
      </c>
      <c r="K115" s="221"/>
      <c r="L115" s="226"/>
      <c r="M115" s="227"/>
      <c r="N115" s="228"/>
      <c r="O115" s="228"/>
      <c r="P115" s="229">
        <f>P116</f>
        <v>0</v>
      </c>
      <c r="Q115" s="228"/>
      <c r="R115" s="229">
        <f>R116</f>
        <v>0</v>
      </c>
      <c r="S115" s="228"/>
      <c r="T115" s="230">
        <f>T116</f>
        <v>0</v>
      </c>
      <c r="AR115" s="231" t="s">
        <v>87</v>
      </c>
      <c r="AT115" s="232" t="s">
        <v>74</v>
      </c>
      <c r="AU115" s="232" t="s">
        <v>75</v>
      </c>
      <c r="AY115" s="231" t="s">
        <v>167</v>
      </c>
      <c r="BK115" s="233">
        <f>BK116</f>
        <v>0</v>
      </c>
    </row>
    <row r="116" spans="2:63" s="11" customFormat="1" ht="19.9" customHeight="1">
      <c r="B116" s="220"/>
      <c r="C116" s="221"/>
      <c r="D116" s="222" t="s">
        <v>74</v>
      </c>
      <c r="E116" s="234" t="s">
        <v>3229</v>
      </c>
      <c r="F116" s="234" t="s">
        <v>3230</v>
      </c>
      <c r="G116" s="221"/>
      <c r="H116" s="221"/>
      <c r="I116" s="224"/>
      <c r="J116" s="235">
        <f>BK116</f>
        <v>0</v>
      </c>
      <c r="K116" s="221"/>
      <c r="L116" s="226"/>
      <c r="M116" s="227"/>
      <c r="N116" s="228"/>
      <c r="O116" s="228"/>
      <c r="P116" s="229">
        <f>P117+P118+P119+P152+P167+P194+P214</f>
        <v>0</v>
      </c>
      <c r="Q116" s="228"/>
      <c r="R116" s="229">
        <f>R117+R118+R119+R152+R167+R194+R214</f>
        <v>0</v>
      </c>
      <c r="S116" s="228"/>
      <c r="T116" s="230">
        <f>T117+T118+T119+T152+T167+T194+T214</f>
        <v>0</v>
      </c>
      <c r="AR116" s="231" t="s">
        <v>87</v>
      </c>
      <c r="AT116" s="232" t="s">
        <v>74</v>
      </c>
      <c r="AU116" s="232" t="s">
        <v>25</v>
      </c>
      <c r="AY116" s="231" t="s">
        <v>167</v>
      </c>
      <c r="BK116" s="233">
        <f>BK117+BK118+BK119+BK152+BK167+BK194+BK214</f>
        <v>0</v>
      </c>
    </row>
    <row r="117" spans="2:65" s="1" customFormat="1" ht="14.4" customHeight="1">
      <c r="B117" s="47"/>
      <c r="C117" s="236" t="s">
        <v>223</v>
      </c>
      <c r="D117" s="236" t="s">
        <v>169</v>
      </c>
      <c r="E117" s="237" t="s">
        <v>3231</v>
      </c>
      <c r="F117" s="238" t="s">
        <v>3232</v>
      </c>
      <c r="G117" s="239" t="s">
        <v>3112</v>
      </c>
      <c r="H117" s="240">
        <v>1</v>
      </c>
      <c r="I117" s="241"/>
      <c r="J117" s="242">
        <f>ROUND(I117*H117,2)</f>
        <v>0</v>
      </c>
      <c r="K117" s="238" t="s">
        <v>24</v>
      </c>
      <c r="L117" s="73"/>
      <c r="M117" s="243" t="s">
        <v>24</v>
      </c>
      <c r="N117" s="244" t="s">
        <v>47</v>
      </c>
      <c r="O117" s="48"/>
      <c r="P117" s="245">
        <f>O117*H117</f>
        <v>0</v>
      </c>
      <c r="Q117" s="245">
        <v>0</v>
      </c>
      <c r="R117" s="245">
        <f>Q117*H117</f>
        <v>0</v>
      </c>
      <c r="S117" s="245">
        <v>0</v>
      </c>
      <c r="T117" s="246">
        <f>S117*H117</f>
        <v>0</v>
      </c>
      <c r="AR117" s="25" t="s">
        <v>301</v>
      </c>
      <c r="AT117" s="25" t="s">
        <v>169</v>
      </c>
      <c r="AU117" s="25" t="s">
        <v>87</v>
      </c>
      <c r="AY117" s="25" t="s">
        <v>167</v>
      </c>
      <c r="BE117" s="247">
        <f>IF(N117="základní",J117,0)</f>
        <v>0</v>
      </c>
      <c r="BF117" s="247">
        <f>IF(N117="snížená",J117,0)</f>
        <v>0</v>
      </c>
      <c r="BG117" s="247">
        <f>IF(N117="zákl. přenesená",J117,0)</f>
        <v>0</v>
      </c>
      <c r="BH117" s="247">
        <f>IF(N117="sníž. přenesená",J117,0)</f>
        <v>0</v>
      </c>
      <c r="BI117" s="247">
        <f>IF(N117="nulová",J117,0)</f>
        <v>0</v>
      </c>
      <c r="BJ117" s="25" t="s">
        <v>87</v>
      </c>
      <c r="BK117" s="247">
        <f>ROUND(I117*H117,2)</f>
        <v>0</v>
      </c>
      <c r="BL117" s="25" t="s">
        <v>301</v>
      </c>
      <c r="BM117" s="25" t="s">
        <v>3233</v>
      </c>
    </row>
    <row r="118" spans="2:47" s="1" customFormat="1" ht="13.5">
      <c r="B118" s="47"/>
      <c r="C118" s="75"/>
      <c r="D118" s="248" t="s">
        <v>176</v>
      </c>
      <c r="E118" s="75"/>
      <c r="F118" s="249" t="s">
        <v>3234</v>
      </c>
      <c r="G118" s="75"/>
      <c r="H118" s="75"/>
      <c r="I118" s="204"/>
      <c r="J118" s="75"/>
      <c r="K118" s="75"/>
      <c r="L118" s="73"/>
      <c r="M118" s="250"/>
      <c r="N118" s="48"/>
      <c r="O118" s="48"/>
      <c r="P118" s="48"/>
      <c r="Q118" s="48"/>
      <c r="R118" s="48"/>
      <c r="S118" s="48"/>
      <c r="T118" s="96"/>
      <c r="AT118" s="25" t="s">
        <v>176</v>
      </c>
      <c r="AU118" s="25" t="s">
        <v>87</v>
      </c>
    </row>
    <row r="119" spans="2:63" s="11" customFormat="1" ht="22.3" customHeight="1">
      <c r="B119" s="220"/>
      <c r="C119" s="221"/>
      <c r="D119" s="222" t="s">
        <v>74</v>
      </c>
      <c r="E119" s="234" t="s">
        <v>3235</v>
      </c>
      <c r="F119" s="234" t="s">
        <v>3236</v>
      </c>
      <c r="G119" s="221"/>
      <c r="H119" s="221"/>
      <c r="I119" s="224"/>
      <c r="J119" s="235">
        <f>BK119</f>
        <v>0</v>
      </c>
      <c r="K119" s="221"/>
      <c r="L119" s="226"/>
      <c r="M119" s="227"/>
      <c r="N119" s="228"/>
      <c r="O119" s="228"/>
      <c r="P119" s="229">
        <f>SUM(P120:P151)</f>
        <v>0</v>
      </c>
      <c r="Q119" s="228"/>
      <c r="R119" s="229">
        <f>SUM(R120:R151)</f>
        <v>0</v>
      </c>
      <c r="S119" s="228"/>
      <c r="T119" s="230">
        <f>SUM(T120:T151)</f>
        <v>0</v>
      </c>
      <c r="AR119" s="231" t="s">
        <v>87</v>
      </c>
      <c r="AT119" s="232" t="s">
        <v>74</v>
      </c>
      <c r="AU119" s="232" t="s">
        <v>87</v>
      </c>
      <c r="AY119" s="231" t="s">
        <v>167</v>
      </c>
      <c r="BK119" s="233">
        <f>SUM(BK120:BK151)</f>
        <v>0</v>
      </c>
    </row>
    <row r="120" spans="2:65" s="1" customFormat="1" ht="14.4" customHeight="1">
      <c r="B120" s="47"/>
      <c r="C120" s="236" t="s">
        <v>235</v>
      </c>
      <c r="D120" s="236" t="s">
        <v>169</v>
      </c>
      <c r="E120" s="237" t="s">
        <v>3237</v>
      </c>
      <c r="F120" s="238" t="s">
        <v>3238</v>
      </c>
      <c r="G120" s="239" t="s">
        <v>270</v>
      </c>
      <c r="H120" s="240">
        <v>40</v>
      </c>
      <c r="I120" s="241"/>
      <c r="J120" s="242">
        <f>ROUND(I120*H120,2)</f>
        <v>0</v>
      </c>
      <c r="K120" s="238" t="s">
        <v>24</v>
      </c>
      <c r="L120" s="73"/>
      <c r="M120" s="243" t="s">
        <v>24</v>
      </c>
      <c r="N120" s="244" t="s">
        <v>47</v>
      </c>
      <c r="O120" s="48"/>
      <c r="P120" s="245">
        <f>O120*H120</f>
        <v>0</v>
      </c>
      <c r="Q120" s="245">
        <v>0</v>
      </c>
      <c r="R120" s="245">
        <f>Q120*H120</f>
        <v>0</v>
      </c>
      <c r="S120" s="245">
        <v>0</v>
      </c>
      <c r="T120" s="246">
        <f>S120*H120</f>
        <v>0</v>
      </c>
      <c r="AR120" s="25" t="s">
        <v>301</v>
      </c>
      <c r="AT120" s="25" t="s">
        <v>169</v>
      </c>
      <c r="AU120" s="25" t="s">
        <v>190</v>
      </c>
      <c r="AY120" s="25" t="s">
        <v>167</v>
      </c>
      <c r="BE120" s="247">
        <f>IF(N120="základní",J120,0)</f>
        <v>0</v>
      </c>
      <c r="BF120" s="247">
        <f>IF(N120="snížená",J120,0)</f>
        <v>0</v>
      </c>
      <c r="BG120" s="247">
        <f>IF(N120="zákl. přenesená",J120,0)</f>
        <v>0</v>
      </c>
      <c r="BH120" s="247">
        <f>IF(N120="sníž. přenesená",J120,0)</f>
        <v>0</v>
      </c>
      <c r="BI120" s="247">
        <f>IF(N120="nulová",J120,0)</f>
        <v>0</v>
      </c>
      <c r="BJ120" s="25" t="s">
        <v>87</v>
      </c>
      <c r="BK120" s="247">
        <f>ROUND(I120*H120,2)</f>
        <v>0</v>
      </c>
      <c r="BL120" s="25" t="s">
        <v>301</v>
      </c>
      <c r="BM120" s="25" t="s">
        <v>248</v>
      </c>
    </row>
    <row r="121" spans="2:47" s="1" customFormat="1" ht="13.5">
      <c r="B121" s="47"/>
      <c r="C121" s="75"/>
      <c r="D121" s="248" t="s">
        <v>176</v>
      </c>
      <c r="E121" s="75"/>
      <c r="F121" s="249" t="s">
        <v>3238</v>
      </c>
      <c r="G121" s="75"/>
      <c r="H121" s="75"/>
      <c r="I121" s="204"/>
      <c r="J121" s="75"/>
      <c r="K121" s="75"/>
      <c r="L121" s="73"/>
      <c r="M121" s="250"/>
      <c r="N121" s="48"/>
      <c r="O121" s="48"/>
      <c r="P121" s="48"/>
      <c r="Q121" s="48"/>
      <c r="R121" s="48"/>
      <c r="S121" s="48"/>
      <c r="T121" s="96"/>
      <c r="AT121" s="25" t="s">
        <v>176</v>
      </c>
      <c r="AU121" s="25" t="s">
        <v>190</v>
      </c>
    </row>
    <row r="122" spans="2:65" s="1" customFormat="1" ht="14.4" customHeight="1">
      <c r="B122" s="47"/>
      <c r="C122" s="236" t="s">
        <v>243</v>
      </c>
      <c r="D122" s="236" t="s">
        <v>169</v>
      </c>
      <c r="E122" s="237" t="s">
        <v>3239</v>
      </c>
      <c r="F122" s="238" t="s">
        <v>3240</v>
      </c>
      <c r="G122" s="239" t="s">
        <v>270</v>
      </c>
      <c r="H122" s="240">
        <v>550</v>
      </c>
      <c r="I122" s="241"/>
      <c r="J122" s="242">
        <f>ROUND(I122*H122,2)</f>
        <v>0</v>
      </c>
      <c r="K122" s="238" t="s">
        <v>24</v>
      </c>
      <c r="L122" s="73"/>
      <c r="M122" s="243" t="s">
        <v>24</v>
      </c>
      <c r="N122" s="244" t="s">
        <v>47</v>
      </c>
      <c r="O122" s="48"/>
      <c r="P122" s="245">
        <f>O122*H122</f>
        <v>0</v>
      </c>
      <c r="Q122" s="245">
        <v>0</v>
      </c>
      <c r="R122" s="245">
        <f>Q122*H122</f>
        <v>0</v>
      </c>
      <c r="S122" s="245">
        <v>0</v>
      </c>
      <c r="T122" s="246">
        <f>S122*H122</f>
        <v>0</v>
      </c>
      <c r="AR122" s="25" t="s">
        <v>301</v>
      </c>
      <c r="AT122" s="25" t="s">
        <v>169</v>
      </c>
      <c r="AU122" s="25" t="s">
        <v>190</v>
      </c>
      <c r="AY122" s="25" t="s">
        <v>167</v>
      </c>
      <c r="BE122" s="247">
        <f>IF(N122="základní",J122,0)</f>
        <v>0</v>
      </c>
      <c r="BF122" s="247">
        <f>IF(N122="snížená",J122,0)</f>
        <v>0</v>
      </c>
      <c r="BG122" s="247">
        <f>IF(N122="zákl. přenesená",J122,0)</f>
        <v>0</v>
      </c>
      <c r="BH122" s="247">
        <f>IF(N122="sníž. přenesená",J122,0)</f>
        <v>0</v>
      </c>
      <c r="BI122" s="247">
        <f>IF(N122="nulová",J122,0)</f>
        <v>0</v>
      </c>
      <c r="BJ122" s="25" t="s">
        <v>87</v>
      </c>
      <c r="BK122" s="247">
        <f>ROUND(I122*H122,2)</f>
        <v>0</v>
      </c>
      <c r="BL122" s="25" t="s">
        <v>301</v>
      </c>
      <c r="BM122" s="25" t="s">
        <v>267</v>
      </c>
    </row>
    <row r="123" spans="2:47" s="1" customFormat="1" ht="13.5">
      <c r="B123" s="47"/>
      <c r="C123" s="75"/>
      <c r="D123" s="248" t="s">
        <v>176</v>
      </c>
      <c r="E123" s="75"/>
      <c r="F123" s="249" t="s">
        <v>3240</v>
      </c>
      <c r="G123" s="75"/>
      <c r="H123" s="75"/>
      <c r="I123" s="204"/>
      <c r="J123" s="75"/>
      <c r="K123" s="75"/>
      <c r="L123" s="73"/>
      <c r="M123" s="250"/>
      <c r="N123" s="48"/>
      <c r="O123" s="48"/>
      <c r="P123" s="48"/>
      <c r="Q123" s="48"/>
      <c r="R123" s="48"/>
      <c r="S123" s="48"/>
      <c r="T123" s="96"/>
      <c r="AT123" s="25" t="s">
        <v>176</v>
      </c>
      <c r="AU123" s="25" t="s">
        <v>190</v>
      </c>
    </row>
    <row r="124" spans="2:65" s="1" customFormat="1" ht="14.4" customHeight="1">
      <c r="B124" s="47"/>
      <c r="C124" s="236" t="s">
        <v>248</v>
      </c>
      <c r="D124" s="236" t="s">
        <v>169</v>
      </c>
      <c r="E124" s="237" t="s">
        <v>3241</v>
      </c>
      <c r="F124" s="238" t="s">
        <v>3242</v>
      </c>
      <c r="G124" s="239" t="s">
        <v>270</v>
      </c>
      <c r="H124" s="240">
        <v>380</v>
      </c>
      <c r="I124" s="241"/>
      <c r="J124" s="242">
        <f>ROUND(I124*H124,2)</f>
        <v>0</v>
      </c>
      <c r="K124" s="238" t="s">
        <v>24</v>
      </c>
      <c r="L124" s="73"/>
      <c r="M124" s="243" t="s">
        <v>24</v>
      </c>
      <c r="N124" s="244" t="s">
        <v>47</v>
      </c>
      <c r="O124" s="48"/>
      <c r="P124" s="245">
        <f>O124*H124</f>
        <v>0</v>
      </c>
      <c r="Q124" s="245">
        <v>0</v>
      </c>
      <c r="R124" s="245">
        <f>Q124*H124</f>
        <v>0</v>
      </c>
      <c r="S124" s="245">
        <v>0</v>
      </c>
      <c r="T124" s="246">
        <f>S124*H124</f>
        <v>0</v>
      </c>
      <c r="AR124" s="25" t="s">
        <v>301</v>
      </c>
      <c r="AT124" s="25" t="s">
        <v>169</v>
      </c>
      <c r="AU124" s="25" t="s">
        <v>190</v>
      </c>
      <c r="AY124" s="25" t="s">
        <v>167</v>
      </c>
      <c r="BE124" s="247">
        <f>IF(N124="základní",J124,0)</f>
        <v>0</v>
      </c>
      <c r="BF124" s="247">
        <f>IF(N124="snížená",J124,0)</f>
        <v>0</v>
      </c>
      <c r="BG124" s="247">
        <f>IF(N124="zákl. přenesená",J124,0)</f>
        <v>0</v>
      </c>
      <c r="BH124" s="247">
        <f>IF(N124="sníž. přenesená",J124,0)</f>
        <v>0</v>
      </c>
      <c r="BI124" s="247">
        <f>IF(N124="nulová",J124,0)</f>
        <v>0</v>
      </c>
      <c r="BJ124" s="25" t="s">
        <v>87</v>
      </c>
      <c r="BK124" s="247">
        <f>ROUND(I124*H124,2)</f>
        <v>0</v>
      </c>
      <c r="BL124" s="25" t="s">
        <v>301</v>
      </c>
      <c r="BM124" s="25" t="s">
        <v>279</v>
      </c>
    </row>
    <row r="125" spans="2:47" s="1" customFormat="1" ht="13.5">
      <c r="B125" s="47"/>
      <c r="C125" s="75"/>
      <c r="D125" s="248" t="s">
        <v>176</v>
      </c>
      <c r="E125" s="75"/>
      <c r="F125" s="249" t="s">
        <v>3242</v>
      </c>
      <c r="G125" s="75"/>
      <c r="H125" s="75"/>
      <c r="I125" s="204"/>
      <c r="J125" s="75"/>
      <c r="K125" s="75"/>
      <c r="L125" s="73"/>
      <c r="M125" s="250"/>
      <c r="N125" s="48"/>
      <c r="O125" s="48"/>
      <c r="P125" s="48"/>
      <c r="Q125" s="48"/>
      <c r="R125" s="48"/>
      <c r="S125" s="48"/>
      <c r="T125" s="96"/>
      <c r="AT125" s="25" t="s">
        <v>176</v>
      </c>
      <c r="AU125" s="25" t="s">
        <v>190</v>
      </c>
    </row>
    <row r="126" spans="2:65" s="1" customFormat="1" ht="14.4" customHeight="1">
      <c r="B126" s="47"/>
      <c r="C126" s="236" t="s">
        <v>261</v>
      </c>
      <c r="D126" s="236" t="s">
        <v>169</v>
      </c>
      <c r="E126" s="237" t="s">
        <v>3243</v>
      </c>
      <c r="F126" s="238" t="s">
        <v>3244</v>
      </c>
      <c r="G126" s="239" t="s">
        <v>270</v>
      </c>
      <c r="H126" s="240">
        <v>20</v>
      </c>
      <c r="I126" s="241"/>
      <c r="J126" s="242">
        <f>ROUND(I126*H126,2)</f>
        <v>0</v>
      </c>
      <c r="K126" s="238" t="s">
        <v>24</v>
      </c>
      <c r="L126" s="73"/>
      <c r="M126" s="243" t="s">
        <v>24</v>
      </c>
      <c r="N126" s="244" t="s">
        <v>47</v>
      </c>
      <c r="O126" s="48"/>
      <c r="P126" s="245">
        <f>O126*H126</f>
        <v>0</v>
      </c>
      <c r="Q126" s="245">
        <v>0</v>
      </c>
      <c r="R126" s="245">
        <f>Q126*H126</f>
        <v>0</v>
      </c>
      <c r="S126" s="245">
        <v>0</v>
      </c>
      <c r="T126" s="246">
        <f>S126*H126</f>
        <v>0</v>
      </c>
      <c r="AR126" s="25" t="s">
        <v>301</v>
      </c>
      <c r="AT126" s="25" t="s">
        <v>169</v>
      </c>
      <c r="AU126" s="25" t="s">
        <v>190</v>
      </c>
      <c r="AY126" s="25" t="s">
        <v>167</v>
      </c>
      <c r="BE126" s="247">
        <f>IF(N126="základní",J126,0)</f>
        <v>0</v>
      </c>
      <c r="BF126" s="247">
        <f>IF(N126="snížená",J126,0)</f>
        <v>0</v>
      </c>
      <c r="BG126" s="247">
        <f>IF(N126="zákl. přenesená",J126,0)</f>
        <v>0</v>
      </c>
      <c r="BH126" s="247">
        <f>IF(N126="sníž. přenesená",J126,0)</f>
        <v>0</v>
      </c>
      <c r="BI126" s="247">
        <f>IF(N126="nulová",J126,0)</f>
        <v>0</v>
      </c>
      <c r="BJ126" s="25" t="s">
        <v>87</v>
      </c>
      <c r="BK126" s="247">
        <f>ROUND(I126*H126,2)</f>
        <v>0</v>
      </c>
      <c r="BL126" s="25" t="s">
        <v>301</v>
      </c>
      <c r="BM126" s="25" t="s">
        <v>301</v>
      </c>
    </row>
    <row r="127" spans="2:47" s="1" customFormat="1" ht="13.5">
      <c r="B127" s="47"/>
      <c r="C127" s="75"/>
      <c r="D127" s="248" t="s">
        <v>176</v>
      </c>
      <c r="E127" s="75"/>
      <c r="F127" s="249" t="s">
        <v>3244</v>
      </c>
      <c r="G127" s="75"/>
      <c r="H127" s="75"/>
      <c r="I127" s="204"/>
      <c r="J127" s="75"/>
      <c r="K127" s="75"/>
      <c r="L127" s="73"/>
      <c r="M127" s="250"/>
      <c r="N127" s="48"/>
      <c r="O127" s="48"/>
      <c r="P127" s="48"/>
      <c r="Q127" s="48"/>
      <c r="R127" s="48"/>
      <c r="S127" s="48"/>
      <c r="T127" s="96"/>
      <c r="AT127" s="25" t="s">
        <v>176</v>
      </c>
      <c r="AU127" s="25" t="s">
        <v>190</v>
      </c>
    </row>
    <row r="128" spans="2:65" s="1" customFormat="1" ht="14.4" customHeight="1">
      <c r="B128" s="47"/>
      <c r="C128" s="236" t="s">
        <v>267</v>
      </c>
      <c r="D128" s="236" t="s">
        <v>169</v>
      </c>
      <c r="E128" s="237" t="s">
        <v>3245</v>
      </c>
      <c r="F128" s="238" t="s">
        <v>3246</v>
      </c>
      <c r="G128" s="239" t="s">
        <v>270</v>
      </c>
      <c r="H128" s="240">
        <v>25</v>
      </c>
      <c r="I128" s="241"/>
      <c r="J128" s="242">
        <f>ROUND(I128*H128,2)</f>
        <v>0</v>
      </c>
      <c r="K128" s="238" t="s">
        <v>24</v>
      </c>
      <c r="L128" s="73"/>
      <c r="M128" s="243" t="s">
        <v>24</v>
      </c>
      <c r="N128" s="244" t="s">
        <v>47</v>
      </c>
      <c r="O128" s="48"/>
      <c r="P128" s="245">
        <f>O128*H128</f>
        <v>0</v>
      </c>
      <c r="Q128" s="245">
        <v>0</v>
      </c>
      <c r="R128" s="245">
        <f>Q128*H128</f>
        <v>0</v>
      </c>
      <c r="S128" s="245">
        <v>0</v>
      </c>
      <c r="T128" s="246">
        <f>S128*H128</f>
        <v>0</v>
      </c>
      <c r="AR128" s="25" t="s">
        <v>301</v>
      </c>
      <c r="AT128" s="25" t="s">
        <v>169</v>
      </c>
      <c r="AU128" s="25" t="s">
        <v>190</v>
      </c>
      <c r="AY128" s="25" t="s">
        <v>167</v>
      </c>
      <c r="BE128" s="247">
        <f>IF(N128="základní",J128,0)</f>
        <v>0</v>
      </c>
      <c r="BF128" s="247">
        <f>IF(N128="snížená",J128,0)</f>
        <v>0</v>
      </c>
      <c r="BG128" s="247">
        <f>IF(N128="zákl. přenesená",J128,0)</f>
        <v>0</v>
      </c>
      <c r="BH128" s="247">
        <f>IF(N128="sníž. přenesená",J128,0)</f>
        <v>0</v>
      </c>
      <c r="BI128" s="247">
        <f>IF(N128="nulová",J128,0)</f>
        <v>0</v>
      </c>
      <c r="BJ128" s="25" t="s">
        <v>87</v>
      </c>
      <c r="BK128" s="247">
        <f>ROUND(I128*H128,2)</f>
        <v>0</v>
      </c>
      <c r="BL128" s="25" t="s">
        <v>301</v>
      </c>
      <c r="BM128" s="25" t="s">
        <v>320</v>
      </c>
    </row>
    <row r="129" spans="2:47" s="1" customFormat="1" ht="13.5">
      <c r="B129" s="47"/>
      <c r="C129" s="75"/>
      <c r="D129" s="248" t="s">
        <v>176</v>
      </c>
      <c r="E129" s="75"/>
      <c r="F129" s="249" t="s">
        <v>3246</v>
      </c>
      <c r="G129" s="75"/>
      <c r="H129" s="75"/>
      <c r="I129" s="204"/>
      <c r="J129" s="75"/>
      <c r="K129" s="75"/>
      <c r="L129" s="73"/>
      <c r="M129" s="250"/>
      <c r="N129" s="48"/>
      <c r="O129" s="48"/>
      <c r="P129" s="48"/>
      <c r="Q129" s="48"/>
      <c r="R129" s="48"/>
      <c r="S129" s="48"/>
      <c r="T129" s="96"/>
      <c r="AT129" s="25" t="s">
        <v>176</v>
      </c>
      <c r="AU129" s="25" t="s">
        <v>190</v>
      </c>
    </row>
    <row r="130" spans="2:65" s="1" customFormat="1" ht="14.4" customHeight="1">
      <c r="B130" s="47"/>
      <c r="C130" s="236" t="s">
        <v>274</v>
      </c>
      <c r="D130" s="236" t="s">
        <v>169</v>
      </c>
      <c r="E130" s="237" t="s">
        <v>3247</v>
      </c>
      <c r="F130" s="238" t="s">
        <v>3248</v>
      </c>
      <c r="G130" s="239" t="s">
        <v>270</v>
      </c>
      <c r="H130" s="240">
        <v>90</v>
      </c>
      <c r="I130" s="241"/>
      <c r="J130" s="242">
        <f>ROUND(I130*H130,2)</f>
        <v>0</v>
      </c>
      <c r="K130" s="238" t="s">
        <v>24</v>
      </c>
      <c r="L130" s="73"/>
      <c r="M130" s="243" t="s">
        <v>24</v>
      </c>
      <c r="N130" s="244" t="s">
        <v>47</v>
      </c>
      <c r="O130" s="48"/>
      <c r="P130" s="245">
        <f>O130*H130</f>
        <v>0</v>
      </c>
      <c r="Q130" s="245">
        <v>0</v>
      </c>
      <c r="R130" s="245">
        <f>Q130*H130</f>
        <v>0</v>
      </c>
      <c r="S130" s="245">
        <v>0</v>
      </c>
      <c r="T130" s="246">
        <f>S130*H130</f>
        <v>0</v>
      </c>
      <c r="AR130" s="25" t="s">
        <v>301</v>
      </c>
      <c r="AT130" s="25" t="s">
        <v>169</v>
      </c>
      <c r="AU130" s="25" t="s">
        <v>190</v>
      </c>
      <c r="AY130" s="25" t="s">
        <v>167</v>
      </c>
      <c r="BE130" s="247">
        <f>IF(N130="základní",J130,0)</f>
        <v>0</v>
      </c>
      <c r="BF130" s="247">
        <f>IF(N130="snížená",J130,0)</f>
        <v>0</v>
      </c>
      <c r="BG130" s="247">
        <f>IF(N130="zákl. přenesená",J130,0)</f>
        <v>0</v>
      </c>
      <c r="BH130" s="247">
        <f>IF(N130="sníž. přenesená",J130,0)</f>
        <v>0</v>
      </c>
      <c r="BI130" s="247">
        <f>IF(N130="nulová",J130,0)</f>
        <v>0</v>
      </c>
      <c r="BJ130" s="25" t="s">
        <v>87</v>
      </c>
      <c r="BK130" s="247">
        <f>ROUND(I130*H130,2)</f>
        <v>0</v>
      </c>
      <c r="BL130" s="25" t="s">
        <v>301</v>
      </c>
      <c r="BM130" s="25" t="s">
        <v>331</v>
      </c>
    </row>
    <row r="131" spans="2:47" s="1" customFormat="1" ht="13.5">
      <c r="B131" s="47"/>
      <c r="C131" s="75"/>
      <c r="D131" s="248" t="s">
        <v>176</v>
      </c>
      <c r="E131" s="75"/>
      <c r="F131" s="249" t="s">
        <v>3248</v>
      </c>
      <c r="G131" s="75"/>
      <c r="H131" s="75"/>
      <c r="I131" s="204"/>
      <c r="J131" s="75"/>
      <c r="K131" s="75"/>
      <c r="L131" s="73"/>
      <c r="M131" s="250"/>
      <c r="N131" s="48"/>
      <c r="O131" s="48"/>
      <c r="P131" s="48"/>
      <c r="Q131" s="48"/>
      <c r="R131" s="48"/>
      <c r="S131" s="48"/>
      <c r="T131" s="96"/>
      <c r="AT131" s="25" t="s">
        <v>176</v>
      </c>
      <c r="AU131" s="25" t="s">
        <v>190</v>
      </c>
    </row>
    <row r="132" spans="2:65" s="1" customFormat="1" ht="14.4" customHeight="1">
      <c r="B132" s="47"/>
      <c r="C132" s="236" t="s">
        <v>279</v>
      </c>
      <c r="D132" s="236" t="s">
        <v>169</v>
      </c>
      <c r="E132" s="237" t="s">
        <v>3249</v>
      </c>
      <c r="F132" s="238" t="s">
        <v>3250</v>
      </c>
      <c r="G132" s="239" t="s">
        <v>270</v>
      </c>
      <c r="H132" s="240">
        <v>4</v>
      </c>
      <c r="I132" s="241"/>
      <c r="J132" s="242">
        <f>ROUND(I132*H132,2)</f>
        <v>0</v>
      </c>
      <c r="K132" s="238" t="s">
        <v>24</v>
      </c>
      <c r="L132" s="73"/>
      <c r="M132" s="243" t="s">
        <v>24</v>
      </c>
      <c r="N132" s="244" t="s">
        <v>47</v>
      </c>
      <c r="O132" s="48"/>
      <c r="P132" s="245">
        <f>O132*H132</f>
        <v>0</v>
      </c>
      <c r="Q132" s="245">
        <v>0</v>
      </c>
      <c r="R132" s="245">
        <f>Q132*H132</f>
        <v>0</v>
      </c>
      <c r="S132" s="245">
        <v>0</v>
      </c>
      <c r="T132" s="246">
        <f>S132*H132</f>
        <v>0</v>
      </c>
      <c r="AR132" s="25" t="s">
        <v>301</v>
      </c>
      <c r="AT132" s="25" t="s">
        <v>169</v>
      </c>
      <c r="AU132" s="25" t="s">
        <v>190</v>
      </c>
      <c r="AY132" s="25" t="s">
        <v>167</v>
      </c>
      <c r="BE132" s="247">
        <f>IF(N132="základní",J132,0)</f>
        <v>0</v>
      </c>
      <c r="BF132" s="247">
        <f>IF(N132="snížená",J132,0)</f>
        <v>0</v>
      </c>
      <c r="BG132" s="247">
        <f>IF(N132="zákl. přenesená",J132,0)</f>
        <v>0</v>
      </c>
      <c r="BH132" s="247">
        <f>IF(N132="sníž. přenesená",J132,0)</f>
        <v>0</v>
      </c>
      <c r="BI132" s="247">
        <f>IF(N132="nulová",J132,0)</f>
        <v>0</v>
      </c>
      <c r="BJ132" s="25" t="s">
        <v>87</v>
      </c>
      <c r="BK132" s="247">
        <f>ROUND(I132*H132,2)</f>
        <v>0</v>
      </c>
      <c r="BL132" s="25" t="s">
        <v>301</v>
      </c>
      <c r="BM132" s="25" t="s">
        <v>348</v>
      </c>
    </row>
    <row r="133" spans="2:47" s="1" customFormat="1" ht="13.5">
      <c r="B133" s="47"/>
      <c r="C133" s="75"/>
      <c r="D133" s="248" t="s">
        <v>176</v>
      </c>
      <c r="E133" s="75"/>
      <c r="F133" s="249" t="s">
        <v>3250</v>
      </c>
      <c r="G133" s="75"/>
      <c r="H133" s="75"/>
      <c r="I133" s="204"/>
      <c r="J133" s="75"/>
      <c r="K133" s="75"/>
      <c r="L133" s="73"/>
      <c r="M133" s="250"/>
      <c r="N133" s="48"/>
      <c r="O133" s="48"/>
      <c r="P133" s="48"/>
      <c r="Q133" s="48"/>
      <c r="R133" s="48"/>
      <c r="S133" s="48"/>
      <c r="T133" s="96"/>
      <c r="AT133" s="25" t="s">
        <v>176</v>
      </c>
      <c r="AU133" s="25" t="s">
        <v>190</v>
      </c>
    </row>
    <row r="134" spans="2:65" s="1" customFormat="1" ht="14.4" customHeight="1">
      <c r="B134" s="47"/>
      <c r="C134" s="236" t="s">
        <v>10</v>
      </c>
      <c r="D134" s="236" t="s">
        <v>169</v>
      </c>
      <c r="E134" s="237" t="s">
        <v>3251</v>
      </c>
      <c r="F134" s="238" t="s">
        <v>3252</v>
      </c>
      <c r="G134" s="239" t="s">
        <v>270</v>
      </c>
      <c r="H134" s="240">
        <v>5</v>
      </c>
      <c r="I134" s="241"/>
      <c r="J134" s="242">
        <f>ROUND(I134*H134,2)</f>
        <v>0</v>
      </c>
      <c r="K134" s="238" t="s">
        <v>24</v>
      </c>
      <c r="L134" s="73"/>
      <c r="M134" s="243" t="s">
        <v>24</v>
      </c>
      <c r="N134" s="244" t="s">
        <v>47</v>
      </c>
      <c r="O134" s="48"/>
      <c r="P134" s="245">
        <f>O134*H134</f>
        <v>0</v>
      </c>
      <c r="Q134" s="245">
        <v>0</v>
      </c>
      <c r="R134" s="245">
        <f>Q134*H134</f>
        <v>0</v>
      </c>
      <c r="S134" s="245">
        <v>0</v>
      </c>
      <c r="T134" s="246">
        <f>S134*H134</f>
        <v>0</v>
      </c>
      <c r="AR134" s="25" t="s">
        <v>301</v>
      </c>
      <c r="AT134" s="25" t="s">
        <v>169</v>
      </c>
      <c r="AU134" s="25" t="s">
        <v>190</v>
      </c>
      <c r="AY134" s="25" t="s">
        <v>167</v>
      </c>
      <c r="BE134" s="247">
        <f>IF(N134="základní",J134,0)</f>
        <v>0</v>
      </c>
      <c r="BF134" s="247">
        <f>IF(N134="snížená",J134,0)</f>
        <v>0</v>
      </c>
      <c r="BG134" s="247">
        <f>IF(N134="zákl. přenesená",J134,0)</f>
        <v>0</v>
      </c>
      <c r="BH134" s="247">
        <f>IF(N134="sníž. přenesená",J134,0)</f>
        <v>0</v>
      </c>
      <c r="BI134" s="247">
        <f>IF(N134="nulová",J134,0)</f>
        <v>0</v>
      </c>
      <c r="BJ134" s="25" t="s">
        <v>87</v>
      </c>
      <c r="BK134" s="247">
        <f>ROUND(I134*H134,2)</f>
        <v>0</v>
      </c>
      <c r="BL134" s="25" t="s">
        <v>301</v>
      </c>
      <c r="BM134" s="25" t="s">
        <v>361</v>
      </c>
    </row>
    <row r="135" spans="2:47" s="1" customFormat="1" ht="13.5">
      <c r="B135" s="47"/>
      <c r="C135" s="75"/>
      <c r="D135" s="248" t="s">
        <v>176</v>
      </c>
      <c r="E135" s="75"/>
      <c r="F135" s="249" t="s">
        <v>3252</v>
      </c>
      <c r="G135" s="75"/>
      <c r="H135" s="75"/>
      <c r="I135" s="204"/>
      <c r="J135" s="75"/>
      <c r="K135" s="75"/>
      <c r="L135" s="73"/>
      <c r="M135" s="250"/>
      <c r="N135" s="48"/>
      <c r="O135" s="48"/>
      <c r="P135" s="48"/>
      <c r="Q135" s="48"/>
      <c r="R135" s="48"/>
      <c r="S135" s="48"/>
      <c r="T135" s="96"/>
      <c r="AT135" s="25" t="s">
        <v>176</v>
      </c>
      <c r="AU135" s="25" t="s">
        <v>190</v>
      </c>
    </row>
    <row r="136" spans="2:65" s="1" customFormat="1" ht="14.4" customHeight="1">
      <c r="B136" s="47"/>
      <c r="C136" s="236" t="s">
        <v>301</v>
      </c>
      <c r="D136" s="236" t="s">
        <v>169</v>
      </c>
      <c r="E136" s="237" t="s">
        <v>3253</v>
      </c>
      <c r="F136" s="238" t="s">
        <v>3254</v>
      </c>
      <c r="G136" s="239" t="s">
        <v>270</v>
      </c>
      <c r="H136" s="240">
        <v>28</v>
      </c>
      <c r="I136" s="241"/>
      <c r="J136" s="242">
        <f>ROUND(I136*H136,2)</f>
        <v>0</v>
      </c>
      <c r="K136" s="238" t="s">
        <v>24</v>
      </c>
      <c r="L136" s="73"/>
      <c r="M136" s="243" t="s">
        <v>24</v>
      </c>
      <c r="N136" s="244" t="s">
        <v>47</v>
      </c>
      <c r="O136" s="48"/>
      <c r="P136" s="245">
        <f>O136*H136</f>
        <v>0</v>
      </c>
      <c r="Q136" s="245">
        <v>0</v>
      </c>
      <c r="R136" s="245">
        <f>Q136*H136</f>
        <v>0</v>
      </c>
      <c r="S136" s="245">
        <v>0</v>
      </c>
      <c r="T136" s="246">
        <f>S136*H136</f>
        <v>0</v>
      </c>
      <c r="AR136" s="25" t="s">
        <v>301</v>
      </c>
      <c r="AT136" s="25" t="s">
        <v>169</v>
      </c>
      <c r="AU136" s="25" t="s">
        <v>190</v>
      </c>
      <c r="AY136" s="25" t="s">
        <v>167</v>
      </c>
      <c r="BE136" s="247">
        <f>IF(N136="základní",J136,0)</f>
        <v>0</v>
      </c>
      <c r="BF136" s="247">
        <f>IF(N136="snížená",J136,0)</f>
        <v>0</v>
      </c>
      <c r="BG136" s="247">
        <f>IF(N136="zákl. přenesená",J136,0)</f>
        <v>0</v>
      </c>
      <c r="BH136" s="247">
        <f>IF(N136="sníž. přenesená",J136,0)</f>
        <v>0</v>
      </c>
      <c r="BI136" s="247">
        <f>IF(N136="nulová",J136,0)</f>
        <v>0</v>
      </c>
      <c r="BJ136" s="25" t="s">
        <v>87</v>
      </c>
      <c r="BK136" s="247">
        <f>ROUND(I136*H136,2)</f>
        <v>0</v>
      </c>
      <c r="BL136" s="25" t="s">
        <v>301</v>
      </c>
      <c r="BM136" s="25" t="s">
        <v>376</v>
      </c>
    </row>
    <row r="137" spans="2:47" s="1" customFormat="1" ht="13.5">
      <c r="B137" s="47"/>
      <c r="C137" s="75"/>
      <c r="D137" s="248" t="s">
        <v>176</v>
      </c>
      <c r="E137" s="75"/>
      <c r="F137" s="249" t="s">
        <v>3254</v>
      </c>
      <c r="G137" s="75"/>
      <c r="H137" s="75"/>
      <c r="I137" s="204"/>
      <c r="J137" s="75"/>
      <c r="K137" s="75"/>
      <c r="L137" s="73"/>
      <c r="M137" s="250"/>
      <c r="N137" s="48"/>
      <c r="O137" s="48"/>
      <c r="P137" s="48"/>
      <c r="Q137" s="48"/>
      <c r="R137" s="48"/>
      <c r="S137" s="48"/>
      <c r="T137" s="96"/>
      <c r="AT137" s="25" t="s">
        <v>176</v>
      </c>
      <c r="AU137" s="25" t="s">
        <v>190</v>
      </c>
    </row>
    <row r="138" spans="2:65" s="1" customFormat="1" ht="14.4" customHeight="1">
      <c r="B138" s="47"/>
      <c r="C138" s="236" t="s">
        <v>310</v>
      </c>
      <c r="D138" s="236" t="s">
        <v>169</v>
      </c>
      <c r="E138" s="237" t="s">
        <v>3255</v>
      </c>
      <c r="F138" s="238" t="s">
        <v>3256</v>
      </c>
      <c r="G138" s="239" t="s">
        <v>270</v>
      </c>
      <c r="H138" s="240">
        <v>80</v>
      </c>
      <c r="I138" s="241"/>
      <c r="J138" s="242">
        <f>ROUND(I138*H138,2)</f>
        <v>0</v>
      </c>
      <c r="K138" s="238" t="s">
        <v>24</v>
      </c>
      <c r="L138" s="73"/>
      <c r="M138" s="243" t="s">
        <v>24</v>
      </c>
      <c r="N138" s="244" t="s">
        <v>47</v>
      </c>
      <c r="O138" s="48"/>
      <c r="P138" s="245">
        <f>O138*H138</f>
        <v>0</v>
      </c>
      <c r="Q138" s="245">
        <v>0</v>
      </c>
      <c r="R138" s="245">
        <f>Q138*H138</f>
        <v>0</v>
      </c>
      <c r="S138" s="245">
        <v>0</v>
      </c>
      <c r="T138" s="246">
        <f>S138*H138</f>
        <v>0</v>
      </c>
      <c r="AR138" s="25" t="s">
        <v>301</v>
      </c>
      <c r="AT138" s="25" t="s">
        <v>169</v>
      </c>
      <c r="AU138" s="25" t="s">
        <v>190</v>
      </c>
      <c r="AY138" s="25" t="s">
        <v>167</v>
      </c>
      <c r="BE138" s="247">
        <f>IF(N138="základní",J138,0)</f>
        <v>0</v>
      </c>
      <c r="BF138" s="247">
        <f>IF(N138="snížená",J138,0)</f>
        <v>0</v>
      </c>
      <c r="BG138" s="247">
        <f>IF(N138="zákl. přenesená",J138,0)</f>
        <v>0</v>
      </c>
      <c r="BH138" s="247">
        <f>IF(N138="sníž. přenesená",J138,0)</f>
        <v>0</v>
      </c>
      <c r="BI138" s="247">
        <f>IF(N138="nulová",J138,0)</f>
        <v>0</v>
      </c>
      <c r="BJ138" s="25" t="s">
        <v>87</v>
      </c>
      <c r="BK138" s="247">
        <f>ROUND(I138*H138,2)</f>
        <v>0</v>
      </c>
      <c r="BL138" s="25" t="s">
        <v>301</v>
      </c>
      <c r="BM138" s="25" t="s">
        <v>388</v>
      </c>
    </row>
    <row r="139" spans="2:47" s="1" customFormat="1" ht="13.5">
      <c r="B139" s="47"/>
      <c r="C139" s="75"/>
      <c r="D139" s="248" t="s">
        <v>176</v>
      </c>
      <c r="E139" s="75"/>
      <c r="F139" s="249" t="s">
        <v>3256</v>
      </c>
      <c r="G139" s="75"/>
      <c r="H139" s="75"/>
      <c r="I139" s="204"/>
      <c r="J139" s="75"/>
      <c r="K139" s="75"/>
      <c r="L139" s="73"/>
      <c r="M139" s="250"/>
      <c r="N139" s="48"/>
      <c r="O139" s="48"/>
      <c r="P139" s="48"/>
      <c r="Q139" s="48"/>
      <c r="R139" s="48"/>
      <c r="S139" s="48"/>
      <c r="T139" s="96"/>
      <c r="AT139" s="25" t="s">
        <v>176</v>
      </c>
      <c r="AU139" s="25" t="s">
        <v>190</v>
      </c>
    </row>
    <row r="140" spans="2:65" s="1" customFormat="1" ht="14.4" customHeight="1">
      <c r="B140" s="47"/>
      <c r="C140" s="236" t="s">
        <v>320</v>
      </c>
      <c r="D140" s="236" t="s">
        <v>169</v>
      </c>
      <c r="E140" s="237" t="s">
        <v>3257</v>
      </c>
      <c r="F140" s="238" t="s">
        <v>3258</v>
      </c>
      <c r="G140" s="239" t="s">
        <v>270</v>
      </c>
      <c r="H140" s="240">
        <v>150</v>
      </c>
      <c r="I140" s="241"/>
      <c r="J140" s="242">
        <f>ROUND(I140*H140,2)</f>
        <v>0</v>
      </c>
      <c r="K140" s="238" t="s">
        <v>24</v>
      </c>
      <c r="L140" s="73"/>
      <c r="M140" s="243" t="s">
        <v>24</v>
      </c>
      <c r="N140" s="244" t="s">
        <v>47</v>
      </c>
      <c r="O140" s="48"/>
      <c r="P140" s="245">
        <f>O140*H140</f>
        <v>0</v>
      </c>
      <c r="Q140" s="245">
        <v>0</v>
      </c>
      <c r="R140" s="245">
        <f>Q140*H140</f>
        <v>0</v>
      </c>
      <c r="S140" s="245">
        <v>0</v>
      </c>
      <c r="T140" s="246">
        <f>S140*H140</f>
        <v>0</v>
      </c>
      <c r="AR140" s="25" t="s">
        <v>301</v>
      </c>
      <c r="AT140" s="25" t="s">
        <v>169</v>
      </c>
      <c r="AU140" s="25" t="s">
        <v>190</v>
      </c>
      <c r="AY140" s="25" t="s">
        <v>167</v>
      </c>
      <c r="BE140" s="247">
        <f>IF(N140="základní",J140,0)</f>
        <v>0</v>
      </c>
      <c r="BF140" s="247">
        <f>IF(N140="snížená",J140,0)</f>
        <v>0</v>
      </c>
      <c r="BG140" s="247">
        <f>IF(N140="zákl. přenesená",J140,0)</f>
        <v>0</v>
      </c>
      <c r="BH140" s="247">
        <f>IF(N140="sníž. přenesená",J140,0)</f>
        <v>0</v>
      </c>
      <c r="BI140" s="247">
        <f>IF(N140="nulová",J140,0)</f>
        <v>0</v>
      </c>
      <c r="BJ140" s="25" t="s">
        <v>87</v>
      </c>
      <c r="BK140" s="247">
        <f>ROUND(I140*H140,2)</f>
        <v>0</v>
      </c>
      <c r="BL140" s="25" t="s">
        <v>301</v>
      </c>
      <c r="BM140" s="25" t="s">
        <v>402</v>
      </c>
    </row>
    <row r="141" spans="2:47" s="1" customFormat="1" ht="13.5">
      <c r="B141" s="47"/>
      <c r="C141" s="75"/>
      <c r="D141" s="248" t="s">
        <v>176</v>
      </c>
      <c r="E141" s="75"/>
      <c r="F141" s="249" t="s">
        <v>3258</v>
      </c>
      <c r="G141" s="75"/>
      <c r="H141" s="75"/>
      <c r="I141" s="204"/>
      <c r="J141" s="75"/>
      <c r="K141" s="75"/>
      <c r="L141" s="73"/>
      <c r="M141" s="250"/>
      <c r="N141" s="48"/>
      <c r="O141" s="48"/>
      <c r="P141" s="48"/>
      <c r="Q141" s="48"/>
      <c r="R141" s="48"/>
      <c r="S141" s="48"/>
      <c r="T141" s="96"/>
      <c r="AT141" s="25" t="s">
        <v>176</v>
      </c>
      <c r="AU141" s="25" t="s">
        <v>190</v>
      </c>
    </row>
    <row r="142" spans="2:65" s="1" customFormat="1" ht="14.4" customHeight="1">
      <c r="B142" s="47"/>
      <c r="C142" s="236" t="s">
        <v>325</v>
      </c>
      <c r="D142" s="236" t="s">
        <v>169</v>
      </c>
      <c r="E142" s="237" t="s">
        <v>3259</v>
      </c>
      <c r="F142" s="238" t="s">
        <v>3260</v>
      </c>
      <c r="G142" s="239" t="s">
        <v>270</v>
      </c>
      <c r="H142" s="240">
        <v>90</v>
      </c>
      <c r="I142" s="241"/>
      <c r="J142" s="242">
        <f>ROUND(I142*H142,2)</f>
        <v>0</v>
      </c>
      <c r="K142" s="238" t="s">
        <v>24</v>
      </c>
      <c r="L142" s="73"/>
      <c r="M142" s="243" t="s">
        <v>24</v>
      </c>
      <c r="N142" s="244" t="s">
        <v>47</v>
      </c>
      <c r="O142" s="48"/>
      <c r="P142" s="245">
        <f>O142*H142</f>
        <v>0</v>
      </c>
      <c r="Q142" s="245">
        <v>0</v>
      </c>
      <c r="R142" s="245">
        <f>Q142*H142</f>
        <v>0</v>
      </c>
      <c r="S142" s="245">
        <v>0</v>
      </c>
      <c r="T142" s="246">
        <f>S142*H142</f>
        <v>0</v>
      </c>
      <c r="AR142" s="25" t="s">
        <v>301</v>
      </c>
      <c r="AT142" s="25" t="s">
        <v>169</v>
      </c>
      <c r="AU142" s="25" t="s">
        <v>190</v>
      </c>
      <c r="AY142" s="25" t="s">
        <v>167</v>
      </c>
      <c r="BE142" s="247">
        <f>IF(N142="základní",J142,0)</f>
        <v>0</v>
      </c>
      <c r="BF142" s="247">
        <f>IF(N142="snížená",J142,0)</f>
        <v>0</v>
      </c>
      <c r="BG142" s="247">
        <f>IF(N142="zákl. přenesená",J142,0)</f>
        <v>0</v>
      </c>
      <c r="BH142" s="247">
        <f>IF(N142="sníž. přenesená",J142,0)</f>
        <v>0</v>
      </c>
      <c r="BI142" s="247">
        <f>IF(N142="nulová",J142,0)</f>
        <v>0</v>
      </c>
      <c r="BJ142" s="25" t="s">
        <v>87</v>
      </c>
      <c r="BK142" s="247">
        <f>ROUND(I142*H142,2)</f>
        <v>0</v>
      </c>
      <c r="BL142" s="25" t="s">
        <v>301</v>
      </c>
      <c r="BM142" s="25" t="s">
        <v>419</v>
      </c>
    </row>
    <row r="143" spans="2:47" s="1" customFormat="1" ht="13.5">
      <c r="B143" s="47"/>
      <c r="C143" s="75"/>
      <c r="D143" s="248" t="s">
        <v>176</v>
      </c>
      <c r="E143" s="75"/>
      <c r="F143" s="249" t="s">
        <v>3260</v>
      </c>
      <c r="G143" s="75"/>
      <c r="H143" s="75"/>
      <c r="I143" s="204"/>
      <c r="J143" s="75"/>
      <c r="K143" s="75"/>
      <c r="L143" s="73"/>
      <c r="M143" s="250"/>
      <c r="N143" s="48"/>
      <c r="O143" s="48"/>
      <c r="P143" s="48"/>
      <c r="Q143" s="48"/>
      <c r="R143" s="48"/>
      <c r="S143" s="48"/>
      <c r="T143" s="96"/>
      <c r="AT143" s="25" t="s">
        <v>176</v>
      </c>
      <c r="AU143" s="25" t="s">
        <v>190</v>
      </c>
    </row>
    <row r="144" spans="2:65" s="1" customFormat="1" ht="14.4" customHeight="1">
      <c r="B144" s="47"/>
      <c r="C144" s="236" t="s">
        <v>331</v>
      </c>
      <c r="D144" s="236" t="s">
        <v>169</v>
      </c>
      <c r="E144" s="237" t="s">
        <v>3261</v>
      </c>
      <c r="F144" s="238" t="s">
        <v>3262</v>
      </c>
      <c r="G144" s="239" t="s">
        <v>270</v>
      </c>
      <c r="H144" s="240">
        <v>120</v>
      </c>
      <c r="I144" s="241"/>
      <c r="J144" s="242">
        <f>ROUND(I144*H144,2)</f>
        <v>0</v>
      </c>
      <c r="K144" s="238" t="s">
        <v>24</v>
      </c>
      <c r="L144" s="73"/>
      <c r="M144" s="243" t="s">
        <v>24</v>
      </c>
      <c r="N144" s="244" t="s">
        <v>47</v>
      </c>
      <c r="O144" s="48"/>
      <c r="P144" s="245">
        <f>O144*H144</f>
        <v>0</v>
      </c>
      <c r="Q144" s="245">
        <v>0</v>
      </c>
      <c r="R144" s="245">
        <f>Q144*H144</f>
        <v>0</v>
      </c>
      <c r="S144" s="245">
        <v>0</v>
      </c>
      <c r="T144" s="246">
        <f>S144*H144</f>
        <v>0</v>
      </c>
      <c r="AR144" s="25" t="s">
        <v>301</v>
      </c>
      <c r="AT144" s="25" t="s">
        <v>169</v>
      </c>
      <c r="AU144" s="25" t="s">
        <v>190</v>
      </c>
      <c r="AY144" s="25" t="s">
        <v>167</v>
      </c>
      <c r="BE144" s="247">
        <f>IF(N144="základní",J144,0)</f>
        <v>0</v>
      </c>
      <c r="BF144" s="247">
        <f>IF(N144="snížená",J144,0)</f>
        <v>0</v>
      </c>
      <c r="BG144" s="247">
        <f>IF(N144="zákl. přenesená",J144,0)</f>
        <v>0</v>
      </c>
      <c r="BH144" s="247">
        <f>IF(N144="sníž. přenesená",J144,0)</f>
        <v>0</v>
      </c>
      <c r="BI144" s="247">
        <f>IF(N144="nulová",J144,0)</f>
        <v>0</v>
      </c>
      <c r="BJ144" s="25" t="s">
        <v>87</v>
      </c>
      <c r="BK144" s="247">
        <f>ROUND(I144*H144,2)</f>
        <v>0</v>
      </c>
      <c r="BL144" s="25" t="s">
        <v>301</v>
      </c>
      <c r="BM144" s="25" t="s">
        <v>438</v>
      </c>
    </row>
    <row r="145" spans="2:47" s="1" customFormat="1" ht="13.5">
      <c r="B145" s="47"/>
      <c r="C145" s="75"/>
      <c r="D145" s="248" t="s">
        <v>176</v>
      </c>
      <c r="E145" s="75"/>
      <c r="F145" s="249" t="s">
        <v>3262</v>
      </c>
      <c r="G145" s="75"/>
      <c r="H145" s="75"/>
      <c r="I145" s="204"/>
      <c r="J145" s="75"/>
      <c r="K145" s="75"/>
      <c r="L145" s="73"/>
      <c r="M145" s="250"/>
      <c r="N145" s="48"/>
      <c r="O145" s="48"/>
      <c r="P145" s="48"/>
      <c r="Q145" s="48"/>
      <c r="R145" s="48"/>
      <c r="S145" s="48"/>
      <c r="T145" s="96"/>
      <c r="AT145" s="25" t="s">
        <v>176</v>
      </c>
      <c r="AU145" s="25" t="s">
        <v>190</v>
      </c>
    </row>
    <row r="146" spans="2:65" s="1" customFormat="1" ht="14.4" customHeight="1">
      <c r="B146" s="47"/>
      <c r="C146" s="236" t="s">
        <v>9</v>
      </c>
      <c r="D146" s="236" t="s">
        <v>169</v>
      </c>
      <c r="E146" s="237" t="s">
        <v>3263</v>
      </c>
      <c r="F146" s="238" t="s">
        <v>3264</v>
      </c>
      <c r="G146" s="239" t="s">
        <v>270</v>
      </c>
      <c r="H146" s="240">
        <v>5</v>
      </c>
      <c r="I146" s="241"/>
      <c r="J146" s="242">
        <f>ROUND(I146*H146,2)</f>
        <v>0</v>
      </c>
      <c r="K146" s="238" t="s">
        <v>24</v>
      </c>
      <c r="L146" s="73"/>
      <c r="M146" s="243" t="s">
        <v>24</v>
      </c>
      <c r="N146" s="244" t="s">
        <v>47</v>
      </c>
      <c r="O146" s="48"/>
      <c r="P146" s="245">
        <f>O146*H146</f>
        <v>0</v>
      </c>
      <c r="Q146" s="245">
        <v>0</v>
      </c>
      <c r="R146" s="245">
        <f>Q146*H146</f>
        <v>0</v>
      </c>
      <c r="S146" s="245">
        <v>0</v>
      </c>
      <c r="T146" s="246">
        <f>S146*H146</f>
        <v>0</v>
      </c>
      <c r="AR146" s="25" t="s">
        <v>301</v>
      </c>
      <c r="AT146" s="25" t="s">
        <v>169</v>
      </c>
      <c r="AU146" s="25" t="s">
        <v>190</v>
      </c>
      <c r="AY146" s="25" t="s">
        <v>167</v>
      </c>
      <c r="BE146" s="247">
        <f>IF(N146="základní",J146,0)</f>
        <v>0</v>
      </c>
      <c r="BF146" s="247">
        <f>IF(N146="snížená",J146,0)</f>
        <v>0</v>
      </c>
      <c r="BG146" s="247">
        <f>IF(N146="zákl. přenesená",J146,0)</f>
        <v>0</v>
      </c>
      <c r="BH146" s="247">
        <f>IF(N146="sníž. přenesená",J146,0)</f>
        <v>0</v>
      </c>
      <c r="BI146" s="247">
        <f>IF(N146="nulová",J146,0)</f>
        <v>0</v>
      </c>
      <c r="BJ146" s="25" t="s">
        <v>87</v>
      </c>
      <c r="BK146" s="247">
        <f>ROUND(I146*H146,2)</f>
        <v>0</v>
      </c>
      <c r="BL146" s="25" t="s">
        <v>301</v>
      </c>
      <c r="BM146" s="25" t="s">
        <v>455</v>
      </c>
    </row>
    <row r="147" spans="2:47" s="1" customFormat="1" ht="13.5">
      <c r="B147" s="47"/>
      <c r="C147" s="75"/>
      <c r="D147" s="248" t="s">
        <v>176</v>
      </c>
      <c r="E147" s="75"/>
      <c r="F147" s="249" t="s">
        <v>3264</v>
      </c>
      <c r="G147" s="75"/>
      <c r="H147" s="75"/>
      <c r="I147" s="204"/>
      <c r="J147" s="75"/>
      <c r="K147" s="75"/>
      <c r="L147" s="73"/>
      <c r="M147" s="250"/>
      <c r="N147" s="48"/>
      <c r="O147" s="48"/>
      <c r="P147" s="48"/>
      <c r="Q147" s="48"/>
      <c r="R147" s="48"/>
      <c r="S147" s="48"/>
      <c r="T147" s="96"/>
      <c r="AT147" s="25" t="s">
        <v>176</v>
      </c>
      <c r="AU147" s="25" t="s">
        <v>190</v>
      </c>
    </row>
    <row r="148" spans="2:65" s="1" customFormat="1" ht="14.4" customHeight="1">
      <c r="B148" s="47"/>
      <c r="C148" s="236" t="s">
        <v>348</v>
      </c>
      <c r="D148" s="236" t="s">
        <v>169</v>
      </c>
      <c r="E148" s="237" t="s">
        <v>3265</v>
      </c>
      <c r="F148" s="238" t="s">
        <v>3266</v>
      </c>
      <c r="G148" s="239" t="s">
        <v>270</v>
      </c>
      <c r="H148" s="240">
        <v>26</v>
      </c>
      <c r="I148" s="241"/>
      <c r="J148" s="242">
        <f>ROUND(I148*H148,2)</f>
        <v>0</v>
      </c>
      <c r="K148" s="238" t="s">
        <v>24</v>
      </c>
      <c r="L148" s="73"/>
      <c r="M148" s="243" t="s">
        <v>24</v>
      </c>
      <c r="N148" s="244" t="s">
        <v>47</v>
      </c>
      <c r="O148" s="48"/>
      <c r="P148" s="245">
        <f>O148*H148</f>
        <v>0</v>
      </c>
      <c r="Q148" s="245">
        <v>0</v>
      </c>
      <c r="R148" s="245">
        <f>Q148*H148</f>
        <v>0</v>
      </c>
      <c r="S148" s="245">
        <v>0</v>
      </c>
      <c r="T148" s="246">
        <f>S148*H148</f>
        <v>0</v>
      </c>
      <c r="AR148" s="25" t="s">
        <v>301</v>
      </c>
      <c r="AT148" s="25" t="s">
        <v>169</v>
      </c>
      <c r="AU148" s="25" t="s">
        <v>190</v>
      </c>
      <c r="AY148" s="25" t="s">
        <v>167</v>
      </c>
      <c r="BE148" s="247">
        <f>IF(N148="základní",J148,0)</f>
        <v>0</v>
      </c>
      <c r="BF148" s="247">
        <f>IF(N148="snížená",J148,0)</f>
        <v>0</v>
      </c>
      <c r="BG148" s="247">
        <f>IF(N148="zákl. přenesená",J148,0)</f>
        <v>0</v>
      </c>
      <c r="BH148" s="247">
        <f>IF(N148="sníž. přenesená",J148,0)</f>
        <v>0</v>
      </c>
      <c r="BI148" s="247">
        <f>IF(N148="nulová",J148,0)</f>
        <v>0</v>
      </c>
      <c r="BJ148" s="25" t="s">
        <v>87</v>
      </c>
      <c r="BK148" s="247">
        <f>ROUND(I148*H148,2)</f>
        <v>0</v>
      </c>
      <c r="BL148" s="25" t="s">
        <v>301</v>
      </c>
      <c r="BM148" s="25" t="s">
        <v>487</v>
      </c>
    </row>
    <row r="149" spans="2:47" s="1" customFormat="1" ht="13.5">
      <c r="B149" s="47"/>
      <c r="C149" s="75"/>
      <c r="D149" s="248" t="s">
        <v>176</v>
      </c>
      <c r="E149" s="75"/>
      <c r="F149" s="249" t="s">
        <v>3266</v>
      </c>
      <c r="G149" s="75"/>
      <c r="H149" s="75"/>
      <c r="I149" s="204"/>
      <c r="J149" s="75"/>
      <c r="K149" s="75"/>
      <c r="L149" s="73"/>
      <c r="M149" s="250"/>
      <c r="N149" s="48"/>
      <c r="O149" s="48"/>
      <c r="P149" s="48"/>
      <c r="Q149" s="48"/>
      <c r="R149" s="48"/>
      <c r="S149" s="48"/>
      <c r="T149" s="96"/>
      <c r="AT149" s="25" t="s">
        <v>176</v>
      </c>
      <c r="AU149" s="25" t="s">
        <v>190</v>
      </c>
    </row>
    <row r="150" spans="2:65" s="1" customFormat="1" ht="14.4" customHeight="1">
      <c r="B150" s="47"/>
      <c r="C150" s="236" t="s">
        <v>354</v>
      </c>
      <c r="D150" s="236" t="s">
        <v>169</v>
      </c>
      <c r="E150" s="237" t="s">
        <v>3267</v>
      </c>
      <c r="F150" s="238" t="s">
        <v>3268</v>
      </c>
      <c r="G150" s="239" t="s">
        <v>270</v>
      </c>
      <c r="H150" s="240">
        <v>15</v>
      </c>
      <c r="I150" s="241"/>
      <c r="J150" s="242">
        <f>ROUND(I150*H150,2)</f>
        <v>0</v>
      </c>
      <c r="K150" s="238" t="s">
        <v>24</v>
      </c>
      <c r="L150" s="73"/>
      <c r="M150" s="243" t="s">
        <v>24</v>
      </c>
      <c r="N150" s="244" t="s">
        <v>47</v>
      </c>
      <c r="O150" s="48"/>
      <c r="P150" s="245">
        <f>O150*H150</f>
        <v>0</v>
      </c>
      <c r="Q150" s="245">
        <v>0</v>
      </c>
      <c r="R150" s="245">
        <f>Q150*H150</f>
        <v>0</v>
      </c>
      <c r="S150" s="245">
        <v>0</v>
      </c>
      <c r="T150" s="246">
        <f>S150*H150</f>
        <v>0</v>
      </c>
      <c r="AR150" s="25" t="s">
        <v>301</v>
      </c>
      <c r="AT150" s="25" t="s">
        <v>169</v>
      </c>
      <c r="AU150" s="25" t="s">
        <v>190</v>
      </c>
      <c r="AY150" s="25" t="s">
        <v>167</v>
      </c>
      <c r="BE150" s="247">
        <f>IF(N150="základní",J150,0)</f>
        <v>0</v>
      </c>
      <c r="BF150" s="247">
        <f>IF(N150="snížená",J150,0)</f>
        <v>0</v>
      </c>
      <c r="BG150" s="247">
        <f>IF(N150="zákl. přenesená",J150,0)</f>
        <v>0</v>
      </c>
      <c r="BH150" s="247">
        <f>IF(N150="sníž. přenesená",J150,0)</f>
        <v>0</v>
      </c>
      <c r="BI150" s="247">
        <f>IF(N150="nulová",J150,0)</f>
        <v>0</v>
      </c>
      <c r="BJ150" s="25" t="s">
        <v>87</v>
      </c>
      <c r="BK150" s="247">
        <f>ROUND(I150*H150,2)</f>
        <v>0</v>
      </c>
      <c r="BL150" s="25" t="s">
        <v>301</v>
      </c>
      <c r="BM150" s="25" t="s">
        <v>505</v>
      </c>
    </row>
    <row r="151" spans="2:47" s="1" customFormat="1" ht="13.5">
      <c r="B151" s="47"/>
      <c r="C151" s="75"/>
      <c r="D151" s="248" t="s">
        <v>176</v>
      </c>
      <c r="E151" s="75"/>
      <c r="F151" s="249" t="s">
        <v>3268</v>
      </c>
      <c r="G151" s="75"/>
      <c r="H151" s="75"/>
      <c r="I151" s="204"/>
      <c r="J151" s="75"/>
      <c r="K151" s="75"/>
      <c r="L151" s="73"/>
      <c r="M151" s="250"/>
      <c r="N151" s="48"/>
      <c r="O151" s="48"/>
      <c r="P151" s="48"/>
      <c r="Q151" s="48"/>
      <c r="R151" s="48"/>
      <c r="S151" s="48"/>
      <c r="T151" s="96"/>
      <c r="AT151" s="25" t="s">
        <v>176</v>
      </c>
      <c r="AU151" s="25" t="s">
        <v>190</v>
      </c>
    </row>
    <row r="152" spans="2:63" s="11" customFormat="1" ht="22.3" customHeight="1">
      <c r="B152" s="220"/>
      <c r="C152" s="221"/>
      <c r="D152" s="222" t="s">
        <v>74</v>
      </c>
      <c r="E152" s="234" t="s">
        <v>3269</v>
      </c>
      <c r="F152" s="234" t="s">
        <v>3270</v>
      </c>
      <c r="G152" s="221"/>
      <c r="H152" s="221"/>
      <c r="I152" s="224"/>
      <c r="J152" s="235">
        <f>BK152</f>
        <v>0</v>
      </c>
      <c r="K152" s="221"/>
      <c r="L152" s="226"/>
      <c r="M152" s="227"/>
      <c r="N152" s="228"/>
      <c r="O152" s="228"/>
      <c r="P152" s="229">
        <f>SUM(P153:P166)</f>
        <v>0</v>
      </c>
      <c r="Q152" s="228"/>
      <c r="R152" s="229">
        <f>SUM(R153:R166)</f>
        <v>0</v>
      </c>
      <c r="S152" s="228"/>
      <c r="T152" s="230">
        <f>SUM(T153:T166)</f>
        <v>0</v>
      </c>
      <c r="AR152" s="231" t="s">
        <v>87</v>
      </c>
      <c r="AT152" s="232" t="s">
        <v>74</v>
      </c>
      <c r="AU152" s="232" t="s">
        <v>87</v>
      </c>
      <c r="AY152" s="231" t="s">
        <v>167</v>
      </c>
      <c r="BK152" s="233">
        <f>SUM(BK153:BK166)</f>
        <v>0</v>
      </c>
    </row>
    <row r="153" spans="2:65" s="1" customFormat="1" ht="14.4" customHeight="1">
      <c r="B153" s="47"/>
      <c r="C153" s="236" t="s">
        <v>361</v>
      </c>
      <c r="D153" s="236" t="s">
        <v>169</v>
      </c>
      <c r="E153" s="237" t="s">
        <v>3271</v>
      </c>
      <c r="F153" s="238" t="s">
        <v>3272</v>
      </c>
      <c r="G153" s="239" t="s">
        <v>3112</v>
      </c>
      <c r="H153" s="240">
        <v>5</v>
      </c>
      <c r="I153" s="241"/>
      <c r="J153" s="242">
        <f>ROUND(I153*H153,2)</f>
        <v>0</v>
      </c>
      <c r="K153" s="238" t="s">
        <v>24</v>
      </c>
      <c r="L153" s="73"/>
      <c r="M153" s="243" t="s">
        <v>24</v>
      </c>
      <c r="N153" s="244" t="s">
        <v>47</v>
      </c>
      <c r="O153" s="48"/>
      <c r="P153" s="245">
        <f>O153*H153</f>
        <v>0</v>
      </c>
      <c r="Q153" s="245">
        <v>0</v>
      </c>
      <c r="R153" s="245">
        <f>Q153*H153</f>
        <v>0</v>
      </c>
      <c r="S153" s="245">
        <v>0</v>
      </c>
      <c r="T153" s="246">
        <f>S153*H153</f>
        <v>0</v>
      </c>
      <c r="AR153" s="25" t="s">
        <v>301</v>
      </c>
      <c r="AT153" s="25" t="s">
        <v>169</v>
      </c>
      <c r="AU153" s="25" t="s">
        <v>190</v>
      </c>
      <c r="AY153" s="25" t="s">
        <v>167</v>
      </c>
      <c r="BE153" s="247">
        <f>IF(N153="základní",J153,0)</f>
        <v>0</v>
      </c>
      <c r="BF153" s="247">
        <f>IF(N153="snížená",J153,0)</f>
        <v>0</v>
      </c>
      <c r="BG153" s="247">
        <f>IF(N153="zákl. přenesená",J153,0)</f>
        <v>0</v>
      </c>
      <c r="BH153" s="247">
        <f>IF(N153="sníž. přenesená",J153,0)</f>
        <v>0</v>
      </c>
      <c r="BI153" s="247">
        <f>IF(N153="nulová",J153,0)</f>
        <v>0</v>
      </c>
      <c r="BJ153" s="25" t="s">
        <v>87</v>
      </c>
      <c r="BK153" s="247">
        <f>ROUND(I153*H153,2)</f>
        <v>0</v>
      </c>
      <c r="BL153" s="25" t="s">
        <v>301</v>
      </c>
      <c r="BM153" s="25" t="s">
        <v>523</v>
      </c>
    </row>
    <row r="154" spans="2:47" s="1" customFormat="1" ht="13.5">
      <c r="B154" s="47"/>
      <c r="C154" s="75"/>
      <c r="D154" s="248" t="s">
        <v>176</v>
      </c>
      <c r="E154" s="75"/>
      <c r="F154" s="249" t="s">
        <v>3272</v>
      </c>
      <c r="G154" s="75"/>
      <c r="H154" s="75"/>
      <c r="I154" s="204"/>
      <c r="J154" s="75"/>
      <c r="K154" s="75"/>
      <c r="L154" s="73"/>
      <c r="M154" s="250"/>
      <c r="N154" s="48"/>
      <c r="O154" s="48"/>
      <c r="P154" s="48"/>
      <c r="Q154" s="48"/>
      <c r="R154" s="48"/>
      <c r="S154" s="48"/>
      <c r="T154" s="96"/>
      <c r="AT154" s="25" t="s">
        <v>176</v>
      </c>
      <c r="AU154" s="25" t="s">
        <v>190</v>
      </c>
    </row>
    <row r="155" spans="2:65" s="1" customFormat="1" ht="14.4" customHeight="1">
      <c r="B155" s="47"/>
      <c r="C155" s="236" t="s">
        <v>367</v>
      </c>
      <c r="D155" s="236" t="s">
        <v>169</v>
      </c>
      <c r="E155" s="237" t="s">
        <v>3273</v>
      </c>
      <c r="F155" s="238" t="s">
        <v>3274</v>
      </c>
      <c r="G155" s="239" t="s">
        <v>3112</v>
      </c>
      <c r="H155" s="240">
        <v>9</v>
      </c>
      <c r="I155" s="241"/>
      <c r="J155" s="242">
        <f>ROUND(I155*H155,2)</f>
        <v>0</v>
      </c>
      <c r="K155" s="238" t="s">
        <v>24</v>
      </c>
      <c r="L155" s="73"/>
      <c r="M155" s="243" t="s">
        <v>24</v>
      </c>
      <c r="N155" s="244" t="s">
        <v>47</v>
      </c>
      <c r="O155" s="48"/>
      <c r="P155" s="245">
        <f>O155*H155</f>
        <v>0</v>
      </c>
      <c r="Q155" s="245">
        <v>0</v>
      </c>
      <c r="R155" s="245">
        <f>Q155*H155</f>
        <v>0</v>
      </c>
      <c r="S155" s="245">
        <v>0</v>
      </c>
      <c r="T155" s="246">
        <f>S155*H155</f>
        <v>0</v>
      </c>
      <c r="AR155" s="25" t="s">
        <v>301</v>
      </c>
      <c r="AT155" s="25" t="s">
        <v>169</v>
      </c>
      <c r="AU155" s="25" t="s">
        <v>190</v>
      </c>
      <c r="AY155" s="25" t="s">
        <v>167</v>
      </c>
      <c r="BE155" s="247">
        <f>IF(N155="základní",J155,0)</f>
        <v>0</v>
      </c>
      <c r="BF155" s="247">
        <f>IF(N155="snížená",J155,0)</f>
        <v>0</v>
      </c>
      <c r="BG155" s="247">
        <f>IF(N155="zákl. přenesená",J155,0)</f>
        <v>0</v>
      </c>
      <c r="BH155" s="247">
        <f>IF(N155="sníž. přenesená",J155,0)</f>
        <v>0</v>
      </c>
      <c r="BI155" s="247">
        <f>IF(N155="nulová",J155,0)</f>
        <v>0</v>
      </c>
      <c r="BJ155" s="25" t="s">
        <v>87</v>
      </c>
      <c r="BK155" s="247">
        <f>ROUND(I155*H155,2)</f>
        <v>0</v>
      </c>
      <c r="BL155" s="25" t="s">
        <v>301</v>
      </c>
      <c r="BM155" s="25" t="s">
        <v>545</v>
      </c>
    </row>
    <row r="156" spans="2:47" s="1" customFormat="1" ht="13.5">
      <c r="B156" s="47"/>
      <c r="C156" s="75"/>
      <c r="D156" s="248" t="s">
        <v>176</v>
      </c>
      <c r="E156" s="75"/>
      <c r="F156" s="249" t="s">
        <v>3274</v>
      </c>
      <c r="G156" s="75"/>
      <c r="H156" s="75"/>
      <c r="I156" s="204"/>
      <c r="J156" s="75"/>
      <c r="K156" s="75"/>
      <c r="L156" s="73"/>
      <c r="M156" s="250"/>
      <c r="N156" s="48"/>
      <c r="O156" s="48"/>
      <c r="P156" s="48"/>
      <c r="Q156" s="48"/>
      <c r="R156" s="48"/>
      <c r="S156" s="48"/>
      <c r="T156" s="96"/>
      <c r="AT156" s="25" t="s">
        <v>176</v>
      </c>
      <c r="AU156" s="25" t="s">
        <v>190</v>
      </c>
    </row>
    <row r="157" spans="2:65" s="1" customFormat="1" ht="14.4" customHeight="1">
      <c r="B157" s="47"/>
      <c r="C157" s="236" t="s">
        <v>376</v>
      </c>
      <c r="D157" s="236" t="s">
        <v>169</v>
      </c>
      <c r="E157" s="237" t="s">
        <v>3275</v>
      </c>
      <c r="F157" s="238" t="s">
        <v>3276</v>
      </c>
      <c r="G157" s="239" t="s">
        <v>3112</v>
      </c>
      <c r="H157" s="240">
        <v>8</v>
      </c>
      <c r="I157" s="241"/>
      <c r="J157" s="242">
        <f>ROUND(I157*H157,2)</f>
        <v>0</v>
      </c>
      <c r="K157" s="238" t="s">
        <v>24</v>
      </c>
      <c r="L157" s="73"/>
      <c r="M157" s="243" t="s">
        <v>24</v>
      </c>
      <c r="N157" s="244" t="s">
        <v>47</v>
      </c>
      <c r="O157" s="48"/>
      <c r="P157" s="245">
        <f>O157*H157</f>
        <v>0</v>
      </c>
      <c r="Q157" s="245">
        <v>0</v>
      </c>
      <c r="R157" s="245">
        <f>Q157*H157</f>
        <v>0</v>
      </c>
      <c r="S157" s="245">
        <v>0</v>
      </c>
      <c r="T157" s="246">
        <f>S157*H157</f>
        <v>0</v>
      </c>
      <c r="AR157" s="25" t="s">
        <v>301</v>
      </c>
      <c r="AT157" s="25" t="s">
        <v>169</v>
      </c>
      <c r="AU157" s="25" t="s">
        <v>190</v>
      </c>
      <c r="AY157" s="25" t="s">
        <v>167</v>
      </c>
      <c r="BE157" s="247">
        <f>IF(N157="základní",J157,0)</f>
        <v>0</v>
      </c>
      <c r="BF157" s="247">
        <f>IF(N157="snížená",J157,0)</f>
        <v>0</v>
      </c>
      <c r="BG157" s="247">
        <f>IF(N157="zákl. přenesená",J157,0)</f>
        <v>0</v>
      </c>
      <c r="BH157" s="247">
        <f>IF(N157="sníž. přenesená",J157,0)</f>
        <v>0</v>
      </c>
      <c r="BI157" s="247">
        <f>IF(N157="nulová",J157,0)</f>
        <v>0</v>
      </c>
      <c r="BJ157" s="25" t="s">
        <v>87</v>
      </c>
      <c r="BK157" s="247">
        <f>ROUND(I157*H157,2)</f>
        <v>0</v>
      </c>
      <c r="BL157" s="25" t="s">
        <v>301</v>
      </c>
      <c r="BM157" s="25" t="s">
        <v>559</v>
      </c>
    </row>
    <row r="158" spans="2:47" s="1" customFormat="1" ht="13.5">
      <c r="B158" s="47"/>
      <c r="C158" s="75"/>
      <c r="D158" s="248" t="s">
        <v>176</v>
      </c>
      <c r="E158" s="75"/>
      <c r="F158" s="249" t="s">
        <v>3276</v>
      </c>
      <c r="G158" s="75"/>
      <c r="H158" s="75"/>
      <c r="I158" s="204"/>
      <c r="J158" s="75"/>
      <c r="K158" s="75"/>
      <c r="L158" s="73"/>
      <c r="M158" s="250"/>
      <c r="N158" s="48"/>
      <c r="O158" s="48"/>
      <c r="P158" s="48"/>
      <c r="Q158" s="48"/>
      <c r="R158" s="48"/>
      <c r="S158" s="48"/>
      <c r="T158" s="96"/>
      <c r="AT158" s="25" t="s">
        <v>176</v>
      </c>
      <c r="AU158" s="25" t="s">
        <v>190</v>
      </c>
    </row>
    <row r="159" spans="2:65" s="1" customFormat="1" ht="14.4" customHeight="1">
      <c r="B159" s="47"/>
      <c r="C159" s="236" t="s">
        <v>382</v>
      </c>
      <c r="D159" s="236" t="s">
        <v>169</v>
      </c>
      <c r="E159" s="237" t="s">
        <v>3277</v>
      </c>
      <c r="F159" s="238" t="s">
        <v>3278</v>
      </c>
      <c r="G159" s="239" t="s">
        <v>3112</v>
      </c>
      <c r="H159" s="240">
        <v>5</v>
      </c>
      <c r="I159" s="241"/>
      <c r="J159" s="242">
        <f>ROUND(I159*H159,2)</f>
        <v>0</v>
      </c>
      <c r="K159" s="238" t="s">
        <v>24</v>
      </c>
      <c r="L159" s="73"/>
      <c r="M159" s="243" t="s">
        <v>24</v>
      </c>
      <c r="N159" s="244" t="s">
        <v>47</v>
      </c>
      <c r="O159" s="48"/>
      <c r="P159" s="245">
        <f>O159*H159</f>
        <v>0</v>
      </c>
      <c r="Q159" s="245">
        <v>0</v>
      </c>
      <c r="R159" s="245">
        <f>Q159*H159</f>
        <v>0</v>
      </c>
      <c r="S159" s="245">
        <v>0</v>
      </c>
      <c r="T159" s="246">
        <f>S159*H159</f>
        <v>0</v>
      </c>
      <c r="AR159" s="25" t="s">
        <v>301</v>
      </c>
      <c r="AT159" s="25" t="s">
        <v>169</v>
      </c>
      <c r="AU159" s="25" t="s">
        <v>190</v>
      </c>
      <c r="AY159" s="25" t="s">
        <v>167</v>
      </c>
      <c r="BE159" s="247">
        <f>IF(N159="základní",J159,0)</f>
        <v>0</v>
      </c>
      <c r="BF159" s="247">
        <f>IF(N159="snížená",J159,0)</f>
        <v>0</v>
      </c>
      <c r="BG159" s="247">
        <f>IF(N159="zákl. přenesená",J159,0)</f>
        <v>0</v>
      </c>
      <c r="BH159" s="247">
        <f>IF(N159="sníž. přenesená",J159,0)</f>
        <v>0</v>
      </c>
      <c r="BI159" s="247">
        <f>IF(N159="nulová",J159,0)</f>
        <v>0</v>
      </c>
      <c r="BJ159" s="25" t="s">
        <v>87</v>
      </c>
      <c r="BK159" s="247">
        <f>ROUND(I159*H159,2)</f>
        <v>0</v>
      </c>
      <c r="BL159" s="25" t="s">
        <v>301</v>
      </c>
      <c r="BM159" s="25" t="s">
        <v>579</v>
      </c>
    </row>
    <row r="160" spans="2:47" s="1" customFormat="1" ht="13.5">
      <c r="B160" s="47"/>
      <c r="C160" s="75"/>
      <c r="D160" s="248" t="s">
        <v>176</v>
      </c>
      <c r="E160" s="75"/>
      <c r="F160" s="249" t="s">
        <v>3278</v>
      </c>
      <c r="G160" s="75"/>
      <c r="H160" s="75"/>
      <c r="I160" s="204"/>
      <c r="J160" s="75"/>
      <c r="K160" s="75"/>
      <c r="L160" s="73"/>
      <c r="M160" s="250"/>
      <c r="N160" s="48"/>
      <c r="O160" s="48"/>
      <c r="P160" s="48"/>
      <c r="Q160" s="48"/>
      <c r="R160" s="48"/>
      <c r="S160" s="48"/>
      <c r="T160" s="96"/>
      <c r="AT160" s="25" t="s">
        <v>176</v>
      </c>
      <c r="AU160" s="25" t="s">
        <v>190</v>
      </c>
    </row>
    <row r="161" spans="2:65" s="1" customFormat="1" ht="14.4" customHeight="1">
      <c r="B161" s="47"/>
      <c r="C161" s="236" t="s">
        <v>388</v>
      </c>
      <c r="D161" s="236" t="s">
        <v>169</v>
      </c>
      <c r="E161" s="237" t="s">
        <v>3279</v>
      </c>
      <c r="F161" s="238" t="s">
        <v>3280</v>
      </c>
      <c r="G161" s="239" t="s">
        <v>3112</v>
      </c>
      <c r="H161" s="240">
        <v>3</v>
      </c>
      <c r="I161" s="241"/>
      <c r="J161" s="242">
        <f>ROUND(I161*H161,2)</f>
        <v>0</v>
      </c>
      <c r="K161" s="238" t="s">
        <v>24</v>
      </c>
      <c r="L161" s="73"/>
      <c r="M161" s="243" t="s">
        <v>24</v>
      </c>
      <c r="N161" s="244" t="s">
        <v>47</v>
      </c>
      <c r="O161" s="48"/>
      <c r="P161" s="245">
        <f>O161*H161</f>
        <v>0</v>
      </c>
      <c r="Q161" s="245">
        <v>0</v>
      </c>
      <c r="R161" s="245">
        <f>Q161*H161</f>
        <v>0</v>
      </c>
      <c r="S161" s="245">
        <v>0</v>
      </c>
      <c r="T161" s="246">
        <f>S161*H161</f>
        <v>0</v>
      </c>
      <c r="AR161" s="25" t="s">
        <v>301</v>
      </c>
      <c r="AT161" s="25" t="s">
        <v>169</v>
      </c>
      <c r="AU161" s="25" t="s">
        <v>190</v>
      </c>
      <c r="AY161" s="25" t="s">
        <v>167</v>
      </c>
      <c r="BE161" s="247">
        <f>IF(N161="základní",J161,0)</f>
        <v>0</v>
      </c>
      <c r="BF161" s="247">
        <f>IF(N161="snížená",J161,0)</f>
        <v>0</v>
      </c>
      <c r="BG161" s="247">
        <f>IF(N161="zákl. přenesená",J161,0)</f>
        <v>0</v>
      </c>
      <c r="BH161" s="247">
        <f>IF(N161="sníž. přenesená",J161,0)</f>
        <v>0</v>
      </c>
      <c r="BI161" s="247">
        <f>IF(N161="nulová",J161,0)</f>
        <v>0</v>
      </c>
      <c r="BJ161" s="25" t="s">
        <v>87</v>
      </c>
      <c r="BK161" s="247">
        <f>ROUND(I161*H161,2)</f>
        <v>0</v>
      </c>
      <c r="BL161" s="25" t="s">
        <v>301</v>
      </c>
      <c r="BM161" s="25" t="s">
        <v>591</v>
      </c>
    </row>
    <row r="162" spans="2:47" s="1" customFormat="1" ht="13.5">
      <c r="B162" s="47"/>
      <c r="C162" s="75"/>
      <c r="D162" s="248" t="s">
        <v>176</v>
      </c>
      <c r="E162" s="75"/>
      <c r="F162" s="249" t="s">
        <v>3280</v>
      </c>
      <c r="G162" s="75"/>
      <c r="H162" s="75"/>
      <c r="I162" s="204"/>
      <c r="J162" s="75"/>
      <c r="K162" s="75"/>
      <c r="L162" s="73"/>
      <c r="M162" s="250"/>
      <c r="N162" s="48"/>
      <c r="O162" s="48"/>
      <c r="P162" s="48"/>
      <c r="Q162" s="48"/>
      <c r="R162" s="48"/>
      <c r="S162" s="48"/>
      <c r="T162" s="96"/>
      <c r="AT162" s="25" t="s">
        <v>176</v>
      </c>
      <c r="AU162" s="25" t="s">
        <v>190</v>
      </c>
    </row>
    <row r="163" spans="2:65" s="1" customFormat="1" ht="22.8" customHeight="1">
      <c r="B163" s="47"/>
      <c r="C163" s="236" t="s">
        <v>396</v>
      </c>
      <c r="D163" s="236" t="s">
        <v>169</v>
      </c>
      <c r="E163" s="237" t="s">
        <v>3281</v>
      </c>
      <c r="F163" s="238" t="s">
        <v>3282</v>
      </c>
      <c r="G163" s="239" t="s">
        <v>3112</v>
      </c>
      <c r="H163" s="240">
        <v>10</v>
      </c>
      <c r="I163" s="241"/>
      <c r="J163" s="242">
        <f>ROUND(I163*H163,2)</f>
        <v>0</v>
      </c>
      <c r="K163" s="238" t="s">
        <v>24</v>
      </c>
      <c r="L163" s="73"/>
      <c r="M163" s="243" t="s">
        <v>24</v>
      </c>
      <c r="N163" s="244" t="s">
        <v>47</v>
      </c>
      <c r="O163" s="48"/>
      <c r="P163" s="245">
        <f>O163*H163</f>
        <v>0</v>
      </c>
      <c r="Q163" s="245">
        <v>0</v>
      </c>
      <c r="R163" s="245">
        <f>Q163*H163</f>
        <v>0</v>
      </c>
      <c r="S163" s="245">
        <v>0</v>
      </c>
      <c r="T163" s="246">
        <f>S163*H163</f>
        <v>0</v>
      </c>
      <c r="AR163" s="25" t="s">
        <v>301</v>
      </c>
      <c r="AT163" s="25" t="s">
        <v>169</v>
      </c>
      <c r="AU163" s="25" t="s">
        <v>190</v>
      </c>
      <c r="AY163" s="25" t="s">
        <v>167</v>
      </c>
      <c r="BE163" s="247">
        <f>IF(N163="základní",J163,0)</f>
        <v>0</v>
      </c>
      <c r="BF163" s="247">
        <f>IF(N163="snížená",J163,0)</f>
        <v>0</v>
      </c>
      <c r="BG163" s="247">
        <f>IF(N163="zákl. přenesená",J163,0)</f>
        <v>0</v>
      </c>
      <c r="BH163" s="247">
        <f>IF(N163="sníž. přenesená",J163,0)</f>
        <v>0</v>
      </c>
      <c r="BI163" s="247">
        <f>IF(N163="nulová",J163,0)</f>
        <v>0</v>
      </c>
      <c r="BJ163" s="25" t="s">
        <v>87</v>
      </c>
      <c r="BK163" s="247">
        <f>ROUND(I163*H163,2)</f>
        <v>0</v>
      </c>
      <c r="BL163" s="25" t="s">
        <v>301</v>
      </c>
      <c r="BM163" s="25" t="s">
        <v>607</v>
      </c>
    </row>
    <row r="164" spans="2:47" s="1" customFormat="1" ht="13.5">
      <c r="B164" s="47"/>
      <c r="C164" s="75"/>
      <c r="D164" s="248" t="s">
        <v>176</v>
      </c>
      <c r="E164" s="75"/>
      <c r="F164" s="249" t="s">
        <v>3283</v>
      </c>
      <c r="G164" s="75"/>
      <c r="H164" s="75"/>
      <c r="I164" s="204"/>
      <c r="J164" s="75"/>
      <c r="K164" s="75"/>
      <c r="L164" s="73"/>
      <c r="M164" s="250"/>
      <c r="N164" s="48"/>
      <c r="O164" s="48"/>
      <c r="P164" s="48"/>
      <c r="Q164" s="48"/>
      <c r="R164" s="48"/>
      <c r="S164" s="48"/>
      <c r="T164" s="96"/>
      <c r="AT164" s="25" t="s">
        <v>176</v>
      </c>
      <c r="AU164" s="25" t="s">
        <v>190</v>
      </c>
    </row>
    <row r="165" spans="2:65" s="1" customFormat="1" ht="22.8" customHeight="1">
      <c r="B165" s="47"/>
      <c r="C165" s="236" t="s">
        <v>402</v>
      </c>
      <c r="D165" s="236" t="s">
        <v>169</v>
      </c>
      <c r="E165" s="237" t="s">
        <v>3284</v>
      </c>
      <c r="F165" s="238" t="s">
        <v>3285</v>
      </c>
      <c r="G165" s="239" t="s">
        <v>3112</v>
      </c>
      <c r="H165" s="240">
        <v>27</v>
      </c>
      <c r="I165" s="241"/>
      <c r="J165" s="242">
        <f>ROUND(I165*H165,2)</f>
        <v>0</v>
      </c>
      <c r="K165" s="238" t="s">
        <v>24</v>
      </c>
      <c r="L165" s="73"/>
      <c r="M165" s="243" t="s">
        <v>24</v>
      </c>
      <c r="N165" s="244" t="s">
        <v>47</v>
      </c>
      <c r="O165" s="48"/>
      <c r="P165" s="245">
        <f>O165*H165</f>
        <v>0</v>
      </c>
      <c r="Q165" s="245">
        <v>0</v>
      </c>
      <c r="R165" s="245">
        <f>Q165*H165</f>
        <v>0</v>
      </c>
      <c r="S165" s="245">
        <v>0</v>
      </c>
      <c r="T165" s="246">
        <f>S165*H165</f>
        <v>0</v>
      </c>
      <c r="AR165" s="25" t="s">
        <v>301</v>
      </c>
      <c r="AT165" s="25" t="s">
        <v>169</v>
      </c>
      <c r="AU165" s="25" t="s">
        <v>190</v>
      </c>
      <c r="AY165" s="25" t="s">
        <v>167</v>
      </c>
      <c r="BE165" s="247">
        <f>IF(N165="základní",J165,0)</f>
        <v>0</v>
      </c>
      <c r="BF165" s="247">
        <f>IF(N165="snížená",J165,0)</f>
        <v>0</v>
      </c>
      <c r="BG165" s="247">
        <f>IF(N165="zákl. přenesená",J165,0)</f>
        <v>0</v>
      </c>
      <c r="BH165" s="247">
        <f>IF(N165="sníž. přenesená",J165,0)</f>
        <v>0</v>
      </c>
      <c r="BI165" s="247">
        <f>IF(N165="nulová",J165,0)</f>
        <v>0</v>
      </c>
      <c r="BJ165" s="25" t="s">
        <v>87</v>
      </c>
      <c r="BK165" s="247">
        <f>ROUND(I165*H165,2)</f>
        <v>0</v>
      </c>
      <c r="BL165" s="25" t="s">
        <v>301</v>
      </c>
      <c r="BM165" s="25" t="s">
        <v>621</v>
      </c>
    </row>
    <row r="166" spans="2:47" s="1" customFormat="1" ht="13.5">
      <c r="B166" s="47"/>
      <c r="C166" s="75"/>
      <c r="D166" s="248" t="s">
        <v>176</v>
      </c>
      <c r="E166" s="75"/>
      <c r="F166" s="249" t="s">
        <v>3286</v>
      </c>
      <c r="G166" s="75"/>
      <c r="H166" s="75"/>
      <c r="I166" s="204"/>
      <c r="J166" s="75"/>
      <c r="K166" s="75"/>
      <c r="L166" s="73"/>
      <c r="M166" s="250"/>
      <c r="N166" s="48"/>
      <c r="O166" s="48"/>
      <c r="P166" s="48"/>
      <c r="Q166" s="48"/>
      <c r="R166" s="48"/>
      <c r="S166" s="48"/>
      <c r="T166" s="96"/>
      <c r="AT166" s="25" t="s">
        <v>176</v>
      </c>
      <c r="AU166" s="25" t="s">
        <v>190</v>
      </c>
    </row>
    <row r="167" spans="2:63" s="11" customFormat="1" ht="22.3" customHeight="1">
      <c r="B167" s="220"/>
      <c r="C167" s="221"/>
      <c r="D167" s="222" t="s">
        <v>74</v>
      </c>
      <c r="E167" s="234" t="s">
        <v>3287</v>
      </c>
      <c r="F167" s="234" t="s">
        <v>3288</v>
      </c>
      <c r="G167" s="221"/>
      <c r="H167" s="221"/>
      <c r="I167" s="224"/>
      <c r="J167" s="235">
        <f>BK167</f>
        <v>0</v>
      </c>
      <c r="K167" s="221"/>
      <c r="L167" s="226"/>
      <c r="M167" s="227"/>
      <c r="N167" s="228"/>
      <c r="O167" s="228"/>
      <c r="P167" s="229">
        <f>SUM(P168:P193)</f>
        <v>0</v>
      </c>
      <c r="Q167" s="228"/>
      <c r="R167" s="229">
        <f>SUM(R168:R193)</f>
        <v>0</v>
      </c>
      <c r="S167" s="228"/>
      <c r="T167" s="230">
        <f>SUM(T168:T193)</f>
        <v>0</v>
      </c>
      <c r="AR167" s="231" t="s">
        <v>87</v>
      </c>
      <c r="AT167" s="232" t="s">
        <v>74</v>
      </c>
      <c r="AU167" s="232" t="s">
        <v>87</v>
      </c>
      <c r="AY167" s="231" t="s">
        <v>167</v>
      </c>
      <c r="BK167" s="233">
        <f>SUM(BK168:BK193)</f>
        <v>0</v>
      </c>
    </row>
    <row r="168" spans="2:65" s="1" customFormat="1" ht="22.8" customHeight="1">
      <c r="B168" s="47"/>
      <c r="C168" s="236" t="s">
        <v>410</v>
      </c>
      <c r="D168" s="236" t="s">
        <v>169</v>
      </c>
      <c r="E168" s="237" t="s">
        <v>3289</v>
      </c>
      <c r="F168" s="238" t="s">
        <v>3290</v>
      </c>
      <c r="G168" s="239" t="s">
        <v>3112</v>
      </c>
      <c r="H168" s="240">
        <v>10</v>
      </c>
      <c r="I168" s="241"/>
      <c r="J168" s="242">
        <f>ROUND(I168*H168,2)</f>
        <v>0</v>
      </c>
      <c r="K168" s="238" t="s">
        <v>24</v>
      </c>
      <c r="L168" s="73"/>
      <c r="M168" s="243" t="s">
        <v>24</v>
      </c>
      <c r="N168" s="244" t="s">
        <v>47</v>
      </c>
      <c r="O168" s="48"/>
      <c r="P168" s="245">
        <f>O168*H168</f>
        <v>0</v>
      </c>
      <c r="Q168" s="245">
        <v>0</v>
      </c>
      <c r="R168" s="245">
        <f>Q168*H168</f>
        <v>0</v>
      </c>
      <c r="S168" s="245">
        <v>0</v>
      </c>
      <c r="T168" s="246">
        <f>S168*H168</f>
        <v>0</v>
      </c>
      <c r="AR168" s="25" t="s">
        <v>301</v>
      </c>
      <c r="AT168" s="25" t="s">
        <v>169</v>
      </c>
      <c r="AU168" s="25" t="s">
        <v>190</v>
      </c>
      <c r="AY168" s="25" t="s">
        <v>167</v>
      </c>
      <c r="BE168" s="247">
        <f>IF(N168="základní",J168,0)</f>
        <v>0</v>
      </c>
      <c r="BF168" s="247">
        <f>IF(N168="snížená",J168,0)</f>
        <v>0</v>
      </c>
      <c r="BG168" s="247">
        <f>IF(N168="zákl. přenesená",J168,0)</f>
        <v>0</v>
      </c>
      <c r="BH168" s="247">
        <f>IF(N168="sníž. přenesená",J168,0)</f>
        <v>0</v>
      </c>
      <c r="BI168" s="247">
        <f>IF(N168="nulová",J168,0)</f>
        <v>0</v>
      </c>
      <c r="BJ168" s="25" t="s">
        <v>87</v>
      </c>
      <c r="BK168" s="247">
        <f>ROUND(I168*H168,2)</f>
        <v>0</v>
      </c>
      <c r="BL168" s="25" t="s">
        <v>301</v>
      </c>
      <c r="BM168" s="25" t="s">
        <v>635</v>
      </c>
    </row>
    <row r="169" spans="2:47" s="1" customFormat="1" ht="13.5">
      <c r="B169" s="47"/>
      <c r="C169" s="75"/>
      <c r="D169" s="248" t="s">
        <v>176</v>
      </c>
      <c r="E169" s="75"/>
      <c r="F169" s="249" t="s">
        <v>3290</v>
      </c>
      <c r="G169" s="75"/>
      <c r="H169" s="75"/>
      <c r="I169" s="204"/>
      <c r="J169" s="75"/>
      <c r="K169" s="75"/>
      <c r="L169" s="73"/>
      <c r="M169" s="250"/>
      <c r="N169" s="48"/>
      <c r="O169" s="48"/>
      <c r="P169" s="48"/>
      <c r="Q169" s="48"/>
      <c r="R169" s="48"/>
      <c r="S169" s="48"/>
      <c r="T169" s="96"/>
      <c r="AT169" s="25" t="s">
        <v>176</v>
      </c>
      <c r="AU169" s="25" t="s">
        <v>190</v>
      </c>
    </row>
    <row r="170" spans="2:65" s="1" customFormat="1" ht="22.8" customHeight="1">
      <c r="B170" s="47"/>
      <c r="C170" s="236" t="s">
        <v>419</v>
      </c>
      <c r="D170" s="236" t="s">
        <v>169</v>
      </c>
      <c r="E170" s="237" t="s">
        <v>3291</v>
      </c>
      <c r="F170" s="238" t="s">
        <v>3292</v>
      </c>
      <c r="G170" s="239" t="s">
        <v>3112</v>
      </c>
      <c r="H170" s="240">
        <v>6</v>
      </c>
      <c r="I170" s="241"/>
      <c r="J170" s="242">
        <f>ROUND(I170*H170,2)</f>
        <v>0</v>
      </c>
      <c r="K170" s="238" t="s">
        <v>24</v>
      </c>
      <c r="L170" s="73"/>
      <c r="M170" s="243" t="s">
        <v>24</v>
      </c>
      <c r="N170" s="244" t="s">
        <v>47</v>
      </c>
      <c r="O170" s="48"/>
      <c r="P170" s="245">
        <f>O170*H170</f>
        <v>0</v>
      </c>
      <c r="Q170" s="245">
        <v>0</v>
      </c>
      <c r="R170" s="245">
        <f>Q170*H170</f>
        <v>0</v>
      </c>
      <c r="S170" s="245">
        <v>0</v>
      </c>
      <c r="T170" s="246">
        <f>S170*H170</f>
        <v>0</v>
      </c>
      <c r="AR170" s="25" t="s">
        <v>301</v>
      </c>
      <c r="AT170" s="25" t="s">
        <v>169</v>
      </c>
      <c r="AU170" s="25" t="s">
        <v>190</v>
      </c>
      <c r="AY170" s="25" t="s">
        <v>167</v>
      </c>
      <c r="BE170" s="247">
        <f>IF(N170="základní",J170,0)</f>
        <v>0</v>
      </c>
      <c r="BF170" s="247">
        <f>IF(N170="snížená",J170,0)</f>
        <v>0</v>
      </c>
      <c r="BG170" s="247">
        <f>IF(N170="zákl. přenesená",J170,0)</f>
        <v>0</v>
      </c>
      <c r="BH170" s="247">
        <f>IF(N170="sníž. přenesená",J170,0)</f>
        <v>0</v>
      </c>
      <c r="BI170" s="247">
        <f>IF(N170="nulová",J170,0)</f>
        <v>0</v>
      </c>
      <c r="BJ170" s="25" t="s">
        <v>87</v>
      </c>
      <c r="BK170" s="247">
        <f>ROUND(I170*H170,2)</f>
        <v>0</v>
      </c>
      <c r="BL170" s="25" t="s">
        <v>301</v>
      </c>
      <c r="BM170" s="25" t="s">
        <v>657</v>
      </c>
    </row>
    <row r="171" spans="2:47" s="1" customFormat="1" ht="13.5">
      <c r="B171" s="47"/>
      <c r="C171" s="75"/>
      <c r="D171" s="248" t="s">
        <v>176</v>
      </c>
      <c r="E171" s="75"/>
      <c r="F171" s="249" t="s">
        <v>3292</v>
      </c>
      <c r="G171" s="75"/>
      <c r="H171" s="75"/>
      <c r="I171" s="204"/>
      <c r="J171" s="75"/>
      <c r="K171" s="75"/>
      <c r="L171" s="73"/>
      <c r="M171" s="250"/>
      <c r="N171" s="48"/>
      <c r="O171" s="48"/>
      <c r="P171" s="48"/>
      <c r="Q171" s="48"/>
      <c r="R171" s="48"/>
      <c r="S171" s="48"/>
      <c r="T171" s="96"/>
      <c r="AT171" s="25" t="s">
        <v>176</v>
      </c>
      <c r="AU171" s="25" t="s">
        <v>190</v>
      </c>
    </row>
    <row r="172" spans="2:65" s="1" customFormat="1" ht="34.2" customHeight="1">
      <c r="B172" s="47"/>
      <c r="C172" s="236" t="s">
        <v>428</v>
      </c>
      <c r="D172" s="236" t="s">
        <v>169</v>
      </c>
      <c r="E172" s="237" t="s">
        <v>3293</v>
      </c>
      <c r="F172" s="238" t="s">
        <v>3294</v>
      </c>
      <c r="G172" s="239" t="s">
        <v>3112</v>
      </c>
      <c r="H172" s="240">
        <v>12</v>
      </c>
      <c r="I172" s="241"/>
      <c r="J172" s="242">
        <f>ROUND(I172*H172,2)</f>
        <v>0</v>
      </c>
      <c r="K172" s="238" t="s">
        <v>24</v>
      </c>
      <c r="L172" s="73"/>
      <c r="M172" s="243" t="s">
        <v>24</v>
      </c>
      <c r="N172" s="244" t="s">
        <v>47</v>
      </c>
      <c r="O172" s="48"/>
      <c r="P172" s="245">
        <f>O172*H172</f>
        <v>0</v>
      </c>
      <c r="Q172" s="245">
        <v>0</v>
      </c>
      <c r="R172" s="245">
        <f>Q172*H172</f>
        <v>0</v>
      </c>
      <c r="S172" s="245">
        <v>0</v>
      </c>
      <c r="T172" s="246">
        <f>S172*H172</f>
        <v>0</v>
      </c>
      <c r="AR172" s="25" t="s">
        <v>301</v>
      </c>
      <c r="AT172" s="25" t="s">
        <v>169</v>
      </c>
      <c r="AU172" s="25" t="s">
        <v>190</v>
      </c>
      <c r="AY172" s="25" t="s">
        <v>167</v>
      </c>
      <c r="BE172" s="247">
        <f>IF(N172="základní",J172,0)</f>
        <v>0</v>
      </c>
      <c r="BF172" s="247">
        <f>IF(N172="snížená",J172,0)</f>
        <v>0</v>
      </c>
      <c r="BG172" s="247">
        <f>IF(N172="zákl. přenesená",J172,0)</f>
        <v>0</v>
      </c>
      <c r="BH172" s="247">
        <f>IF(N172="sníž. přenesená",J172,0)</f>
        <v>0</v>
      </c>
      <c r="BI172" s="247">
        <f>IF(N172="nulová",J172,0)</f>
        <v>0</v>
      </c>
      <c r="BJ172" s="25" t="s">
        <v>87</v>
      </c>
      <c r="BK172" s="247">
        <f>ROUND(I172*H172,2)</f>
        <v>0</v>
      </c>
      <c r="BL172" s="25" t="s">
        <v>301</v>
      </c>
      <c r="BM172" s="25" t="s">
        <v>684</v>
      </c>
    </row>
    <row r="173" spans="2:47" s="1" customFormat="1" ht="13.5">
      <c r="B173" s="47"/>
      <c r="C173" s="75"/>
      <c r="D173" s="248" t="s">
        <v>176</v>
      </c>
      <c r="E173" s="75"/>
      <c r="F173" s="249" t="s">
        <v>3294</v>
      </c>
      <c r="G173" s="75"/>
      <c r="H173" s="75"/>
      <c r="I173" s="204"/>
      <c r="J173" s="75"/>
      <c r="K173" s="75"/>
      <c r="L173" s="73"/>
      <c r="M173" s="250"/>
      <c r="N173" s="48"/>
      <c r="O173" s="48"/>
      <c r="P173" s="48"/>
      <c r="Q173" s="48"/>
      <c r="R173" s="48"/>
      <c r="S173" s="48"/>
      <c r="T173" s="96"/>
      <c r="AT173" s="25" t="s">
        <v>176</v>
      </c>
      <c r="AU173" s="25" t="s">
        <v>190</v>
      </c>
    </row>
    <row r="174" spans="2:65" s="1" customFormat="1" ht="34.2" customHeight="1">
      <c r="B174" s="47"/>
      <c r="C174" s="236" t="s">
        <v>438</v>
      </c>
      <c r="D174" s="236" t="s">
        <v>169</v>
      </c>
      <c r="E174" s="237" t="s">
        <v>3295</v>
      </c>
      <c r="F174" s="238" t="s">
        <v>3296</v>
      </c>
      <c r="G174" s="239" t="s">
        <v>3112</v>
      </c>
      <c r="H174" s="240">
        <v>4</v>
      </c>
      <c r="I174" s="241"/>
      <c r="J174" s="242">
        <f>ROUND(I174*H174,2)</f>
        <v>0</v>
      </c>
      <c r="K174" s="238" t="s">
        <v>24</v>
      </c>
      <c r="L174" s="73"/>
      <c r="M174" s="243" t="s">
        <v>24</v>
      </c>
      <c r="N174" s="244" t="s">
        <v>47</v>
      </c>
      <c r="O174" s="48"/>
      <c r="P174" s="245">
        <f>O174*H174</f>
        <v>0</v>
      </c>
      <c r="Q174" s="245">
        <v>0</v>
      </c>
      <c r="R174" s="245">
        <f>Q174*H174</f>
        <v>0</v>
      </c>
      <c r="S174" s="245">
        <v>0</v>
      </c>
      <c r="T174" s="246">
        <f>S174*H174</f>
        <v>0</v>
      </c>
      <c r="AR174" s="25" t="s">
        <v>301</v>
      </c>
      <c r="AT174" s="25" t="s">
        <v>169</v>
      </c>
      <c r="AU174" s="25" t="s">
        <v>190</v>
      </c>
      <c r="AY174" s="25" t="s">
        <v>167</v>
      </c>
      <c r="BE174" s="247">
        <f>IF(N174="základní",J174,0)</f>
        <v>0</v>
      </c>
      <c r="BF174" s="247">
        <f>IF(N174="snížená",J174,0)</f>
        <v>0</v>
      </c>
      <c r="BG174" s="247">
        <f>IF(N174="zákl. přenesená",J174,0)</f>
        <v>0</v>
      </c>
      <c r="BH174" s="247">
        <f>IF(N174="sníž. přenesená",J174,0)</f>
        <v>0</v>
      </c>
      <c r="BI174" s="247">
        <f>IF(N174="nulová",J174,0)</f>
        <v>0</v>
      </c>
      <c r="BJ174" s="25" t="s">
        <v>87</v>
      </c>
      <c r="BK174" s="247">
        <f>ROUND(I174*H174,2)</f>
        <v>0</v>
      </c>
      <c r="BL174" s="25" t="s">
        <v>301</v>
      </c>
      <c r="BM174" s="25" t="s">
        <v>699</v>
      </c>
    </row>
    <row r="175" spans="2:47" s="1" customFormat="1" ht="13.5">
      <c r="B175" s="47"/>
      <c r="C175" s="75"/>
      <c r="D175" s="248" t="s">
        <v>176</v>
      </c>
      <c r="E175" s="75"/>
      <c r="F175" s="249" t="s">
        <v>3296</v>
      </c>
      <c r="G175" s="75"/>
      <c r="H175" s="75"/>
      <c r="I175" s="204"/>
      <c r="J175" s="75"/>
      <c r="K175" s="75"/>
      <c r="L175" s="73"/>
      <c r="M175" s="250"/>
      <c r="N175" s="48"/>
      <c r="O175" s="48"/>
      <c r="P175" s="48"/>
      <c r="Q175" s="48"/>
      <c r="R175" s="48"/>
      <c r="S175" s="48"/>
      <c r="T175" s="96"/>
      <c r="AT175" s="25" t="s">
        <v>176</v>
      </c>
      <c r="AU175" s="25" t="s">
        <v>190</v>
      </c>
    </row>
    <row r="176" spans="2:65" s="1" customFormat="1" ht="34.2" customHeight="1">
      <c r="B176" s="47"/>
      <c r="C176" s="236" t="s">
        <v>449</v>
      </c>
      <c r="D176" s="236" t="s">
        <v>169</v>
      </c>
      <c r="E176" s="237" t="s">
        <v>3297</v>
      </c>
      <c r="F176" s="238" t="s">
        <v>3298</v>
      </c>
      <c r="G176" s="239" t="s">
        <v>3112</v>
      </c>
      <c r="H176" s="240">
        <v>54</v>
      </c>
      <c r="I176" s="241"/>
      <c r="J176" s="242">
        <f>ROUND(I176*H176,2)</f>
        <v>0</v>
      </c>
      <c r="K176" s="238" t="s">
        <v>24</v>
      </c>
      <c r="L176" s="73"/>
      <c r="M176" s="243" t="s">
        <v>24</v>
      </c>
      <c r="N176" s="244" t="s">
        <v>47</v>
      </c>
      <c r="O176" s="48"/>
      <c r="P176" s="245">
        <f>O176*H176</f>
        <v>0</v>
      </c>
      <c r="Q176" s="245">
        <v>0</v>
      </c>
      <c r="R176" s="245">
        <f>Q176*H176</f>
        <v>0</v>
      </c>
      <c r="S176" s="245">
        <v>0</v>
      </c>
      <c r="T176" s="246">
        <f>S176*H176</f>
        <v>0</v>
      </c>
      <c r="AR176" s="25" t="s">
        <v>301</v>
      </c>
      <c r="AT176" s="25" t="s">
        <v>169</v>
      </c>
      <c r="AU176" s="25" t="s">
        <v>190</v>
      </c>
      <c r="AY176" s="25" t="s">
        <v>167</v>
      </c>
      <c r="BE176" s="247">
        <f>IF(N176="základní",J176,0)</f>
        <v>0</v>
      </c>
      <c r="BF176" s="247">
        <f>IF(N176="snížená",J176,0)</f>
        <v>0</v>
      </c>
      <c r="BG176" s="247">
        <f>IF(N176="zákl. přenesená",J176,0)</f>
        <v>0</v>
      </c>
      <c r="BH176" s="247">
        <f>IF(N176="sníž. přenesená",J176,0)</f>
        <v>0</v>
      </c>
      <c r="BI176" s="247">
        <f>IF(N176="nulová",J176,0)</f>
        <v>0</v>
      </c>
      <c r="BJ176" s="25" t="s">
        <v>87</v>
      </c>
      <c r="BK176" s="247">
        <f>ROUND(I176*H176,2)</f>
        <v>0</v>
      </c>
      <c r="BL176" s="25" t="s">
        <v>301</v>
      </c>
      <c r="BM176" s="25" t="s">
        <v>736</v>
      </c>
    </row>
    <row r="177" spans="2:47" s="1" customFormat="1" ht="13.5">
      <c r="B177" s="47"/>
      <c r="C177" s="75"/>
      <c r="D177" s="248" t="s">
        <v>176</v>
      </c>
      <c r="E177" s="75"/>
      <c r="F177" s="249" t="s">
        <v>3298</v>
      </c>
      <c r="G177" s="75"/>
      <c r="H177" s="75"/>
      <c r="I177" s="204"/>
      <c r="J177" s="75"/>
      <c r="K177" s="75"/>
      <c r="L177" s="73"/>
      <c r="M177" s="250"/>
      <c r="N177" s="48"/>
      <c r="O177" s="48"/>
      <c r="P177" s="48"/>
      <c r="Q177" s="48"/>
      <c r="R177" s="48"/>
      <c r="S177" s="48"/>
      <c r="T177" s="96"/>
      <c r="AT177" s="25" t="s">
        <v>176</v>
      </c>
      <c r="AU177" s="25" t="s">
        <v>190</v>
      </c>
    </row>
    <row r="178" spans="2:65" s="1" customFormat="1" ht="45.6" customHeight="1">
      <c r="B178" s="47"/>
      <c r="C178" s="236" t="s">
        <v>455</v>
      </c>
      <c r="D178" s="236" t="s">
        <v>169</v>
      </c>
      <c r="E178" s="237" t="s">
        <v>3299</v>
      </c>
      <c r="F178" s="238" t="s">
        <v>3300</v>
      </c>
      <c r="G178" s="239" t="s">
        <v>3112</v>
      </c>
      <c r="H178" s="240">
        <v>5</v>
      </c>
      <c r="I178" s="241"/>
      <c r="J178" s="242">
        <f>ROUND(I178*H178,2)</f>
        <v>0</v>
      </c>
      <c r="K178" s="238" t="s">
        <v>24</v>
      </c>
      <c r="L178" s="73"/>
      <c r="M178" s="243" t="s">
        <v>24</v>
      </c>
      <c r="N178" s="244" t="s">
        <v>47</v>
      </c>
      <c r="O178" s="48"/>
      <c r="P178" s="245">
        <f>O178*H178</f>
        <v>0</v>
      </c>
      <c r="Q178" s="245">
        <v>0</v>
      </c>
      <c r="R178" s="245">
        <f>Q178*H178</f>
        <v>0</v>
      </c>
      <c r="S178" s="245">
        <v>0</v>
      </c>
      <c r="T178" s="246">
        <f>S178*H178</f>
        <v>0</v>
      </c>
      <c r="AR178" s="25" t="s">
        <v>301</v>
      </c>
      <c r="AT178" s="25" t="s">
        <v>169</v>
      </c>
      <c r="AU178" s="25" t="s">
        <v>190</v>
      </c>
      <c r="AY178" s="25" t="s">
        <v>167</v>
      </c>
      <c r="BE178" s="247">
        <f>IF(N178="základní",J178,0)</f>
        <v>0</v>
      </c>
      <c r="BF178" s="247">
        <f>IF(N178="snížená",J178,0)</f>
        <v>0</v>
      </c>
      <c r="BG178" s="247">
        <f>IF(N178="zákl. přenesená",J178,0)</f>
        <v>0</v>
      </c>
      <c r="BH178" s="247">
        <f>IF(N178="sníž. přenesená",J178,0)</f>
        <v>0</v>
      </c>
      <c r="BI178" s="247">
        <f>IF(N178="nulová",J178,0)</f>
        <v>0</v>
      </c>
      <c r="BJ178" s="25" t="s">
        <v>87</v>
      </c>
      <c r="BK178" s="247">
        <f>ROUND(I178*H178,2)</f>
        <v>0</v>
      </c>
      <c r="BL178" s="25" t="s">
        <v>301</v>
      </c>
      <c r="BM178" s="25" t="s">
        <v>766</v>
      </c>
    </row>
    <row r="179" spans="2:47" s="1" customFormat="1" ht="13.5">
      <c r="B179" s="47"/>
      <c r="C179" s="75"/>
      <c r="D179" s="248" t="s">
        <v>176</v>
      </c>
      <c r="E179" s="75"/>
      <c r="F179" s="249" t="s">
        <v>3300</v>
      </c>
      <c r="G179" s="75"/>
      <c r="H179" s="75"/>
      <c r="I179" s="204"/>
      <c r="J179" s="75"/>
      <c r="K179" s="75"/>
      <c r="L179" s="73"/>
      <c r="M179" s="250"/>
      <c r="N179" s="48"/>
      <c r="O179" s="48"/>
      <c r="P179" s="48"/>
      <c r="Q179" s="48"/>
      <c r="R179" s="48"/>
      <c r="S179" s="48"/>
      <c r="T179" s="96"/>
      <c r="AT179" s="25" t="s">
        <v>176</v>
      </c>
      <c r="AU179" s="25" t="s">
        <v>190</v>
      </c>
    </row>
    <row r="180" spans="2:65" s="1" customFormat="1" ht="22.8" customHeight="1">
      <c r="B180" s="47"/>
      <c r="C180" s="236" t="s">
        <v>478</v>
      </c>
      <c r="D180" s="236" t="s">
        <v>169</v>
      </c>
      <c r="E180" s="237" t="s">
        <v>3301</v>
      </c>
      <c r="F180" s="238" t="s">
        <v>3302</v>
      </c>
      <c r="G180" s="239" t="s">
        <v>3112</v>
      </c>
      <c r="H180" s="240">
        <v>1</v>
      </c>
      <c r="I180" s="241"/>
      <c r="J180" s="242">
        <f>ROUND(I180*H180,2)</f>
        <v>0</v>
      </c>
      <c r="K180" s="238" t="s">
        <v>24</v>
      </c>
      <c r="L180" s="73"/>
      <c r="M180" s="243" t="s">
        <v>24</v>
      </c>
      <c r="N180" s="244" t="s">
        <v>47</v>
      </c>
      <c r="O180" s="48"/>
      <c r="P180" s="245">
        <f>O180*H180</f>
        <v>0</v>
      </c>
      <c r="Q180" s="245">
        <v>0</v>
      </c>
      <c r="R180" s="245">
        <f>Q180*H180</f>
        <v>0</v>
      </c>
      <c r="S180" s="245">
        <v>0</v>
      </c>
      <c r="T180" s="246">
        <f>S180*H180</f>
        <v>0</v>
      </c>
      <c r="AR180" s="25" t="s">
        <v>301</v>
      </c>
      <c r="AT180" s="25" t="s">
        <v>169</v>
      </c>
      <c r="AU180" s="25" t="s">
        <v>190</v>
      </c>
      <c r="AY180" s="25" t="s">
        <v>167</v>
      </c>
      <c r="BE180" s="247">
        <f>IF(N180="základní",J180,0)</f>
        <v>0</v>
      </c>
      <c r="BF180" s="247">
        <f>IF(N180="snížená",J180,0)</f>
        <v>0</v>
      </c>
      <c r="BG180" s="247">
        <f>IF(N180="zákl. přenesená",J180,0)</f>
        <v>0</v>
      </c>
      <c r="BH180" s="247">
        <f>IF(N180="sníž. přenesená",J180,0)</f>
        <v>0</v>
      </c>
      <c r="BI180" s="247">
        <f>IF(N180="nulová",J180,0)</f>
        <v>0</v>
      </c>
      <c r="BJ180" s="25" t="s">
        <v>87</v>
      </c>
      <c r="BK180" s="247">
        <f>ROUND(I180*H180,2)</f>
        <v>0</v>
      </c>
      <c r="BL180" s="25" t="s">
        <v>301</v>
      </c>
      <c r="BM180" s="25" t="s">
        <v>781</v>
      </c>
    </row>
    <row r="181" spans="2:47" s="1" customFormat="1" ht="13.5">
      <c r="B181" s="47"/>
      <c r="C181" s="75"/>
      <c r="D181" s="248" t="s">
        <v>176</v>
      </c>
      <c r="E181" s="75"/>
      <c r="F181" s="249" t="s">
        <v>3302</v>
      </c>
      <c r="G181" s="75"/>
      <c r="H181" s="75"/>
      <c r="I181" s="204"/>
      <c r="J181" s="75"/>
      <c r="K181" s="75"/>
      <c r="L181" s="73"/>
      <c r="M181" s="250"/>
      <c r="N181" s="48"/>
      <c r="O181" s="48"/>
      <c r="P181" s="48"/>
      <c r="Q181" s="48"/>
      <c r="R181" s="48"/>
      <c r="S181" s="48"/>
      <c r="T181" s="96"/>
      <c r="AT181" s="25" t="s">
        <v>176</v>
      </c>
      <c r="AU181" s="25" t="s">
        <v>190</v>
      </c>
    </row>
    <row r="182" spans="2:65" s="1" customFormat="1" ht="22.8" customHeight="1">
      <c r="B182" s="47"/>
      <c r="C182" s="236" t="s">
        <v>487</v>
      </c>
      <c r="D182" s="236" t="s">
        <v>169</v>
      </c>
      <c r="E182" s="237" t="s">
        <v>3303</v>
      </c>
      <c r="F182" s="238" t="s">
        <v>3304</v>
      </c>
      <c r="G182" s="239" t="s">
        <v>3112</v>
      </c>
      <c r="H182" s="240">
        <v>37</v>
      </c>
      <c r="I182" s="241"/>
      <c r="J182" s="242">
        <f>ROUND(I182*H182,2)</f>
        <v>0</v>
      </c>
      <c r="K182" s="238" t="s">
        <v>24</v>
      </c>
      <c r="L182" s="73"/>
      <c r="M182" s="243" t="s">
        <v>24</v>
      </c>
      <c r="N182" s="244" t="s">
        <v>47</v>
      </c>
      <c r="O182" s="48"/>
      <c r="P182" s="245">
        <f>O182*H182</f>
        <v>0</v>
      </c>
      <c r="Q182" s="245">
        <v>0</v>
      </c>
      <c r="R182" s="245">
        <f>Q182*H182</f>
        <v>0</v>
      </c>
      <c r="S182" s="245">
        <v>0</v>
      </c>
      <c r="T182" s="246">
        <f>S182*H182</f>
        <v>0</v>
      </c>
      <c r="AR182" s="25" t="s">
        <v>301</v>
      </c>
      <c r="AT182" s="25" t="s">
        <v>169</v>
      </c>
      <c r="AU182" s="25" t="s">
        <v>190</v>
      </c>
      <c r="AY182" s="25" t="s">
        <v>167</v>
      </c>
      <c r="BE182" s="247">
        <f>IF(N182="základní",J182,0)</f>
        <v>0</v>
      </c>
      <c r="BF182" s="247">
        <f>IF(N182="snížená",J182,0)</f>
        <v>0</v>
      </c>
      <c r="BG182" s="247">
        <f>IF(N182="zákl. přenesená",J182,0)</f>
        <v>0</v>
      </c>
      <c r="BH182" s="247">
        <f>IF(N182="sníž. přenesená",J182,0)</f>
        <v>0</v>
      </c>
      <c r="BI182" s="247">
        <f>IF(N182="nulová",J182,0)</f>
        <v>0</v>
      </c>
      <c r="BJ182" s="25" t="s">
        <v>87</v>
      </c>
      <c r="BK182" s="247">
        <f>ROUND(I182*H182,2)</f>
        <v>0</v>
      </c>
      <c r="BL182" s="25" t="s">
        <v>301</v>
      </c>
      <c r="BM182" s="25" t="s">
        <v>798</v>
      </c>
    </row>
    <row r="183" spans="2:47" s="1" customFormat="1" ht="13.5">
      <c r="B183" s="47"/>
      <c r="C183" s="75"/>
      <c r="D183" s="248" t="s">
        <v>176</v>
      </c>
      <c r="E183" s="75"/>
      <c r="F183" s="249" t="s">
        <v>3304</v>
      </c>
      <c r="G183" s="75"/>
      <c r="H183" s="75"/>
      <c r="I183" s="204"/>
      <c r="J183" s="75"/>
      <c r="K183" s="75"/>
      <c r="L183" s="73"/>
      <c r="M183" s="250"/>
      <c r="N183" s="48"/>
      <c r="O183" s="48"/>
      <c r="P183" s="48"/>
      <c r="Q183" s="48"/>
      <c r="R183" s="48"/>
      <c r="S183" s="48"/>
      <c r="T183" s="96"/>
      <c r="AT183" s="25" t="s">
        <v>176</v>
      </c>
      <c r="AU183" s="25" t="s">
        <v>190</v>
      </c>
    </row>
    <row r="184" spans="2:65" s="1" customFormat="1" ht="22.8" customHeight="1">
      <c r="B184" s="47"/>
      <c r="C184" s="236" t="s">
        <v>497</v>
      </c>
      <c r="D184" s="236" t="s">
        <v>169</v>
      </c>
      <c r="E184" s="237" t="s">
        <v>3305</v>
      </c>
      <c r="F184" s="238" t="s">
        <v>3306</v>
      </c>
      <c r="G184" s="239" t="s">
        <v>3112</v>
      </c>
      <c r="H184" s="240">
        <v>11</v>
      </c>
      <c r="I184" s="241"/>
      <c r="J184" s="242">
        <f>ROUND(I184*H184,2)</f>
        <v>0</v>
      </c>
      <c r="K184" s="238" t="s">
        <v>24</v>
      </c>
      <c r="L184" s="73"/>
      <c r="M184" s="243" t="s">
        <v>24</v>
      </c>
      <c r="N184" s="244" t="s">
        <v>47</v>
      </c>
      <c r="O184" s="48"/>
      <c r="P184" s="245">
        <f>O184*H184</f>
        <v>0</v>
      </c>
      <c r="Q184" s="245">
        <v>0</v>
      </c>
      <c r="R184" s="245">
        <f>Q184*H184</f>
        <v>0</v>
      </c>
      <c r="S184" s="245">
        <v>0</v>
      </c>
      <c r="T184" s="246">
        <f>S184*H184</f>
        <v>0</v>
      </c>
      <c r="AR184" s="25" t="s">
        <v>301</v>
      </c>
      <c r="AT184" s="25" t="s">
        <v>169</v>
      </c>
      <c r="AU184" s="25" t="s">
        <v>190</v>
      </c>
      <c r="AY184" s="25" t="s">
        <v>167</v>
      </c>
      <c r="BE184" s="247">
        <f>IF(N184="základní",J184,0)</f>
        <v>0</v>
      </c>
      <c r="BF184" s="247">
        <f>IF(N184="snížená",J184,0)</f>
        <v>0</v>
      </c>
      <c r="BG184" s="247">
        <f>IF(N184="zákl. přenesená",J184,0)</f>
        <v>0</v>
      </c>
      <c r="BH184" s="247">
        <f>IF(N184="sníž. přenesená",J184,0)</f>
        <v>0</v>
      </c>
      <c r="BI184" s="247">
        <f>IF(N184="nulová",J184,0)</f>
        <v>0</v>
      </c>
      <c r="BJ184" s="25" t="s">
        <v>87</v>
      </c>
      <c r="BK184" s="247">
        <f>ROUND(I184*H184,2)</f>
        <v>0</v>
      </c>
      <c r="BL184" s="25" t="s">
        <v>301</v>
      </c>
      <c r="BM184" s="25" t="s">
        <v>820</v>
      </c>
    </row>
    <row r="185" spans="2:47" s="1" customFormat="1" ht="13.5">
      <c r="B185" s="47"/>
      <c r="C185" s="75"/>
      <c r="D185" s="248" t="s">
        <v>176</v>
      </c>
      <c r="E185" s="75"/>
      <c r="F185" s="249" t="s">
        <v>3306</v>
      </c>
      <c r="G185" s="75"/>
      <c r="H185" s="75"/>
      <c r="I185" s="204"/>
      <c r="J185" s="75"/>
      <c r="K185" s="75"/>
      <c r="L185" s="73"/>
      <c r="M185" s="250"/>
      <c r="N185" s="48"/>
      <c r="O185" s="48"/>
      <c r="P185" s="48"/>
      <c r="Q185" s="48"/>
      <c r="R185" s="48"/>
      <c r="S185" s="48"/>
      <c r="T185" s="96"/>
      <c r="AT185" s="25" t="s">
        <v>176</v>
      </c>
      <c r="AU185" s="25" t="s">
        <v>190</v>
      </c>
    </row>
    <row r="186" spans="2:65" s="1" customFormat="1" ht="22.8" customHeight="1">
      <c r="B186" s="47"/>
      <c r="C186" s="236" t="s">
        <v>505</v>
      </c>
      <c r="D186" s="236" t="s">
        <v>169</v>
      </c>
      <c r="E186" s="237" t="s">
        <v>3307</v>
      </c>
      <c r="F186" s="238" t="s">
        <v>3308</v>
      </c>
      <c r="G186" s="239" t="s">
        <v>3112</v>
      </c>
      <c r="H186" s="240">
        <v>18</v>
      </c>
      <c r="I186" s="241"/>
      <c r="J186" s="242">
        <f>ROUND(I186*H186,2)</f>
        <v>0</v>
      </c>
      <c r="K186" s="238" t="s">
        <v>24</v>
      </c>
      <c r="L186" s="73"/>
      <c r="M186" s="243" t="s">
        <v>24</v>
      </c>
      <c r="N186" s="244" t="s">
        <v>47</v>
      </c>
      <c r="O186" s="48"/>
      <c r="P186" s="245">
        <f>O186*H186</f>
        <v>0</v>
      </c>
      <c r="Q186" s="245">
        <v>0</v>
      </c>
      <c r="R186" s="245">
        <f>Q186*H186</f>
        <v>0</v>
      </c>
      <c r="S186" s="245">
        <v>0</v>
      </c>
      <c r="T186" s="246">
        <f>S186*H186</f>
        <v>0</v>
      </c>
      <c r="AR186" s="25" t="s">
        <v>301</v>
      </c>
      <c r="AT186" s="25" t="s">
        <v>169</v>
      </c>
      <c r="AU186" s="25" t="s">
        <v>190</v>
      </c>
      <c r="AY186" s="25" t="s">
        <v>167</v>
      </c>
      <c r="BE186" s="247">
        <f>IF(N186="základní",J186,0)</f>
        <v>0</v>
      </c>
      <c r="BF186" s="247">
        <f>IF(N186="snížená",J186,0)</f>
        <v>0</v>
      </c>
      <c r="BG186" s="247">
        <f>IF(N186="zákl. přenesená",J186,0)</f>
        <v>0</v>
      </c>
      <c r="BH186" s="247">
        <f>IF(N186="sníž. přenesená",J186,0)</f>
        <v>0</v>
      </c>
      <c r="BI186" s="247">
        <f>IF(N186="nulová",J186,0)</f>
        <v>0</v>
      </c>
      <c r="BJ186" s="25" t="s">
        <v>87</v>
      </c>
      <c r="BK186" s="247">
        <f>ROUND(I186*H186,2)</f>
        <v>0</v>
      </c>
      <c r="BL186" s="25" t="s">
        <v>301</v>
      </c>
      <c r="BM186" s="25" t="s">
        <v>832</v>
      </c>
    </row>
    <row r="187" spans="2:47" s="1" customFormat="1" ht="13.5">
      <c r="B187" s="47"/>
      <c r="C187" s="75"/>
      <c r="D187" s="248" t="s">
        <v>176</v>
      </c>
      <c r="E187" s="75"/>
      <c r="F187" s="249" t="s">
        <v>3308</v>
      </c>
      <c r="G187" s="75"/>
      <c r="H187" s="75"/>
      <c r="I187" s="204"/>
      <c r="J187" s="75"/>
      <c r="K187" s="75"/>
      <c r="L187" s="73"/>
      <c r="M187" s="250"/>
      <c r="N187" s="48"/>
      <c r="O187" s="48"/>
      <c r="P187" s="48"/>
      <c r="Q187" s="48"/>
      <c r="R187" s="48"/>
      <c r="S187" s="48"/>
      <c r="T187" s="96"/>
      <c r="AT187" s="25" t="s">
        <v>176</v>
      </c>
      <c r="AU187" s="25" t="s">
        <v>190</v>
      </c>
    </row>
    <row r="188" spans="2:65" s="1" customFormat="1" ht="22.8" customHeight="1">
      <c r="B188" s="47"/>
      <c r="C188" s="236" t="s">
        <v>512</v>
      </c>
      <c r="D188" s="236" t="s">
        <v>169</v>
      </c>
      <c r="E188" s="237" t="s">
        <v>3309</v>
      </c>
      <c r="F188" s="238" t="s">
        <v>3310</v>
      </c>
      <c r="G188" s="239" t="s">
        <v>3112</v>
      </c>
      <c r="H188" s="240">
        <v>4</v>
      </c>
      <c r="I188" s="241"/>
      <c r="J188" s="242">
        <f>ROUND(I188*H188,2)</f>
        <v>0</v>
      </c>
      <c r="K188" s="238" t="s">
        <v>24</v>
      </c>
      <c r="L188" s="73"/>
      <c r="M188" s="243" t="s">
        <v>24</v>
      </c>
      <c r="N188" s="244" t="s">
        <v>47</v>
      </c>
      <c r="O188" s="48"/>
      <c r="P188" s="245">
        <f>O188*H188</f>
        <v>0</v>
      </c>
      <c r="Q188" s="245">
        <v>0</v>
      </c>
      <c r="R188" s="245">
        <f>Q188*H188</f>
        <v>0</v>
      </c>
      <c r="S188" s="245">
        <v>0</v>
      </c>
      <c r="T188" s="246">
        <f>S188*H188</f>
        <v>0</v>
      </c>
      <c r="AR188" s="25" t="s">
        <v>301</v>
      </c>
      <c r="AT188" s="25" t="s">
        <v>169</v>
      </c>
      <c r="AU188" s="25" t="s">
        <v>190</v>
      </c>
      <c r="AY188" s="25" t="s">
        <v>167</v>
      </c>
      <c r="BE188" s="247">
        <f>IF(N188="základní",J188,0)</f>
        <v>0</v>
      </c>
      <c r="BF188" s="247">
        <f>IF(N188="snížená",J188,0)</f>
        <v>0</v>
      </c>
      <c r="BG188" s="247">
        <f>IF(N188="zákl. přenesená",J188,0)</f>
        <v>0</v>
      </c>
      <c r="BH188" s="247">
        <f>IF(N188="sníž. přenesená",J188,0)</f>
        <v>0</v>
      </c>
      <c r="BI188" s="247">
        <f>IF(N188="nulová",J188,0)</f>
        <v>0</v>
      </c>
      <c r="BJ188" s="25" t="s">
        <v>87</v>
      </c>
      <c r="BK188" s="247">
        <f>ROUND(I188*H188,2)</f>
        <v>0</v>
      </c>
      <c r="BL188" s="25" t="s">
        <v>301</v>
      </c>
      <c r="BM188" s="25" t="s">
        <v>844</v>
      </c>
    </row>
    <row r="189" spans="2:47" s="1" customFormat="1" ht="13.5">
      <c r="B189" s="47"/>
      <c r="C189" s="75"/>
      <c r="D189" s="248" t="s">
        <v>176</v>
      </c>
      <c r="E189" s="75"/>
      <c r="F189" s="249" t="s">
        <v>3310</v>
      </c>
      <c r="G189" s="75"/>
      <c r="H189" s="75"/>
      <c r="I189" s="204"/>
      <c r="J189" s="75"/>
      <c r="K189" s="75"/>
      <c r="L189" s="73"/>
      <c r="M189" s="250"/>
      <c r="N189" s="48"/>
      <c r="O189" s="48"/>
      <c r="P189" s="48"/>
      <c r="Q189" s="48"/>
      <c r="R189" s="48"/>
      <c r="S189" s="48"/>
      <c r="T189" s="96"/>
      <c r="AT189" s="25" t="s">
        <v>176</v>
      </c>
      <c r="AU189" s="25" t="s">
        <v>190</v>
      </c>
    </row>
    <row r="190" spans="2:65" s="1" customFormat="1" ht="34.2" customHeight="1">
      <c r="B190" s="47"/>
      <c r="C190" s="236" t="s">
        <v>523</v>
      </c>
      <c r="D190" s="236" t="s">
        <v>169</v>
      </c>
      <c r="E190" s="237" t="s">
        <v>3311</v>
      </c>
      <c r="F190" s="238" t="s">
        <v>3312</v>
      </c>
      <c r="G190" s="239" t="s">
        <v>3112</v>
      </c>
      <c r="H190" s="240">
        <v>4</v>
      </c>
      <c r="I190" s="241"/>
      <c r="J190" s="242">
        <f>ROUND(I190*H190,2)</f>
        <v>0</v>
      </c>
      <c r="K190" s="238" t="s">
        <v>24</v>
      </c>
      <c r="L190" s="73"/>
      <c r="M190" s="243" t="s">
        <v>24</v>
      </c>
      <c r="N190" s="244" t="s">
        <v>47</v>
      </c>
      <c r="O190" s="48"/>
      <c r="P190" s="245">
        <f>O190*H190</f>
        <v>0</v>
      </c>
      <c r="Q190" s="245">
        <v>0</v>
      </c>
      <c r="R190" s="245">
        <f>Q190*H190</f>
        <v>0</v>
      </c>
      <c r="S190" s="245">
        <v>0</v>
      </c>
      <c r="T190" s="246">
        <f>S190*H190</f>
        <v>0</v>
      </c>
      <c r="AR190" s="25" t="s">
        <v>301</v>
      </c>
      <c r="AT190" s="25" t="s">
        <v>169</v>
      </c>
      <c r="AU190" s="25" t="s">
        <v>190</v>
      </c>
      <c r="AY190" s="25" t="s">
        <v>167</v>
      </c>
      <c r="BE190" s="247">
        <f>IF(N190="základní",J190,0)</f>
        <v>0</v>
      </c>
      <c r="BF190" s="247">
        <f>IF(N190="snížená",J190,0)</f>
        <v>0</v>
      </c>
      <c r="BG190" s="247">
        <f>IF(N190="zákl. přenesená",J190,0)</f>
        <v>0</v>
      </c>
      <c r="BH190" s="247">
        <f>IF(N190="sníž. přenesená",J190,0)</f>
        <v>0</v>
      </c>
      <c r="BI190" s="247">
        <f>IF(N190="nulová",J190,0)</f>
        <v>0</v>
      </c>
      <c r="BJ190" s="25" t="s">
        <v>87</v>
      </c>
      <c r="BK190" s="247">
        <f>ROUND(I190*H190,2)</f>
        <v>0</v>
      </c>
      <c r="BL190" s="25" t="s">
        <v>301</v>
      </c>
      <c r="BM190" s="25" t="s">
        <v>863</v>
      </c>
    </row>
    <row r="191" spans="2:47" s="1" customFormat="1" ht="13.5">
      <c r="B191" s="47"/>
      <c r="C191" s="75"/>
      <c r="D191" s="248" t="s">
        <v>176</v>
      </c>
      <c r="E191" s="75"/>
      <c r="F191" s="249" t="s">
        <v>3312</v>
      </c>
      <c r="G191" s="75"/>
      <c r="H191" s="75"/>
      <c r="I191" s="204"/>
      <c r="J191" s="75"/>
      <c r="K191" s="75"/>
      <c r="L191" s="73"/>
      <c r="M191" s="250"/>
      <c r="N191" s="48"/>
      <c r="O191" s="48"/>
      <c r="P191" s="48"/>
      <c r="Q191" s="48"/>
      <c r="R191" s="48"/>
      <c r="S191" s="48"/>
      <c r="T191" s="96"/>
      <c r="AT191" s="25" t="s">
        <v>176</v>
      </c>
      <c r="AU191" s="25" t="s">
        <v>190</v>
      </c>
    </row>
    <row r="192" spans="2:65" s="1" customFormat="1" ht="14.4" customHeight="1">
      <c r="B192" s="47"/>
      <c r="C192" s="236" t="s">
        <v>535</v>
      </c>
      <c r="D192" s="236" t="s">
        <v>169</v>
      </c>
      <c r="E192" s="237" t="s">
        <v>3313</v>
      </c>
      <c r="F192" s="238" t="s">
        <v>3314</v>
      </c>
      <c r="G192" s="239" t="s">
        <v>3112</v>
      </c>
      <c r="H192" s="240">
        <v>4</v>
      </c>
      <c r="I192" s="241"/>
      <c r="J192" s="242">
        <f>ROUND(I192*H192,2)</f>
        <v>0</v>
      </c>
      <c r="K192" s="238" t="s">
        <v>24</v>
      </c>
      <c r="L192" s="73"/>
      <c r="M192" s="243" t="s">
        <v>24</v>
      </c>
      <c r="N192" s="244" t="s">
        <v>47</v>
      </c>
      <c r="O192" s="48"/>
      <c r="P192" s="245">
        <f>O192*H192</f>
        <v>0</v>
      </c>
      <c r="Q192" s="245">
        <v>0</v>
      </c>
      <c r="R192" s="245">
        <f>Q192*H192</f>
        <v>0</v>
      </c>
      <c r="S192" s="245">
        <v>0</v>
      </c>
      <c r="T192" s="246">
        <f>S192*H192</f>
        <v>0</v>
      </c>
      <c r="AR192" s="25" t="s">
        <v>301</v>
      </c>
      <c r="AT192" s="25" t="s">
        <v>169</v>
      </c>
      <c r="AU192" s="25" t="s">
        <v>190</v>
      </c>
      <c r="AY192" s="25" t="s">
        <v>167</v>
      </c>
      <c r="BE192" s="247">
        <f>IF(N192="základní",J192,0)</f>
        <v>0</v>
      </c>
      <c r="BF192" s="247">
        <f>IF(N192="snížená",J192,0)</f>
        <v>0</v>
      </c>
      <c r="BG192" s="247">
        <f>IF(N192="zákl. přenesená",J192,0)</f>
        <v>0</v>
      </c>
      <c r="BH192" s="247">
        <f>IF(N192="sníž. přenesená",J192,0)</f>
        <v>0</v>
      </c>
      <c r="BI192" s="247">
        <f>IF(N192="nulová",J192,0)</f>
        <v>0</v>
      </c>
      <c r="BJ192" s="25" t="s">
        <v>87</v>
      </c>
      <c r="BK192" s="247">
        <f>ROUND(I192*H192,2)</f>
        <v>0</v>
      </c>
      <c r="BL192" s="25" t="s">
        <v>301</v>
      </c>
      <c r="BM192" s="25" t="s">
        <v>883</v>
      </c>
    </row>
    <row r="193" spans="2:47" s="1" customFormat="1" ht="13.5">
      <c r="B193" s="47"/>
      <c r="C193" s="75"/>
      <c r="D193" s="248" t="s">
        <v>176</v>
      </c>
      <c r="E193" s="75"/>
      <c r="F193" s="249" t="s">
        <v>3314</v>
      </c>
      <c r="G193" s="75"/>
      <c r="H193" s="75"/>
      <c r="I193" s="204"/>
      <c r="J193" s="75"/>
      <c r="K193" s="75"/>
      <c r="L193" s="73"/>
      <c r="M193" s="250"/>
      <c r="N193" s="48"/>
      <c r="O193" s="48"/>
      <c r="P193" s="48"/>
      <c r="Q193" s="48"/>
      <c r="R193" s="48"/>
      <c r="S193" s="48"/>
      <c r="T193" s="96"/>
      <c r="AT193" s="25" t="s">
        <v>176</v>
      </c>
      <c r="AU193" s="25" t="s">
        <v>190</v>
      </c>
    </row>
    <row r="194" spans="2:63" s="11" customFormat="1" ht="22.3" customHeight="1">
      <c r="B194" s="220"/>
      <c r="C194" s="221"/>
      <c r="D194" s="222" t="s">
        <v>74</v>
      </c>
      <c r="E194" s="234" t="s">
        <v>3315</v>
      </c>
      <c r="F194" s="234" t="s">
        <v>3316</v>
      </c>
      <c r="G194" s="221"/>
      <c r="H194" s="221"/>
      <c r="I194" s="224"/>
      <c r="J194" s="235">
        <f>BK194</f>
        <v>0</v>
      </c>
      <c r="K194" s="221"/>
      <c r="L194" s="226"/>
      <c r="M194" s="227"/>
      <c r="N194" s="228"/>
      <c r="O194" s="228"/>
      <c r="P194" s="229">
        <f>SUM(P195:P213)</f>
        <v>0</v>
      </c>
      <c r="Q194" s="228"/>
      <c r="R194" s="229">
        <f>SUM(R195:R213)</f>
        <v>0</v>
      </c>
      <c r="S194" s="228"/>
      <c r="T194" s="230">
        <f>SUM(T195:T213)</f>
        <v>0</v>
      </c>
      <c r="AR194" s="231" t="s">
        <v>87</v>
      </c>
      <c r="AT194" s="232" t="s">
        <v>74</v>
      </c>
      <c r="AU194" s="232" t="s">
        <v>87</v>
      </c>
      <c r="AY194" s="231" t="s">
        <v>167</v>
      </c>
      <c r="BK194" s="233">
        <f>SUM(BK195:BK213)</f>
        <v>0</v>
      </c>
    </row>
    <row r="195" spans="2:65" s="1" customFormat="1" ht="14.4" customHeight="1">
      <c r="B195" s="47"/>
      <c r="C195" s="236" t="s">
        <v>545</v>
      </c>
      <c r="D195" s="236" t="s">
        <v>169</v>
      </c>
      <c r="E195" s="237" t="s">
        <v>3317</v>
      </c>
      <c r="F195" s="238" t="s">
        <v>3318</v>
      </c>
      <c r="G195" s="239" t="s">
        <v>3112</v>
      </c>
      <c r="H195" s="240">
        <v>1</v>
      </c>
      <c r="I195" s="241"/>
      <c r="J195" s="242">
        <f>ROUND(I195*H195,2)</f>
        <v>0</v>
      </c>
      <c r="K195" s="238" t="s">
        <v>24</v>
      </c>
      <c r="L195" s="73"/>
      <c r="M195" s="243" t="s">
        <v>24</v>
      </c>
      <c r="N195" s="244" t="s">
        <v>47</v>
      </c>
      <c r="O195" s="48"/>
      <c r="P195" s="245">
        <f>O195*H195</f>
        <v>0</v>
      </c>
      <c r="Q195" s="245">
        <v>0</v>
      </c>
      <c r="R195" s="245">
        <f>Q195*H195</f>
        <v>0</v>
      </c>
      <c r="S195" s="245">
        <v>0</v>
      </c>
      <c r="T195" s="246">
        <f>S195*H195</f>
        <v>0</v>
      </c>
      <c r="AR195" s="25" t="s">
        <v>301</v>
      </c>
      <c r="AT195" s="25" t="s">
        <v>169</v>
      </c>
      <c r="AU195" s="25" t="s">
        <v>190</v>
      </c>
      <c r="AY195" s="25" t="s">
        <v>167</v>
      </c>
      <c r="BE195" s="247">
        <f>IF(N195="základní",J195,0)</f>
        <v>0</v>
      </c>
      <c r="BF195" s="247">
        <f>IF(N195="snížená",J195,0)</f>
        <v>0</v>
      </c>
      <c r="BG195" s="247">
        <f>IF(N195="zákl. přenesená",J195,0)</f>
        <v>0</v>
      </c>
      <c r="BH195" s="247">
        <f>IF(N195="sníž. přenesená",J195,0)</f>
        <v>0</v>
      </c>
      <c r="BI195" s="247">
        <f>IF(N195="nulová",J195,0)</f>
        <v>0</v>
      </c>
      <c r="BJ195" s="25" t="s">
        <v>87</v>
      </c>
      <c r="BK195" s="247">
        <f>ROUND(I195*H195,2)</f>
        <v>0</v>
      </c>
      <c r="BL195" s="25" t="s">
        <v>301</v>
      </c>
      <c r="BM195" s="25" t="s">
        <v>901</v>
      </c>
    </row>
    <row r="196" spans="2:47" s="1" customFormat="1" ht="13.5">
      <c r="B196" s="47"/>
      <c r="C196" s="75"/>
      <c r="D196" s="248" t="s">
        <v>176</v>
      </c>
      <c r="E196" s="75"/>
      <c r="F196" s="249" t="s">
        <v>3318</v>
      </c>
      <c r="G196" s="75"/>
      <c r="H196" s="75"/>
      <c r="I196" s="204"/>
      <c r="J196" s="75"/>
      <c r="K196" s="75"/>
      <c r="L196" s="73"/>
      <c r="M196" s="250"/>
      <c r="N196" s="48"/>
      <c r="O196" s="48"/>
      <c r="P196" s="48"/>
      <c r="Q196" s="48"/>
      <c r="R196" s="48"/>
      <c r="S196" s="48"/>
      <c r="T196" s="96"/>
      <c r="AT196" s="25" t="s">
        <v>176</v>
      </c>
      <c r="AU196" s="25" t="s">
        <v>190</v>
      </c>
    </row>
    <row r="197" spans="2:65" s="1" customFormat="1" ht="14.4" customHeight="1">
      <c r="B197" s="47"/>
      <c r="C197" s="236" t="s">
        <v>551</v>
      </c>
      <c r="D197" s="236" t="s">
        <v>169</v>
      </c>
      <c r="E197" s="237" t="s">
        <v>3319</v>
      </c>
      <c r="F197" s="238" t="s">
        <v>3320</v>
      </c>
      <c r="G197" s="239" t="s">
        <v>3112</v>
      </c>
      <c r="H197" s="240">
        <v>17</v>
      </c>
      <c r="I197" s="241"/>
      <c r="J197" s="242">
        <f>ROUND(I197*H197,2)</f>
        <v>0</v>
      </c>
      <c r="K197" s="238" t="s">
        <v>24</v>
      </c>
      <c r="L197" s="73"/>
      <c r="M197" s="243" t="s">
        <v>24</v>
      </c>
      <c r="N197" s="244" t="s">
        <v>47</v>
      </c>
      <c r="O197" s="48"/>
      <c r="P197" s="245">
        <f>O197*H197</f>
        <v>0</v>
      </c>
      <c r="Q197" s="245">
        <v>0</v>
      </c>
      <c r="R197" s="245">
        <f>Q197*H197</f>
        <v>0</v>
      </c>
      <c r="S197" s="245">
        <v>0</v>
      </c>
      <c r="T197" s="246">
        <f>S197*H197</f>
        <v>0</v>
      </c>
      <c r="AR197" s="25" t="s">
        <v>301</v>
      </c>
      <c r="AT197" s="25" t="s">
        <v>169</v>
      </c>
      <c r="AU197" s="25" t="s">
        <v>190</v>
      </c>
      <c r="AY197" s="25" t="s">
        <v>167</v>
      </c>
      <c r="BE197" s="247">
        <f>IF(N197="základní",J197,0)</f>
        <v>0</v>
      </c>
      <c r="BF197" s="247">
        <f>IF(N197="snížená",J197,0)</f>
        <v>0</v>
      </c>
      <c r="BG197" s="247">
        <f>IF(N197="zákl. přenesená",J197,0)</f>
        <v>0</v>
      </c>
      <c r="BH197" s="247">
        <f>IF(N197="sníž. přenesená",J197,0)</f>
        <v>0</v>
      </c>
      <c r="BI197" s="247">
        <f>IF(N197="nulová",J197,0)</f>
        <v>0</v>
      </c>
      <c r="BJ197" s="25" t="s">
        <v>87</v>
      </c>
      <c r="BK197" s="247">
        <f>ROUND(I197*H197,2)</f>
        <v>0</v>
      </c>
      <c r="BL197" s="25" t="s">
        <v>301</v>
      </c>
      <c r="BM197" s="25" t="s">
        <v>919</v>
      </c>
    </row>
    <row r="198" spans="2:47" s="1" customFormat="1" ht="13.5">
      <c r="B198" s="47"/>
      <c r="C198" s="75"/>
      <c r="D198" s="248" t="s">
        <v>176</v>
      </c>
      <c r="E198" s="75"/>
      <c r="F198" s="249" t="s">
        <v>3320</v>
      </c>
      <c r="G198" s="75"/>
      <c r="H198" s="75"/>
      <c r="I198" s="204"/>
      <c r="J198" s="75"/>
      <c r="K198" s="75"/>
      <c r="L198" s="73"/>
      <c r="M198" s="250"/>
      <c r="N198" s="48"/>
      <c r="O198" s="48"/>
      <c r="P198" s="48"/>
      <c r="Q198" s="48"/>
      <c r="R198" s="48"/>
      <c r="S198" s="48"/>
      <c r="T198" s="96"/>
      <c r="AT198" s="25" t="s">
        <v>176</v>
      </c>
      <c r="AU198" s="25" t="s">
        <v>190</v>
      </c>
    </row>
    <row r="199" spans="2:65" s="1" customFormat="1" ht="14.4" customHeight="1">
      <c r="B199" s="47"/>
      <c r="C199" s="236" t="s">
        <v>559</v>
      </c>
      <c r="D199" s="236" t="s">
        <v>169</v>
      </c>
      <c r="E199" s="237" t="s">
        <v>3321</v>
      </c>
      <c r="F199" s="238" t="s">
        <v>3322</v>
      </c>
      <c r="G199" s="239" t="s">
        <v>3112</v>
      </c>
      <c r="H199" s="240">
        <v>90</v>
      </c>
      <c r="I199" s="241"/>
      <c r="J199" s="242">
        <f>ROUND(I199*H199,2)</f>
        <v>0</v>
      </c>
      <c r="K199" s="238" t="s">
        <v>24</v>
      </c>
      <c r="L199" s="73"/>
      <c r="M199" s="243" t="s">
        <v>24</v>
      </c>
      <c r="N199" s="244" t="s">
        <v>47</v>
      </c>
      <c r="O199" s="48"/>
      <c r="P199" s="245">
        <f>O199*H199</f>
        <v>0</v>
      </c>
      <c r="Q199" s="245">
        <v>0</v>
      </c>
      <c r="R199" s="245">
        <f>Q199*H199</f>
        <v>0</v>
      </c>
      <c r="S199" s="245">
        <v>0</v>
      </c>
      <c r="T199" s="246">
        <f>S199*H199</f>
        <v>0</v>
      </c>
      <c r="AR199" s="25" t="s">
        <v>301</v>
      </c>
      <c r="AT199" s="25" t="s">
        <v>169</v>
      </c>
      <c r="AU199" s="25" t="s">
        <v>190</v>
      </c>
      <c r="AY199" s="25" t="s">
        <v>167</v>
      </c>
      <c r="BE199" s="247">
        <f>IF(N199="základní",J199,0)</f>
        <v>0</v>
      </c>
      <c r="BF199" s="247">
        <f>IF(N199="snížená",J199,0)</f>
        <v>0</v>
      </c>
      <c r="BG199" s="247">
        <f>IF(N199="zákl. přenesená",J199,0)</f>
        <v>0</v>
      </c>
      <c r="BH199" s="247">
        <f>IF(N199="sníž. přenesená",J199,0)</f>
        <v>0</v>
      </c>
      <c r="BI199" s="247">
        <f>IF(N199="nulová",J199,0)</f>
        <v>0</v>
      </c>
      <c r="BJ199" s="25" t="s">
        <v>87</v>
      </c>
      <c r="BK199" s="247">
        <f>ROUND(I199*H199,2)</f>
        <v>0</v>
      </c>
      <c r="BL199" s="25" t="s">
        <v>301</v>
      </c>
      <c r="BM199" s="25" t="s">
        <v>936</v>
      </c>
    </row>
    <row r="200" spans="2:47" s="1" customFormat="1" ht="13.5">
      <c r="B200" s="47"/>
      <c r="C200" s="75"/>
      <c r="D200" s="248" t="s">
        <v>176</v>
      </c>
      <c r="E200" s="75"/>
      <c r="F200" s="249" t="s">
        <v>3322</v>
      </c>
      <c r="G200" s="75"/>
      <c r="H200" s="75"/>
      <c r="I200" s="204"/>
      <c r="J200" s="75"/>
      <c r="K200" s="75"/>
      <c r="L200" s="73"/>
      <c r="M200" s="250"/>
      <c r="N200" s="48"/>
      <c r="O200" s="48"/>
      <c r="P200" s="48"/>
      <c r="Q200" s="48"/>
      <c r="R200" s="48"/>
      <c r="S200" s="48"/>
      <c r="T200" s="96"/>
      <c r="AT200" s="25" t="s">
        <v>176</v>
      </c>
      <c r="AU200" s="25" t="s">
        <v>190</v>
      </c>
    </row>
    <row r="201" spans="2:65" s="1" customFormat="1" ht="14.4" customHeight="1">
      <c r="B201" s="47"/>
      <c r="C201" s="236" t="s">
        <v>571</v>
      </c>
      <c r="D201" s="236" t="s">
        <v>169</v>
      </c>
      <c r="E201" s="237" t="s">
        <v>3323</v>
      </c>
      <c r="F201" s="238" t="s">
        <v>3324</v>
      </c>
      <c r="G201" s="239" t="s">
        <v>270</v>
      </c>
      <c r="H201" s="240">
        <v>160</v>
      </c>
      <c r="I201" s="241"/>
      <c r="J201" s="242">
        <f>ROUND(I201*H201,2)</f>
        <v>0</v>
      </c>
      <c r="K201" s="238" t="s">
        <v>24</v>
      </c>
      <c r="L201" s="73"/>
      <c r="M201" s="243" t="s">
        <v>24</v>
      </c>
      <c r="N201" s="244" t="s">
        <v>47</v>
      </c>
      <c r="O201" s="48"/>
      <c r="P201" s="245">
        <f>O201*H201</f>
        <v>0</v>
      </c>
      <c r="Q201" s="245">
        <v>0</v>
      </c>
      <c r="R201" s="245">
        <f>Q201*H201</f>
        <v>0</v>
      </c>
      <c r="S201" s="245">
        <v>0</v>
      </c>
      <c r="T201" s="246">
        <f>S201*H201</f>
        <v>0</v>
      </c>
      <c r="AR201" s="25" t="s">
        <v>301</v>
      </c>
      <c r="AT201" s="25" t="s">
        <v>169</v>
      </c>
      <c r="AU201" s="25" t="s">
        <v>190</v>
      </c>
      <c r="AY201" s="25" t="s">
        <v>167</v>
      </c>
      <c r="BE201" s="247">
        <f>IF(N201="základní",J201,0)</f>
        <v>0</v>
      </c>
      <c r="BF201" s="247">
        <f>IF(N201="snížená",J201,0)</f>
        <v>0</v>
      </c>
      <c r="BG201" s="247">
        <f>IF(N201="zákl. přenesená",J201,0)</f>
        <v>0</v>
      </c>
      <c r="BH201" s="247">
        <f>IF(N201="sníž. přenesená",J201,0)</f>
        <v>0</v>
      </c>
      <c r="BI201" s="247">
        <f>IF(N201="nulová",J201,0)</f>
        <v>0</v>
      </c>
      <c r="BJ201" s="25" t="s">
        <v>87</v>
      </c>
      <c r="BK201" s="247">
        <f>ROUND(I201*H201,2)</f>
        <v>0</v>
      </c>
      <c r="BL201" s="25" t="s">
        <v>301</v>
      </c>
      <c r="BM201" s="25" t="s">
        <v>948</v>
      </c>
    </row>
    <row r="202" spans="2:47" s="1" customFormat="1" ht="13.5">
      <c r="B202" s="47"/>
      <c r="C202" s="75"/>
      <c r="D202" s="248" t="s">
        <v>176</v>
      </c>
      <c r="E202" s="75"/>
      <c r="F202" s="249" t="s">
        <v>3324</v>
      </c>
      <c r="G202" s="75"/>
      <c r="H202" s="75"/>
      <c r="I202" s="204"/>
      <c r="J202" s="75"/>
      <c r="K202" s="75"/>
      <c r="L202" s="73"/>
      <c r="M202" s="250"/>
      <c r="N202" s="48"/>
      <c r="O202" s="48"/>
      <c r="P202" s="48"/>
      <c r="Q202" s="48"/>
      <c r="R202" s="48"/>
      <c r="S202" s="48"/>
      <c r="T202" s="96"/>
      <c r="AT202" s="25" t="s">
        <v>176</v>
      </c>
      <c r="AU202" s="25" t="s">
        <v>190</v>
      </c>
    </row>
    <row r="203" spans="2:47" s="1" customFormat="1" ht="13.5">
      <c r="B203" s="47"/>
      <c r="C203" s="75"/>
      <c r="D203" s="248" t="s">
        <v>1939</v>
      </c>
      <c r="E203" s="75"/>
      <c r="F203" s="251" t="s">
        <v>3325</v>
      </c>
      <c r="G203" s="75"/>
      <c r="H203" s="75"/>
      <c r="I203" s="204"/>
      <c r="J203" s="75"/>
      <c r="K203" s="75"/>
      <c r="L203" s="73"/>
      <c r="M203" s="250"/>
      <c r="N203" s="48"/>
      <c r="O203" s="48"/>
      <c r="P203" s="48"/>
      <c r="Q203" s="48"/>
      <c r="R203" s="48"/>
      <c r="S203" s="48"/>
      <c r="T203" s="96"/>
      <c r="AT203" s="25" t="s">
        <v>1939</v>
      </c>
      <c r="AU203" s="25" t="s">
        <v>190</v>
      </c>
    </row>
    <row r="204" spans="2:65" s="1" customFormat="1" ht="14.4" customHeight="1">
      <c r="B204" s="47"/>
      <c r="C204" s="236" t="s">
        <v>579</v>
      </c>
      <c r="D204" s="236" t="s">
        <v>169</v>
      </c>
      <c r="E204" s="237" t="s">
        <v>3326</v>
      </c>
      <c r="F204" s="238" t="s">
        <v>3327</v>
      </c>
      <c r="G204" s="239" t="s">
        <v>270</v>
      </c>
      <c r="H204" s="240">
        <v>24</v>
      </c>
      <c r="I204" s="241"/>
      <c r="J204" s="242">
        <f>ROUND(I204*H204,2)</f>
        <v>0</v>
      </c>
      <c r="K204" s="238" t="s">
        <v>24</v>
      </c>
      <c r="L204" s="73"/>
      <c r="M204" s="243" t="s">
        <v>24</v>
      </c>
      <c r="N204" s="244" t="s">
        <v>47</v>
      </c>
      <c r="O204" s="48"/>
      <c r="P204" s="245">
        <f>O204*H204</f>
        <v>0</v>
      </c>
      <c r="Q204" s="245">
        <v>0</v>
      </c>
      <c r="R204" s="245">
        <f>Q204*H204</f>
        <v>0</v>
      </c>
      <c r="S204" s="245">
        <v>0</v>
      </c>
      <c r="T204" s="246">
        <f>S204*H204</f>
        <v>0</v>
      </c>
      <c r="AR204" s="25" t="s">
        <v>301</v>
      </c>
      <c r="AT204" s="25" t="s">
        <v>169</v>
      </c>
      <c r="AU204" s="25" t="s">
        <v>190</v>
      </c>
      <c r="AY204" s="25" t="s">
        <v>167</v>
      </c>
      <c r="BE204" s="247">
        <f>IF(N204="základní",J204,0)</f>
        <v>0</v>
      </c>
      <c r="BF204" s="247">
        <f>IF(N204="snížená",J204,0)</f>
        <v>0</v>
      </c>
      <c r="BG204" s="247">
        <f>IF(N204="zákl. přenesená",J204,0)</f>
        <v>0</v>
      </c>
      <c r="BH204" s="247">
        <f>IF(N204="sníž. přenesená",J204,0)</f>
        <v>0</v>
      </c>
      <c r="BI204" s="247">
        <f>IF(N204="nulová",J204,0)</f>
        <v>0</v>
      </c>
      <c r="BJ204" s="25" t="s">
        <v>87</v>
      </c>
      <c r="BK204" s="247">
        <f>ROUND(I204*H204,2)</f>
        <v>0</v>
      </c>
      <c r="BL204" s="25" t="s">
        <v>301</v>
      </c>
      <c r="BM204" s="25" t="s">
        <v>962</v>
      </c>
    </row>
    <row r="205" spans="2:47" s="1" customFormat="1" ht="13.5">
      <c r="B205" s="47"/>
      <c r="C205" s="75"/>
      <c r="D205" s="248" t="s">
        <v>176</v>
      </c>
      <c r="E205" s="75"/>
      <c r="F205" s="249" t="s">
        <v>3327</v>
      </c>
      <c r="G205" s="75"/>
      <c r="H205" s="75"/>
      <c r="I205" s="204"/>
      <c r="J205" s="75"/>
      <c r="K205" s="75"/>
      <c r="L205" s="73"/>
      <c r="M205" s="250"/>
      <c r="N205" s="48"/>
      <c r="O205" s="48"/>
      <c r="P205" s="48"/>
      <c r="Q205" s="48"/>
      <c r="R205" s="48"/>
      <c r="S205" s="48"/>
      <c r="T205" s="96"/>
      <c r="AT205" s="25" t="s">
        <v>176</v>
      </c>
      <c r="AU205" s="25" t="s">
        <v>190</v>
      </c>
    </row>
    <row r="206" spans="2:65" s="1" customFormat="1" ht="14.4" customHeight="1">
      <c r="B206" s="47"/>
      <c r="C206" s="236" t="s">
        <v>584</v>
      </c>
      <c r="D206" s="236" t="s">
        <v>169</v>
      </c>
      <c r="E206" s="237" t="s">
        <v>3328</v>
      </c>
      <c r="F206" s="238" t="s">
        <v>3329</v>
      </c>
      <c r="G206" s="239" t="s">
        <v>3112</v>
      </c>
      <c r="H206" s="240">
        <v>30</v>
      </c>
      <c r="I206" s="241"/>
      <c r="J206" s="242">
        <f>ROUND(I206*H206,2)</f>
        <v>0</v>
      </c>
      <c r="K206" s="238" t="s">
        <v>24</v>
      </c>
      <c r="L206" s="73"/>
      <c r="M206" s="243" t="s">
        <v>24</v>
      </c>
      <c r="N206" s="244" t="s">
        <v>47</v>
      </c>
      <c r="O206" s="48"/>
      <c r="P206" s="245">
        <f>O206*H206</f>
        <v>0</v>
      </c>
      <c r="Q206" s="245">
        <v>0</v>
      </c>
      <c r="R206" s="245">
        <f>Q206*H206</f>
        <v>0</v>
      </c>
      <c r="S206" s="245">
        <v>0</v>
      </c>
      <c r="T206" s="246">
        <f>S206*H206</f>
        <v>0</v>
      </c>
      <c r="AR206" s="25" t="s">
        <v>301</v>
      </c>
      <c r="AT206" s="25" t="s">
        <v>169</v>
      </c>
      <c r="AU206" s="25" t="s">
        <v>190</v>
      </c>
      <c r="AY206" s="25" t="s">
        <v>167</v>
      </c>
      <c r="BE206" s="247">
        <f>IF(N206="základní",J206,0)</f>
        <v>0</v>
      </c>
      <c r="BF206" s="247">
        <f>IF(N206="snížená",J206,0)</f>
        <v>0</v>
      </c>
      <c r="BG206" s="247">
        <f>IF(N206="zákl. přenesená",J206,0)</f>
        <v>0</v>
      </c>
      <c r="BH206" s="247">
        <f>IF(N206="sníž. přenesená",J206,0)</f>
        <v>0</v>
      </c>
      <c r="BI206" s="247">
        <f>IF(N206="nulová",J206,0)</f>
        <v>0</v>
      </c>
      <c r="BJ206" s="25" t="s">
        <v>87</v>
      </c>
      <c r="BK206" s="247">
        <f>ROUND(I206*H206,2)</f>
        <v>0</v>
      </c>
      <c r="BL206" s="25" t="s">
        <v>301</v>
      </c>
      <c r="BM206" s="25" t="s">
        <v>976</v>
      </c>
    </row>
    <row r="207" spans="2:47" s="1" customFormat="1" ht="13.5">
      <c r="B207" s="47"/>
      <c r="C207" s="75"/>
      <c r="D207" s="248" t="s">
        <v>176</v>
      </c>
      <c r="E207" s="75"/>
      <c r="F207" s="249" t="s">
        <v>3329</v>
      </c>
      <c r="G207" s="75"/>
      <c r="H207" s="75"/>
      <c r="I207" s="204"/>
      <c r="J207" s="75"/>
      <c r="K207" s="75"/>
      <c r="L207" s="73"/>
      <c r="M207" s="250"/>
      <c r="N207" s="48"/>
      <c r="O207" s="48"/>
      <c r="P207" s="48"/>
      <c r="Q207" s="48"/>
      <c r="R207" s="48"/>
      <c r="S207" s="48"/>
      <c r="T207" s="96"/>
      <c r="AT207" s="25" t="s">
        <v>176</v>
      </c>
      <c r="AU207" s="25" t="s">
        <v>190</v>
      </c>
    </row>
    <row r="208" spans="2:65" s="1" customFormat="1" ht="14.4" customHeight="1">
      <c r="B208" s="47"/>
      <c r="C208" s="236" t="s">
        <v>591</v>
      </c>
      <c r="D208" s="236" t="s">
        <v>169</v>
      </c>
      <c r="E208" s="237" t="s">
        <v>3330</v>
      </c>
      <c r="F208" s="238" t="s">
        <v>3331</v>
      </c>
      <c r="G208" s="239" t="s">
        <v>3112</v>
      </c>
      <c r="H208" s="240">
        <v>10</v>
      </c>
      <c r="I208" s="241"/>
      <c r="J208" s="242">
        <f>ROUND(I208*H208,2)</f>
        <v>0</v>
      </c>
      <c r="K208" s="238" t="s">
        <v>24</v>
      </c>
      <c r="L208" s="73"/>
      <c r="M208" s="243" t="s">
        <v>24</v>
      </c>
      <c r="N208" s="244" t="s">
        <v>47</v>
      </c>
      <c r="O208" s="48"/>
      <c r="P208" s="245">
        <f>O208*H208</f>
        <v>0</v>
      </c>
      <c r="Q208" s="245">
        <v>0</v>
      </c>
      <c r="R208" s="245">
        <f>Q208*H208</f>
        <v>0</v>
      </c>
      <c r="S208" s="245">
        <v>0</v>
      </c>
      <c r="T208" s="246">
        <f>S208*H208</f>
        <v>0</v>
      </c>
      <c r="AR208" s="25" t="s">
        <v>301</v>
      </c>
      <c r="AT208" s="25" t="s">
        <v>169</v>
      </c>
      <c r="AU208" s="25" t="s">
        <v>190</v>
      </c>
      <c r="AY208" s="25" t="s">
        <v>167</v>
      </c>
      <c r="BE208" s="247">
        <f>IF(N208="základní",J208,0)</f>
        <v>0</v>
      </c>
      <c r="BF208" s="247">
        <f>IF(N208="snížená",J208,0)</f>
        <v>0</v>
      </c>
      <c r="BG208" s="247">
        <f>IF(N208="zákl. přenesená",J208,0)</f>
        <v>0</v>
      </c>
      <c r="BH208" s="247">
        <f>IF(N208="sníž. přenesená",J208,0)</f>
        <v>0</v>
      </c>
      <c r="BI208" s="247">
        <f>IF(N208="nulová",J208,0)</f>
        <v>0</v>
      </c>
      <c r="BJ208" s="25" t="s">
        <v>87</v>
      </c>
      <c r="BK208" s="247">
        <f>ROUND(I208*H208,2)</f>
        <v>0</v>
      </c>
      <c r="BL208" s="25" t="s">
        <v>301</v>
      </c>
      <c r="BM208" s="25" t="s">
        <v>986</v>
      </c>
    </row>
    <row r="209" spans="2:47" s="1" customFormat="1" ht="13.5">
      <c r="B209" s="47"/>
      <c r="C209" s="75"/>
      <c r="D209" s="248" t="s">
        <v>176</v>
      </c>
      <c r="E209" s="75"/>
      <c r="F209" s="249" t="s">
        <v>3331</v>
      </c>
      <c r="G209" s="75"/>
      <c r="H209" s="75"/>
      <c r="I209" s="204"/>
      <c r="J209" s="75"/>
      <c r="K209" s="75"/>
      <c r="L209" s="73"/>
      <c r="M209" s="250"/>
      <c r="N209" s="48"/>
      <c r="O209" s="48"/>
      <c r="P209" s="48"/>
      <c r="Q209" s="48"/>
      <c r="R209" s="48"/>
      <c r="S209" s="48"/>
      <c r="T209" s="96"/>
      <c r="AT209" s="25" t="s">
        <v>176</v>
      </c>
      <c r="AU209" s="25" t="s">
        <v>190</v>
      </c>
    </row>
    <row r="210" spans="2:65" s="1" customFormat="1" ht="14.4" customHeight="1">
      <c r="B210" s="47"/>
      <c r="C210" s="236" t="s">
        <v>600</v>
      </c>
      <c r="D210" s="236" t="s">
        <v>169</v>
      </c>
      <c r="E210" s="237" t="s">
        <v>3332</v>
      </c>
      <c r="F210" s="238" t="s">
        <v>3333</v>
      </c>
      <c r="G210" s="239" t="s">
        <v>3112</v>
      </c>
      <c r="H210" s="240">
        <v>3</v>
      </c>
      <c r="I210" s="241"/>
      <c r="J210" s="242">
        <f>ROUND(I210*H210,2)</f>
        <v>0</v>
      </c>
      <c r="K210" s="238" t="s">
        <v>24</v>
      </c>
      <c r="L210" s="73"/>
      <c r="M210" s="243" t="s">
        <v>24</v>
      </c>
      <c r="N210" s="244" t="s">
        <v>47</v>
      </c>
      <c r="O210" s="48"/>
      <c r="P210" s="245">
        <f>O210*H210</f>
        <v>0</v>
      </c>
      <c r="Q210" s="245">
        <v>0</v>
      </c>
      <c r="R210" s="245">
        <f>Q210*H210</f>
        <v>0</v>
      </c>
      <c r="S210" s="245">
        <v>0</v>
      </c>
      <c r="T210" s="246">
        <f>S210*H210</f>
        <v>0</v>
      </c>
      <c r="AR210" s="25" t="s">
        <v>301</v>
      </c>
      <c r="AT210" s="25" t="s">
        <v>169</v>
      </c>
      <c r="AU210" s="25" t="s">
        <v>190</v>
      </c>
      <c r="AY210" s="25" t="s">
        <v>167</v>
      </c>
      <c r="BE210" s="247">
        <f>IF(N210="základní",J210,0)</f>
        <v>0</v>
      </c>
      <c r="BF210" s="247">
        <f>IF(N210="snížená",J210,0)</f>
        <v>0</v>
      </c>
      <c r="BG210" s="247">
        <f>IF(N210="zákl. přenesená",J210,0)</f>
        <v>0</v>
      </c>
      <c r="BH210" s="247">
        <f>IF(N210="sníž. přenesená",J210,0)</f>
        <v>0</v>
      </c>
      <c r="BI210" s="247">
        <f>IF(N210="nulová",J210,0)</f>
        <v>0</v>
      </c>
      <c r="BJ210" s="25" t="s">
        <v>87</v>
      </c>
      <c r="BK210" s="247">
        <f>ROUND(I210*H210,2)</f>
        <v>0</v>
      </c>
      <c r="BL210" s="25" t="s">
        <v>301</v>
      </c>
      <c r="BM210" s="25" t="s">
        <v>995</v>
      </c>
    </row>
    <row r="211" spans="2:47" s="1" customFormat="1" ht="13.5">
      <c r="B211" s="47"/>
      <c r="C211" s="75"/>
      <c r="D211" s="248" t="s">
        <v>176</v>
      </c>
      <c r="E211" s="75"/>
      <c r="F211" s="249" t="s">
        <v>3333</v>
      </c>
      <c r="G211" s="75"/>
      <c r="H211" s="75"/>
      <c r="I211" s="204"/>
      <c r="J211" s="75"/>
      <c r="K211" s="75"/>
      <c r="L211" s="73"/>
      <c r="M211" s="250"/>
      <c r="N211" s="48"/>
      <c r="O211" s="48"/>
      <c r="P211" s="48"/>
      <c r="Q211" s="48"/>
      <c r="R211" s="48"/>
      <c r="S211" s="48"/>
      <c r="T211" s="96"/>
      <c r="AT211" s="25" t="s">
        <v>176</v>
      </c>
      <c r="AU211" s="25" t="s">
        <v>190</v>
      </c>
    </row>
    <row r="212" spans="2:65" s="1" customFormat="1" ht="14.4" customHeight="1">
      <c r="B212" s="47"/>
      <c r="C212" s="236" t="s">
        <v>607</v>
      </c>
      <c r="D212" s="236" t="s">
        <v>169</v>
      </c>
      <c r="E212" s="237" t="s">
        <v>3334</v>
      </c>
      <c r="F212" s="238" t="s">
        <v>3335</v>
      </c>
      <c r="G212" s="239" t="s">
        <v>3112</v>
      </c>
      <c r="H212" s="240">
        <v>25</v>
      </c>
      <c r="I212" s="241"/>
      <c r="J212" s="242">
        <f>ROUND(I212*H212,2)</f>
        <v>0</v>
      </c>
      <c r="K212" s="238" t="s">
        <v>24</v>
      </c>
      <c r="L212" s="73"/>
      <c r="M212" s="243" t="s">
        <v>24</v>
      </c>
      <c r="N212" s="244" t="s">
        <v>47</v>
      </c>
      <c r="O212" s="48"/>
      <c r="P212" s="245">
        <f>O212*H212</f>
        <v>0</v>
      </c>
      <c r="Q212" s="245">
        <v>0</v>
      </c>
      <c r="R212" s="245">
        <f>Q212*H212</f>
        <v>0</v>
      </c>
      <c r="S212" s="245">
        <v>0</v>
      </c>
      <c r="T212" s="246">
        <f>S212*H212</f>
        <v>0</v>
      </c>
      <c r="AR212" s="25" t="s">
        <v>301</v>
      </c>
      <c r="AT212" s="25" t="s">
        <v>169</v>
      </c>
      <c r="AU212" s="25" t="s">
        <v>190</v>
      </c>
      <c r="AY212" s="25" t="s">
        <v>167</v>
      </c>
      <c r="BE212" s="247">
        <f>IF(N212="základní",J212,0)</f>
        <v>0</v>
      </c>
      <c r="BF212" s="247">
        <f>IF(N212="snížená",J212,0)</f>
        <v>0</v>
      </c>
      <c r="BG212" s="247">
        <f>IF(N212="zákl. přenesená",J212,0)</f>
        <v>0</v>
      </c>
      <c r="BH212" s="247">
        <f>IF(N212="sníž. přenesená",J212,0)</f>
        <v>0</v>
      </c>
      <c r="BI212" s="247">
        <f>IF(N212="nulová",J212,0)</f>
        <v>0</v>
      </c>
      <c r="BJ212" s="25" t="s">
        <v>87</v>
      </c>
      <c r="BK212" s="247">
        <f>ROUND(I212*H212,2)</f>
        <v>0</v>
      </c>
      <c r="BL212" s="25" t="s">
        <v>301</v>
      </c>
      <c r="BM212" s="25" t="s">
        <v>1009</v>
      </c>
    </row>
    <row r="213" spans="2:47" s="1" customFormat="1" ht="13.5">
      <c r="B213" s="47"/>
      <c r="C213" s="75"/>
      <c r="D213" s="248" t="s">
        <v>176</v>
      </c>
      <c r="E213" s="75"/>
      <c r="F213" s="249" t="s">
        <v>3335</v>
      </c>
      <c r="G213" s="75"/>
      <c r="H213" s="75"/>
      <c r="I213" s="204"/>
      <c r="J213" s="75"/>
      <c r="K213" s="75"/>
      <c r="L213" s="73"/>
      <c r="M213" s="250"/>
      <c r="N213" s="48"/>
      <c r="O213" s="48"/>
      <c r="P213" s="48"/>
      <c r="Q213" s="48"/>
      <c r="R213" s="48"/>
      <c r="S213" s="48"/>
      <c r="T213" s="96"/>
      <c r="AT213" s="25" t="s">
        <v>176</v>
      </c>
      <c r="AU213" s="25" t="s">
        <v>190</v>
      </c>
    </row>
    <row r="214" spans="2:63" s="11" customFormat="1" ht="22.3" customHeight="1">
      <c r="B214" s="220"/>
      <c r="C214" s="221"/>
      <c r="D214" s="222" t="s">
        <v>74</v>
      </c>
      <c r="E214" s="234" t="s">
        <v>3336</v>
      </c>
      <c r="F214" s="234" t="s">
        <v>3337</v>
      </c>
      <c r="G214" s="221"/>
      <c r="H214" s="221"/>
      <c r="I214" s="224"/>
      <c r="J214" s="235">
        <f>BK214</f>
        <v>0</v>
      </c>
      <c r="K214" s="221"/>
      <c r="L214" s="226"/>
      <c r="M214" s="227"/>
      <c r="N214" s="228"/>
      <c r="O214" s="228"/>
      <c r="P214" s="229">
        <f>SUM(P215:P244)</f>
        <v>0</v>
      </c>
      <c r="Q214" s="228"/>
      <c r="R214" s="229">
        <f>SUM(R215:R244)</f>
        <v>0</v>
      </c>
      <c r="S214" s="228"/>
      <c r="T214" s="230">
        <f>SUM(T215:T244)</f>
        <v>0</v>
      </c>
      <c r="AR214" s="231" t="s">
        <v>87</v>
      </c>
      <c r="AT214" s="232" t="s">
        <v>74</v>
      </c>
      <c r="AU214" s="232" t="s">
        <v>87</v>
      </c>
      <c r="AY214" s="231" t="s">
        <v>167</v>
      </c>
      <c r="BK214" s="233">
        <f>SUM(BK215:BK244)</f>
        <v>0</v>
      </c>
    </row>
    <row r="215" spans="2:65" s="1" customFormat="1" ht="14.4" customHeight="1">
      <c r="B215" s="47"/>
      <c r="C215" s="236" t="s">
        <v>614</v>
      </c>
      <c r="D215" s="236" t="s">
        <v>169</v>
      </c>
      <c r="E215" s="237" t="s">
        <v>3338</v>
      </c>
      <c r="F215" s="238" t="s">
        <v>3339</v>
      </c>
      <c r="G215" s="239" t="s">
        <v>3340</v>
      </c>
      <c r="H215" s="240">
        <v>3</v>
      </c>
      <c r="I215" s="241"/>
      <c r="J215" s="242">
        <f>ROUND(I215*H215,2)</f>
        <v>0</v>
      </c>
      <c r="K215" s="238" t="s">
        <v>24</v>
      </c>
      <c r="L215" s="73"/>
      <c r="M215" s="243" t="s">
        <v>24</v>
      </c>
      <c r="N215" s="244" t="s">
        <v>47</v>
      </c>
      <c r="O215" s="48"/>
      <c r="P215" s="245">
        <f>O215*H215</f>
        <v>0</v>
      </c>
      <c r="Q215" s="245">
        <v>0</v>
      </c>
      <c r="R215" s="245">
        <f>Q215*H215</f>
        <v>0</v>
      </c>
      <c r="S215" s="245">
        <v>0</v>
      </c>
      <c r="T215" s="246">
        <f>S215*H215</f>
        <v>0</v>
      </c>
      <c r="AR215" s="25" t="s">
        <v>301</v>
      </c>
      <c r="AT215" s="25" t="s">
        <v>169</v>
      </c>
      <c r="AU215" s="25" t="s">
        <v>190</v>
      </c>
      <c r="AY215" s="25" t="s">
        <v>167</v>
      </c>
      <c r="BE215" s="247">
        <f>IF(N215="základní",J215,0)</f>
        <v>0</v>
      </c>
      <c r="BF215" s="247">
        <f>IF(N215="snížená",J215,0)</f>
        <v>0</v>
      </c>
      <c r="BG215" s="247">
        <f>IF(N215="zákl. přenesená",J215,0)</f>
        <v>0</v>
      </c>
      <c r="BH215" s="247">
        <f>IF(N215="sníž. přenesená",J215,0)</f>
        <v>0</v>
      </c>
      <c r="BI215" s="247">
        <f>IF(N215="nulová",J215,0)</f>
        <v>0</v>
      </c>
      <c r="BJ215" s="25" t="s">
        <v>87</v>
      </c>
      <c r="BK215" s="247">
        <f>ROUND(I215*H215,2)</f>
        <v>0</v>
      </c>
      <c r="BL215" s="25" t="s">
        <v>301</v>
      </c>
      <c r="BM215" s="25" t="s">
        <v>1023</v>
      </c>
    </row>
    <row r="216" spans="2:47" s="1" customFormat="1" ht="13.5">
      <c r="B216" s="47"/>
      <c r="C216" s="75"/>
      <c r="D216" s="248" t="s">
        <v>176</v>
      </c>
      <c r="E216" s="75"/>
      <c r="F216" s="249" t="s">
        <v>3339</v>
      </c>
      <c r="G216" s="75"/>
      <c r="H216" s="75"/>
      <c r="I216" s="204"/>
      <c r="J216" s="75"/>
      <c r="K216" s="75"/>
      <c r="L216" s="73"/>
      <c r="M216" s="250"/>
      <c r="N216" s="48"/>
      <c r="O216" s="48"/>
      <c r="P216" s="48"/>
      <c r="Q216" s="48"/>
      <c r="R216" s="48"/>
      <c r="S216" s="48"/>
      <c r="T216" s="96"/>
      <c r="AT216" s="25" t="s">
        <v>176</v>
      </c>
      <c r="AU216" s="25" t="s">
        <v>190</v>
      </c>
    </row>
    <row r="217" spans="2:65" s="1" customFormat="1" ht="22.8" customHeight="1">
      <c r="B217" s="47"/>
      <c r="C217" s="236" t="s">
        <v>621</v>
      </c>
      <c r="D217" s="236" t="s">
        <v>169</v>
      </c>
      <c r="E217" s="237" t="s">
        <v>3341</v>
      </c>
      <c r="F217" s="238" t="s">
        <v>3342</v>
      </c>
      <c r="G217" s="239" t="s">
        <v>3112</v>
      </c>
      <c r="H217" s="240">
        <v>1</v>
      </c>
      <c r="I217" s="241"/>
      <c r="J217" s="242">
        <f>ROUND(I217*H217,2)</f>
        <v>0</v>
      </c>
      <c r="K217" s="238" t="s">
        <v>24</v>
      </c>
      <c r="L217" s="73"/>
      <c r="M217" s="243" t="s">
        <v>24</v>
      </c>
      <c r="N217" s="244" t="s">
        <v>47</v>
      </c>
      <c r="O217" s="48"/>
      <c r="P217" s="245">
        <f>O217*H217</f>
        <v>0</v>
      </c>
      <c r="Q217" s="245">
        <v>0</v>
      </c>
      <c r="R217" s="245">
        <f>Q217*H217</f>
        <v>0</v>
      </c>
      <c r="S217" s="245">
        <v>0</v>
      </c>
      <c r="T217" s="246">
        <f>S217*H217</f>
        <v>0</v>
      </c>
      <c r="AR217" s="25" t="s">
        <v>301</v>
      </c>
      <c r="AT217" s="25" t="s">
        <v>169</v>
      </c>
      <c r="AU217" s="25" t="s">
        <v>190</v>
      </c>
      <c r="AY217" s="25" t="s">
        <v>167</v>
      </c>
      <c r="BE217" s="247">
        <f>IF(N217="základní",J217,0)</f>
        <v>0</v>
      </c>
      <c r="BF217" s="247">
        <f>IF(N217="snížená",J217,0)</f>
        <v>0</v>
      </c>
      <c r="BG217" s="247">
        <f>IF(N217="zákl. přenesená",J217,0)</f>
        <v>0</v>
      </c>
      <c r="BH217" s="247">
        <f>IF(N217="sníž. přenesená",J217,0)</f>
        <v>0</v>
      </c>
      <c r="BI217" s="247">
        <f>IF(N217="nulová",J217,0)</f>
        <v>0</v>
      </c>
      <c r="BJ217" s="25" t="s">
        <v>87</v>
      </c>
      <c r="BK217" s="247">
        <f>ROUND(I217*H217,2)</f>
        <v>0</v>
      </c>
      <c r="BL217" s="25" t="s">
        <v>301</v>
      </c>
      <c r="BM217" s="25" t="s">
        <v>1034</v>
      </c>
    </row>
    <row r="218" spans="2:47" s="1" customFormat="1" ht="13.5">
      <c r="B218" s="47"/>
      <c r="C218" s="75"/>
      <c r="D218" s="248" t="s">
        <v>176</v>
      </c>
      <c r="E218" s="75"/>
      <c r="F218" s="249" t="s">
        <v>3342</v>
      </c>
      <c r="G218" s="75"/>
      <c r="H218" s="75"/>
      <c r="I218" s="204"/>
      <c r="J218" s="75"/>
      <c r="K218" s="75"/>
      <c r="L218" s="73"/>
      <c r="M218" s="250"/>
      <c r="N218" s="48"/>
      <c r="O218" s="48"/>
      <c r="P218" s="48"/>
      <c r="Q218" s="48"/>
      <c r="R218" s="48"/>
      <c r="S218" s="48"/>
      <c r="T218" s="96"/>
      <c r="AT218" s="25" t="s">
        <v>176</v>
      </c>
      <c r="AU218" s="25" t="s">
        <v>190</v>
      </c>
    </row>
    <row r="219" spans="2:65" s="1" customFormat="1" ht="14.4" customHeight="1">
      <c r="B219" s="47"/>
      <c r="C219" s="236" t="s">
        <v>628</v>
      </c>
      <c r="D219" s="236" t="s">
        <v>169</v>
      </c>
      <c r="E219" s="237" t="s">
        <v>3343</v>
      </c>
      <c r="F219" s="238" t="s">
        <v>3344</v>
      </c>
      <c r="G219" s="239" t="s">
        <v>3112</v>
      </c>
      <c r="H219" s="240">
        <v>1</v>
      </c>
      <c r="I219" s="241"/>
      <c r="J219" s="242">
        <f>ROUND(I219*H219,2)</f>
        <v>0</v>
      </c>
      <c r="K219" s="238" t="s">
        <v>24</v>
      </c>
      <c r="L219" s="73"/>
      <c r="M219" s="243" t="s">
        <v>24</v>
      </c>
      <c r="N219" s="244" t="s">
        <v>47</v>
      </c>
      <c r="O219" s="48"/>
      <c r="P219" s="245">
        <f>O219*H219</f>
        <v>0</v>
      </c>
      <c r="Q219" s="245">
        <v>0</v>
      </c>
      <c r="R219" s="245">
        <f>Q219*H219</f>
        <v>0</v>
      </c>
      <c r="S219" s="245">
        <v>0</v>
      </c>
      <c r="T219" s="246">
        <f>S219*H219</f>
        <v>0</v>
      </c>
      <c r="AR219" s="25" t="s">
        <v>301</v>
      </c>
      <c r="AT219" s="25" t="s">
        <v>169</v>
      </c>
      <c r="AU219" s="25" t="s">
        <v>190</v>
      </c>
      <c r="AY219" s="25" t="s">
        <v>167</v>
      </c>
      <c r="BE219" s="247">
        <f>IF(N219="základní",J219,0)</f>
        <v>0</v>
      </c>
      <c r="BF219" s="247">
        <f>IF(N219="snížená",J219,0)</f>
        <v>0</v>
      </c>
      <c r="BG219" s="247">
        <f>IF(N219="zákl. přenesená",J219,0)</f>
        <v>0</v>
      </c>
      <c r="BH219" s="247">
        <f>IF(N219="sníž. přenesená",J219,0)</f>
        <v>0</v>
      </c>
      <c r="BI219" s="247">
        <f>IF(N219="nulová",J219,0)</f>
        <v>0</v>
      </c>
      <c r="BJ219" s="25" t="s">
        <v>87</v>
      </c>
      <c r="BK219" s="247">
        <f>ROUND(I219*H219,2)</f>
        <v>0</v>
      </c>
      <c r="BL219" s="25" t="s">
        <v>301</v>
      </c>
      <c r="BM219" s="25" t="s">
        <v>1047</v>
      </c>
    </row>
    <row r="220" spans="2:47" s="1" customFormat="1" ht="13.5">
      <c r="B220" s="47"/>
      <c r="C220" s="75"/>
      <c r="D220" s="248" t="s">
        <v>176</v>
      </c>
      <c r="E220" s="75"/>
      <c r="F220" s="249" t="s">
        <v>3344</v>
      </c>
      <c r="G220" s="75"/>
      <c r="H220" s="75"/>
      <c r="I220" s="204"/>
      <c r="J220" s="75"/>
      <c r="K220" s="75"/>
      <c r="L220" s="73"/>
      <c r="M220" s="250"/>
      <c r="N220" s="48"/>
      <c r="O220" s="48"/>
      <c r="P220" s="48"/>
      <c r="Q220" s="48"/>
      <c r="R220" s="48"/>
      <c r="S220" s="48"/>
      <c r="T220" s="96"/>
      <c r="AT220" s="25" t="s">
        <v>176</v>
      </c>
      <c r="AU220" s="25" t="s">
        <v>190</v>
      </c>
    </row>
    <row r="221" spans="2:65" s="1" customFormat="1" ht="14.4" customHeight="1">
      <c r="B221" s="47"/>
      <c r="C221" s="236" t="s">
        <v>635</v>
      </c>
      <c r="D221" s="236" t="s">
        <v>169</v>
      </c>
      <c r="E221" s="237" t="s">
        <v>3345</v>
      </c>
      <c r="F221" s="238" t="s">
        <v>3346</v>
      </c>
      <c r="G221" s="239" t="s">
        <v>370</v>
      </c>
      <c r="H221" s="240">
        <v>20</v>
      </c>
      <c r="I221" s="241"/>
      <c r="J221" s="242">
        <f>ROUND(I221*H221,2)</f>
        <v>0</v>
      </c>
      <c r="K221" s="238" t="s">
        <v>24</v>
      </c>
      <c r="L221" s="73"/>
      <c r="M221" s="243" t="s">
        <v>24</v>
      </c>
      <c r="N221" s="244" t="s">
        <v>47</v>
      </c>
      <c r="O221" s="48"/>
      <c r="P221" s="245">
        <f>O221*H221</f>
        <v>0</v>
      </c>
      <c r="Q221" s="245">
        <v>0</v>
      </c>
      <c r="R221" s="245">
        <f>Q221*H221</f>
        <v>0</v>
      </c>
      <c r="S221" s="245">
        <v>0</v>
      </c>
      <c r="T221" s="246">
        <f>S221*H221</f>
        <v>0</v>
      </c>
      <c r="AR221" s="25" t="s">
        <v>301</v>
      </c>
      <c r="AT221" s="25" t="s">
        <v>169</v>
      </c>
      <c r="AU221" s="25" t="s">
        <v>190</v>
      </c>
      <c r="AY221" s="25" t="s">
        <v>167</v>
      </c>
      <c r="BE221" s="247">
        <f>IF(N221="základní",J221,0)</f>
        <v>0</v>
      </c>
      <c r="BF221" s="247">
        <f>IF(N221="snížená",J221,0)</f>
        <v>0</v>
      </c>
      <c r="BG221" s="247">
        <f>IF(N221="zákl. přenesená",J221,0)</f>
        <v>0</v>
      </c>
      <c r="BH221" s="247">
        <f>IF(N221="sníž. přenesená",J221,0)</f>
        <v>0</v>
      </c>
      <c r="BI221" s="247">
        <f>IF(N221="nulová",J221,0)</f>
        <v>0</v>
      </c>
      <c r="BJ221" s="25" t="s">
        <v>87</v>
      </c>
      <c r="BK221" s="247">
        <f>ROUND(I221*H221,2)</f>
        <v>0</v>
      </c>
      <c r="BL221" s="25" t="s">
        <v>301</v>
      </c>
      <c r="BM221" s="25" t="s">
        <v>1060</v>
      </c>
    </row>
    <row r="222" spans="2:47" s="1" customFormat="1" ht="13.5">
      <c r="B222" s="47"/>
      <c r="C222" s="75"/>
      <c r="D222" s="248" t="s">
        <v>176</v>
      </c>
      <c r="E222" s="75"/>
      <c r="F222" s="249" t="s">
        <v>3346</v>
      </c>
      <c r="G222" s="75"/>
      <c r="H222" s="75"/>
      <c r="I222" s="204"/>
      <c r="J222" s="75"/>
      <c r="K222" s="75"/>
      <c r="L222" s="73"/>
      <c r="M222" s="250"/>
      <c r="N222" s="48"/>
      <c r="O222" s="48"/>
      <c r="P222" s="48"/>
      <c r="Q222" s="48"/>
      <c r="R222" s="48"/>
      <c r="S222" s="48"/>
      <c r="T222" s="96"/>
      <c r="AT222" s="25" t="s">
        <v>176</v>
      </c>
      <c r="AU222" s="25" t="s">
        <v>190</v>
      </c>
    </row>
    <row r="223" spans="2:65" s="1" customFormat="1" ht="14.4" customHeight="1">
      <c r="B223" s="47"/>
      <c r="C223" s="236" t="s">
        <v>648</v>
      </c>
      <c r="D223" s="236" t="s">
        <v>169</v>
      </c>
      <c r="E223" s="237" t="s">
        <v>3347</v>
      </c>
      <c r="F223" s="238" t="s">
        <v>3348</v>
      </c>
      <c r="G223" s="239" t="s">
        <v>3112</v>
      </c>
      <c r="H223" s="240">
        <v>6</v>
      </c>
      <c r="I223" s="241"/>
      <c r="J223" s="242">
        <f>ROUND(I223*H223,2)</f>
        <v>0</v>
      </c>
      <c r="K223" s="238" t="s">
        <v>24</v>
      </c>
      <c r="L223" s="73"/>
      <c r="M223" s="243" t="s">
        <v>24</v>
      </c>
      <c r="N223" s="244" t="s">
        <v>47</v>
      </c>
      <c r="O223" s="48"/>
      <c r="P223" s="245">
        <f>O223*H223</f>
        <v>0</v>
      </c>
      <c r="Q223" s="245">
        <v>0</v>
      </c>
      <c r="R223" s="245">
        <f>Q223*H223</f>
        <v>0</v>
      </c>
      <c r="S223" s="245">
        <v>0</v>
      </c>
      <c r="T223" s="246">
        <f>S223*H223</f>
        <v>0</v>
      </c>
      <c r="AR223" s="25" t="s">
        <v>301</v>
      </c>
      <c r="AT223" s="25" t="s">
        <v>169</v>
      </c>
      <c r="AU223" s="25" t="s">
        <v>190</v>
      </c>
      <c r="AY223" s="25" t="s">
        <v>167</v>
      </c>
      <c r="BE223" s="247">
        <f>IF(N223="základní",J223,0)</f>
        <v>0</v>
      </c>
      <c r="BF223" s="247">
        <f>IF(N223="snížená",J223,0)</f>
        <v>0</v>
      </c>
      <c r="BG223" s="247">
        <f>IF(N223="zákl. přenesená",J223,0)</f>
        <v>0</v>
      </c>
      <c r="BH223" s="247">
        <f>IF(N223="sníž. přenesená",J223,0)</f>
        <v>0</v>
      </c>
      <c r="BI223" s="247">
        <f>IF(N223="nulová",J223,0)</f>
        <v>0</v>
      </c>
      <c r="BJ223" s="25" t="s">
        <v>87</v>
      </c>
      <c r="BK223" s="247">
        <f>ROUND(I223*H223,2)</f>
        <v>0</v>
      </c>
      <c r="BL223" s="25" t="s">
        <v>301</v>
      </c>
      <c r="BM223" s="25" t="s">
        <v>1073</v>
      </c>
    </row>
    <row r="224" spans="2:47" s="1" customFormat="1" ht="13.5">
      <c r="B224" s="47"/>
      <c r="C224" s="75"/>
      <c r="D224" s="248" t="s">
        <v>176</v>
      </c>
      <c r="E224" s="75"/>
      <c r="F224" s="249" t="s">
        <v>3348</v>
      </c>
      <c r="G224" s="75"/>
      <c r="H224" s="75"/>
      <c r="I224" s="204"/>
      <c r="J224" s="75"/>
      <c r="K224" s="75"/>
      <c r="L224" s="73"/>
      <c r="M224" s="250"/>
      <c r="N224" s="48"/>
      <c r="O224" s="48"/>
      <c r="P224" s="48"/>
      <c r="Q224" s="48"/>
      <c r="R224" s="48"/>
      <c r="S224" s="48"/>
      <c r="T224" s="96"/>
      <c r="AT224" s="25" t="s">
        <v>176</v>
      </c>
      <c r="AU224" s="25" t="s">
        <v>190</v>
      </c>
    </row>
    <row r="225" spans="2:65" s="1" customFormat="1" ht="14.4" customHeight="1">
      <c r="B225" s="47"/>
      <c r="C225" s="236" t="s">
        <v>657</v>
      </c>
      <c r="D225" s="236" t="s">
        <v>169</v>
      </c>
      <c r="E225" s="237" t="s">
        <v>3349</v>
      </c>
      <c r="F225" s="238" t="s">
        <v>3350</v>
      </c>
      <c r="G225" s="239" t="s">
        <v>3112</v>
      </c>
      <c r="H225" s="240">
        <v>1</v>
      </c>
      <c r="I225" s="241"/>
      <c r="J225" s="242">
        <f>ROUND(I225*H225,2)</f>
        <v>0</v>
      </c>
      <c r="K225" s="238" t="s">
        <v>24</v>
      </c>
      <c r="L225" s="73"/>
      <c r="M225" s="243" t="s">
        <v>24</v>
      </c>
      <c r="N225" s="244" t="s">
        <v>47</v>
      </c>
      <c r="O225" s="48"/>
      <c r="P225" s="245">
        <f>O225*H225</f>
        <v>0</v>
      </c>
      <c r="Q225" s="245">
        <v>0</v>
      </c>
      <c r="R225" s="245">
        <f>Q225*H225</f>
        <v>0</v>
      </c>
      <c r="S225" s="245">
        <v>0</v>
      </c>
      <c r="T225" s="246">
        <f>S225*H225</f>
        <v>0</v>
      </c>
      <c r="AR225" s="25" t="s">
        <v>301</v>
      </c>
      <c r="AT225" s="25" t="s">
        <v>169</v>
      </c>
      <c r="AU225" s="25" t="s">
        <v>190</v>
      </c>
      <c r="AY225" s="25" t="s">
        <v>167</v>
      </c>
      <c r="BE225" s="247">
        <f>IF(N225="základní",J225,0)</f>
        <v>0</v>
      </c>
      <c r="BF225" s="247">
        <f>IF(N225="snížená",J225,0)</f>
        <v>0</v>
      </c>
      <c r="BG225" s="247">
        <f>IF(N225="zákl. přenesená",J225,0)</f>
        <v>0</v>
      </c>
      <c r="BH225" s="247">
        <f>IF(N225="sníž. přenesená",J225,0)</f>
        <v>0</v>
      </c>
      <c r="BI225" s="247">
        <f>IF(N225="nulová",J225,0)</f>
        <v>0</v>
      </c>
      <c r="BJ225" s="25" t="s">
        <v>87</v>
      </c>
      <c r="BK225" s="247">
        <f>ROUND(I225*H225,2)</f>
        <v>0</v>
      </c>
      <c r="BL225" s="25" t="s">
        <v>301</v>
      </c>
      <c r="BM225" s="25" t="s">
        <v>1088</v>
      </c>
    </row>
    <row r="226" spans="2:47" s="1" customFormat="1" ht="13.5">
      <c r="B226" s="47"/>
      <c r="C226" s="75"/>
      <c r="D226" s="248" t="s">
        <v>176</v>
      </c>
      <c r="E226" s="75"/>
      <c r="F226" s="249" t="s">
        <v>3351</v>
      </c>
      <c r="G226" s="75"/>
      <c r="H226" s="75"/>
      <c r="I226" s="204"/>
      <c r="J226" s="75"/>
      <c r="K226" s="75"/>
      <c r="L226" s="73"/>
      <c r="M226" s="250"/>
      <c r="N226" s="48"/>
      <c r="O226" s="48"/>
      <c r="P226" s="48"/>
      <c r="Q226" s="48"/>
      <c r="R226" s="48"/>
      <c r="S226" s="48"/>
      <c r="T226" s="96"/>
      <c r="AT226" s="25" t="s">
        <v>176</v>
      </c>
      <c r="AU226" s="25" t="s">
        <v>190</v>
      </c>
    </row>
    <row r="227" spans="2:65" s="1" customFormat="1" ht="14.4" customHeight="1">
      <c r="B227" s="47"/>
      <c r="C227" s="236" t="s">
        <v>669</v>
      </c>
      <c r="D227" s="236" t="s">
        <v>169</v>
      </c>
      <c r="E227" s="237" t="s">
        <v>3352</v>
      </c>
      <c r="F227" s="238" t="s">
        <v>3353</v>
      </c>
      <c r="G227" s="239" t="s">
        <v>3112</v>
      </c>
      <c r="H227" s="240">
        <v>612</v>
      </c>
      <c r="I227" s="241"/>
      <c r="J227" s="242">
        <f>ROUND(I227*H227,2)</f>
        <v>0</v>
      </c>
      <c r="K227" s="238" t="s">
        <v>24</v>
      </c>
      <c r="L227" s="73"/>
      <c r="M227" s="243" t="s">
        <v>24</v>
      </c>
      <c r="N227" s="244" t="s">
        <v>47</v>
      </c>
      <c r="O227" s="48"/>
      <c r="P227" s="245">
        <f>O227*H227</f>
        <v>0</v>
      </c>
      <c r="Q227" s="245">
        <v>0</v>
      </c>
      <c r="R227" s="245">
        <f>Q227*H227</f>
        <v>0</v>
      </c>
      <c r="S227" s="245">
        <v>0</v>
      </c>
      <c r="T227" s="246">
        <f>S227*H227</f>
        <v>0</v>
      </c>
      <c r="AR227" s="25" t="s">
        <v>301</v>
      </c>
      <c r="AT227" s="25" t="s">
        <v>169</v>
      </c>
      <c r="AU227" s="25" t="s">
        <v>190</v>
      </c>
      <c r="AY227" s="25" t="s">
        <v>167</v>
      </c>
      <c r="BE227" s="247">
        <f>IF(N227="základní",J227,0)</f>
        <v>0</v>
      </c>
      <c r="BF227" s="247">
        <f>IF(N227="snížená",J227,0)</f>
        <v>0</v>
      </c>
      <c r="BG227" s="247">
        <f>IF(N227="zákl. přenesená",J227,0)</f>
        <v>0</v>
      </c>
      <c r="BH227" s="247">
        <f>IF(N227="sníž. přenesená",J227,0)</f>
        <v>0</v>
      </c>
      <c r="BI227" s="247">
        <f>IF(N227="nulová",J227,0)</f>
        <v>0</v>
      </c>
      <c r="BJ227" s="25" t="s">
        <v>87</v>
      </c>
      <c r="BK227" s="247">
        <f>ROUND(I227*H227,2)</f>
        <v>0</v>
      </c>
      <c r="BL227" s="25" t="s">
        <v>301</v>
      </c>
      <c r="BM227" s="25" t="s">
        <v>1100</v>
      </c>
    </row>
    <row r="228" spans="2:47" s="1" customFormat="1" ht="13.5">
      <c r="B228" s="47"/>
      <c r="C228" s="75"/>
      <c r="D228" s="248" t="s">
        <v>176</v>
      </c>
      <c r="E228" s="75"/>
      <c r="F228" s="249" t="s">
        <v>3354</v>
      </c>
      <c r="G228" s="75"/>
      <c r="H228" s="75"/>
      <c r="I228" s="204"/>
      <c r="J228" s="75"/>
      <c r="K228" s="75"/>
      <c r="L228" s="73"/>
      <c r="M228" s="250"/>
      <c r="N228" s="48"/>
      <c r="O228" s="48"/>
      <c r="P228" s="48"/>
      <c r="Q228" s="48"/>
      <c r="R228" s="48"/>
      <c r="S228" s="48"/>
      <c r="T228" s="96"/>
      <c r="AT228" s="25" t="s">
        <v>176</v>
      </c>
      <c r="AU228" s="25" t="s">
        <v>190</v>
      </c>
    </row>
    <row r="229" spans="2:65" s="1" customFormat="1" ht="14.4" customHeight="1">
      <c r="B229" s="47"/>
      <c r="C229" s="236" t="s">
        <v>684</v>
      </c>
      <c r="D229" s="236" t="s">
        <v>169</v>
      </c>
      <c r="E229" s="237" t="s">
        <v>3355</v>
      </c>
      <c r="F229" s="238" t="s">
        <v>3356</v>
      </c>
      <c r="G229" s="239" t="s">
        <v>3112</v>
      </c>
      <c r="H229" s="240">
        <v>52</v>
      </c>
      <c r="I229" s="241"/>
      <c r="J229" s="242">
        <f>ROUND(I229*H229,2)</f>
        <v>0</v>
      </c>
      <c r="K229" s="238" t="s">
        <v>24</v>
      </c>
      <c r="L229" s="73"/>
      <c r="M229" s="243" t="s">
        <v>24</v>
      </c>
      <c r="N229" s="244" t="s">
        <v>47</v>
      </c>
      <c r="O229" s="48"/>
      <c r="P229" s="245">
        <f>O229*H229</f>
        <v>0</v>
      </c>
      <c r="Q229" s="245">
        <v>0</v>
      </c>
      <c r="R229" s="245">
        <f>Q229*H229</f>
        <v>0</v>
      </c>
      <c r="S229" s="245">
        <v>0</v>
      </c>
      <c r="T229" s="246">
        <f>S229*H229</f>
        <v>0</v>
      </c>
      <c r="AR229" s="25" t="s">
        <v>301</v>
      </c>
      <c r="AT229" s="25" t="s">
        <v>169</v>
      </c>
      <c r="AU229" s="25" t="s">
        <v>190</v>
      </c>
      <c r="AY229" s="25" t="s">
        <v>167</v>
      </c>
      <c r="BE229" s="247">
        <f>IF(N229="základní",J229,0)</f>
        <v>0</v>
      </c>
      <c r="BF229" s="247">
        <f>IF(N229="snížená",J229,0)</f>
        <v>0</v>
      </c>
      <c r="BG229" s="247">
        <f>IF(N229="zákl. přenesená",J229,0)</f>
        <v>0</v>
      </c>
      <c r="BH229" s="247">
        <f>IF(N229="sníž. přenesená",J229,0)</f>
        <v>0</v>
      </c>
      <c r="BI229" s="247">
        <f>IF(N229="nulová",J229,0)</f>
        <v>0</v>
      </c>
      <c r="BJ229" s="25" t="s">
        <v>87</v>
      </c>
      <c r="BK229" s="247">
        <f>ROUND(I229*H229,2)</f>
        <v>0</v>
      </c>
      <c r="BL229" s="25" t="s">
        <v>301</v>
      </c>
      <c r="BM229" s="25" t="s">
        <v>1114</v>
      </c>
    </row>
    <row r="230" spans="2:47" s="1" customFormat="1" ht="13.5">
      <c r="B230" s="47"/>
      <c r="C230" s="75"/>
      <c r="D230" s="248" t="s">
        <v>176</v>
      </c>
      <c r="E230" s="75"/>
      <c r="F230" s="249" t="s">
        <v>3357</v>
      </c>
      <c r="G230" s="75"/>
      <c r="H230" s="75"/>
      <c r="I230" s="204"/>
      <c r="J230" s="75"/>
      <c r="K230" s="75"/>
      <c r="L230" s="73"/>
      <c r="M230" s="250"/>
      <c r="N230" s="48"/>
      <c r="O230" s="48"/>
      <c r="P230" s="48"/>
      <c r="Q230" s="48"/>
      <c r="R230" s="48"/>
      <c r="S230" s="48"/>
      <c r="T230" s="96"/>
      <c r="AT230" s="25" t="s">
        <v>176</v>
      </c>
      <c r="AU230" s="25" t="s">
        <v>190</v>
      </c>
    </row>
    <row r="231" spans="2:65" s="1" customFormat="1" ht="14.4" customHeight="1">
      <c r="B231" s="47"/>
      <c r="C231" s="236" t="s">
        <v>655</v>
      </c>
      <c r="D231" s="236" t="s">
        <v>169</v>
      </c>
      <c r="E231" s="237" t="s">
        <v>3358</v>
      </c>
      <c r="F231" s="238" t="s">
        <v>3359</v>
      </c>
      <c r="G231" s="239" t="s">
        <v>3112</v>
      </c>
      <c r="H231" s="240">
        <v>55</v>
      </c>
      <c r="I231" s="241"/>
      <c r="J231" s="242">
        <f>ROUND(I231*H231,2)</f>
        <v>0</v>
      </c>
      <c r="K231" s="238" t="s">
        <v>24</v>
      </c>
      <c r="L231" s="73"/>
      <c r="M231" s="243" t="s">
        <v>24</v>
      </c>
      <c r="N231" s="244" t="s">
        <v>47</v>
      </c>
      <c r="O231" s="48"/>
      <c r="P231" s="245">
        <f>O231*H231</f>
        <v>0</v>
      </c>
      <c r="Q231" s="245">
        <v>0</v>
      </c>
      <c r="R231" s="245">
        <f>Q231*H231</f>
        <v>0</v>
      </c>
      <c r="S231" s="245">
        <v>0</v>
      </c>
      <c r="T231" s="246">
        <f>S231*H231</f>
        <v>0</v>
      </c>
      <c r="AR231" s="25" t="s">
        <v>301</v>
      </c>
      <c r="AT231" s="25" t="s">
        <v>169</v>
      </c>
      <c r="AU231" s="25" t="s">
        <v>190</v>
      </c>
      <c r="AY231" s="25" t="s">
        <v>167</v>
      </c>
      <c r="BE231" s="247">
        <f>IF(N231="základní",J231,0)</f>
        <v>0</v>
      </c>
      <c r="BF231" s="247">
        <f>IF(N231="snížená",J231,0)</f>
        <v>0</v>
      </c>
      <c r="BG231" s="247">
        <f>IF(N231="zákl. přenesená",J231,0)</f>
        <v>0</v>
      </c>
      <c r="BH231" s="247">
        <f>IF(N231="sníž. přenesená",J231,0)</f>
        <v>0</v>
      </c>
      <c r="BI231" s="247">
        <f>IF(N231="nulová",J231,0)</f>
        <v>0</v>
      </c>
      <c r="BJ231" s="25" t="s">
        <v>87</v>
      </c>
      <c r="BK231" s="247">
        <f>ROUND(I231*H231,2)</f>
        <v>0</v>
      </c>
      <c r="BL231" s="25" t="s">
        <v>301</v>
      </c>
      <c r="BM231" s="25" t="s">
        <v>1124</v>
      </c>
    </row>
    <row r="232" spans="2:47" s="1" customFormat="1" ht="13.5">
      <c r="B232" s="47"/>
      <c r="C232" s="75"/>
      <c r="D232" s="248" t="s">
        <v>176</v>
      </c>
      <c r="E232" s="75"/>
      <c r="F232" s="249" t="s">
        <v>3360</v>
      </c>
      <c r="G232" s="75"/>
      <c r="H232" s="75"/>
      <c r="I232" s="204"/>
      <c r="J232" s="75"/>
      <c r="K232" s="75"/>
      <c r="L232" s="73"/>
      <c r="M232" s="250"/>
      <c r="N232" s="48"/>
      <c r="O232" s="48"/>
      <c r="P232" s="48"/>
      <c r="Q232" s="48"/>
      <c r="R232" s="48"/>
      <c r="S232" s="48"/>
      <c r="T232" s="96"/>
      <c r="AT232" s="25" t="s">
        <v>176</v>
      </c>
      <c r="AU232" s="25" t="s">
        <v>190</v>
      </c>
    </row>
    <row r="233" spans="2:65" s="1" customFormat="1" ht="14.4" customHeight="1">
      <c r="B233" s="47"/>
      <c r="C233" s="236" t="s">
        <v>699</v>
      </c>
      <c r="D233" s="236" t="s">
        <v>169</v>
      </c>
      <c r="E233" s="237" t="s">
        <v>3361</v>
      </c>
      <c r="F233" s="238" t="s">
        <v>3362</v>
      </c>
      <c r="G233" s="239" t="s">
        <v>3112</v>
      </c>
      <c r="H233" s="240">
        <v>8</v>
      </c>
      <c r="I233" s="241"/>
      <c r="J233" s="242">
        <f>ROUND(I233*H233,2)</f>
        <v>0</v>
      </c>
      <c r="K233" s="238" t="s">
        <v>24</v>
      </c>
      <c r="L233" s="73"/>
      <c r="M233" s="243" t="s">
        <v>24</v>
      </c>
      <c r="N233" s="244" t="s">
        <v>47</v>
      </c>
      <c r="O233" s="48"/>
      <c r="P233" s="245">
        <f>O233*H233</f>
        <v>0</v>
      </c>
      <c r="Q233" s="245">
        <v>0</v>
      </c>
      <c r="R233" s="245">
        <f>Q233*H233</f>
        <v>0</v>
      </c>
      <c r="S233" s="245">
        <v>0</v>
      </c>
      <c r="T233" s="246">
        <f>S233*H233</f>
        <v>0</v>
      </c>
      <c r="AR233" s="25" t="s">
        <v>301</v>
      </c>
      <c r="AT233" s="25" t="s">
        <v>169</v>
      </c>
      <c r="AU233" s="25" t="s">
        <v>190</v>
      </c>
      <c r="AY233" s="25" t="s">
        <v>167</v>
      </c>
      <c r="BE233" s="247">
        <f>IF(N233="základní",J233,0)</f>
        <v>0</v>
      </c>
      <c r="BF233" s="247">
        <f>IF(N233="snížená",J233,0)</f>
        <v>0</v>
      </c>
      <c r="BG233" s="247">
        <f>IF(N233="zákl. přenesená",J233,0)</f>
        <v>0</v>
      </c>
      <c r="BH233" s="247">
        <f>IF(N233="sníž. přenesená",J233,0)</f>
        <v>0</v>
      </c>
      <c r="BI233" s="247">
        <f>IF(N233="nulová",J233,0)</f>
        <v>0</v>
      </c>
      <c r="BJ233" s="25" t="s">
        <v>87</v>
      </c>
      <c r="BK233" s="247">
        <f>ROUND(I233*H233,2)</f>
        <v>0</v>
      </c>
      <c r="BL233" s="25" t="s">
        <v>301</v>
      </c>
      <c r="BM233" s="25" t="s">
        <v>1138</v>
      </c>
    </row>
    <row r="234" spans="2:47" s="1" customFormat="1" ht="13.5">
      <c r="B234" s="47"/>
      <c r="C234" s="75"/>
      <c r="D234" s="248" t="s">
        <v>176</v>
      </c>
      <c r="E234" s="75"/>
      <c r="F234" s="249" t="s">
        <v>3363</v>
      </c>
      <c r="G234" s="75"/>
      <c r="H234" s="75"/>
      <c r="I234" s="204"/>
      <c r="J234" s="75"/>
      <c r="K234" s="75"/>
      <c r="L234" s="73"/>
      <c r="M234" s="250"/>
      <c r="N234" s="48"/>
      <c r="O234" s="48"/>
      <c r="P234" s="48"/>
      <c r="Q234" s="48"/>
      <c r="R234" s="48"/>
      <c r="S234" s="48"/>
      <c r="T234" s="96"/>
      <c r="AT234" s="25" t="s">
        <v>176</v>
      </c>
      <c r="AU234" s="25" t="s">
        <v>190</v>
      </c>
    </row>
    <row r="235" spans="2:65" s="1" customFormat="1" ht="14.4" customHeight="1">
      <c r="B235" s="47"/>
      <c r="C235" s="236" t="s">
        <v>728</v>
      </c>
      <c r="D235" s="236" t="s">
        <v>169</v>
      </c>
      <c r="E235" s="237" t="s">
        <v>3364</v>
      </c>
      <c r="F235" s="238" t="s">
        <v>3365</v>
      </c>
      <c r="G235" s="239" t="s">
        <v>3112</v>
      </c>
      <c r="H235" s="240">
        <v>12</v>
      </c>
      <c r="I235" s="241"/>
      <c r="J235" s="242">
        <f>ROUND(I235*H235,2)</f>
        <v>0</v>
      </c>
      <c r="K235" s="238" t="s">
        <v>24</v>
      </c>
      <c r="L235" s="73"/>
      <c r="M235" s="243" t="s">
        <v>24</v>
      </c>
      <c r="N235" s="244" t="s">
        <v>47</v>
      </c>
      <c r="O235" s="48"/>
      <c r="P235" s="245">
        <f>O235*H235</f>
        <v>0</v>
      </c>
      <c r="Q235" s="245">
        <v>0</v>
      </c>
      <c r="R235" s="245">
        <f>Q235*H235</f>
        <v>0</v>
      </c>
      <c r="S235" s="245">
        <v>0</v>
      </c>
      <c r="T235" s="246">
        <f>S235*H235</f>
        <v>0</v>
      </c>
      <c r="AR235" s="25" t="s">
        <v>301</v>
      </c>
      <c r="AT235" s="25" t="s">
        <v>169</v>
      </c>
      <c r="AU235" s="25" t="s">
        <v>190</v>
      </c>
      <c r="AY235" s="25" t="s">
        <v>167</v>
      </c>
      <c r="BE235" s="247">
        <f>IF(N235="základní",J235,0)</f>
        <v>0</v>
      </c>
      <c r="BF235" s="247">
        <f>IF(N235="snížená",J235,0)</f>
        <v>0</v>
      </c>
      <c r="BG235" s="247">
        <f>IF(N235="zákl. přenesená",J235,0)</f>
        <v>0</v>
      </c>
      <c r="BH235" s="247">
        <f>IF(N235="sníž. přenesená",J235,0)</f>
        <v>0</v>
      </c>
      <c r="BI235" s="247">
        <f>IF(N235="nulová",J235,0)</f>
        <v>0</v>
      </c>
      <c r="BJ235" s="25" t="s">
        <v>87</v>
      </c>
      <c r="BK235" s="247">
        <f>ROUND(I235*H235,2)</f>
        <v>0</v>
      </c>
      <c r="BL235" s="25" t="s">
        <v>301</v>
      </c>
      <c r="BM235" s="25" t="s">
        <v>1154</v>
      </c>
    </row>
    <row r="236" spans="2:47" s="1" customFormat="1" ht="13.5">
      <c r="B236" s="47"/>
      <c r="C236" s="75"/>
      <c r="D236" s="248" t="s">
        <v>176</v>
      </c>
      <c r="E236" s="75"/>
      <c r="F236" s="249" t="s">
        <v>3366</v>
      </c>
      <c r="G236" s="75"/>
      <c r="H236" s="75"/>
      <c r="I236" s="204"/>
      <c r="J236" s="75"/>
      <c r="K236" s="75"/>
      <c r="L236" s="73"/>
      <c r="M236" s="250"/>
      <c r="N236" s="48"/>
      <c r="O236" s="48"/>
      <c r="P236" s="48"/>
      <c r="Q236" s="48"/>
      <c r="R236" s="48"/>
      <c r="S236" s="48"/>
      <c r="T236" s="96"/>
      <c r="AT236" s="25" t="s">
        <v>176</v>
      </c>
      <c r="AU236" s="25" t="s">
        <v>190</v>
      </c>
    </row>
    <row r="237" spans="2:65" s="1" customFormat="1" ht="14.4" customHeight="1">
      <c r="B237" s="47"/>
      <c r="C237" s="236" t="s">
        <v>736</v>
      </c>
      <c r="D237" s="236" t="s">
        <v>169</v>
      </c>
      <c r="E237" s="237" t="s">
        <v>3367</v>
      </c>
      <c r="F237" s="238" t="s">
        <v>3368</v>
      </c>
      <c r="G237" s="239" t="s">
        <v>3112</v>
      </c>
      <c r="H237" s="240">
        <v>10</v>
      </c>
      <c r="I237" s="241"/>
      <c r="J237" s="242">
        <f>ROUND(I237*H237,2)</f>
        <v>0</v>
      </c>
      <c r="K237" s="238" t="s">
        <v>24</v>
      </c>
      <c r="L237" s="73"/>
      <c r="M237" s="243" t="s">
        <v>24</v>
      </c>
      <c r="N237" s="244" t="s">
        <v>47</v>
      </c>
      <c r="O237" s="48"/>
      <c r="P237" s="245">
        <f>O237*H237</f>
        <v>0</v>
      </c>
      <c r="Q237" s="245">
        <v>0</v>
      </c>
      <c r="R237" s="245">
        <f>Q237*H237</f>
        <v>0</v>
      </c>
      <c r="S237" s="245">
        <v>0</v>
      </c>
      <c r="T237" s="246">
        <f>S237*H237</f>
        <v>0</v>
      </c>
      <c r="AR237" s="25" t="s">
        <v>301</v>
      </c>
      <c r="AT237" s="25" t="s">
        <v>169</v>
      </c>
      <c r="AU237" s="25" t="s">
        <v>190</v>
      </c>
      <c r="AY237" s="25" t="s">
        <v>167</v>
      </c>
      <c r="BE237" s="247">
        <f>IF(N237="základní",J237,0)</f>
        <v>0</v>
      </c>
      <c r="BF237" s="247">
        <f>IF(N237="snížená",J237,0)</f>
        <v>0</v>
      </c>
      <c r="BG237" s="247">
        <f>IF(N237="zákl. přenesená",J237,0)</f>
        <v>0</v>
      </c>
      <c r="BH237" s="247">
        <f>IF(N237="sníž. přenesená",J237,0)</f>
        <v>0</v>
      </c>
      <c r="BI237" s="247">
        <f>IF(N237="nulová",J237,0)</f>
        <v>0</v>
      </c>
      <c r="BJ237" s="25" t="s">
        <v>87</v>
      </c>
      <c r="BK237" s="247">
        <f>ROUND(I237*H237,2)</f>
        <v>0</v>
      </c>
      <c r="BL237" s="25" t="s">
        <v>301</v>
      </c>
      <c r="BM237" s="25" t="s">
        <v>1171</v>
      </c>
    </row>
    <row r="238" spans="2:47" s="1" customFormat="1" ht="13.5">
      <c r="B238" s="47"/>
      <c r="C238" s="75"/>
      <c r="D238" s="248" t="s">
        <v>176</v>
      </c>
      <c r="E238" s="75"/>
      <c r="F238" s="249" t="s">
        <v>3369</v>
      </c>
      <c r="G238" s="75"/>
      <c r="H238" s="75"/>
      <c r="I238" s="204"/>
      <c r="J238" s="75"/>
      <c r="K238" s="75"/>
      <c r="L238" s="73"/>
      <c r="M238" s="250"/>
      <c r="N238" s="48"/>
      <c r="O238" s="48"/>
      <c r="P238" s="48"/>
      <c r="Q238" s="48"/>
      <c r="R238" s="48"/>
      <c r="S238" s="48"/>
      <c r="T238" s="96"/>
      <c r="AT238" s="25" t="s">
        <v>176</v>
      </c>
      <c r="AU238" s="25" t="s">
        <v>190</v>
      </c>
    </row>
    <row r="239" spans="2:65" s="1" customFormat="1" ht="14.4" customHeight="1">
      <c r="B239" s="47"/>
      <c r="C239" s="236" t="s">
        <v>757</v>
      </c>
      <c r="D239" s="236" t="s">
        <v>169</v>
      </c>
      <c r="E239" s="237" t="s">
        <v>3370</v>
      </c>
      <c r="F239" s="238" t="s">
        <v>3371</v>
      </c>
      <c r="G239" s="239" t="s">
        <v>3112</v>
      </c>
      <c r="H239" s="240">
        <v>10</v>
      </c>
      <c r="I239" s="241"/>
      <c r="J239" s="242">
        <f>ROUND(I239*H239,2)</f>
        <v>0</v>
      </c>
      <c r="K239" s="238" t="s">
        <v>24</v>
      </c>
      <c r="L239" s="73"/>
      <c r="M239" s="243" t="s">
        <v>24</v>
      </c>
      <c r="N239" s="244" t="s">
        <v>47</v>
      </c>
      <c r="O239" s="48"/>
      <c r="P239" s="245">
        <f>O239*H239</f>
        <v>0</v>
      </c>
      <c r="Q239" s="245">
        <v>0</v>
      </c>
      <c r="R239" s="245">
        <f>Q239*H239</f>
        <v>0</v>
      </c>
      <c r="S239" s="245">
        <v>0</v>
      </c>
      <c r="T239" s="246">
        <f>S239*H239</f>
        <v>0</v>
      </c>
      <c r="AR239" s="25" t="s">
        <v>301</v>
      </c>
      <c r="AT239" s="25" t="s">
        <v>169</v>
      </c>
      <c r="AU239" s="25" t="s">
        <v>190</v>
      </c>
      <c r="AY239" s="25" t="s">
        <v>167</v>
      </c>
      <c r="BE239" s="247">
        <f>IF(N239="základní",J239,0)</f>
        <v>0</v>
      </c>
      <c r="BF239" s="247">
        <f>IF(N239="snížená",J239,0)</f>
        <v>0</v>
      </c>
      <c r="BG239" s="247">
        <f>IF(N239="zákl. přenesená",J239,0)</f>
        <v>0</v>
      </c>
      <c r="BH239" s="247">
        <f>IF(N239="sníž. přenesená",J239,0)</f>
        <v>0</v>
      </c>
      <c r="BI239" s="247">
        <f>IF(N239="nulová",J239,0)</f>
        <v>0</v>
      </c>
      <c r="BJ239" s="25" t="s">
        <v>87</v>
      </c>
      <c r="BK239" s="247">
        <f>ROUND(I239*H239,2)</f>
        <v>0</v>
      </c>
      <c r="BL239" s="25" t="s">
        <v>301</v>
      </c>
      <c r="BM239" s="25" t="s">
        <v>1188</v>
      </c>
    </row>
    <row r="240" spans="2:47" s="1" customFormat="1" ht="13.5">
      <c r="B240" s="47"/>
      <c r="C240" s="75"/>
      <c r="D240" s="248" t="s">
        <v>176</v>
      </c>
      <c r="E240" s="75"/>
      <c r="F240" s="249" t="s">
        <v>3372</v>
      </c>
      <c r="G240" s="75"/>
      <c r="H240" s="75"/>
      <c r="I240" s="204"/>
      <c r="J240" s="75"/>
      <c r="K240" s="75"/>
      <c r="L240" s="73"/>
      <c r="M240" s="250"/>
      <c r="N240" s="48"/>
      <c r="O240" s="48"/>
      <c r="P240" s="48"/>
      <c r="Q240" s="48"/>
      <c r="R240" s="48"/>
      <c r="S240" s="48"/>
      <c r="T240" s="96"/>
      <c r="AT240" s="25" t="s">
        <v>176</v>
      </c>
      <c r="AU240" s="25" t="s">
        <v>190</v>
      </c>
    </row>
    <row r="241" spans="2:65" s="1" customFormat="1" ht="14.4" customHeight="1">
      <c r="B241" s="47"/>
      <c r="C241" s="236" t="s">
        <v>766</v>
      </c>
      <c r="D241" s="236" t="s">
        <v>169</v>
      </c>
      <c r="E241" s="237" t="s">
        <v>3373</v>
      </c>
      <c r="F241" s="238" t="s">
        <v>3374</v>
      </c>
      <c r="G241" s="239" t="s">
        <v>3112</v>
      </c>
      <c r="H241" s="240">
        <v>8</v>
      </c>
      <c r="I241" s="241"/>
      <c r="J241" s="242">
        <f>ROUND(I241*H241,2)</f>
        <v>0</v>
      </c>
      <c r="K241" s="238" t="s">
        <v>24</v>
      </c>
      <c r="L241" s="73"/>
      <c r="M241" s="243" t="s">
        <v>24</v>
      </c>
      <c r="N241" s="244" t="s">
        <v>47</v>
      </c>
      <c r="O241" s="48"/>
      <c r="P241" s="245">
        <f>O241*H241</f>
        <v>0</v>
      </c>
      <c r="Q241" s="245">
        <v>0</v>
      </c>
      <c r="R241" s="245">
        <f>Q241*H241</f>
        <v>0</v>
      </c>
      <c r="S241" s="245">
        <v>0</v>
      </c>
      <c r="T241" s="246">
        <f>S241*H241</f>
        <v>0</v>
      </c>
      <c r="AR241" s="25" t="s">
        <v>301</v>
      </c>
      <c r="AT241" s="25" t="s">
        <v>169</v>
      </c>
      <c r="AU241" s="25" t="s">
        <v>190</v>
      </c>
      <c r="AY241" s="25" t="s">
        <v>167</v>
      </c>
      <c r="BE241" s="247">
        <f>IF(N241="základní",J241,0)</f>
        <v>0</v>
      </c>
      <c r="BF241" s="247">
        <f>IF(N241="snížená",J241,0)</f>
        <v>0</v>
      </c>
      <c r="BG241" s="247">
        <f>IF(N241="zákl. přenesená",J241,0)</f>
        <v>0</v>
      </c>
      <c r="BH241" s="247">
        <f>IF(N241="sníž. přenesená",J241,0)</f>
        <v>0</v>
      </c>
      <c r="BI241" s="247">
        <f>IF(N241="nulová",J241,0)</f>
        <v>0</v>
      </c>
      <c r="BJ241" s="25" t="s">
        <v>87</v>
      </c>
      <c r="BK241" s="247">
        <f>ROUND(I241*H241,2)</f>
        <v>0</v>
      </c>
      <c r="BL241" s="25" t="s">
        <v>301</v>
      </c>
      <c r="BM241" s="25" t="s">
        <v>1203</v>
      </c>
    </row>
    <row r="242" spans="2:47" s="1" customFormat="1" ht="13.5">
      <c r="B242" s="47"/>
      <c r="C242" s="75"/>
      <c r="D242" s="248" t="s">
        <v>176</v>
      </c>
      <c r="E242" s="75"/>
      <c r="F242" s="249" t="s">
        <v>3375</v>
      </c>
      <c r="G242" s="75"/>
      <c r="H242" s="75"/>
      <c r="I242" s="204"/>
      <c r="J242" s="75"/>
      <c r="K242" s="75"/>
      <c r="L242" s="73"/>
      <c r="M242" s="250"/>
      <c r="N242" s="48"/>
      <c r="O242" s="48"/>
      <c r="P242" s="48"/>
      <c r="Q242" s="48"/>
      <c r="R242" s="48"/>
      <c r="S242" s="48"/>
      <c r="T242" s="96"/>
      <c r="AT242" s="25" t="s">
        <v>176</v>
      </c>
      <c r="AU242" s="25" t="s">
        <v>190</v>
      </c>
    </row>
    <row r="243" spans="2:65" s="1" customFormat="1" ht="14.4" customHeight="1">
      <c r="B243" s="47"/>
      <c r="C243" s="285" t="s">
        <v>774</v>
      </c>
      <c r="D243" s="285" t="s">
        <v>293</v>
      </c>
      <c r="E243" s="286" t="s">
        <v>3376</v>
      </c>
      <c r="F243" s="287" t="s">
        <v>3377</v>
      </c>
      <c r="G243" s="288" t="s">
        <v>3112</v>
      </c>
      <c r="H243" s="289">
        <v>1</v>
      </c>
      <c r="I243" s="290"/>
      <c r="J243" s="291">
        <f>ROUND(I243*H243,2)</f>
        <v>0</v>
      </c>
      <c r="K243" s="287" t="s">
        <v>24</v>
      </c>
      <c r="L243" s="292"/>
      <c r="M243" s="293" t="s">
        <v>24</v>
      </c>
      <c r="N243" s="294" t="s">
        <v>47</v>
      </c>
      <c r="O243" s="48"/>
      <c r="P243" s="245">
        <f>O243*H243</f>
        <v>0</v>
      </c>
      <c r="Q243" s="245">
        <v>0</v>
      </c>
      <c r="R243" s="245">
        <f>Q243*H243</f>
        <v>0</v>
      </c>
      <c r="S243" s="245">
        <v>0</v>
      </c>
      <c r="T243" s="246">
        <f>S243*H243</f>
        <v>0</v>
      </c>
      <c r="AR243" s="25" t="s">
        <v>419</v>
      </c>
      <c r="AT243" s="25" t="s">
        <v>293</v>
      </c>
      <c r="AU243" s="25" t="s">
        <v>190</v>
      </c>
      <c r="AY243" s="25" t="s">
        <v>167</v>
      </c>
      <c r="BE243" s="247">
        <f>IF(N243="základní",J243,0)</f>
        <v>0</v>
      </c>
      <c r="BF243" s="247">
        <f>IF(N243="snížená",J243,0)</f>
        <v>0</v>
      </c>
      <c r="BG243" s="247">
        <f>IF(N243="zákl. přenesená",J243,0)</f>
        <v>0</v>
      </c>
      <c r="BH243" s="247">
        <f>IF(N243="sníž. přenesená",J243,0)</f>
        <v>0</v>
      </c>
      <c r="BI243" s="247">
        <f>IF(N243="nulová",J243,0)</f>
        <v>0</v>
      </c>
      <c r="BJ243" s="25" t="s">
        <v>87</v>
      </c>
      <c r="BK243" s="247">
        <f>ROUND(I243*H243,2)</f>
        <v>0</v>
      </c>
      <c r="BL243" s="25" t="s">
        <v>301</v>
      </c>
      <c r="BM243" s="25" t="s">
        <v>3378</v>
      </c>
    </row>
    <row r="244" spans="2:47" s="1" customFormat="1" ht="13.5">
      <c r="B244" s="47"/>
      <c r="C244" s="75"/>
      <c r="D244" s="248" t="s">
        <v>176</v>
      </c>
      <c r="E244" s="75"/>
      <c r="F244" s="249" t="s">
        <v>3379</v>
      </c>
      <c r="G244" s="75"/>
      <c r="H244" s="75"/>
      <c r="I244" s="204"/>
      <c r="J244" s="75"/>
      <c r="K244" s="75"/>
      <c r="L244" s="73"/>
      <c r="M244" s="250"/>
      <c r="N244" s="48"/>
      <c r="O244" s="48"/>
      <c r="P244" s="48"/>
      <c r="Q244" s="48"/>
      <c r="R244" s="48"/>
      <c r="S244" s="48"/>
      <c r="T244" s="96"/>
      <c r="AT244" s="25" t="s">
        <v>176</v>
      </c>
      <c r="AU244" s="25" t="s">
        <v>190</v>
      </c>
    </row>
    <row r="245" spans="2:63" s="11" customFormat="1" ht="37.4" customHeight="1">
      <c r="B245" s="220"/>
      <c r="C245" s="221"/>
      <c r="D245" s="222" t="s">
        <v>74</v>
      </c>
      <c r="E245" s="223" t="s">
        <v>3380</v>
      </c>
      <c r="F245" s="223" t="s">
        <v>3381</v>
      </c>
      <c r="G245" s="221"/>
      <c r="H245" s="221"/>
      <c r="I245" s="224"/>
      <c r="J245" s="225">
        <f>BK245</f>
        <v>0</v>
      </c>
      <c r="K245" s="221"/>
      <c r="L245" s="226"/>
      <c r="M245" s="227"/>
      <c r="N245" s="228"/>
      <c r="O245" s="228"/>
      <c r="P245" s="229">
        <f>SUM(P246:P259)</f>
        <v>0</v>
      </c>
      <c r="Q245" s="228"/>
      <c r="R245" s="229">
        <f>SUM(R246:R259)</f>
        <v>0</v>
      </c>
      <c r="S245" s="228"/>
      <c r="T245" s="230">
        <f>SUM(T246:T259)</f>
        <v>0</v>
      </c>
      <c r="AR245" s="231" t="s">
        <v>87</v>
      </c>
      <c r="AT245" s="232" t="s">
        <v>74</v>
      </c>
      <c r="AU245" s="232" t="s">
        <v>75</v>
      </c>
      <c r="AY245" s="231" t="s">
        <v>167</v>
      </c>
      <c r="BK245" s="233">
        <f>SUM(BK246:BK259)</f>
        <v>0</v>
      </c>
    </row>
    <row r="246" spans="2:65" s="1" customFormat="1" ht="14.4" customHeight="1">
      <c r="B246" s="47"/>
      <c r="C246" s="236" t="s">
        <v>781</v>
      </c>
      <c r="D246" s="236" t="s">
        <v>169</v>
      </c>
      <c r="E246" s="237" t="s">
        <v>3382</v>
      </c>
      <c r="F246" s="238" t="s">
        <v>3383</v>
      </c>
      <c r="G246" s="239" t="s">
        <v>3112</v>
      </c>
      <c r="H246" s="240">
        <v>1</v>
      </c>
      <c r="I246" s="241"/>
      <c r="J246" s="242">
        <f>ROUND(I246*H246,2)</f>
        <v>0</v>
      </c>
      <c r="K246" s="238" t="s">
        <v>24</v>
      </c>
      <c r="L246" s="73"/>
      <c r="M246" s="243" t="s">
        <v>24</v>
      </c>
      <c r="N246" s="244" t="s">
        <v>47</v>
      </c>
      <c r="O246" s="48"/>
      <c r="P246" s="245">
        <f>O246*H246</f>
        <v>0</v>
      </c>
      <c r="Q246" s="245">
        <v>0</v>
      </c>
      <c r="R246" s="245">
        <f>Q246*H246</f>
        <v>0</v>
      </c>
      <c r="S246" s="245">
        <v>0</v>
      </c>
      <c r="T246" s="246">
        <f>S246*H246</f>
        <v>0</v>
      </c>
      <c r="AR246" s="25" t="s">
        <v>301</v>
      </c>
      <c r="AT246" s="25" t="s">
        <v>169</v>
      </c>
      <c r="AU246" s="25" t="s">
        <v>25</v>
      </c>
      <c r="AY246" s="25" t="s">
        <v>167</v>
      </c>
      <c r="BE246" s="247">
        <f>IF(N246="základní",J246,0)</f>
        <v>0</v>
      </c>
      <c r="BF246" s="247">
        <f>IF(N246="snížená",J246,0)</f>
        <v>0</v>
      </c>
      <c r="BG246" s="247">
        <f>IF(N246="zákl. přenesená",J246,0)</f>
        <v>0</v>
      </c>
      <c r="BH246" s="247">
        <f>IF(N246="sníž. přenesená",J246,0)</f>
        <v>0</v>
      </c>
      <c r="BI246" s="247">
        <f>IF(N246="nulová",J246,0)</f>
        <v>0</v>
      </c>
      <c r="BJ246" s="25" t="s">
        <v>87</v>
      </c>
      <c r="BK246" s="247">
        <f>ROUND(I246*H246,2)</f>
        <v>0</v>
      </c>
      <c r="BL246" s="25" t="s">
        <v>301</v>
      </c>
      <c r="BM246" s="25" t="s">
        <v>1218</v>
      </c>
    </row>
    <row r="247" spans="2:47" s="1" customFormat="1" ht="13.5">
      <c r="B247" s="47"/>
      <c r="C247" s="75"/>
      <c r="D247" s="248" t="s">
        <v>176</v>
      </c>
      <c r="E247" s="75"/>
      <c r="F247" s="249" t="s">
        <v>3383</v>
      </c>
      <c r="G247" s="75"/>
      <c r="H247" s="75"/>
      <c r="I247" s="204"/>
      <c r="J247" s="75"/>
      <c r="K247" s="75"/>
      <c r="L247" s="73"/>
      <c r="M247" s="250"/>
      <c r="N247" s="48"/>
      <c r="O247" s="48"/>
      <c r="P247" s="48"/>
      <c r="Q247" s="48"/>
      <c r="R247" s="48"/>
      <c r="S247" s="48"/>
      <c r="T247" s="96"/>
      <c r="AT247" s="25" t="s">
        <v>176</v>
      </c>
      <c r="AU247" s="25" t="s">
        <v>25</v>
      </c>
    </row>
    <row r="248" spans="2:65" s="1" customFormat="1" ht="14.4" customHeight="1">
      <c r="B248" s="47"/>
      <c r="C248" s="236" t="s">
        <v>790</v>
      </c>
      <c r="D248" s="236" t="s">
        <v>169</v>
      </c>
      <c r="E248" s="237" t="s">
        <v>3384</v>
      </c>
      <c r="F248" s="238" t="s">
        <v>3385</v>
      </c>
      <c r="G248" s="239" t="s">
        <v>3112</v>
      </c>
      <c r="H248" s="240">
        <v>1</v>
      </c>
      <c r="I248" s="241"/>
      <c r="J248" s="242">
        <f>ROUND(I248*H248,2)</f>
        <v>0</v>
      </c>
      <c r="K248" s="238" t="s">
        <v>24</v>
      </c>
      <c r="L248" s="73"/>
      <c r="M248" s="243" t="s">
        <v>24</v>
      </c>
      <c r="N248" s="244" t="s">
        <v>47</v>
      </c>
      <c r="O248" s="48"/>
      <c r="P248" s="245">
        <f>O248*H248</f>
        <v>0</v>
      </c>
      <c r="Q248" s="245">
        <v>0</v>
      </c>
      <c r="R248" s="245">
        <f>Q248*H248</f>
        <v>0</v>
      </c>
      <c r="S248" s="245">
        <v>0</v>
      </c>
      <c r="T248" s="246">
        <f>S248*H248</f>
        <v>0</v>
      </c>
      <c r="AR248" s="25" t="s">
        <v>301</v>
      </c>
      <c r="AT248" s="25" t="s">
        <v>169</v>
      </c>
      <c r="AU248" s="25" t="s">
        <v>25</v>
      </c>
      <c r="AY248" s="25" t="s">
        <v>167</v>
      </c>
      <c r="BE248" s="247">
        <f>IF(N248="základní",J248,0)</f>
        <v>0</v>
      </c>
      <c r="BF248" s="247">
        <f>IF(N248="snížená",J248,0)</f>
        <v>0</v>
      </c>
      <c r="BG248" s="247">
        <f>IF(N248="zákl. přenesená",J248,0)</f>
        <v>0</v>
      </c>
      <c r="BH248" s="247">
        <f>IF(N248="sníž. přenesená",J248,0)</f>
        <v>0</v>
      </c>
      <c r="BI248" s="247">
        <f>IF(N248="nulová",J248,0)</f>
        <v>0</v>
      </c>
      <c r="BJ248" s="25" t="s">
        <v>87</v>
      </c>
      <c r="BK248" s="247">
        <f>ROUND(I248*H248,2)</f>
        <v>0</v>
      </c>
      <c r="BL248" s="25" t="s">
        <v>301</v>
      </c>
      <c r="BM248" s="25" t="s">
        <v>1235</v>
      </c>
    </row>
    <row r="249" spans="2:47" s="1" customFormat="1" ht="13.5">
      <c r="B249" s="47"/>
      <c r="C249" s="75"/>
      <c r="D249" s="248" t="s">
        <v>176</v>
      </c>
      <c r="E249" s="75"/>
      <c r="F249" s="249" t="s">
        <v>3385</v>
      </c>
      <c r="G249" s="75"/>
      <c r="H249" s="75"/>
      <c r="I249" s="204"/>
      <c r="J249" s="75"/>
      <c r="K249" s="75"/>
      <c r="L249" s="73"/>
      <c r="M249" s="250"/>
      <c r="N249" s="48"/>
      <c r="O249" s="48"/>
      <c r="P249" s="48"/>
      <c r="Q249" s="48"/>
      <c r="R249" s="48"/>
      <c r="S249" s="48"/>
      <c r="T249" s="96"/>
      <c r="AT249" s="25" t="s">
        <v>176</v>
      </c>
      <c r="AU249" s="25" t="s">
        <v>25</v>
      </c>
    </row>
    <row r="250" spans="2:65" s="1" customFormat="1" ht="14.4" customHeight="1">
      <c r="B250" s="47"/>
      <c r="C250" s="236" t="s">
        <v>798</v>
      </c>
      <c r="D250" s="236" t="s">
        <v>169</v>
      </c>
      <c r="E250" s="237" t="s">
        <v>3386</v>
      </c>
      <c r="F250" s="238" t="s">
        <v>3387</v>
      </c>
      <c r="G250" s="239" t="s">
        <v>3112</v>
      </c>
      <c r="H250" s="240">
        <v>1</v>
      </c>
      <c r="I250" s="241"/>
      <c r="J250" s="242">
        <f>ROUND(I250*H250,2)</f>
        <v>0</v>
      </c>
      <c r="K250" s="238" t="s">
        <v>24</v>
      </c>
      <c r="L250" s="73"/>
      <c r="M250" s="243" t="s">
        <v>24</v>
      </c>
      <c r="N250" s="244" t="s">
        <v>47</v>
      </c>
      <c r="O250" s="48"/>
      <c r="P250" s="245">
        <f>O250*H250</f>
        <v>0</v>
      </c>
      <c r="Q250" s="245">
        <v>0</v>
      </c>
      <c r="R250" s="245">
        <f>Q250*H250</f>
        <v>0</v>
      </c>
      <c r="S250" s="245">
        <v>0</v>
      </c>
      <c r="T250" s="246">
        <f>S250*H250</f>
        <v>0</v>
      </c>
      <c r="AR250" s="25" t="s">
        <v>301</v>
      </c>
      <c r="AT250" s="25" t="s">
        <v>169</v>
      </c>
      <c r="AU250" s="25" t="s">
        <v>25</v>
      </c>
      <c r="AY250" s="25" t="s">
        <v>167</v>
      </c>
      <c r="BE250" s="247">
        <f>IF(N250="základní",J250,0)</f>
        <v>0</v>
      </c>
      <c r="BF250" s="247">
        <f>IF(N250="snížená",J250,0)</f>
        <v>0</v>
      </c>
      <c r="BG250" s="247">
        <f>IF(N250="zákl. přenesená",J250,0)</f>
        <v>0</v>
      </c>
      <c r="BH250" s="247">
        <f>IF(N250="sníž. přenesená",J250,0)</f>
        <v>0</v>
      </c>
      <c r="BI250" s="247">
        <f>IF(N250="nulová",J250,0)</f>
        <v>0</v>
      </c>
      <c r="BJ250" s="25" t="s">
        <v>87</v>
      </c>
      <c r="BK250" s="247">
        <f>ROUND(I250*H250,2)</f>
        <v>0</v>
      </c>
      <c r="BL250" s="25" t="s">
        <v>301</v>
      </c>
      <c r="BM250" s="25" t="s">
        <v>1278</v>
      </c>
    </row>
    <row r="251" spans="2:47" s="1" customFormat="1" ht="13.5">
      <c r="B251" s="47"/>
      <c r="C251" s="75"/>
      <c r="D251" s="248" t="s">
        <v>176</v>
      </c>
      <c r="E251" s="75"/>
      <c r="F251" s="249" t="s">
        <v>3387</v>
      </c>
      <c r="G251" s="75"/>
      <c r="H251" s="75"/>
      <c r="I251" s="204"/>
      <c r="J251" s="75"/>
      <c r="K251" s="75"/>
      <c r="L251" s="73"/>
      <c r="M251" s="250"/>
      <c r="N251" s="48"/>
      <c r="O251" s="48"/>
      <c r="P251" s="48"/>
      <c r="Q251" s="48"/>
      <c r="R251" s="48"/>
      <c r="S251" s="48"/>
      <c r="T251" s="96"/>
      <c r="AT251" s="25" t="s">
        <v>176</v>
      </c>
      <c r="AU251" s="25" t="s">
        <v>25</v>
      </c>
    </row>
    <row r="252" spans="2:65" s="1" customFormat="1" ht="14.4" customHeight="1">
      <c r="B252" s="47"/>
      <c r="C252" s="236" t="s">
        <v>812</v>
      </c>
      <c r="D252" s="236" t="s">
        <v>169</v>
      </c>
      <c r="E252" s="237" t="s">
        <v>3388</v>
      </c>
      <c r="F252" s="238" t="s">
        <v>3389</v>
      </c>
      <c r="G252" s="239" t="s">
        <v>3112</v>
      </c>
      <c r="H252" s="240">
        <v>1</v>
      </c>
      <c r="I252" s="241"/>
      <c r="J252" s="242">
        <f>ROUND(I252*H252,2)</f>
        <v>0</v>
      </c>
      <c r="K252" s="238" t="s">
        <v>24</v>
      </c>
      <c r="L252" s="73"/>
      <c r="M252" s="243" t="s">
        <v>24</v>
      </c>
      <c r="N252" s="244" t="s">
        <v>47</v>
      </c>
      <c r="O252" s="48"/>
      <c r="P252" s="245">
        <f>O252*H252</f>
        <v>0</v>
      </c>
      <c r="Q252" s="245">
        <v>0</v>
      </c>
      <c r="R252" s="245">
        <f>Q252*H252</f>
        <v>0</v>
      </c>
      <c r="S252" s="245">
        <v>0</v>
      </c>
      <c r="T252" s="246">
        <f>S252*H252</f>
        <v>0</v>
      </c>
      <c r="AR252" s="25" t="s">
        <v>301</v>
      </c>
      <c r="AT252" s="25" t="s">
        <v>169</v>
      </c>
      <c r="AU252" s="25" t="s">
        <v>25</v>
      </c>
      <c r="AY252" s="25" t="s">
        <v>167</v>
      </c>
      <c r="BE252" s="247">
        <f>IF(N252="základní",J252,0)</f>
        <v>0</v>
      </c>
      <c r="BF252" s="247">
        <f>IF(N252="snížená",J252,0)</f>
        <v>0</v>
      </c>
      <c r="BG252" s="247">
        <f>IF(N252="zákl. přenesená",J252,0)</f>
        <v>0</v>
      </c>
      <c r="BH252" s="247">
        <f>IF(N252="sníž. přenesená",J252,0)</f>
        <v>0</v>
      </c>
      <c r="BI252" s="247">
        <f>IF(N252="nulová",J252,0)</f>
        <v>0</v>
      </c>
      <c r="BJ252" s="25" t="s">
        <v>87</v>
      </c>
      <c r="BK252" s="247">
        <f>ROUND(I252*H252,2)</f>
        <v>0</v>
      </c>
      <c r="BL252" s="25" t="s">
        <v>301</v>
      </c>
      <c r="BM252" s="25" t="s">
        <v>1301</v>
      </c>
    </row>
    <row r="253" spans="2:47" s="1" customFormat="1" ht="13.5">
      <c r="B253" s="47"/>
      <c r="C253" s="75"/>
      <c r="D253" s="248" t="s">
        <v>176</v>
      </c>
      <c r="E253" s="75"/>
      <c r="F253" s="249" t="s">
        <v>3389</v>
      </c>
      <c r="G253" s="75"/>
      <c r="H253" s="75"/>
      <c r="I253" s="204"/>
      <c r="J253" s="75"/>
      <c r="K253" s="75"/>
      <c r="L253" s="73"/>
      <c r="M253" s="250"/>
      <c r="N253" s="48"/>
      <c r="O253" s="48"/>
      <c r="P253" s="48"/>
      <c r="Q253" s="48"/>
      <c r="R253" s="48"/>
      <c r="S253" s="48"/>
      <c r="T253" s="96"/>
      <c r="AT253" s="25" t="s">
        <v>176</v>
      </c>
      <c r="AU253" s="25" t="s">
        <v>25</v>
      </c>
    </row>
    <row r="254" spans="2:65" s="1" customFormat="1" ht="14.4" customHeight="1">
      <c r="B254" s="47"/>
      <c r="C254" s="236" t="s">
        <v>820</v>
      </c>
      <c r="D254" s="236" t="s">
        <v>169</v>
      </c>
      <c r="E254" s="237" t="s">
        <v>3390</v>
      </c>
      <c r="F254" s="238" t="s">
        <v>3391</v>
      </c>
      <c r="G254" s="239" t="s">
        <v>3112</v>
      </c>
      <c r="H254" s="240">
        <v>1</v>
      </c>
      <c r="I254" s="241"/>
      <c r="J254" s="242">
        <f>ROUND(I254*H254,2)</f>
        <v>0</v>
      </c>
      <c r="K254" s="238" t="s">
        <v>24</v>
      </c>
      <c r="L254" s="73"/>
      <c r="M254" s="243" t="s">
        <v>24</v>
      </c>
      <c r="N254" s="244" t="s">
        <v>47</v>
      </c>
      <c r="O254" s="48"/>
      <c r="P254" s="245">
        <f>O254*H254</f>
        <v>0</v>
      </c>
      <c r="Q254" s="245">
        <v>0</v>
      </c>
      <c r="R254" s="245">
        <f>Q254*H254</f>
        <v>0</v>
      </c>
      <c r="S254" s="245">
        <v>0</v>
      </c>
      <c r="T254" s="246">
        <f>S254*H254</f>
        <v>0</v>
      </c>
      <c r="AR254" s="25" t="s">
        <v>301</v>
      </c>
      <c r="AT254" s="25" t="s">
        <v>169</v>
      </c>
      <c r="AU254" s="25" t="s">
        <v>25</v>
      </c>
      <c r="AY254" s="25" t="s">
        <v>167</v>
      </c>
      <c r="BE254" s="247">
        <f>IF(N254="základní",J254,0)</f>
        <v>0</v>
      </c>
      <c r="BF254" s="247">
        <f>IF(N254="snížená",J254,0)</f>
        <v>0</v>
      </c>
      <c r="BG254" s="247">
        <f>IF(N254="zákl. přenesená",J254,0)</f>
        <v>0</v>
      </c>
      <c r="BH254" s="247">
        <f>IF(N254="sníž. přenesená",J254,0)</f>
        <v>0</v>
      </c>
      <c r="BI254" s="247">
        <f>IF(N254="nulová",J254,0)</f>
        <v>0</v>
      </c>
      <c r="BJ254" s="25" t="s">
        <v>87</v>
      </c>
      <c r="BK254" s="247">
        <f>ROUND(I254*H254,2)</f>
        <v>0</v>
      </c>
      <c r="BL254" s="25" t="s">
        <v>301</v>
      </c>
      <c r="BM254" s="25" t="s">
        <v>1319</v>
      </c>
    </row>
    <row r="255" spans="2:47" s="1" customFormat="1" ht="13.5">
      <c r="B255" s="47"/>
      <c r="C255" s="75"/>
      <c r="D255" s="248" t="s">
        <v>176</v>
      </c>
      <c r="E255" s="75"/>
      <c r="F255" s="249" t="s">
        <v>3391</v>
      </c>
      <c r="G255" s="75"/>
      <c r="H255" s="75"/>
      <c r="I255" s="204"/>
      <c r="J255" s="75"/>
      <c r="K255" s="75"/>
      <c r="L255" s="73"/>
      <c r="M255" s="250"/>
      <c r="N255" s="48"/>
      <c r="O255" s="48"/>
      <c r="P255" s="48"/>
      <c r="Q255" s="48"/>
      <c r="R255" s="48"/>
      <c r="S255" s="48"/>
      <c r="T255" s="96"/>
      <c r="AT255" s="25" t="s">
        <v>176</v>
      </c>
      <c r="AU255" s="25" t="s">
        <v>25</v>
      </c>
    </row>
    <row r="256" spans="2:65" s="1" customFormat="1" ht="14.4" customHeight="1">
      <c r="B256" s="47"/>
      <c r="C256" s="236" t="s">
        <v>826</v>
      </c>
      <c r="D256" s="236" t="s">
        <v>169</v>
      </c>
      <c r="E256" s="237" t="s">
        <v>3392</v>
      </c>
      <c r="F256" s="238" t="s">
        <v>3393</v>
      </c>
      <c r="G256" s="239" t="s">
        <v>3112</v>
      </c>
      <c r="H256" s="240">
        <v>1</v>
      </c>
      <c r="I256" s="241"/>
      <c r="J256" s="242">
        <f>ROUND(I256*H256,2)</f>
        <v>0</v>
      </c>
      <c r="K256" s="238" t="s">
        <v>24</v>
      </c>
      <c r="L256" s="73"/>
      <c r="M256" s="243" t="s">
        <v>24</v>
      </c>
      <c r="N256" s="244" t="s">
        <v>47</v>
      </c>
      <c r="O256" s="48"/>
      <c r="P256" s="245">
        <f>O256*H256</f>
        <v>0</v>
      </c>
      <c r="Q256" s="245">
        <v>0</v>
      </c>
      <c r="R256" s="245">
        <f>Q256*H256</f>
        <v>0</v>
      </c>
      <c r="S256" s="245">
        <v>0</v>
      </c>
      <c r="T256" s="246">
        <f>S256*H256</f>
        <v>0</v>
      </c>
      <c r="AR256" s="25" t="s">
        <v>301</v>
      </c>
      <c r="AT256" s="25" t="s">
        <v>169</v>
      </c>
      <c r="AU256" s="25" t="s">
        <v>25</v>
      </c>
      <c r="AY256" s="25" t="s">
        <v>167</v>
      </c>
      <c r="BE256" s="247">
        <f>IF(N256="základní",J256,0)</f>
        <v>0</v>
      </c>
      <c r="BF256" s="247">
        <f>IF(N256="snížená",J256,0)</f>
        <v>0</v>
      </c>
      <c r="BG256" s="247">
        <f>IF(N256="zákl. přenesená",J256,0)</f>
        <v>0</v>
      </c>
      <c r="BH256" s="247">
        <f>IF(N256="sníž. přenesená",J256,0)</f>
        <v>0</v>
      </c>
      <c r="BI256" s="247">
        <f>IF(N256="nulová",J256,0)</f>
        <v>0</v>
      </c>
      <c r="BJ256" s="25" t="s">
        <v>87</v>
      </c>
      <c r="BK256" s="247">
        <f>ROUND(I256*H256,2)</f>
        <v>0</v>
      </c>
      <c r="BL256" s="25" t="s">
        <v>301</v>
      </c>
      <c r="BM256" s="25" t="s">
        <v>1344</v>
      </c>
    </row>
    <row r="257" spans="2:47" s="1" customFormat="1" ht="13.5">
      <c r="B257" s="47"/>
      <c r="C257" s="75"/>
      <c r="D257" s="248" t="s">
        <v>176</v>
      </c>
      <c r="E257" s="75"/>
      <c r="F257" s="249" t="s">
        <v>3393</v>
      </c>
      <c r="G257" s="75"/>
      <c r="H257" s="75"/>
      <c r="I257" s="204"/>
      <c r="J257" s="75"/>
      <c r="K257" s="75"/>
      <c r="L257" s="73"/>
      <c r="M257" s="250"/>
      <c r="N257" s="48"/>
      <c r="O257" s="48"/>
      <c r="P257" s="48"/>
      <c r="Q257" s="48"/>
      <c r="R257" s="48"/>
      <c r="S257" s="48"/>
      <c r="T257" s="96"/>
      <c r="AT257" s="25" t="s">
        <v>176</v>
      </c>
      <c r="AU257" s="25" t="s">
        <v>25</v>
      </c>
    </row>
    <row r="258" spans="2:65" s="1" customFormat="1" ht="14.4" customHeight="1">
      <c r="B258" s="47"/>
      <c r="C258" s="236" t="s">
        <v>832</v>
      </c>
      <c r="D258" s="236" t="s">
        <v>169</v>
      </c>
      <c r="E258" s="237" t="s">
        <v>3394</v>
      </c>
      <c r="F258" s="238" t="s">
        <v>3395</v>
      </c>
      <c r="G258" s="239" t="s">
        <v>3112</v>
      </c>
      <c r="H258" s="240">
        <v>1</v>
      </c>
      <c r="I258" s="241"/>
      <c r="J258" s="242">
        <f>ROUND(I258*H258,2)</f>
        <v>0</v>
      </c>
      <c r="K258" s="238" t="s">
        <v>24</v>
      </c>
      <c r="L258" s="73"/>
      <c r="M258" s="243" t="s">
        <v>24</v>
      </c>
      <c r="N258" s="244" t="s">
        <v>47</v>
      </c>
      <c r="O258" s="48"/>
      <c r="P258" s="245">
        <f>O258*H258</f>
        <v>0</v>
      </c>
      <c r="Q258" s="245">
        <v>0</v>
      </c>
      <c r="R258" s="245">
        <f>Q258*H258</f>
        <v>0</v>
      </c>
      <c r="S258" s="245">
        <v>0</v>
      </c>
      <c r="T258" s="246">
        <f>S258*H258</f>
        <v>0</v>
      </c>
      <c r="AR258" s="25" t="s">
        <v>301</v>
      </c>
      <c r="AT258" s="25" t="s">
        <v>169</v>
      </c>
      <c r="AU258" s="25" t="s">
        <v>25</v>
      </c>
      <c r="AY258" s="25" t="s">
        <v>167</v>
      </c>
      <c r="BE258" s="247">
        <f>IF(N258="základní",J258,0)</f>
        <v>0</v>
      </c>
      <c r="BF258" s="247">
        <f>IF(N258="snížená",J258,0)</f>
        <v>0</v>
      </c>
      <c r="BG258" s="247">
        <f>IF(N258="zákl. přenesená",J258,0)</f>
        <v>0</v>
      </c>
      <c r="BH258" s="247">
        <f>IF(N258="sníž. přenesená",J258,0)</f>
        <v>0</v>
      </c>
      <c r="BI258" s="247">
        <f>IF(N258="nulová",J258,0)</f>
        <v>0</v>
      </c>
      <c r="BJ258" s="25" t="s">
        <v>87</v>
      </c>
      <c r="BK258" s="247">
        <f>ROUND(I258*H258,2)</f>
        <v>0</v>
      </c>
      <c r="BL258" s="25" t="s">
        <v>301</v>
      </c>
      <c r="BM258" s="25" t="s">
        <v>1362</v>
      </c>
    </row>
    <row r="259" spans="2:47" s="1" customFormat="1" ht="13.5">
      <c r="B259" s="47"/>
      <c r="C259" s="75"/>
      <c r="D259" s="248" t="s">
        <v>176</v>
      </c>
      <c r="E259" s="75"/>
      <c r="F259" s="249" t="s">
        <v>3395</v>
      </c>
      <c r="G259" s="75"/>
      <c r="H259" s="75"/>
      <c r="I259" s="204"/>
      <c r="J259" s="75"/>
      <c r="K259" s="75"/>
      <c r="L259" s="73"/>
      <c r="M259" s="250"/>
      <c r="N259" s="48"/>
      <c r="O259" s="48"/>
      <c r="P259" s="48"/>
      <c r="Q259" s="48"/>
      <c r="R259" s="48"/>
      <c r="S259" s="48"/>
      <c r="T259" s="96"/>
      <c r="AT259" s="25" t="s">
        <v>176</v>
      </c>
      <c r="AU259" s="25" t="s">
        <v>25</v>
      </c>
    </row>
    <row r="260" spans="2:63" s="11" customFormat="1" ht="37.4" customHeight="1">
      <c r="B260" s="220"/>
      <c r="C260" s="221"/>
      <c r="D260" s="222" t="s">
        <v>74</v>
      </c>
      <c r="E260" s="223" t="s">
        <v>3396</v>
      </c>
      <c r="F260" s="223" t="s">
        <v>3397</v>
      </c>
      <c r="G260" s="221"/>
      <c r="H260" s="221"/>
      <c r="I260" s="224"/>
      <c r="J260" s="225">
        <f>BK260</f>
        <v>0</v>
      </c>
      <c r="K260" s="221"/>
      <c r="L260" s="226"/>
      <c r="M260" s="227"/>
      <c r="N260" s="228"/>
      <c r="O260" s="228"/>
      <c r="P260" s="229">
        <f>SUM(P261:P282)</f>
        <v>0</v>
      </c>
      <c r="Q260" s="228"/>
      <c r="R260" s="229">
        <f>SUM(R261:R282)</f>
        <v>0</v>
      </c>
      <c r="S260" s="228"/>
      <c r="T260" s="230">
        <f>SUM(T261:T282)</f>
        <v>0</v>
      </c>
      <c r="AR260" s="231" t="s">
        <v>25</v>
      </c>
      <c r="AT260" s="232" t="s">
        <v>74</v>
      </c>
      <c r="AU260" s="232" t="s">
        <v>75</v>
      </c>
      <c r="AY260" s="231" t="s">
        <v>167</v>
      </c>
      <c r="BK260" s="233">
        <f>SUM(BK261:BK282)</f>
        <v>0</v>
      </c>
    </row>
    <row r="261" spans="2:65" s="1" customFormat="1" ht="14.4" customHeight="1">
      <c r="B261" s="47"/>
      <c r="C261" s="236" t="s">
        <v>839</v>
      </c>
      <c r="D261" s="236" t="s">
        <v>169</v>
      </c>
      <c r="E261" s="237" t="s">
        <v>3398</v>
      </c>
      <c r="F261" s="238" t="s">
        <v>3399</v>
      </c>
      <c r="G261" s="239" t="s">
        <v>3112</v>
      </c>
      <c r="H261" s="240">
        <v>12</v>
      </c>
      <c r="I261" s="241"/>
      <c r="J261" s="242">
        <f>ROUND(I261*H261,2)</f>
        <v>0</v>
      </c>
      <c r="K261" s="238" t="s">
        <v>24</v>
      </c>
      <c r="L261" s="73"/>
      <c r="M261" s="243" t="s">
        <v>24</v>
      </c>
      <c r="N261" s="244" t="s">
        <v>47</v>
      </c>
      <c r="O261" s="48"/>
      <c r="P261" s="245">
        <f>O261*H261</f>
        <v>0</v>
      </c>
      <c r="Q261" s="245">
        <v>0</v>
      </c>
      <c r="R261" s="245">
        <f>Q261*H261</f>
        <v>0</v>
      </c>
      <c r="S261" s="245">
        <v>0</v>
      </c>
      <c r="T261" s="246">
        <f>S261*H261</f>
        <v>0</v>
      </c>
      <c r="AR261" s="25" t="s">
        <v>174</v>
      </c>
      <c r="AT261" s="25" t="s">
        <v>169</v>
      </c>
      <c r="AU261" s="25" t="s">
        <v>25</v>
      </c>
      <c r="AY261" s="25" t="s">
        <v>167</v>
      </c>
      <c r="BE261" s="247">
        <f>IF(N261="základní",J261,0)</f>
        <v>0</v>
      </c>
      <c r="BF261" s="247">
        <f>IF(N261="snížená",J261,0)</f>
        <v>0</v>
      </c>
      <c r="BG261" s="247">
        <f>IF(N261="zákl. přenesená",J261,0)</f>
        <v>0</v>
      </c>
      <c r="BH261" s="247">
        <f>IF(N261="sníž. přenesená",J261,0)</f>
        <v>0</v>
      </c>
      <c r="BI261" s="247">
        <f>IF(N261="nulová",J261,0)</f>
        <v>0</v>
      </c>
      <c r="BJ261" s="25" t="s">
        <v>87</v>
      </c>
      <c r="BK261" s="247">
        <f>ROUND(I261*H261,2)</f>
        <v>0</v>
      </c>
      <c r="BL261" s="25" t="s">
        <v>174</v>
      </c>
      <c r="BM261" s="25" t="s">
        <v>1375</v>
      </c>
    </row>
    <row r="262" spans="2:47" s="1" customFormat="1" ht="13.5">
      <c r="B262" s="47"/>
      <c r="C262" s="75"/>
      <c r="D262" s="248" t="s">
        <v>176</v>
      </c>
      <c r="E262" s="75"/>
      <c r="F262" s="249" t="s">
        <v>3400</v>
      </c>
      <c r="G262" s="75"/>
      <c r="H262" s="75"/>
      <c r="I262" s="204"/>
      <c r="J262" s="75"/>
      <c r="K262" s="75"/>
      <c r="L262" s="73"/>
      <c r="M262" s="250"/>
      <c r="N262" s="48"/>
      <c r="O262" s="48"/>
      <c r="P262" s="48"/>
      <c r="Q262" s="48"/>
      <c r="R262" s="48"/>
      <c r="S262" s="48"/>
      <c r="T262" s="96"/>
      <c r="AT262" s="25" t="s">
        <v>176</v>
      </c>
      <c r="AU262" s="25" t="s">
        <v>25</v>
      </c>
    </row>
    <row r="263" spans="2:65" s="1" customFormat="1" ht="14.4" customHeight="1">
      <c r="B263" s="47"/>
      <c r="C263" s="236" t="s">
        <v>844</v>
      </c>
      <c r="D263" s="236" t="s">
        <v>169</v>
      </c>
      <c r="E263" s="237" t="s">
        <v>3401</v>
      </c>
      <c r="F263" s="238" t="s">
        <v>3402</v>
      </c>
      <c r="G263" s="239" t="s">
        <v>3112</v>
      </c>
      <c r="H263" s="240">
        <v>10</v>
      </c>
      <c r="I263" s="241"/>
      <c r="J263" s="242">
        <f>ROUND(I263*H263,2)</f>
        <v>0</v>
      </c>
      <c r="K263" s="238" t="s">
        <v>24</v>
      </c>
      <c r="L263" s="73"/>
      <c r="M263" s="243" t="s">
        <v>24</v>
      </c>
      <c r="N263" s="244" t="s">
        <v>47</v>
      </c>
      <c r="O263" s="48"/>
      <c r="P263" s="245">
        <f>O263*H263</f>
        <v>0</v>
      </c>
      <c r="Q263" s="245">
        <v>0</v>
      </c>
      <c r="R263" s="245">
        <f>Q263*H263</f>
        <v>0</v>
      </c>
      <c r="S263" s="245">
        <v>0</v>
      </c>
      <c r="T263" s="246">
        <f>S263*H263</f>
        <v>0</v>
      </c>
      <c r="AR263" s="25" t="s">
        <v>174</v>
      </c>
      <c r="AT263" s="25" t="s">
        <v>169</v>
      </c>
      <c r="AU263" s="25" t="s">
        <v>25</v>
      </c>
      <c r="AY263" s="25" t="s">
        <v>167</v>
      </c>
      <c r="BE263" s="247">
        <f>IF(N263="základní",J263,0)</f>
        <v>0</v>
      </c>
      <c r="BF263" s="247">
        <f>IF(N263="snížená",J263,0)</f>
        <v>0</v>
      </c>
      <c r="BG263" s="247">
        <f>IF(N263="zákl. přenesená",J263,0)</f>
        <v>0</v>
      </c>
      <c r="BH263" s="247">
        <f>IF(N263="sníž. přenesená",J263,0)</f>
        <v>0</v>
      </c>
      <c r="BI263" s="247">
        <f>IF(N263="nulová",J263,0)</f>
        <v>0</v>
      </c>
      <c r="BJ263" s="25" t="s">
        <v>87</v>
      </c>
      <c r="BK263" s="247">
        <f>ROUND(I263*H263,2)</f>
        <v>0</v>
      </c>
      <c r="BL263" s="25" t="s">
        <v>174</v>
      </c>
      <c r="BM263" s="25" t="s">
        <v>1386</v>
      </c>
    </row>
    <row r="264" spans="2:47" s="1" customFormat="1" ht="13.5">
      <c r="B264" s="47"/>
      <c r="C264" s="75"/>
      <c r="D264" s="248" t="s">
        <v>176</v>
      </c>
      <c r="E264" s="75"/>
      <c r="F264" s="249" t="s">
        <v>3403</v>
      </c>
      <c r="G264" s="75"/>
      <c r="H264" s="75"/>
      <c r="I264" s="204"/>
      <c r="J264" s="75"/>
      <c r="K264" s="75"/>
      <c r="L264" s="73"/>
      <c r="M264" s="250"/>
      <c r="N264" s="48"/>
      <c r="O264" s="48"/>
      <c r="P264" s="48"/>
      <c r="Q264" s="48"/>
      <c r="R264" s="48"/>
      <c r="S264" s="48"/>
      <c r="T264" s="96"/>
      <c r="AT264" s="25" t="s">
        <v>176</v>
      </c>
      <c r="AU264" s="25" t="s">
        <v>25</v>
      </c>
    </row>
    <row r="265" spans="2:65" s="1" customFormat="1" ht="14.4" customHeight="1">
      <c r="B265" s="47"/>
      <c r="C265" s="236" t="s">
        <v>855</v>
      </c>
      <c r="D265" s="236" t="s">
        <v>169</v>
      </c>
      <c r="E265" s="237" t="s">
        <v>3404</v>
      </c>
      <c r="F265" s="238" t="s">
        <v>3405</v>
      </c>
      <c r="G265" s="239" t="s">
        <v>3112</v>
      </c>
      <c r="H265" s="240">
        <v>4</v>
      </c>
      <c r="I265" s="241"/>
      <c r="J265" s="242">
        <f>ROUND(I265*H265,2)</f>
        <v>0</v>
      </c>
      <c r="K265" s="238" t="s">
        <v>24</v>
      </c>
      <c r="L265" s="73"/>
      <c r="M265" s="243" t="s">
        <v>24</v>
      </c>
      <c r="N265" s="244" t="s">
        <v>47</v>
      </c>
      <c r="O265" s="48"/>
      <c r="P265" s="245">
        <f>O265*H265</f>
        <v>0</v>
      </c>
      <c r="Q265" s="245">
        <v>0</v>
      </c>
      <c r="R265" s="245">
        <f>Q265*H265</f>
        <v>0</v>
      </c>
      <c r="S265" s="245">
        <v>0</v>
      </c>
      <c r="T265" s="246">
        <f>S265*H265</f>
        <v>0</v>
      </c>
      <c r="AR265" s="25" t="s">
        <v>174</v>
      </c>
      <c r="AT265" s="25" t="s">
        <v>169</v>
      </c>
      <c r="AU265" s="25" t="s">
        <v>25</v>
      </c>
      <c r="AY265" s="25" t="s">
        <v>167</v>
      </c>
      <c r="BE265" s="247">
        <f>IF(N265="základní",J265,0)</f>
        <v>0</v>
      </c>
      <c r="BF265" s="247">
        <f>IF(N265="snížená",J265,0)</f>
        <v>0</v>
      </c>
      <c r="BG265" s="247">
        <f>IF(N265="zákl. přenesená",J265,0)</f>
        <v>0</v>
      </c>
      <c r="BH265" s="247">
        <f>IF(N265="sníž. přenesená",J265,0)</f>
        <v>0</v>
      </c>
      <c r="BI265" s="247">
        <f>IF(N265="nulová",J265,0)</f>
        <v>0</v>
      </c>
      <c r="BJ265" s="25" t="s">
        <v>87</v>
      </c>
      <c r="BK265" s="247">
        <f>ROUND(I265*H265,2)</f>
        <v>0</v>
      </c>
      <c r="BL265" s="25" t="s">
        <v>174</v>
      </c>
      <c r="BM265" s="25" t="s">
        <v>1403</v>
      </c>
    </row>
    <row r="266" spans="2:47" s="1" customFormat="1" ht="13.5">
      <c r="B266" s="47"/>
      <c r="C266" s="75"/>
      <c r="D266" s="248" t="s">
        <v>176</v>
      </c>
      <c r="E266" s="75"/>
      <c r="F266" s="249" t="s">
        <v>3406</v>
      </c>
      <c r="G266" s="75"/>
      <c r="H266" s="75"/>
      <c r="I266" s="204"/>
      <c r="J266" s="75"/>
      <c r="K266" s="75"/>
      <c r="L266" s="73"/>
      <c r="M266" s="250"/>
      <c r="N266" s="48"/>
      <c r="O266" s="48"/>
      <c r="P266" s="48"/>
      <c r="Q266" s="48"/>
      <c r="R266" s="48"/>
      <c r="S266" s="48"/>
      <c r="T266" s="96"/>
      <c r="AT266" s="25" t="s">
        <v>176</v>
      </c>
      <c r="AU266" s="25" t="s">
        <v>25</v>
      </c>
    </row>
    <row r="267" spans="2:65" s="1" customFormat="1" ht="14.4" customHeight="1">
      <c r="B267" s="47"/>
      <c r="C267" s="236" t="s">
        <v>863</v>
      </c>
      <c r="D267" s="236" t="s">
        <v>169</v>
      </c>
      <c r="E267" s="237" t="s">
        <v>3407</v>
      </c>
      <c r="F267" s="238" t="s">
        <v>3405</v>
      </c>
      <c r="G267" s="239" t="s">
        <v>3112</v>
      </c>
      <c r="H267" s="240">
        <v>2</v>
      </c>
      <c r="I267" s="241"/>
      <c r="J267" s="242">
        <f>ROUND(I267*H267,2)</f>
        <v>0</v>
      </c>
      <c r="K267" s="238" t="s">
        <v>24</v>
      </c>
      <c r="L267" s="73"/>
      <c r="M267" s="243" t="s">
        <v>24</v>
      </c>
      <c r="N267" s="244" t="s">
        <v>47</v>
      </c>
      <c r="O267" s="48"/>
      <c r="P267" s="245">
        <f>O267*H267</f>
        <v>0</v>
      </c>
      <c r="Q267" s="245">
        <v>0</v>
      </c>
      <c r="R267" s="245">
        <f>Q267*H267</f>
        <v>0</v>
      </c>
      <c r="S267" s="245">
        <v>0</v>
      </c>
      <c r="T267" s="246">
        <f>S267*H267</f>
        <v>0</v>
      </c>
      <c r="AR267" s="25" t="s">
        <v>174</v>
      </c>
      <c r="AT267" s="25" t="s">
        <v>169</v>
      </c>
      <c r="AU267" s="25" t="s">
        <v>25</v>
      </c>
      <c r="AY267" s="25" t="s">
        <v>167</v>
      </c>
      <c r="BE267" s="247">
        <f>IF(N267="základní",J267,0)</f>
        <v>0</v>
      </c>
      <c r="BF267" s="247">
        <f>IF(N267="snížená",J267,0)</f>
        <v>0</v>
      </c>
      <c r="BG267" s="247">
        <f>IF(N267="zákl. přenesená",J267,0)</f>
        <v>0</v>
      </c>
      <c r="BH267" s="247">
        <f>IF(N267="sníž. přenesená",J267,0)</f>
        <v>0</v>
      </c>
      <c r="BI267" s="247">
        <f>IF(N267="nulová",J267,0)</f>
        <v>0</v>
      </c>
      <c r="BJ267" s="25" t="s">
        <v>87</v>
      </c>
      <c r="BK267" s="247">
        <f>ROUND(I267*H267,2)</f>
        <v>0</v>
      </c>
      <c r="BL267" s="25" t="s">
        <v>174</v>
      </c>
      <c r="BM267" s="25" t="s">
        <v>1418</v>
      </c>
    </row>
    <row r="268" spans="2:47" s="1" customFormat="1" ht="13.5">
      <c r="B268" s="47"/>
      <c r="C268" s="75"/>
      <c r="D268" s="248" t="s">
        <v>176</v>
      </c>
      <c r="E268" s="75"/>
      <c r="F268" s="249" t="s">
        <v>3408</v>
      </c>
      <c r="G268" s="75"/>
      <c r="H268" s="75"/>
      <c r="I268" s="204"/>
      <c r="J268" s="75"/>
      <c r="K268" s="75"/>
      <c r="L268" s="73"/>
      <c r="M268" s="250"/>
      <c r="N268" s="48"/>
      <c r="O268" s="48"/>
      <c r="P268" s="48"/>
      <c r="Q268" s="48"/>
      <c r="R268" s="48"/>
      <c r="S268" s="48"/>
      <c r="T268" s="96"/>
      <c r="AT268" s="25" t="s">
        <v>176</v>
      </c>
      <c r="AU268" s="25" t="s">
        <v>25</v>
      </c>
    </row>
    <row r="269" spans="2:65" s="1" customFormat="1" ht="14.4" customHeight="1">
      <c r="B269" s="47"/>
      <c r="C269" s="236" t="s">
        <v>872</v>
      </c>
      <c r="D269" s="236" t="s">
        <v>169</v>
      </c>
      <c r="E269" s="237" t="s">
        <v>3409</v>
      </c>
      <c r="F269" s="238" t="s">
        <v>3410</v>
      </c>
      <c r="G269" s="239" t="s">
        <v>3112</v>
      </c>
      <c r="H269" s="240">
        <v>20</v>
      </c>
      <c r="I269" s="241"/>
      <c r="J269" s="242">
        <f>ROUND(I269*H269,2)</f>
        <v>0</v>
      </c>
      <c r="K269" s="238" t="s">
        <v>24</v>
      </c>
      <c r="L269" s="73"/>
      <c r="M269" s="243" t="s">
        <v>24</v>
      </c>
      <c r="N269" s="244" t="s">
        <v>47</v>
      </c>
      <c r="O269" s="48"/>
      <c r="P269" s="245">
        <f>O269*H269</f>
        <v>0</v>
      </c>
      <c r="Q269" s="245">
        <v>0</v>
      </c>
      <c r="R269" s="245">
        <f>Q269*H269</f>
        <v>0</v>
      </c>
      <c r="S269" s="245">
        <v>0</v>
      </c>
      <c r="T269" s="246">
        <f>S269*H269</f>
        <v>0</v>
      </c>
      <c r="AR269" s="25" t="s">
        <v>174</v>
      </c>
      <c r="AT269" s="25" t="s">
        <v>169</v>
      </c>
      <c r="AU269" s="25" t="s">
        <v>25</v>
      </c>
      <c r="AY269" s="25" t="s">
        <v>167</v>
      </c>
      <c r="BE269" s="247">
        <f>IF(N269="základní",J269,0)</f>
        <v>0</v>
      </c>
      <c r="BF269" s="247">
        <f>IF(N269="snížená",J269,0)</f>
        <v>0</v>
      </c>
      <c r="BG269" s="247">
        <f>IF(N269="zákl. přenesená",J269,0)</f>
        <v>0</v>
      </c>
      <c r="BH269" s="247">
        <f>IF(N269="sníž. přenesená",J269,0)</f>
        <v>0</v>
      </c>
      <c r="BI269" s="247">
        <f>IF(N269="nulová",J269,0)</f>
        <v>0</v>
      </c>
      <c r="BJ269" s="25" t="s">
        <v>87</v>
      </c>
      <c r="BK269" s="247">
        <f>ROUND(I269*H269,2)</f>
        <v>0</v>
      </c>
      <c r="BL269" s="25" t="s">
        <v>174</v>
      </c>
      <c r="BM269" s="25" t="s">
        <v>1431</v>
      </c>
    </row>
    <row r="270" spans="2:47" s="1" customFormat="1" ht="13.5">
      <c r="B270" s="47"/>
      <c r="C270" s="75"/>
      <c r="D270" s="248" t="s">
        <v>176</v>
      </c>
      <c r="E270" s="75"/>
      <c r="F270" s="249" t="s">
        <v>3411</v>
      </c>
      <c r="G270" s="75"/>
      <c r="H270" s="75"/>
      <c r="I270" s="204"/>
      <c r="J270" s="75"/>
      <c r="K270" s="75"/>
      <c r="L270" s="73"/>
      <c r="M270" s="250"/>
      <c r="N270" s="48"/>
      <c r="O270" s="48"/>
      <c r="P270" s="48"/>
      <c r="Q270" s="48"/>
      <c r="R270" s="48"/>
      <c r="S270" s="48"/>
      <c r="T270" s="96"/>
      <c r="AT270" s="25" t="s">
        <v>176</v>
      </c>
      <c r="AU270" s="25" t="s">
        <v>25</v>
      </c>
    </row>
    <row r="271" spans="2:65" s="1" customFormat="1" ht="14.4" customHeight="1">
      <c r="B271" s="47"/>
      <c r="C271" s="236" t="s">
        <v>883</v>
      </c>
      <c r="D271" s="236" t="s">
        <v>169</v>
      </c>
      <c r="E271" s="237" t="s">
        <v>3412</v>
      </c>
      <c r="F271" s="238" t="s">
        <v>3413</v>
      </c>
      <c r="G271" s="239" t="s">
        <v>3112</v>
      </c>
      <c r="H271" s="240">
        <v>90</v>
      </c>
      <c r="I271" s="241"/>
      <c r="J271" s="242">
        <f>ROUND(I271*H271,2)</f>
        <v>0</v>
      </c>
      <c r="K271" s="238" t="s">
        <v>24</v>
      </c>
      <c r="L271" s="73"/>
      <c r="M271" s="243" t="s">
        <v>24</v>
      </c>
      <c r="N271" s="244" t="s">
        <v>47</v>
      </c>
      <c r="O271" s="48"/>
      <c r="P271" s="245">
        <f>O271*H271</f>
        <v>0</v>
      </c>
      <c r="Q271" s="245">
        <v>0</v>
      </c>
      <c r="R271" s="245">
        <f>Q271*H271</f>
        <v>0</v>
      </c>
      <c r="S271" s="245">
        <v>0</v>
      </c>
      <c r="T271" s="246">
        <f>S271*H271</f>
        <v>0</v>
      </c>
      <c r="AR271" s="25" t="s">
        <v>174</v>
      </c>
      <c r="AT271" s="25" t="s">
        <v>169</v>
      </c>
      <c r="AU271" s="25" t="s">
        <v>25</v>
      </c>
      <c r="AY271" s="25" t="s">
        <v>167</v>
      </c>
      <c r="BE271" s="247">
        <f>IF(N271="základní",J271,0)</f>
        <v>0</v>
      </c>
      <c r="BF271" s="247">
        <f>IF(N271="snížená",J271,0)</f>
        <v>0</v>
      </c>
      <c r="BG271" s="247">
        <f>IF(N271="zákl. přenesená",J271,0)</f>
        <v>0</v>
      </c>
      <c r="BH271" s="247">
        <f>IF(N271="sníž. přenesená",J271,0)</f>
        <v>0</v>
      </c>
      <c r="BI271" s="247">
        <f>IF(N271="nulová",J271,0)</f>
        <v>0</v>
      </c>
      <c r="BJ271" s="25" t="s">
        <v>87</v>
      </c>
      <c r="BK271" s="247">
        <f>ROUND(I271*H271,2)</f>
        <v>0</v>
      </c>
      <c r="BL271" s="25" t="s">
        <v>174</v>
      </c>
      <c r="BM271" s="25" t="s">
        <v>1444</v>
      </c>
    </row>
    <row r="272" spans="2:47" s="1" customFormat="1" ht="13.5">
      <c r="B272" s="47"/>
      <c r="C272" s="75"/>
      <c r="D272" s="248" t="s">
        <v>176</v>
      </c>
      <c r="E272" s="75"/>
      <c r="F272" s="249" t="s">
        <v>3413</v>
      </c>
      <c r="G272" s="75"/>
      <c r="H272" s="75"/>
      <c r="I272" s="204"/>
      <c r="J272" s="75"/>
      <c r="K272" s="75"/>
      <c r="L272" s="73"/>
      <c r="M272" s="250"/>
      <c r="N272" s="48"/>
      <c r="O272" s="48"/>
      <c r="P272" s="48"/>
      <c r="Q272" s="48"/>
      <c r="R272" s="48"/>
      <c r="S272" s="48"/>
      <c r="T272" s="96"/>
      <c r="AT272" s="25" t="s">
        <v>176</v>
      </c>
      <c r="AU272" s="25" t="s">
        <v>25</v>
      </c>
    </row>
    <row r="273" spans="2:65" s="1" customFormat="1" ht="14.4" customHeight="1">
      <c r="B273" s="47"/>
      <c r="C273" s="236" t="s">
        <v>893</v>
      </c>
      <c r="D273" s="236" t="s">
        <v>169</v>
      </c>
      <c r="E273" s="237" t="s">
        <v>3414</v>
      </c>
      <c r="F273" s="238" t="s">
        <v>3415</v>
      </c>
      <c r="G273" s="239" t="s">
        <v>270</v>
      </c>
      <c r="H273" s="240">
        <v>110</v>
      </c>
      <c r="I273" s="241"/>
      <c r="J273" s="242">
        <f>ROUND(I273*H273,2)</f>
        <v>0</v>
      </c>
      <c r="K273" s="238" t="s">
        <v>24</v>
      </c>
      <c r="L273" s="73"/>
      <c r="M273" s="243" t="s">
        <v>24</v>
      </c>
      <c r="N273" s="244" t="s">
        <v>47</v>
      </c>
      <c r="O273" s="48"/>
      <c r="P273" s="245">
        <f>O273*H273</f>
        <v>0</v>
      </c>
      <c r="Q273" s="245">
        <v>0</v>
      </c>
      <c r="R273" s="245">
        <f>Q273*H273</f>
        <v>0</v>
      </c>
      <c r="S273" s="245">
        <v>0</v>
      </c>
      <c r="T273" s="246">
        <f>S273*H273</f>
        <v>0</v>
      </c>
      <c r="AR273" s="25" t="s">
        <v>174</v>
      </c>
      <c r="AT273" s="25" t="s">
        <v>169</v>
      </c>
      <c r="AU273" s="25" t="s">
        <v>25</v>
      </c>
      <c r="AY273" s="25" t="s">
        <v>167</v>
      </c>
      <c r="BE273" s="247">
        <f>IF(N273="základní",J273,0)</f>
        <v>0</v>
      </c>
      <c r="BF273" s="247">
        <f>IF(N273="snížená",J273,0)</f>
        <v>0</v>
      </c>
      <c r="BG273" s="247">
        <f>IF(N273="zákl. přenesená",J273,0)</f>
        <v>0</v>
      </c>
      <c r="BH273" s="247">
        <f>IF(N273="sníž. přenesená",J273,0)</f>
        <v>0</v>
      </c>
      <c r="BI273" s="247">
        <f>IF(N273="nulová",J273,0)</f>
        <v>0</v>
      </c>
      <c r="BJ273" s="25" t="s">
        <v>87</v>
      </c>
      <c r="BK273" s="247">
        <f>ROUND(I273*H273,2)</f>
        <v>0</v>
      </c>
      <c r="BL273" s="25" t="s">
        <v>174</v>
      </c>
      <c r="BM273" s="25" t="s">
        <v>1459</v>
      </c>
    </row>
    <row r="274" spans="2:47" s="1" customFormat="1" ht="13.5">
      <c r="B274" s="47"/>
      <c r="C274" s="75"/>
      <c r="D274" s="248" t="s">
        <v>176</v>
      </c>
      <c r="E274" s="75"/>
      <c r="F274" s="249" t="s">
        <v>3416</v>
      </c>
      <c r="G274" s="75"/>
      <c r="H274" s="75"/>
      <c r="I274" s="204"/>
      <c r="J274" s="75"/>
      <c r="K274" s="75"/>
      <c r="L274" s="73"/>
      <c r="M274" s="250"/>
      <c r="N274" s="48"/>
      <c r="O274" s="48"/>
      <c r="P274" s="48"/>
      <c r="Q274" s="48"/>
      <c r="R274" s="48"/>
      <c r="S274" s="48"/>
      <c r="T274" s="96"/>
      <c r="AT274" s="25" t="s">
        <v>176</v>
      </c>
      <c r="AU274" s="25" t="s">
        <v>25</v>
      </c>
    </row>
    <row r="275" spans="2:65" s="1" customFormat="1" ht="14.4" customHeight="1">
      <c r="B275" s="47"/>
      <c r="C275" s="236" t="s">
        <v>901</v>
      </c>
      <c r="D275" s="236" t="s">
        <v>169</v>
      </c>
      <c r="E275" s="237" t="s">
        <v>3417</v>
      </c>
      <c r="F275" s="238" t="s">
        <v>3418</v>
      </c>
      <c r="G275" s="239" t="s">
        <v>270</v>
      </c>
      <c r="H275" s="240">
        <v>20</v>
      </c>
      <c r="I275" s="241"/>
      <c r="J275" s="242">
        <f>ROUND(I275*H275,2)</f>
        <v>0</v>
      </c>
      <c r="K275" s="238" t="s">
        <v>24</v>
      </c>
      <c r="L275" s="73"/>
      <c r="M275" s="243" t="s">
        <v>24</v>
      </c>
      <c r="N275" s="244" t="s">
        <v>47</v>
      </c>
      <c r="O275" s="48"/>
      <c r="P275" s="245">
        <f>O275*H275</f>
        <v>0</v>
      </c>
      <c r="Q275" s="245">
        <v>0</v>
      </c>
      <c r="R275" s="245">
        <f>Q275*H275</f>
        <v>0</v>
      </c>
      <c r="S275" s="245">
        <v>0</v>
      </c>
      <c r="T275" s="246">
        <f>S275*H275</f>
        <v>0</v>
      </c>
      <c r="AR275" s="25" t="s">
        <v>174</v>
      </c>
      <c r="AT275" s="25" t="s">
        <v>169</v>
      </c>
      <c r="AU275" s="25" t="s">
        <v>25</v>
      </c>
      <c r="AY275" s="25" t="s">
        <v>167</v>
      </c>
      <c r="BE275" s="247">
        <f>IF(N275="základní",J275,0)</f>
        <v>0</v>
      </c>
      <c r="BF275" s="247">
        <f>IF(N275="snížená",J275,0)</f>
        <v>0</v>
      </c>
      <c r="BG275" s="247">
        <f>IF(N275="zákl. přenesená",J275,0)</f>
        <v>0</v>
      </c>
      <c r="BH275" s="247">
        <f>IF(N275="sníž. přenesená",J275,0)</f>
        <v>0</v>
      </c>
      <c r="BI275" s="247">
        <f>IF(N275="nulová",J275,0)</f>
        <v>0</v>
      </c>
      <c r="BJ275" s="25" t="s">
        <v>87</v>
      </c>
      <c r="BK275" s="247">
        <f>ROUND(I275*H275,2)</f>
        <v>0</v>
      </c>
      <c r="BL275" s="25" t="s">
        <v>174</v>
      </c>
      <c r="BM275" s="25" t="s">
        <v>1472</v>
      </c>
    </row>
    <row r="276" spans="2:47" s="1" customFormat="1" ht="13.5">
      <c r="B276" s="47"/>
      <c r="C276" s="75"/>
      <c r="D276" s="248" t="s">
        <v>176</v>
      </c>
      <c r="E276" s="75"/>
      <c r="F276" s="249" t="s">
        <v>3419</v>
      </c>
      <c r="G276" s="75"/>
      <c r="H276" s="75"/>
      <c r="I276" s="204"/>
      <c r="J276" s="75"/>
      <c r="K276" s="75"/>
      <c r="L276" s="73"/>
      <c r="M276" s="250"/>
      <c r="N276" s="48"/>
      <c r="O276" s="48"/>
      <c r="P276" s="48"/>
      <c r="Q276" s="48"/>
      <c r="R276" s="48"/>
      <c r="S276" s="48"/>
      <c r="T276" s="96"/>
      <c r="AT276" s="25" t="s">
        <v>176</v>
      </c>
      <c r="AU276" s="25" t="s">
        <v>25</v>
      </c>
    </row>
    <row r="277" spans="2:65" s="1" customFormat="1" ht="14.4" customHeight="1">
      <c r="B277" s="47"/>
      <c r="C277" s="236" t="s">
        <v>910</v>
      </c>
      <c r="D277" s="236" t="s">
        <v>169</v>
      </c>
      <c r="E277" s="237" t="s">
        <v>3420</v>
      </c>
      <c r="F277" s="238" t="s">
        <v>3421</v>
      </c>
      <c r="G277" s="239" t="s">
        <v>226</v>
      </c>
      <c r="H277" s="240">
        <v>4</v>
      </c>
      <c r="I277" s="241"/>
      <c r="J277" s="242">
        <f>ROUND(I277*H277,2)</f>
        <v>0</v>
      </c>
      <c r="K277" s="238" t="s">
        <v>24</v>
      </c>
      <c r="L277" s="73"/>
      <c r="M277" s="243" t="s">
        <v>24</v>
      </c>
      <c r="N277" s="244" t="s">
        <v>47</v>
      </c>
      <c r="O277" s="48"/>
      <c r="P277" s="245">
        <f>O277*H277</f>
        <v>0</v>
      </c>
      <c r="Q277" s="245">
        <v>0</v>
      </c>
      <c r="R277" s="245">
        <f>Q277*H277</f>
        <v>0</v>
      </c>
      <c r="S277" s="245">
        <v>0</v>
      </c>
      <c r="T277" s="246">
        <f>S277*H277</f>
        <v>0</v>
      </c>
      <c r="AR277" s="25" t="s">
        <v>174</v>
      </c>
      <c r="AT277" s="25" t="s">
        <v>169</v>
      </c>
      <c r="AU277" s="25" t="s">
        <v>25</v>
      </c>
      <c r="AY277" s="25" t="s">
        <v>167</v>
      </c>
      <c r="BE277" s="247">
        <f>IF(N277="základní",J277,0)</f>
        <v>0</v>
      </c>
      <c r="BF277" s="247">
        <f>IF(N277="snížená",J277,0)</f>
        <v>0</v>
      </c>
      <c r="BG277" s="247">
        <f>IF(N277="zákl. přenesená",J277,0)</f>
        <v>0</v>
      </c>
      <c r="BH277" s="247">
        <f>IF(N277="sníž. přenesená",J277,0)</f>
        <v>0</v>
      </c>
      <c r="BI277" s="247">
        <f>IF(N277="nulová",J277,0)</f>
        <v>0</v>
      </c>
      <c r="BJ277" s="25" t="s">
        <v>87</v>
      </c>
      <c r="BK277" s="247">
        <f>ROUND(I277*H277,2)</f>
        <v>0</v>
      </c>
      <c r="BL277" s="25" t="s">
        <v>174</v>
      </c>
      <c r="BM277" s="25" t="s">
        <v>1486</v>
      </c>
    </row>
    <row r="278" spans="2:47" s="1" customFormat="1" ht="13.5">
      <c r="B278" s="47"/>
      <c r="C278" s="75"/>
      <c r="D278" s="248" t="s">
        <v>176</v>
      </c>
      <c r="E278" s="75"/>
      <c r="F278" s="249" t="s">
        <v>3422</v>
      </c>
      <c r="G278" s="75"/>
      <c r="H278" s="75"/>
      <c r="I278" s="204"/>
      <c r="J278" s="75"/>
      <c r="K278" s="75"/>
      <c r="L278" s="73"/>
      <c r="M278" s="250"/>
      <c r="N278" s="48"/>
      <c r="O278" s="48"/>
      <c r="P278" s="48"/>
      <c r="Q278" s="48"/>
      <c r="R278" s="48"/>
      <c r="S278" s="48"/>
      <c r="T278" s="96"/>
      <c r="AT278" s="25" t="s">
        <v>176</v>
      </c>
      <c r="AU278" s="25" t="s">
        <v>25</v>
      </c>
    </row>
    <row r="279" spans="2:65" s="1" customFormat="1" ht="14.4" customHeight="1">
      <c r="B279" s="47"/>
      <c r="C279" s="236" t="s">
        <v>919</v>
      </c>
      <c r="D279" s="236" t="s">
        <v>169</v>
      </c>
      <c r="E279" s="237" t="s">
        <v>3423</v>
      </c>
      <c r="F279" s="238" t="s">
        <v>3424</v>
      </c>
      <c r="G279" s="239" t="s">
        <v>226</v>
      </c>
      <c r="H279" s="240">
        <v>20</v>
      </c>
      <c r="I279" s="241"/>
      <c r="J279" s="242">
        <f>ROUND(I279*H279,2)</f>
        <v>0</v>
      </c>
      <c r="K279" s="238" t="s">
        <v>24</v>
      </c>
      <c r="L279" s="73"/>
      <c r="M279" s="243" t="s">
        <v>24</v>
      </c>
      <c r="N279" s="244" t="s">
        <v>47</v>
      </c>
      <c r="O279" s="48"/>
      <c r="P279" s="245">
        <f>O279*H279</f>
        <v>0</v>
      </c>
      <c r="Q279" s="245">
        <v>0</v>
      </c>
      <c r="R279" s="245">
        <f>Q279*H279</f>
        <v>0</v>
      </c>
      <c r="S279" s="245">
        <v>0</v>
      </c>
      <c r="T279" s="246">
        <f>S279*H279</f>
        <v>0</v>
      </c>
      <c r="AR279" s="25" t="s">
        <v>174</v>
      </c>
      <c r="AT279" s="25" t="s">
        <v>169</v>
      </c>
      <c r="AU279" s="25" t="s">
        <v>25</v>
      </c>
      <c r="AY279" s="25" t="s">
        <v>167</v>
      </c>
      <c r="BE279" s="247">
        <f>IF(N279="základní",J279,0)</f>
        <v>0</v>
      </c>
      <c r="BF279" s="247">
        <f>IF(N279="snížená",J279,0)</f>
        <v>0</v>
      </c>
      <c r="BG279" s="247">
        <f>IF(N279="zákl. přenesená",J279,0)</f>
        <v>0</v>
      </c>
      <c r="BH279" s="247">
        <f>IF(N279="sníž. přenesená",J279,0)</f>
        <v>0</v>
      </c>
      <c r="BI279" s="247">
        <f>IF(N279="nulová",J279,0)</f>
        <v>0</v>
      </c>
      <c r="BJ279" s="25" t="s">
        <v>87</v>
      </c>
      <c r="BK279" s="247">
        <f>ROUND(I279*H279,2)</f>
        <v>0</v>
      </c>
      <c r="BL279" s="25" t="s">
        <v>174</v>
      </c>
      <c r="BM279" s="25" t="s">
        <v>1515</v>
      </c>
    </row>
    <row r="280" spans="2:47" s="1" customFormat="1" ht="13.5">
      <c r="B280" s="47"/>
      <c r="C280" s="75"/>
      <c r="D280" s="248" t="s">
        <v>176</v>
      </c>
      <c r="E280" s="75"/>
      <c r="F280" s="249" t="s">
        <v>3425</v>
      </c>
      <c r="G280" s="75"/>
      <c r="H280" s="75"/>
      <c r="I280" s="204"/>
      <c r="J280" s="75"/>
      <c r="K280" s="75"/>
      <c r="L280" s="73"/>
      <c r="M280" s="250"/>
      <c r="N280" s="48"/>
      <c r="O280" s="48"/>
      <c r="P280" s="48"/>
      <c r="Q280" s="48"/>
      <c r="R280" s="48"/>
      <c r="S280" s="48"/>
      <c r="T280" s="96"/>
      <c r="AT280" s="25" t="s">
        <v>176</v>
      </c>
      <c r="AU280" s="25" t="s">
        <v>25</v>
      </c>
    </row>
    <row r="281" spans="2:65" s="1" customFormat="1" ht="14.4" customHeight="1">
      <c r="B281" s="47"/>
      <c r="C281" s="285" t="s">
        <v>928</v>
      </c>
      <c r="D281" s="285" t="s">
        <v>293</v>
      </c>
      <c r="E281" s="286" t="s">
        <v>3426</v>
      </c>
      <c r="F281" s="287" t="s">
        <v>3379</v>
      </c>
      <c r="G281" s="288" t="s">
        <v>3112</v>
      </c>
      <c r="H281" s="289">
        <v>1</v>
      </c>
      <c r="I281" s="290"/>
      <c r="J281" s="291">
        <f>ROUND(I281*H281,2)</f>
        <v>0</v>
      </c>
      <c r="K281" s="287" t="s">
        <v>24</v>
      </c>
      <c r="L281" s="292"/>
      <c r="M281" s="293" t="s">
        <v>24</v>
      </c>
      <c r="N281" s="294" t="s">
        <v>47</v>
      </c>
      <c r="O281" s="48"/>
      <c r="P281" s="245">
        <f>O281*H281</f>
        <v>0</v>
      </c>
      <c r="Q281" s="245">
        <v>0</v>
      </c>
      <c r="R281" s="245">
        <f>Q281*H281</f>
        <v>0</v>
      </c>
      <c r="S281" s="245">
        <v>0</v>
      </c>
      <c r="T281" s="246">
        <f>S281*H281</f>
        <v>0</v>
      </c>
      <c r="AR281" s="25" t="s">
        <v>419</v>
      </c>
      <c r="AT281" s="25" t="s">
        <v>293</v>
      </c>
      <c r="AU281" s="25" t="s">
        <v>25</v>
      </c>
      <c r="AY281" s="25" t="s">
        <v>167</v>
      </c>
      <c r="BE281" s="247">
        <f>IF(N281="základní",J281,0)</f>
        <v>0</v>
      </c>
      <c r="BF281" s="247">
        <f>IF(N281="snížená",J281,0)</f>
        <v>0</v>
      </c>
      <c r="BG281" s="247">
        <f>IF(N281="zákl. přenesená",J281,0)</f>
        <v>0</v>
      </c>
      <c r="BH281" s="247">
        <f>IF(N281="sníž. přenesená",J281,0)</f>
        <v>0</v>
      </c>
      <c r="BI281" s="247">
        <f>IF(N281="nulová",J281,0)</f>
        <v>0</v>
      </c>
      <c r="BJ281" s="25" t="s">
        <v>87</v>
      </c>
      <c r="BK281" s="247">
        <f>ROUND(I281*H281,2)</f>
        <v>0</v>
      </c>
      <c r="BL281" s="25" t="s">
        <v>301</v>
      </c>
      <c r="BM281" s="25" t="s">
        <v>3427</v>
      </c>
    </row>
    <row r="282" spans="2:47" s="1" customFormat="1" ht="13.5">
      <c r="B282" s="47"/>
      <c r="C282" s="75"/>
      <c r="D282" s="248" t="s">
        <v>176</v>
      </c>
      <c r="E282" s="75"/>
      <c r="F282" s="249" t="s">
        <v>3428</v>
      </c>
      <c r="G282" s="75"/>
      <c r="H282" s="75"/>
      <c r="I282" s="204"/>
      <c r="J282" s="75"/>
      <c r="K282" s="75"/>
      <c r="L282" s="73"/>
      <c r="M282" s="250"/>
      <c r="N282" s="48"/>
      <c r="O282" s="48"/>
      <c r="P282" s="48"/>
      <c r="Q282" s="48"/>
      <c r="R282" s="48"/>
      <c r="S282" s="48"/>
      <c r="T282" s="96"/>
      <c r="AT282" s="25" t="s">
        <v>176</v>
      </c>
      <c r="AU282" s="25" t="s">
        <v>25</v>
      </c>
    </row>
    <row r="283" spans="2:63" s="11" customFormat="1" ht="37.4" customHeight="1">
      <c r="B283" s="220"/>
      <c r="C283" s="221"/>
      <c r="D283" s="222" t="s">
        <v>74</v>
      </c>
      <c r="E283" s="223" t="s">
        <v>3429</v>
      </c>
      <c r="F283" s="223" t="s">
        <v>81</v>
      </c>
      <c r="G283" s="221"/>
      <c r="H283" s="221"/>
      <c r="I283" s="224"/>
      <c r="J283" s="225">
        <f>BK283</f>
        <v>0</v>
      </c>
      <c r="K283" s="221"/>
      <c r="L283" s="226"/>
      <c r="M283" s="227"/>
      <c r="N283" s="228"/>
      <c r="O283" s="228"/>
      <c r="P283" s="229">
        <f>P284+P287+P310</f>
        <v>0</v>
      </c>
      <c r="Q283" s="228"/>
      <c r="R283" s="229">
        <f>R284+R287+R310</f>
        <v>0</v>
      </c>
      <c r="S283" s="228"/>
      <c r="T283" s="230">
        <f>T284+T287+T310</f>
        <v>0</v>
      </c>
      <c r="AR283" s="231" t="s">
        <v>87</v>
      </c>
      <c r="AT283" s="232" t="s">
        <v>74</v>
      </c>
      <c r="AU283" s="232" t="s">
        <v>75</v>
      </c>
      <c r="AY283" s="231" t="s">
        <v>167</v>
      </c>
      <c r="BK283" s="233">
        <f>BK284+BK287+BK310</f>
        <v>0</v>
      </c>
    </row>
    <row r="284" spans="2:63" s="11" customFormat="1" ht="19.9" customHeight="1">
      <c r="B284" s="220"/>
      <c r="C284" s="221"/>
      <c r="D284" s="222" t="s">
        <v>74</v>
      </c>
      <c r="E284" s="234" t="s">
        <v>3430</v>
      </c>
      <c r="F284" s="234" t="s">
        <v>3431</v>
      </c>
      <c r="G284" s="221"/>
      <c r="H284" s="221"/>
      <c r="I284" s="224"/>
      <c r="J284" s="235">
        <f>BK284</f>
        <v>0</v>
      </c>
      <c r="K284" s="221"/>
      <c r="L284" s="226"/>
      <c r="M284" s="227"/>
      <c r="N284" s="228"/>
      <c r="O284" s="228"/>
      <c r="P284" s="229">
        <f>SUM(P285:P286)</f>
        <v>0</v>
      </c>
      <c r="Q284" s="228"/>
      <c r="R284" s="229">
        <f>SUM(R285:R286)</f>
        <v>0</v>
      </c>
      <c r="S284" s="228"/>
      <c r="T284" s="230">
        <f>SUM(T285:T286)</f>
        <v>0</v>
      </c>
      <c r="AR284" s="231" t="s">
        <v>87</v>
      </c>
      <c r="AT284" s="232" t="s">
        <v>74</v>
      </c>
      <c r="AU284" s="232" t="s">
        <v>25</v>
      </c>
      <c r="AY284" s="231" t="s">
        <v>167</v>
      </c>
      <c r="BK284" s="233">
        <f>SUM(BK285:BK286)</f>
        <v>0</v>
      </c>
    </row>
    <row r="285" spans="2:65" s="1" customFormat="1" ht="22.8" customHeight="1">
      <c r="B285" s="47"/>
      <c r="C285" s="236" t="s">
        <v>936</v>
      </c>
      <c r="D285" s="236" t="s">
        <v>169</v>
      </c>
      <c r="E285" s="237" t="s">
        <v>3432</v>
      </c>
      <c r="F285" s="238" t="s">
        <v>3433</v>
      </c>
      <c r="G285" s="239" t="s">
        <v>3112</v>
      </c>
      <c r="H285" s="240">
        <v>1</v>
      </c>
      <c r="I285" s="241"/>
      <c r="J285" s="242">
        <f>ROUND(I285*H285,2)</f>
        <v>0</v>
      </c>
      <c r="K285" s="238" t="s">
        <v>24</v>
      </c>
      <c r="L285" s="73"/>
      <c r="M285" s="243" t="s">
        <v>24</v>
      </c>
      <c r="N285" s="244" t="s">
        <v>47</v>
      </c>
      <c r="O285" s="48"/>
      <c r="P285" s="245">
        <f>O285*H285</f>
        <v>0</v>
      </c>
      <c r="Q285" s="245">
        <v>0</v>
      </c>
      <c r="R285" s="245">
        <f>Q285*H285</f>
        <v>0</v>
      </c>
      <c r="S285" s="245">
        <v>0</v>
      </c>
      <c r="T285" s="246">
        <f>S285*H285</f>
        <v>0</v>
      </c>
      <c r="AR285" s="25" t="s">
        <v>301</v>
      </c>
      <c r="AT285" s="25" t="s">
        <v>169</v>
      </c>
      <c r="AU285" s="25" t="s">
        <v>87</v>
      </c>
      <c r="AY285" s="25" t="s">
        <v>167</v>
      </c>
      <c r="BE285" s="247">
        <f>IF(N285="základní",J285,0)</f>
        <v>0</v>
      </c>
      <c r="BF285" s="247">
        <f>IF(N285="snížená",J285,0)</f>
        <v>0</v>
      </c>
      <c r="BG285" s="247">
        <f>IF(N285="zákl. přenesená",J285,0)</f>
        <v>0</v>
      </c>
      <c r="BH285" s="247">
        <f>IF(N285="sníž. přenesená",J285,0)</f>
        <v>0</v>
      </c>
      <c r="BI285" s="247">
        <f>IF(N285="nulová",J285,0)</f>
        <v>0</v>
      </c>
      <c r="BJ285" s="25" t="s">
        <v>87</v>
      </c>
      <c r="BK285" s="247">
        <f>ROUND(I285*H285,2)</f>
        <v>0</v>
      </c>
      <c r="BL285" s="25" t="s">
        <v>301</v>
      </c>
      <c r="BM285" s="25" t="s">
        <v>1530</v>
      </c>
    </row>
    <row r="286" spans="2:47" s="1" customFormat="1" ht="13.5">
      <c r="B286" s="47"/>
      <c r="C286" s="75"/>
      <c r="D286" s="248" t="s">
        <v>176</v>
      </c>
      <c r="E286" s="75"/>
      <c r="F286" s="249" t="s">
        <v>3433</v>
      </c>
      <c r="G286" s="75"/>
      <c r="H286" s="75"/>
      <c r="I286" s="204"/>
      <c r="J286" s="75"/>
      <c r="K286" s="75"/>
      <c r="L286" s="73"/>
      <c r="M286" s="250"/>
      <c r="N286" s="48"/>
      <c r="O286" s="48"/>
      <c r="P286" s="48"/>
      <c r="Q286" s="48"/>
      <c r="R286" s="48"/>
      <c r="S286" s="48"/>
      <c r="T286" s="96"/>
      <c r="AT286" s="25" t="s">
        <v>176</v>
      </c>
      <c r="AU286" s="25" t="s">
        <v>87</v>
      </c>
    </row>
    <row r="287" spans="2:63" s="11" customFormat="1" ht="29.85" customHeight="1">
      <c r="B287" s="220"/>
      <c r="C287" s="221"/>
      <c r="D287" s="222" t="s">
        <v>74</v>
      </c>
      <c r="E287" s="234" t="s">
        <v>3434</v>
      </c>
      <c r="F287" s="234" t="s">
        <v>3435</v>
      </c>
      <c r="G287" s="221"/>
      <c r="H287" s="221"/>
      <c r="I287" s="224"/>
      <c r="J287" s="235">
        <f>BK287</f>
        <v>0</v>
      </c>
      <c r="K287" s="221"/>
      <c r="L287" s="226"/>
      <c r="M287" s="227"/>
      <c r="N287" s="228"/>
      <c r="O287" s="228"/>
      <c r="P287" s="229">
        <f>P288+P297</f>
        <v>0</v>
      </c>
      <c r="Q287" s="228"/>
      <c r="R287" s="229">
        <f>R288+R297</f>
        <v>0</v>
      </c>
      <c r="S287" s="228"/>
      <c r="T287" s="230">
        <f>T288+T297</f>
        <v>0</v>
      </c>
      <c r="AR287" s="231" t="s">
        <v>87</v>
      </c>
      <c r="AT287" s="232" t="s">
        <v>74</v>
      </c>
      <c r="AU287" s="232" t="s">
        <v>25</v>
      </c>
      <c r="AY287" s="231" t="s">
        <v>167</v>
      </c>
      <c r="BK287" s="233">
        <f>BK288+BK297</f>
        <v>0</v>
      </c>
    </row>
    <row r="288" spans="2:63" s="11" customFormat="1" ht="14.85" customHeight="1">
      <c r="B288" s="220"/>
      <c r="C288" s="221"/>
      <c r="D288" s="222" t="s">
        <v>74</v>
      </c>
      <c r="E288" s="234" t="s">
        <v>3436</v>
      </c>
      <c r="F288" s="234" t="s">
        <v>3437</v>
      </c>
      <c r="G288" s="221"/>
      <c r="H288" s="221"/>
      <c r="I288" s="224"/>
      <c r="J288" s="235">
        <f>BK288</f>
        <v>0</v>
      </c>
      <c r="K288" s="221"/>
      <c r="L288" s="226"/>
      <c r="M288" s="227"/>
      <c r="N288" s="228"/>
      <c r="O288" s="228"/>
      <c r="P288" s="229">
        <f>SUM(P289:P296)</f>
        <v>0</v>
      </c>
      <c r="Q288" s="228"/>
      <c r="R288" s="229">
        <f>SUM(R289:R296)</f>
        <v>0</v>
      </c>
      <c r="S288" s="228"/>
      <c r="T288" s="230">
        <f>SUM(T289:T296)</f>
        <v>0</v>
      </c>
      <c r="AR288" s="231" t="s">
        <v>87</v>
      </c>
      <c r="AT288" s="232" t="s">
        <v>74</v>
      </c>
      <c r="AU288" s="232" t="s">
        <v>87</v>
      </c>
      <c r="AY288" s="231" t="s">
        <v>167</v>
      </c>
      <c r="BK288" s="233">
        <f>SUM(BK289:BK296)</f>
        <v>0</v>
      </c>
    </row>
    <row r="289" spans="2:65" s="1" customFormat="1" ht="22.8" customHeight="1">
      <c r="B289" s="47"/>
      <c r="C289" s="236" t="s">
        <v>941</v>
      </c>
      <c r="D289" s="236" t="s">
        <v>169</v>
      </c>
      <c r="E289" s="237" t="s">
        <v>3438</v>
      </c>
      <c r="F289" s="238" t="s">
        <v>3439</v>
      </c>
      <c r="G289" s="239" t="s">
        <v>3112</v>
      </c>
      <c r="H289" s="240">
        <v>5</v>
      </c>
      <c r="I289" s="241"/>
      <c r="J289" s="242">
        <f>ROUND(I289*H289,2)</f>
        <v>0</v>
      </c>
      <c r="K289" s="238" t="s">
        <v>24</v>
      </c>
      <c r="L289" s="73"/>
      <c r="M289" s="243" t="s">
        <v>24</v>
      </c>
      <c r="N289" s="244" t="s">
        <v>47</v>
      </c>
      <c r="O289" s="48"/>
      <c r="P289" s="245">
        <f>O289*H289</f>
        <v>0</v>
      </c>
      <c r="Q289" s="245">
        <v>0</v>
      </c>
      <c r="R289" s="245">
        <f>Q289*H289</f>
        <v>0</v>
      </c>
      <c r="S289" s="245">
        <v>0</v>
      </c>
      <c r="T289" s="246">
        <f>S289*H289</f>
        <v>0</v>
      </c>
      <c r="AR289" s="25" t="s">
        <v>301</v>
      </c>
      <c r="AT289" s="25" t="s">
        <v>169</v>
      </c>
      <c r="AU289" s="25" t="s">
        <v>190</v>
      </c>
      <c r="AY289" s="25" t="s">
        <v>167</v>
      </c>
      <c r="BE289" s="247">
        <f>IF(N289="základní",J289,0)</f>
        <v>0</v>
      </c>
      <c r="BF289" s="247">
        <f>IF(N289="snížená",J289,0)</f>
        <v>0</v>
      </c>
      <c r="BG289" s="247">
        <f>IF(N289="zákl. přenesená",J289,0)</f>
        <v>0</v>
      </c>
      <c r="BH289" s="247">
        <f>IF(N289="sníž. přenesená",J289,0)</f>
        <v>0</v>
      </c>
      <c r="BI289" s="247">
        <f>IF(N289="nulová",J289,0)</f>
        <v>0</v>
      </c>
      <c r="BJ289" s="25" t="s">
        <v>87</v>
      </c>
      <c r="BK289" s="247">
        <f>ROUND(I289*H289,2)</f>
        <v>0</v>
      </c>
      <c r="BL289" s="25" t="s">
        <v>301</v>
      </c>
      <c r="BM289" s="25" t="s">
        <v>1548</v>
      </c>
    </row>
    <row r="290" spans="2:47" s="1" customFormat="1" ht="13.5">
      <c r="B290" s="47"/>
      <c r="C290" s="75"/>
      <c r="D290" s="248" t="s">
        <v>176</v>
      </c>
      <c r="E290" s="75"/>
      <c r="F290" s="249" t="s">
        <v>3439</v>
      </c>
      <c r="G290" s="75"/>
      <c r="H290" s="75"/>
      <c r="I290" s="204"/>
      <c r="J290" s="75"/>
      <c r="K290" s="75"/>
      <c r="L290" s="73"/>
      <c r="M290" s="250"/>
      <c r="N290" s="48"/>
      <c r="O290" s="48"/>
      <c r="P290" s="48"/>
      <c r="Q290" s="48"/>
      <c r="R290" s="48"/>
      <c r="S290" s="48"/>
      <c r="T290" s="96"/>
      <c r="AT290" s="25" t="s">
        <v>176</v>
      </c>
      <c r="AU290" s="25" t="s">
        <v>190</v>
      </c>
    </row>
    <row r="291" spans="2:65" s="1" customFormat="1" ht="22.8" customHeight="1">
      <c r="B291" s="47"/>
      <c r="C291" s="236" t="s">
        <v>948</v>
      </c>
      <c r="D291" s="236" t="s">
        <v>169</v>
      </c>
      <c r="E291" s="237" t="s">
        <v>3440</v>
      </c>
      <c r="F291" s="238" t="s">
        <v>3441</v>
      </c>
      <c r="G291" s="239" t="s">
        <v>3112</v>
      </c>
      <c r="H291" s="240">
        <v>5</v>
      </c>
      <c r="I291" s="241"/>
      <c r="J291" s="242">
        <f>ROUND(I291*H291,2)</f>
        <v>0</v>
      </c>
      <c r="K291" s="238" t="s">
        <v>24</v>
      </c>
      <c r="L291" s="73"/>
      <c r="M291" s="243" t="s">
        <v>24</v>
      </c>
      <c r="N291" s="244" t="s">
        <v>47</v>
      </c>
      <c r="O291" s="48"/>
      <c r="P291" s="245">
        <f>O291*H291</f>
        <v>0</v>
      </c>
      <c r="Q291" s="245">
        <v>0</v>
      </c>
      <c r="R291" s="245">
        <f>Q291*H291</f>
        <v>0</v>
      </c>
      <c r="S291" s="245">
        <v>0</v>
      </c>
      <c r="T291" s="246">
        <f>S291*H291</f>
        <v>0</v>
      </c>
      <c r="AR291" s="25" t="s">
        <v>301</v>
      </c>
      <c r="AT291" s="25" t="s">
        <v>169</v>
      </c>
      <c r="AU291" s="25" t="s">
        <v>190</v>
      </c>
      <c r="AY291" s="25" t="s">
        <v>167</v>
      </c>
      <c r="BE291" s="247">
        <f>IF(N291="základní",J291,0)</f>
        <v>0</v>
      </c>
      <c r="BF291" s="247">
        <f>IF(N291="snížená",J291,0)</f>
        <v>0</v>
      </c>
      <c r="BG291" s="247">
        <f>IF(N291="zákl. přenesená",J291,0)</f>
        <v>0</v>
      </c>
      <c r="BH291" s="247">
        <f>IF(N291="sníž. přenesená",J291,0)</f>
        <v>0</v>
      </c>
      <c r="BI291" s="247">
        <f>IF(N291="nulová",J291,0)</f>
        <v>0</v>
      </c>
      <c r="BJ291" s="25" t="s">
        <v>87</v>
      </c>
      <c r="BK291" s="247">
        <f>ROUND(I291*H291,2)</f>
        <v>0</v>
      </c>
      <c r="BL291" s="25" t="s">
        <v>301</v>
      </c>
      <c r="BM291" s="25" t="s">
        <v>1562</v>
      </c>
    </row>
    <row r="292" spans="2:47" s="1" customFormat="1" ht="13.5">
      <c r="B292" s="47"/>
      <c r="C292" s="75"/>
      <c r="D292" s="248" t="s">
        <v>176</v>
      </c>
      <c r="E292" s="75"/>
      <c r="F292" s="249" t="s">
        <v>3441</v>
      </c>
      <c r="G292" s="75"/>
      <c r="H292" s="75"/>
      <c r="I292" s="204"/>
      <c r="J292" s="75"/>
      <c r="K292" s="75"/>
      <c r="L292" s="73"/>
      <c r="M292" s="250"/>
      <c r="N292" s="48"/>
      <c r="O292" s="48"/>
      <c r="P292" s="48"/>
      <c r="Q292" s="48"/>
      <c r="R292" s="48"/>
      <c r="S292" s="48"/>
      <c r="T292" s="96"/>
      <c r="AT292" s="25" t="s">
        <v>176</v>
      </c>
      <c r="AU292" s="25" t="s">
        <v>190</v>
      </c>
    </row>
    <row r="293" spans="2:65" s="1" customFormat="1" ht="14.4" customHeight="1">
      <c r="B293" s="47"/>
      <c r="C293" s="236" t="s">
        <v>953</v>
      </c>
      <c r="D293" s="236" t="s">
        <v>169</v>
      </c>
      <c r="E293" s="237" t="s">
        <v>3442</v>
      </c>
      <c r="F293" s="238" t="s">
        <v>3443</v>
      </c>
      <c r="G293" s="239" t="s">
        <v>3112</v>
      </c>
      <c r="H293" s="240">
        <v>5</v>
      </c>
      <c r="I293" s="241"/>
      <c r="J293" s="242">
        <f>ROUND(I293*H293,2)</f>
        <v>0</v>
      </c>
      <c r="K293" s="238" t="s">
        <v>24</v>
      </c>
      <c r="L293" s="73"/>
      <c r="M293" s="243" t="s">
        <v>24</v>
      </c>
      <c r="N293" s="244" t="s">
        <v>47</v>
      </c>
      <c r="O293" s="48"/>
      <c r="P293" s="245">
        <f>O293*H293</f>
        <v>0</v>
      </c>
      <c r="Q293" s="245">
        <v>0</v>
      </c>
      <c r="R293" s="245">
        <f>Q293*H293</f>
        <v>0</v>
      </c>
      <c r="S293" s="245">
        <v>0</v>
      </c>
      <c r="T293" s="246">
        <f>S293*H293</f>
        <v>0</v>
      </c>
      <c r="AR293" s="25" t="s">
        <v>301</v>
      </c>
      <c r="AT293" s="25" t="s">
        <v>169</v>
      </c>
      <c r="AU293" s="25" t="s">
        <v>190</v>
      </c>
      <c r="AY293" s="25" t="s">
        <v>167</v>
      </c>
      <c r="BE293" s="247">
        <f>IF(N293="základní",J293,0)</f>
        <v>0</v>
      </c>
      <c r="BF293" s="247">
        <f>IF(N293="snížená",J293,0)</f>
        <v>0</v>
      </c>
      <c r="BG293" s="247">
        <f>IF(N293="zákl. přenesená",J293,0)</f>
        <v>0</v>
      </c>
      <c r="BH293" s="247">
        <f>IF(N293="sníž. přenesená",J293,0)</f>
        <v>0</v>
      </c>
      <c r="BI293" s="247">
        <f>IF(N293="nulová",J293,0)</f>
        <v>0</v>
      </c>
      <c r="BJ293" s="25" t="s">
        <v>87</v>
      </c>
      <c r="BK293" s="247">
        <f>ROUND(I293*H293,2)</f>
        <v>0</v>
      </c>
      <c r="BL293" s="25" t="s">
        <v>301</v>
      </c>
      <c r="BM293" s="25" t="s">
        <v>1578</v>
      </c>
    </row>
    <row r="294" spans="2:47" s="1" customFormat="1" ht="13.5">
      <c r="B294" s="47"/>
      <c r="C294" s="75"/>
      <c r="D294" s="248" t="s">
        <v>176</v>
      </c>
      <c r="E294" s="75"/>
      <c r="F294" s="249" t="s">
        <v>3443</v>
      </c>
      <c r="G294" s="75"/>
      <c r="H294" s="75"/>
      <c r="I294" s="204"/>
      <c r="J294" s="75"/>
      <c r="K294" s="75"/>
      <c r="L294" s="73"/>
      <c r="M294" s="250"/>
      <c r="N294" s="48"/>
      <c r="O294" s="48"/>
      <c r="P294" s="48"/>
      <c r="Q294" s="48"/>
      <c r="R294" s="48"/>
      <c r="S294" s="48"/>
      <c r="T294" s="96"/>
      <c r="AT294" s="25" t="s">
        <v>176</v>
      </c>
      <c r="AU294" s="25" t="s">
        <v>190</v>
      </c>
    </row>
    <row r="295" spans="2:65" s="1" customFormat="1" ht="14.4" customHeight="1">
      <c r="B295" s="47"/>
      <c r="C295" s="236" t="s">
        <v>962</v>
      </c>
      <c r="D295" s="236" t="s">
        <v>169</v>
      </c>
      <c r="E295" s="237" t="s">
        <v>3321</v>
      </c>
      <c r="F295" s="238" t="s">
        <v>3322</v>
      </c>
      <c r="G295" s="239" t="s">
        <v>3112</v>
      </c>
      <c r="H295" s="240">
        <v>5</v>
      </c>
      <c r="I295" s="241"/>
      <c r="J295" s="242">
        <f>ROUND(I295*H295,2)</f>
        <v>0</v>
      </c>
      <c r="K295" s="238" t="s">
        <v>24</v>
      </c>
      <c r="L295" s="73"/>
      <c r="M295" s="243" t="s">
        <v>24</v>
      </c>
      <c r="N295" s="244" t="s">
        <v>47</v>
      </c>
      <c r="O295" s="48"/>
      <c r="P295" s="245">
        <f>O295*H295</f>
        <v>0</v>
      </c>
      <c r="Q295" s="245">
        <v>0</v>
      </c>
      <c r="R295" s="245">
        <f>Q295*H295</f>
        <v>0</v>
      </c>
      <c r="S295" s="245">
        <v>0</v>
      </c>
      <c r="T295" s="246">
        <f>S295*H295</f>
        <v>0</v>
      </c>
      <c r="AR295" s="25" t="s">
        <v>301</v>
      </c>
      <c r="AT295" s="25" t="s">
        <v>169</v>
      </c>
      <c r="AU295" s="25" t="s">
        <v>190</v>
      </c>
      <c r="AY295" s="25" t="s">
        <v>167</v>
      </c>
      <c r="BE295" s="247">
        <f>IF(N295="základní",J295,0)</f>
        <v>0</v>
      </c>
      <c r="BF295" s="247">
        <f>IF(N295="snížená",J295,0)</f>
        <v>0</v>
      </c>
      <c r="BG295" s="247">
        <f>IF(N295="zákl. přenesená",J295,0)</f>
        <v>0</v>
      </c>
      <c r="BH295" s="247">
        <f>IF(N295="sníž. přenesená",J295,0)</f>
        <v>0</v>
      </c>
      <c r="BI295" s="247">
        <f>IF(N295="nulová",J295,0)</f>
        <v>0</v>
      </c>
      <c r="BJ295" s="25" t="s">
        <v>87</v>
      </c>
      <c r="BK295" s="247">
        <f>ROUND(I295*H295,2)</f>
        <v>0</v>
      </c>
      <c r="BL295" s="25" t="s">
        <v>301</v>
      </c>
      <c r="BM295" s="25" t="s">
        <v>1592</v>
      </c>
    </row>
    <row r="296" spans="2:47" s="1" customFormat="1" ht="13.5">
      <c r="B296" s="47"/>
      <c r="C296" s="75"/>
      <c r="D296" s="248" t="s">
        <v>176</v>
      </c>
      <c r="E296" s="75"/>
      <c r="F296" s="249" t="s">
        <v>3322</v>
      </c>
      <c r="G296" s="75"/>
      <c r="H296" s="75"/>
      <c r="I296" s="204"/>
      <c r="J296" s="75"/>
      <c r="K296" s="75"/>
      <c r="L296" s="73"/>
      <c r="M296" s="250"/>
      <c r="N296" s="48"/>
      <c r="O296" s="48"/>
      <c r="P296" s="48"/>
      <c r="Q296" s="48"/>
      <c r="R296" s="48"/>
      <c r="S296" s="48"/>
      <c r="T296" s="96"/>
      <c r="AT296" s="25" t="s">
        <v>176</v>
      </c>
      <c r="AU296" s="25" t="s">
        <v>190</v>
      </c>
    </row>
    <row r="297" spans="2:63" s="11" customFormat="1" ht="22.3" customHeight="1">
      <c r="B297" s="220"/>
      <c r="C297" s="221"/>
      <c r="D297" s="222" t="s">
        <v>74</v>
      </c>
      <c r="E297" s="234" t="s">
        <v>3444</v>
      </c>
      <c r="F297" s="234" t="s">
        <v>3445</v>
      </c>
      <c r="G297" s="221"/>
      <c r="H297" s="221"/>
      <c r="I297" s="224"/>
      <c r="J297" s="235">
        <f>BK297</f>
        <v>0</v>
      </c>
      <c r="K297" s="221"/>
      <c r="L297" s="226"/>
      <c r="M297" s="227"/>
      <c r="N297" s="228"/>
      <c r="O297" s="228"/>
      <c r="P297" s="229">
        <f>SUM(P298:P309)</f>
        <v>0</v>
      </c>
      <c r="Q297" s="228"/>
      <c r="R297" s="229">
        <f>SUM(R298:R309)</f>
        <v>0</v>
      </c>
      <c r="S297" s="228"/>
      <c r="T297" s="230">
        <f>SUM(T298:T309)</f>
        <v>0</v>
      </c>
      <c r="AR297" s="231" t="s">
        <v>87</v>
      </c>
      <c r="AT297" s="232" t="s">
        <v>74</v>
      </c>
      <c r="AU297" s="232" t="s">
        <v>87</v>
      </c>
      <c r="AY297" s="231" t="s">
        <v>167</v>
      </c>
      <c r="BK297" s="233">
        <f>SUM(BK298:BK309)</f>
        <v>0</v>
      </c>
    </row>
    <row r="298" spans="2:65" s="1" customFormat="1" ht="14.4" customHeight="1">
      <c r="B298" s="47"/>
      <c r="C298" s="236" t="s">
        <v>969</v>
      </c>
      <c r="D298" s="236" t="s">
        <v>169</v>
      </c>
      <c r="E298" s="237" t="s">
        <v>3446</v>
      </c>
      <c r="F298" s="238" t="s">
        <v>3447</v>
      </c>
      <c r="G298" s="239" t="s">
        <v>270</v>
      </c>
      <c r="H298" s="240">
        <v>120</v>
      </c>
      <c r="I298" s="241"/>
      <c r="J298" s="242">
        <f>ROUND(I298*H298,2)</f>
        <v>0</v>
      </c>
      <c r="K298" s="238" t="s">
        <v>24</v>
      </c>
      <c r="L298" s="73"/>
      <c r="M298" s="243" t="s">
        <v>24</v>
      </c>
      <c r="N298" s="244" t="s">
        <v>47</v>
      </c>
      <c r="O298" s="48"/>
      <c r="P298" s="245">
        <f>O298*H298</f>
        <v>0</v>
      </c>
      <c r="Q298" s="245">
        <v>0</v>
      </c>
      <c r="R298" s="245">
        <f>Q298*H298</f>
        <v>0</v>
      </c>
      <c r="S298" s="245">
        <v>0</v>
      </c>
      <c r="T298" s="246">
        <f>S298*H298</f>
        <v>0</v>
      </c>
      <c r="AR298" s="25" t="s">
        <v>301</v>
      </c>
      <c r="AT298" s="25" t="s">
        <v>169</v>
      </c>
      <c r="AU298" s="25" t="s">
        <v>190</v>
      </c>
      <c r="AY298" s="25" t="s">
        <v>167</v>
      </c>
      <c r="BE298" s="247">
        <f>IF(N298="základní",J298,0)</f>
        <v>0</v>
      </c>
      <c r="BF298" s="247">
        <f>IF(N298="snížená",J298,0)</f>
        <v>0</v>
      </c>
      <c r="BG298" s="247">
        <f>IF(N298="zákl. přenesená",J298,0)</f>
        <v>0</v>
      </c>
      <c r="BH298" s="247">
        <f>IF(N298="sníž. přenesená",J298,0)</f>
        <v>0</v>
      </c>
      <c r="BI298" s="247">
        <f>IF(N298="nulová",J298,0)</f>
        <v>0</v>
      </c>
      <c r="BJ298" s="25" t="s">
        <v>87</v>
      </c>
      <c r="BK298" s="247">
        <f>ROUND(I298*H298,2)</f>
        <v>0</v>
      </c>
      <c r="BL298" s="25" t="s">
        <v>301</v>
      </c>
      <c r="BM298" s="25" t="s">
        <v>1610</v>
      </c>
    </row>
    <row r="299" spans="2:47" s="1" customFormat="1" ht="13.5">
      <c r="B299" s="47"/>
      <c r="C299" s="75"/>
      <c r="D299" s="248" t="s">
        <v>176</v>
      </c>
      <c r="E299" s="75"/>
      <c r="F299" s="249" t="s">
        <v>3447</v>
      </c>
      <c r="G299" s="75"/>
      <c r="H299" s="75"/>
      <c r="I299" s="204"/>
      <c r="J299" s="75"/>
      <c r="K299" s="75"/>
      <c r="L299" s="73"/>
      <c r="M299" s="250"/>
      <c r="N299" s="48"/>
      <c r="O299" s="48"/>
      <c r="P299" s="48"/>
      <c r="Q299" s="48"/>
      <c r="R299" s="48"/>
      <c r="S299" s="48"/>
      <c r="T299" s="96"/>
      <c r="AT299" s="25" t="s">
        <v>176</v>
      </c>
      <c r="AU299" s="25" t="s">
        <v>190</v>
      </c>
    </row>
    <row r="300" spans="2:65" s="1" customFormat="1" ht="14.4" customHeight="1">
      <c r="B300" s="47"/>
      <c r="C300" s="236" t="s">
        <v>976</v>
      </c>
      <c r="D300" s="236" t="s">
        <v>169</v>
      </c>
      <c r="E300" s="237" t="s">
        <v>3448</v>
      </c>
      <c r="F300" s="238" t="s">
        <v>3449</v>
      </c>
      <c r="G300" s="239" t="s">
        <v>270</v>
      </c>
      <c r="H300" s="240">
        <v>20</v>
      </c>
      <c r="I300" s="241"/>
      <c r="J300" s="242">
        <f>ROUND(I300*H300,2)</f>
        <v>0</v>
      </c>
      <c r="K300" s="238" t="s">
        <v>24</v>
      </c>
      <c r="L300" s="73"/>
      <c r="M300" s="243" t="s">
        <v>24</v>
      </c>
      <c r="N300" s="244" t="s">
        <v>47</v>
      </c>
      <c r="O300" s="48"/>
      <c r="P300" s="245">
        <f>O300*H300</f>
        <v>0</v>
      </c>
      <c r="Q300" s="245">
        <v>0</v>
      </c>
      <c r="R300" s="245">
        <f>Q300*H300</f>
        <v>0</v>
      </c>
      <c r="S300" s="245">
        <v>0</v>
      </c>
      <c r="T300" s="246">
        <f>S300*H300</f>
        <v>0</v>
      </c>
      <c r="AR300" s="25" t="s">
        <v>301</v>
      </c>
      <c r="AT300" s="25" t="s">
        <v>169</v>
      </c>
      <c r="AU300" s="25" t="s">
        <v>190</v>
      </c>
      <c r="AY300" s="25" t="s">
        <v>167</v>
      </c>
      <c r="BE300" s="247">
        <f>IF(N300="základní",J300,0)</f>
        <v>0</v>
      </c>
      <c r="BF300" s="247">
        <f>IF(N300="snížená",J300,0)</f>
        <v>0</v>
      </c>
      <c r="BG300" s="247">
        <f>IF(N300="zákl. přenesená",J300,0)</f>
        <v>0</v>
      </c>
      <c r="BH300" s="247">
        <f>IF(N300="sníž. přenesená",J300,0)</f>
        <v>0</v>
      </c>
      <c r="BI300" s="247">
        <f>IF(N300="nulová",J300,0)</f>
        <v>0</v>
      </c>
      <c r="BJ300" s="25" t="s">
        <v>87</v>
      </c>
      <c r="BK300" s="247">
        <f>ROUND(I300*H300,2)</f>
        <v>0</v>
      </c>
      <c r="BL300" s="25" t="s">
        <v>301</v>
      </c>
      <c r="BM300" s="25" t="s">
        <v>1625</v>
      </c>
    </row>
    <row r="301" spans="2:47" s="1" customFormat="1" ht="13.5">
      <c r="B301" s="47"/>
      <c r="C301" s="75"/>
      <c r="D301" s="248" t="s">
        <v>176</v>
      </c>
      <c r="E301" s="75"/>
      <c r="F301" s="249" t="s">
        <v>3449</v>
      </c>
      <c r="G301" s="75"/>
      <c r="H301" s="75"/>
      <c r="I301" s="204"/>
      <c r="J301" s="75"/>
      <c r="K301" s="75"/>
      <c r="L301" s="73"/>
      <c r="M301" s="250"/>
      <c r="N301" s="48"/>
      <c r="O301" s="48"/>
      <c r="P301" s="48"/>
      <c r="Q301" s="48"/>
      <c r="R301" s="48"/>
      <c r="S301" s="48"/>
      <c r="T301" s="96"/>
      <c r="AT301" s="25" t="s">
        <v>176</v>
      </c>
      <c r="AU301" s="25" t="s">
        <v>190</v>
      </c>
    </row>
    <row r="302" spans="2:65" s="1" customFormat="1" ht="14.4" customHeight="1">
      <c r="B302" s="47"/>
      <c r="C302" s="236" t="s">
        <v>982</v>
      </c>
      <c r="D302" s="236" t="s">
        <v>169</v>
      </c>
      <c r="E302" s="237" t="s">
        <v>3450</v>
      </c>
      <c r="F302" s="238" t="s">
        <v>3451</v>
      </c>
      <c r="G302" s="239" t="s">
        <v>270</v>
      </c>
      <c r="H302" s="240">
        <v>170</v>
      </c>
      <c r="I302" s="241"/>
      <c r="J302" s="242">
        <f>ROUND(I302*H302,2)</f>
        <v>0</v>
      </c>
      <c r="K302" s="238" t="s">
        <v>24</v>
      </c>
      <c r="L302" s="73"/>
      <c r="M302" s="243" t="s">
        <v>24</v>
      </c>
      <c r="N302" s="244" t="s">
        <v>47</v>
      </c>
      <c r="O302" s="48"/>
      <c r="P302" s="245">
        <f>O302*H302</f>
        <v>0</v>
      </c>
      <c r="Q302" s="245">
        <v>0</v>
      </c>
      <c r="R302" s="245">
        <f>Q302*H302</f>
        <v>0</v>
      </c>
      <c r="S302" s="245">
        <v>0</v>
      </c>
      <c r="T302" s="246">
        <f>S302*H302</f>
        <v>0</v>
      </c>
      <c r="AR302" s="25" t="s">
        <v>301</v>
      </c>
      <c r="AT302" s="25" t="s">
        <v>169</v>
      </c>
      <c r="AU302" s="25" t="s">
        <v>190</v>
      </c>
      <c r="AY302" s="25" t="s">
        <v>167</v>
      </c>
      <c r="BE302" s="247">
        <f>IF(N302="základní",J302,0)</f>
        <v>0</v>
      </c>
      <c r="BF302" s="247">
        <f>IF(N302="snížená",J302,0)</f>
        <v>0</v>
      </c>
      <c r="BG302" s="247">
        <f>IF(N302="zákl. přenesená",J302,0)</f>
        <v>0</v>
      </c>
      <c r="BH302" s="247">
        <f>IF(N302="sníž. přenesená",J302,0)</f>
        <v>0</v>
      </c>
      <c r="BI302" s="247">
        <f>IF(N302="nulová",J302,0)</f>
        <v>0</v>
      </c>
      <c r="BJ302" s="25" t="s">
        <v>87</v>
      </c>
      <c r="BK302" s="247">
        <f>ROUND(I302*H302,2)</f>
        <v>0</v>
      </c>
      <c r="BL302" s="25" t="s">
        <v>301</v>
      </c>
      <c r="BM302" s="25" t="s">
        <v>1639</v>
      </c>
    </row>
    <row r="303" spans="2:47" s="1" customFormat="1" ht="13.5">
      <c r="B303" s="47"/>
      <c r="C303" s="75"/>
      <c r="D303" s="248" t="s">
        <v>176</v>
      </c>
      <c r="E303" s="75"/>
      <c r="F303" s="249" t="s">
        <v>3451</v>
      </c>
      <c r="G303" s="75"/>
      <c r="H303" s="75"/>
      <c r="I303" s="204"/>
      <c r="J303" s="75"/>
      <c r="K303" s="75"/>
      <c r="L303" s="73"/>
      <c r="M303" s="250"/>
      <c r="N303" s="48"/>
      <c r="O303" s="48"/>
      <c r="P303" s="48"/>
      <c r="Q303" s="48"/>
      <c r="R303" s="48"/>
      <c r="S303" s="48"/>
      <c r="T303" s="96"/>
      <c r="AT303" s="25" t="s">
        <v>176</v>
      </c>
      <c r="AU303" s="25" t="s">
        <v>190</v>
      </c>
    </row>
    <row r="304" spans="2:65" s="1" customFormat="1" ht="14.4" customHeight="1">
      <c r="B304" s="47"/>
      <c r="C304" s="236" t="s">
        <v>986</v>
      </c>
      <c r="D304" s="236" t="s">
        <v>169</v>
      </c>
      <c r="E304" s="237" t="s">
        <v>3452</v>
      </c>
      <c r="F304" s="238" t="s">
        <v>3453</v>
      </c>
      <c r="G304" s="239" t="s">
        <v>270</v>
      </c>
      <c r="H304" s="240">
        <v>215</v>
      </c>
      <c r="I304" s="241"/>
      <c r="J304" s="242">
        <f>ROUND(I304*H304,2)</f>
        <v>0</v>
      </c>
      <c r="K304" s="238" t="s">
        <v>24</v>
      </c>
      <c r="L304" s="73"/>
      <c r="M304" s="243" t="s">
        <v>24</v>
      </c>
      <c r="N304" s="244" t="s">
        <v>47</v>
      </c>
      <c r="O304" s="48"/>
      <c r="P304" s="245">
        <f>O304*H304</f>
        <v>0</v>
      </c>
      <c r="Q304" s="245">
        <v>0</v>
      </c>
      <c r="R304" s="245">
        <f>Q304*H304</f>
        <v>0</v>
      </c>
      <c r="S304" s="245">
        <v>0</v>
      </c>
      <c r="T304" s="246">
        <f>S304*H304</f>
        <v>0</v>
      </c>
      <c r="AR304" s="25" t="s">
        <v>301</v>
      </c>
      <c r="AT304" s="25" t="s">
        <v>169</v>
      </c>
      <c r="AU304" s="25" t="s">
        <v>190</v>
      </c>
      <c r="AY304" s="25" t="s">
        <v>167</v>
      </c>
      <c r="BE304" s="247">
        <f>IF(N304="základní",J304,0)</f>
        <v>0</v>
      </c>
      <c r="BF304" s="247">
        <f>IF(N304="snížená",J304,0)</f>
        <v>0</v>
      </c>
      <c r="BG304" s="247">
        <f>IF(N304="zákl. přenesená",J304,0)</f>
        <v>0</v>
      </c>
      <c r="BH304" s="247">
        <f>IF(N304="sníž. přenesená",J304,0)</f>
        <v>0</v>
      </c>
      <c r="BI304" s="247">
        <f>IF(N304="nulová",J304,0)</f>
        <v>0</v>
      </c>
      <c r="BJ304" s="25" t="s">
        <v>87</v>
      </c>
      <c r="BK304" s="247">
        <f>ROUND(I304*H304,2)</f>
        <v>0</v>
      </c>
      <c r="BL304" s="25" t="s">
        <v>301</v>
      </c>
      <c r="BM304" s="25" t="s">
        <v>1652</v>
      </c>
    </row>
    <row r="305" spans="2:47" s="1" customFormat="1" ht="13.5">
      <c r="B305" s="47"/>
      <c r="C305" s="75"/>
      <c r="D305" s="248" t="s">
        <v>176</v>
      </c>
      <c r="E305" s="75"/>
      <c r="F305" s="249" t="s">
        <v>3453</v>
      </c>
      <c r="G305" s="75"/>
      <c r="H305" s="75"/>
      <c r="I305" s="204"/>
      <c r="J305" s="75"/>
      <c r="K305" s="75"/>
      <c r="L305" s="73"/>
      <c r="M305" s="250"/>
      <c r="N305" s="48"/>
      <c r="O305" s="48"/>
      <c r="P305" s="48"/>
      <c r="Q305" s="48"/>
      <c r="R305" s="48"/>
      <c r="S305" s="48"/>
      <c r="T305" s="96"/>
      <c r="AT305" s="25" t="s">
        <v>176</v>
      </c>
      <c r="AU305" s="25" t="s">
        <v>190</v>
      </c>
    </row>
    <row r="306" spans="2:65" s="1" customFormat="1" ht="14.4" customHeight="1">
      <c r="B306" s="47"/>
      <c r="C306" s="236" t="s">
        <v>991</v>
      </c>
      <c r="D306" s="236" t="s">
        <v>169</v>
      </c>
      <c r="E306" s="237" t="s">
        <v>3454</v>
      </c>
      <c r="F306" s="238" t="s">
        <v>3455</v>
      </c>
      <c r="G306" s="239" t="s">
        <v>3112</v>
      </c>
      <c r="H306" s="240">
        <v>1</v>
      </c>
      <c r="I306" s="241"/>
      <c r="J306" s="242">
        <f>ROUND(I306*H306,2)</f>
        <v>0</v>
      </c>
      <c r="K306" s="238" t="s">
        <v>24</v>
      </c>
      <c r="L306" s="73"/>
      <c r="M306" s="243" t="s">
        <v>24</v>
      </c>
      <c r="N306" s="244" t="s">
        <v>47</v>
      </c>
      <c r="O306" s="48"/>
      <c r="P306" s="245">
        <f>O306*H306</f>
        <v>0</v>
      </c>
      <c r="Q306" s="245">
        <v>0</v>
      </c>
      <c r="R306" s="245">
        <f>Q306*H306</f>
        <v>0</v>
      </c>
      <c r="S306" s="245">
        <v>0</v>
      </c>
      <c r="T306" s="246">
        <f>S306*H306</f>
        <v>0</v>
      </c>
      <c r="AR306" s="25" t="s">
        <v>301</v>
      </c>
      <c r="AT306" s="25" t="s">
        <v>169</v>
      </c>
      <c r="AU306" s="25" t="s">
        <v>190</v>
      </c>
      <c r="AY306" s="25" t="s">
        <v>167</v>
      </c>
      <c r="BE306" s="247">
        <f>IF(N306="základní",J306,0)</f>
        <v>0</v>
      </c>
      <c r="BF306" s="247">
        <f>IF(N306="snížená",J306,0)</f>
        <v>0</v>
      </c>
      <c r="BG306" s="247">
        <f>IF(N306="zákl. přenesená",J306,0)</f>
        <v>0</v>
      </c>
      <c r="BH306" s="247">
        <f>IF(N306="sníž. přenesená",J306,0)</f>
        <v>0</v>
      </c>
      <c r="BI306" s="247">
        <f>IF(N306="nulová",J306,0)</f>
        <v>0</v>
      </c>
      <c r="BJ306" s="25" t="s">
        <v>87</v>
      </c>
      <c r="BK306" s="247">
        <f>ROUND(I306*H306,2)</f>
        <v>0</v>
      </c>
      <c r="BL306" s="25" t="s">
        <v>301</v>
      </c>
      <c r="BM306" s="25" t="s">
        <v>1667</v>
      </c>
    </row>
    <row r="307" spans="2:47" s="1" customFormat="1" ht="13.5">
      <c r="B307" s="47"/>
      <c r="C307" s="75"/>
      <c r="D307" s="248" t="s">
        <v>176</v>
      </c>
      <c r="E307" s="75"/>
      <c r="F307" s="249" t="s">
        <v>3455</v>
      </c>
      <c r="G307" s="75"/>
      <c r="H307" s="75"/>
      <c r="I307" s="204"/>
      <c r="J307" s="75"/>
      <c r="K307" s="75"/>
      <c r="L307" s="73"/>
      <c r="M307" s="250"/>
      <c r="N307" s="48"/>
      <c r="O307" s="48"/>
      <c r="P307" s="48"/>
      <c r="Q307" s="48"/>
      <c r="R307" s="48"/>
      <c r="S307" s="48"/>
      <c r="T307" s="96"/>
      <c r="AT307" s="25" t="s">
        <v>176</v>
      </c>
      <c r="AU307" s="25" t="s">
        <v>190</v>
      </c>
    </row>
    <row r="308" spans="2:65" s="1" customFormat="1" ht="22.8" customHeight="1">
      <c r="B308" s="47"/>
      <c r="C308" s="236" t="s">
        <v>995</v>
      </c>
      <c r="D308" s="236" t="s">
        <v>169</v>
      </c>
      <c r="E308" s="237" t="s">
        <v>3456</v>
      </c>
      <c r="F308" s="238" t="s">
        <v>3457</v>
      </c>
      <c r="G308" s="239" t="s">
        <v>3112</v>
      </c>
      <c r="H308" s="240">
        <v>1</v>
      </c>
      <c r="I308" s="241"/>
      <c r="J308" s="242">
        <f>ROUND(I308*H308,2)</f>
        <v>0</v>
      </c>
      <c r="K308" s="238" t="s">
        <v>24</v>
      </c>
      <c r="L308" s="73"/>
      <c r="M308" s="243" t="s">
        <v>24</v>
      </c>
      <c r="N308" s="244" t="s">
        <v>47</v>
      </c>
      <c r="O308" s="48"/>
      <c r="P308" s="245">
        <f>O308*H308</f>
        <v>0</v>
      </c>
      <c r="Q308" s="245">
        <v>0</v>
      </c>
      <c r="R308" s="245">
        <f>Q308*H308</f>
        <v>0</v>
      </c>
      <c r="S308" s="245">
        <v>0</v>
      </c>
      <c r="T308" s="246">
        <f>S308*H308</f>
        <v>0</v>
      </c>
      <c r="AR308" s="25" t="s">
        <v>301</v>
      </c>
      <c r="AT308" s="25" t="s">
        <v>169</v>
      </c>
      <c r="AU308" s="25" t="s">
        <v>190</v>
      </c>
      <c r="AY308" s="25" t="s">
        <v>167</v>
      </c>
      <c r="BE308" s="247">
        <f>IF(N308="základní",J308,0)</f>
        <v>0</v>
      </c>
      <c r="BF308" s="247">
        <f>IF(N308="snížená",J308,0)</f>
        <v>0</v>
      </c>
      <c r="BG308" s="247">
        <f>IF(N308="zákl. přenesená",J308,0)</f>
        <v>0</v>
      </c>
      <c r="BH308" s="247">
        <f>IF(N308="sníž. přenesená",J308,0)</f>
        <v>0</v>
      </c>
      <c r="BI308" s="247">
        <f>IF(N308="nulová",J308,0)</f>
        <v>0</v>
      </c>
      <c r="BJ308" s="25" t="s">
        <v>87</v>
      </c>
      <c r="BK308" s="247">
        <f>ROUND(I308*H308,2)</f>
        <v>0</v>
      </c>
      <c r="BL308" s="25" t="s">
        <v>301</v>
      </c>
      <c r="BM308" s="25" t="s">
        <v>1682</v>
      </c>
    </row>
    <row r="309" spans="2:47" s="1" customFormat="1" ht="13.5">
      <c r="B309" s="47"/>
      <c r="C309" s="75"/>
      <c r="D309" s="248" t="s">
        <v>176</v>
      </c>
      <c r="E309" s="75"/>
      <c r="F309" s="249" t="s">
        <v>3457</v>
      </c>
      <c r="G309" s="75"/>
      <c r="H309" s="75"/>
      <c r="I309" s="204"/>
      <c r="J309" s="75"/>
      <c r="K309" s="75"/>
      <c r="L309" s="73"/>
      <c r="M309" s="250"/>
      <c r="N309" s="48"/>
      <c r="O309" s="48"/>
      <c r="P309" s="48"/>
      <c r="Q309" s="48"/>
      <c r="R309" s="48"/>
      <c r="S309" s="48"/>
      <c r="T309" s="96"/>
      <c r="AT309" s="25" t="s">
        <v>176</v>
      </c>
      <c r="AU309" s="25" t="s">
        <v>190</v>
      </c>
    </row>
    <row r="310" spans="2:63" s="11" customFormat="1" ht="29.85" customHeight="1">
      <c r="B310" s="220"/>
      <c r="C310" s="221"/>
      <c r="D310" s="222" t="s">
        <v>74</v>
      </c>
      <c r="E310" s="234" t="s">
        <v>3458</v>
      </c>
      <c r="F310" s="234" t="s">
        <v>2884</v>
      </c>
      <c r="G310" s="221"/>
      <c r="H310" s="221"/>
      <c r="I310" s="224"/>
      <c r="J310" s="235">
        <f>BK310</f>
        <v>0</v>
      </c>
      <c r="K310" s="221"/>
      <c r="L310" s="226"/>
      <c r="M310" s="227"/>
      <c r="N310" s="228"/>
      <c r="O310" s="228"/>
      <c r="P310" s="229">
        <f>SUM(P311:P326)</f>
        <v>0</v>
      </c>
      <c r="Q310" s="228"/>
      <c r="R310" s="229">
        <f>SUM(R311:R326)</f>
        <v>0</v>
      </c>
      <c r="S310" s="228"/>
      <c r="T310" s="230">
        <f>SUM(T311:T326)</f>
        <v>0</v>
      </c>
      <c r="AR310" s="231" t="s">
        <v>174</v>
      </c>
      <c r="AT310" s="232" t="s">
        <v>74</v>
      </c>
      <c r="AU310" s="232" t="s">
        <v>25</v>
      </c>
      <c r="AY310" s="231" t="s">
        <v>167</v>
      </c>
      <c r="BK310" s="233">
        <f>SUM(BK311:BK326)</f>
        <v>0</v>
      </c>
    </row>
    <row r="311" spans="2:65" s="1" customFormat="1" ht="14.4" customHeight="1">
      <c r="B311" s="47"/>
      <c r="C311" s="236" t="s">
        <v>1002</v>
      </c>
      <c r="D311" s="236" t="s">
        <v>169</v>
      </c>
      <c r="E311" s="237" t="s">
        <v>3459</v>
      </c>
      <c r="F311" s="238" t="s">
        <v>3460</v>
      </c>
      <c r="G311" s="239" t="s">
        <v>2892</v>
      </c>
      <c r="H311" s="240">
        <v>1</v>
      </c>
      <c r="I311" s="241"/>
      <c r="J311" s="242">
        <f>ROUND(I311*H311,2)</f>
        <v>0</v>
      </c>
      <c r="K311" s="238" t="s">
        <v>24</v>
      </c>
      <c r="L311" s="73"/>
      <c r="M311" s="243" t="s">
        <v>24</v>
      </c>
      <c r="N311" s="244" t="s">
        <v>47</v>
      </c>
      <c r="O311" s="48"/>
      <c r="P311" s="245">
        <f>O311*H311</f>
        <v>0</v>
      </c>
      <c r="Q311" s="245">
        <v>0</v>
      </c>
      <c r="R311" s="245">
        <f>Q311*H311</f>
        <v>0</v>
      </c>
      <c r="S311" s="245">
        <v>0</v>
      </c>
      <c r="T311" s="246">
        <f>S311*H311</f>
        <v>0</v>
      </c>
      <c r="AR311" s="25" t="s">
        <v>3461</v>
      </c>
      <c r="AT311" s="25" t="s">
        <v>169</v>
      </c>
      <c r="AU311" s="25" t="s">
        <v>87</v>
      </c>
      <c r="AY311" s="25" t="s">
        <v>167</v>
      </c>
      <c r="BE311" s="247">
        <f>IF(N311="základní",J311,0)</f>
        <v>0</v>
      </c>
      <c r="BF311" s="247">
        <f>IF(N311="snížená",J311,0)</f>
        <v>0</v>
      </c>
      <c r="BG311" s="247">
        <f>IF(N311="zákl. přenesená",J311,0)</f>
        <v>0</v>
      </c>
      <c r="BH311" s="247">
        <f>IF(N311="sníž. přenesená",J311,0)</f>
        <v>0</v>
      </c>
      <c r="BI311" s="247">
        <f>IF(N311="nulová",J311,0)</f>
        <v>0</v>
      </c>
      <c r="BJ311" s="25" t="s">
        <v>87</v>
      </c>
      <c r="BK311" s="247">
        <f>ROUND(I311*H311,2)</f>
        <v>0</v>
      </c>
      <c r="BL311" s="25" t="s">
        <v>3461</v>
      </c>
      <c r="BM311" s="25" t="s">
        <v>1699</v>
      </c>
    </row>
    <row r="312" spans="2:47" s="1" customFormat="1" ht="13.5">
      <c r="B312" s="47"/>
      <c r="C312" s="75"/>
      <c r="D312" s="248" t="s">
        <v>176</v>
      </c>
      <c r="E312" s="75"/>
      <c r="F312" s="249" t="s">
        <v>3460</v>
      </c>
      <c r="G312" s="75"/>
      <c r="H312" s="75"/>
      <c r="I312" s="204"/>
      <c r="J312" s="75"/>
      <c r="K312" s="75"/>
      <c r="L312" s="73"/>
      <c r="M312" s="250"/>
      <c r="N312" s="48"/>
      <c r="O312" s="48"/>
      <c r="P312" s="48"/>
      <c r="Q312" s="48"/>
      <c r="R312" s="48"/>
      <c r="S312" s="48"/>
      <c r="T312" s="96"/>
      <c r="AT312" s="25" t="s">
        <v>176</v>
      </c>
      <c r="AU312" s="25" t="s">
        <v>87</v>
      </c>
    </row>
    <row r="313" spans="2:65" s="1" customFormat="1" ht="14.4" customHeight="1">
      <c r="B313" s="47"/>
      <c r="C313" s="236" t="s">
        <v>1009</v>
      </c>
      <c r="D313" s="236" t="s">
        <v>169</v>
      </c>
      <c r="E313" s="237" t="s">
        <v>3462</v>
      </c>
      <c r="F313" s="238" t="s">
        <v>3463</v>
      </c>
      <c r="G313" s="239" t="s">
        <v>2892</v>
      </c>
      <c r="H313" s="240">
        <v>1</v>
      </c>
      <c r="I313" s="241"/>
      <c r="J313" s="242">
        <f>ROUND(I313*H313,2)</f>
        <v>0</v>
      </c>
      <c r="K313" s="238" t="s">
        <v>24</v>
      </c>
      <c r="L313" s="73"/>
      <c r="M313" s="243" t="s">
        <v>24</v>
      </c>
      <c r="N313" s="244" t="s">
        <v>47</v>
      </c>
      <c r="O313" s="48"/>
      <c r="P313" s="245">
        <f>O313*H313</f>
        <v>0</v>
      </c>
      <c r="Q313" s="245">
        <v>0</v>
      </c>
      <c r="R313" s="245">
        <f>Q313*H313</f>
        <v>0</v>
      </c>
      <c r="S313" s="245">
        <v>0</v>
      </c>
      <c r="T313" s="246">
        <f>S313*H313</f>
        <v>0</v>
      </c>
      <c r="AR313" s="25" t="s">
        <v>3461</v>
      </c>
      <c r="AT313" s="25" t="s">
        <v>169</v>
      </c>
      <c r="AU313" s="25" t="s">
        <v>87</v>
      </c>
      <c r="AY313" s="25" t="s">
        <v>167</v>
      </c>
      <c r="BE313" s="247">
        <f>IF(N313="základní",J313,0)</f>
        <v>0</v>
      </c>
      <c r="BF313" s="247">
        <f>IF(N313="snížená",J313,0)</f>
        <v>0</v>
      </c>
      <c r="BG313" s="247">
        <f>IF(N313="zákl. přenesená",J313,0)</f>
        <v>0</v>
      </c>
      <c r="BH313" s="247">
        <f>IF(N313="sníž. přenesená",J313,0)</f>
        <v>0</v>
      </c>
      <c r="BI313" s="247">
        <f>IF(N313="nulová",J313,0)</f>
        <v>0</v>
      </c>
      <c r="BJ313" s="25" t="s">
        <v>87</v>
      </c>
      <c r="BK313" s="247">
        <f>ROUND(I313*H313,2)</f>
        <v>0</v>
      </c>
      <c r="BL313" s="25" t="s">
        <v>3461</v>
      </c>
      <c r="BM313" s="25" t="s">
        <v>1712</v>
      </c>
    </row>
    <row r="314" spans="2:47" s="1" customFormat="1" ht="13.5">
      <c r="B314" s="47"/>
      <c r="C314" s="75"/>
      <c r="D314" s="248" t="s">
        <v>176</v>
      </c>
      <c r="E314" s="75"/>
      <c r="F314" s="249" t="s">
        <v>3463</v>
      </c>
      <c r="G314" s="75"/>
      <c r="H314" s="75"/>
      <c r="I314" s="204"/>
      <c r="J314" s="75"/>
      <c r="K314" s="75"/>
      <c r="L314" s="73"/>
      <c r="M314" s="250"/>
      <c r="N314" s="48"/>
      <c r="O314" s="48"/>
      <c r="P314" s="48"/>
      <c r="Q314" s="48"/>
      <c r="R314" s="48"/>
      <c r="S314" s="48"/>
      <c r="T314" s="96"/>
      <c r="AT314" s="25" t="s">
        <v>176</v>
      </c>
      <c r="AU314" s="25" t="s">
        <v>87</v>
      </c>
    </row>
    <row r="315" spans="2:65" s="1" customFormat="1" ht="14.4" customHeight="1">
      <c r="B315" s="47"/>
      <c r="C315" s="236" t="s">
        <v>1016</v>
      </c>
      <c r="D315" s="236" t="s">
        <v>169</v>
      </c>
      <c r="E315" s="237" t="s">
        <v>3464</v>
      </c>
      <c r="F315" s="238" t="s">
        <v>3465</v>
      </c>
      <c r="G315" s="239" t="s">
        <v>3112</v>
      </c>
      <c r="H315" s="240">
        <v>5</v>
      </c>
      <c r="I315" s="241"/>
      <c r="J315" s="242">
        <f>ROUND(I315*H315,2)</f>
        <v>0</v>
      </c>
      <c r="K315" s="238" t="s">
        <v>24</v>
      </c>
      <c r="L315" s="73"/>
      <c r="M315" s="243" t="s">
        <v>24</v>
      </c>
      <c r="N315" s="244" t="s">
        <v>47</v>
      </c>
      <c r="O315" s="48"/>
      <c r="P315" s="245">
        <f>O315*H315</f>
        <v>0</v>
      </c>
      <c r="Q315" s="245">
        <v>0</v>
      </c>
      <c r="R315" s="245">
        <f>Q315*H315</f>
        <v>0</v>
      </c>
      <c r="S315" s="245">
        <v>0</v>
      </c>
      <c r="T315" s="246">
        <f>S315*H315</f>
        <v>0</v>
      </c>
      <c r="AR315" s="25" t="s">
        <v>3461</v>
      </c>
      <c r="AT315" s="25" t="s">
        <v>169</v>
      </c>
      <c r="AU315" s="25" t="s">
        <v>87</v>
      </c>
      <c r="AY315" s="25" t="s">
        <v>167</v>
      </c>
      <c r="BE315" s="247">
        <f>IF(N315="základní",J315,0)</f>
        <v>0</v>
      </c>
      <c r="BF315" s="247">
        <f>IF(N315="snížená",J315,0)</f>
        <v>0</v>
      </c>
      <c r="BG315" s="247">
        <f>IF(N315="zákl. přenesená",J315,0)</f>
        <v>0</v>
      </c>
      <c r="BH315" s="247">
        <f>IF(N315="sníž. přenesená",J315,0)</f>
        <v>0</v>
      </c>
      <c r="BI315" s="247">
        <f>IF(N315="nulová",J315,0)</f>
        <v>0</v>
      </c>
      <c r="BJ315" s="25" t="s">
        <v>87</v>
      </c>
      <c r="BK315" s="247">
        <f>ROUND(I315*H315,2)</f>
        <v>0</v>
      </c>
      <c r="BL315" s="25" t="s">
        <v>3461</v>
      </c>
      <c r="BM315" s="25" t="s">
        <v>1730</v>
      </c>
    </row>
    <row r="316" spans="2:47" s="1" customFormat="1" ht="13.5">
      <c r="B316" s="47"/>
      <c r="C316" s="75"/>
      <c r="D316" s="248" t="s">
        <v>176</v>
      </c>
      <c r="E316" s="75"/>
      <c r="F316" s="249" t="s">
        <v>3465</v>
      </c>
      <c r="G316" s="75"/>
      <c r="H316" s="75"/>
      <c r="I316" s="204"/>
      <c r="J316" s="75"/>
      <c r="K316" s="75"/>
      <c r="L316" s="73"/>
      <c r="M316" s="250"/>
      <c r="N316" s="48"/>
      <c r="O316" s="48"/>
      <c r="P316" s="48"/>
      <c r="Q316" s="48"/>
      <c r="R316" s="48"/>
      <c r="S316" s="48"/>
      <c r="T316" s="96"/>
      <c r="AT316" s="25" t="s">
        <v>176</v>
      </c>
      <c r="AU316" s="25" t="s">
        <v>87</v>
      </c>
    </row>
    <row r="317" spans="2:65" s="1" customFormat="1" ht="14.4" customHeight="1">
      <c r="B317" s="47"/>
      <c r="C317" s="236" t="s">
        <v>1023</v>
      </c>
      <c r="D317" s="236" t="s">
        <v>169</v>
      </c>
      <c r="E317" s="237" t="s">
        <v>3466</v>
      </c>
      <c r="F317" s="238" t="s">
        <v>3467</v>
      </c>
      <c r="G317" s="239" t="s">
        <v>2892</v>
      </c>
      <c r="H317" s="240">
        <v>1</v>
      </c>
      <c r="I317" s="241"/>
      <c r="J317" s="242">
        <f>ROUND(I317*H317,2)</f>
        <v>0</v>
      </c>
      <c r="K317" s="238" t="s">
        <v>24</v>
      </c>
      <c r="L317" s="73"/>
      <c r="M317" s="243" t="s">
        <v>24</v>
      </c>
      <c r="N317" s="244" t="s">
        <v>47</v>
      </c>
      <c r="O317" s="48"/>
      <c r="P317" s="245">
        <f>O317*H317</f>
        <v>0</v>
      </c>
      <c r="Q317" s="245">
        <v>0</v>
      </c>
      <c r="R317" s="245">
        <f>Q317*H317</f>
        <v>0</v>
      </c>
      <c r="S317" s="245">
        <v>0</v>
      </c>
      <c r="T317" s="246">
        <f>S317*H317</f>
        <v>0</v>
      </c>
      <c r="AR317" s="25" t="s">
        <v>3461</v>
      </c>
      <c r="AT317" s="25" t="s">
        <v>169</v>
      </c>
      <c r="AU317" s="25" t="s">
        <v>87</v>
      </c>
      <c r="AY317" s="25" t="s">
        <v>167</v>
      </c>
      <c r="BE317" s="247">
        <f>IF(N317="základní",J317,0)</f>
        <v>0</v>
      </c>
      <c r="BF317" s="247">
        <f>IF(N317="snížená",J317,0)</f>
        <v>0</v>
      </c>
      <c r="BG317" s="247">
        <f>IF(N317="zákl. přenesená",J317,0)</f>
        <v>0</v>
      </c>
      <c r="BH317" s="247">
        <f>IF(N317="sníž. přenesená",J317,0)</f>
        <v>0</v>
      </c>
      <c r="BI317" s="247">
        <f>IF(N317="nulová",J317,0)</f>
        <v>0</v>
      </c>
      <c r="BJ317" s="25" t="s">
        <v>87</v>
      </c>
      <c r="BK317" s="247">
        <f>ROUND(I317*H317,2)</f>
        <v>0</v>
      </c>
      <c r="BL317" s="25" t="s">
        <v>3461</v>
      </c>
      <c r="BM317" s="25" t="s">
        <v>1748</v>
      </c>
    </row>
    <row r="318" spans="2:47" s="1" customFormat="1" ht="13.5">
      <c r="B318" s="47"/>
      <c r="C318" s="75"/>
      <c r="D318" s="248" t="s">
        <v>176</v>
      </c>
      <c r="E318" s="75"/>
      <c r="F318" s="249" t="s">
        <v>3467</v>
      </c>
      <c r="G318" s="75"/>
      <c r="H318" s="75"/>
      <c r="I318" s="204"/>
      <c r="J318" s="75"/>
      <c r="K318" s="75"/>
      <c r="L318" s="73"/>
      <c r="M318" s="250"/>
      <c r="N318" s="48"/>
      <c r="O318" s="48"/>
      <c r="P318" s="48"/>
      <c r="Q318" s="48"/>
      <c r="R318" s="48"/>
      <c r="S318" s="48"/>
      <c r="T318" s="96"/>
      <c r="AT318" s="25" t="s">
        <v>176</v>
      </c>
      <c r="AU318" s="25" t="s">
        <v>87</v>
      </c>
    </row>
    <row r="319" spans="2:65" s="1" customFormat="1" ht="14.4" customHeight="1">
      <c r="B319" s="47"/>
      <c r="C319" s="236" t="s">
        <v>1029</v>
      </c>
      <c r="D319" s="236" t="s">
        <v>169</v>
      </c>
      <c r="E319" s="237" t="s">
        <v>3468</v>
      </c>
      <c r="F319" s="238" t="s">
        <v>3469</v>
      </c>
      <c r="G319" s="239" t="s">
        <v>2892</v>
      </c>
      <c r="H319" s="240">
        <v>1</v>
      </c>
      <c r="I319" s="241"/>
      <c r="J319" s="242">
        <f>ROUND(I319*H319,2)</f>
        <v>0</v>
      </c>
      <c r="K319" s="238" t="s">
        <v>24</v>
      </c>
      <c r="L319" s="73"/>
      <c r="M319" s="243" t="s">
        <v>24</v>
      </c>
      <c r="N319" s="244" t="s">
        <v>47</v>
      </c>
      <c r="O319" s="48"/>
      <c r="P319" s="245">
        <f>O319*H319</f>
        <v>0</v>
      </c>
      <c r="Q319" s="245">
        <v>0</v>
      </c>
      <c r="R319" s="245">
        <f>Q319*H319</f>
        <v>0</v>
      </c>
      <c r="S319" s="245">
        <v>0</v>
      </c>
      <c r="T319" s="246">
        <f>S319*H319</f>
        <v>0</v>
      </c>
      <c r="AR319" s="25" t="s">
        <v>3461</v>
      </c>
      <c r="AT319" s="25" t="s">
        <v>169</v>
      </c>
      <c r="AU319" s="25" t="s">
        <v>87</v>
      </c>
      <c r="AY319" s="25" t="s">
        <v>167</v>
      </c>
      <c r="BE319" s="247">
        <f>IF(N319="základní",J319,0)</f>
        <v>0</v>
      </c>
      <c r="BF319" s="247">
        <f>IF(N319="snížená",J319,0)</f>
        <v>0</v>
      </c>
      <c r="BG319" s="247">
        <f>IF(N319="zákl. přenesená",J319,0)</f>
        <v>0</v>
      </c>
      <c r="BH319" s="247">
        <f>IF(N319="sníž. přenesená",J319,0)</f>
        <v>0</v>
      </c>
      <c r="BI319" s="247">
        <f>IF(N319="nulová",J319,0)</f>
        <v>0</v>
      </c>
      <c r="BJ319" s="25" t="s">
        <v>87</v>
      </c>
      <c r="BK319" s="247">
        <f>ROUND(I319*H319,2)</f>
        <v>0</v>
      </c>
      <c r="BL319" s="25" t="s">
        <v>3461</v>
      </c>
      <c r="BM319" s="25" t="s">
        <v>1766</v>
      </c>
    </row>
    <row r="320" spans="2:47" s="1" customFormat="1" ht="13.5">
      <c r="B320" s="47"/>
      <c r="C320" s="75"/>
      <c r="D320" s="248" t="s">
        <v>176</v>
      </c>
      <c r="E320" s="75"/>
      <c r="F320" s="249" t="s">
        <v>3469</v>
      </c>
      <c r="G320" s="75"/>
      <c r="H320" s="75"/>
      <c r="I320" s="204"/>
      <c r="J320" s="75"/>
      <c r="K320" s="75"/>
      <c r="L320" s="73"/>
      <c r="M320" s="250"/>
      <c r="N320" s="48"/>
      <c r="O320" s="48"/>
      <c r="P320" s="48"/>
      <c r="Q320" s="48"/>
      <c r="R320" s="48"/>
      <c r="S320" s="48"/>
      <c r="T320" s="96"/>
      <c r="AT320" s="25" t="s">
        <v>176</v>
      </c>
      <c r="AU320" s="25" t="s">
        <v>87</v>
      </c>
    </row>
    <row r="321" spans="2:65" s="1" customFormat="1" ht="14.4" customHeight="1">
      <c r="B321" s="47"/>
      <c r="C321" s="236" t="s">
        <v>1034</v>
      </c>
      <c r="D321" s="236" t="s">
        <v>169</v>
      </c>
      <c r="E321" s="237" t="s">
        <v>3470</v>
      </c>
      <c r="F321" s="238" t="s">
        <v>3471</v>
      </c>
      <c r="G321" s="239" t="s">
        <v>2892</v>
      </c>
      <c r="H321" s="240">
        <v>1</v>
      </c>
      <c r="I321" s="241"/>
      <c r="J321" s="242">
        <f>ROUND(I321*H321,2)</f>
        <v>0</v>
      </c>
      <c r="K321" s="238" t="s">
        <v>24</v>
      </c>
      <c r="L321" s="73"/>
      <c r="M321" s="243" t="s">
        <v>24</v>
      </c>
      <c r="N321" s="244" t="s">
        <v>47</v>
      </c>
      <c r="O321" s="48"/>
      <c r="P321" s="245">
        <f>O321*H321</f>
        <v>0</v>
      </c>
      <c r="Q321" s="245">
        <v>0</v>
      </c>
      <c r="R321" s="245">
        <f>Q321*H321</f>
        <v>0</v>
      </c>
      <c r="S321" s="245">
        <v>0</v>
      </c>
      <c r="T321" s="246">
        <f>S321*H321</f>
        <v>0</v>
      </c>
      <c r="AR321" s="25" t="s">
        <v>3461</v>
      </c>
      <c r="AT321" s="25" t="s">
        <v>169</v>
      </c>
      <c r="AU321" s="25" t="s">
        <v>87</v>
      </c>
      <c r="AY321" s="25" t="s">
        <v>167</v>
      </c>
      <c r="BE321" s="247">
        <f>IF(N321="základní",J321,0)</f>
        <v>0</v>
      </c>
      <c r="BF321" s="247">
        <f>IF(N321="snížená",J321,0)</f>
        <v>0</v>
      </c>
      <c r="BG321" s="247">
        <f>IF(N321="zákl. přenesená",J321,0)</f>
        <v>0</v>
      </c>
      <c r="BH321" s="247">
        <f>IF(N321="sníž. přenesená",J321,0)</f>
        <v>0</v>
      </c>
      <c r="BI321" s="247">
        <f>IF(N321="nulová",J321,0)</f>
        <v>0</v>
      </c>
      <c r="BJ321" s="25" t="s">
        <v>87</v>
      </c>
      <c r="BK321" s="247">
        <f>ROUND(I321*H321,2)</f>
        <v>0</v>
      </c>
      <c r="BL321" s="25" t="s">
        <v>3461</v>
      </c>
      <c r="BM321" s="25" t="s">
        <v>1785</v>
      </c>
    </row>
    <row r="322" spans="2:47" s="1" customFormat="1" ht="13.5">
      <c r="B322" s="47"/>
      <c r="C322" s="75"/>
      <c r="D322" s="248" t="s">
        <v>176</v>
      </c>
      <c r="E322" s="75"/>
      <c r="F322" s="249" t="s">
        <v>3471</v>
      </c>
      <c r="G322" s="75"/>
      <c r="H322" s="75"/>
      <c r="I322" s="204"/>
      <c r="J322" s="75"/>
      <c r="K322" s="75"/>
      <c r="L322" s="73"/>
      <c r="M322" s="250"/>
      <c r="N322" s="48"/>
      <c r="O322" s="48"/>
      <c r="P322" s="48"/>
      <c r="Q322" s="48"/>
      <c r="R322" s="48"/>
      <c r="S322" s="48"/>
      <c r="T322" s="96"/>
      <c r="AT322" s="25" t="s">
        <v>176</v>
      </c>
      <c r="AU322" s="25" t="s">
        <v>87</v>
      </c>
    </row>
    <row r="323" spans="2:65" s="1" customFormat="1" ht="14.4" customHeight="1">
      <c r="B323" s="47"/>
      <c r="C323" s="236" t="s">
        <v>1040</v>
      </c>
      <c r="D323" s="236" t="s">
        <v>169</v>
      </c>
      <c r="E323" s="237" t="s">
        <v>3472</v>
      </c>
      <c r="F323" s="238" t="s">
        <v>3473</v>
      </c>
      <c r="G323" s="239" t="s">
        <v>2892</v>
      </c>
      <c r="H323" s="240">
        <v>1</v>
      </c>
      <c r="I323" s="241"/>
      <c r="J323" s="242">
        <f>ROUND(I323*H323,2)</f>
        <v>0</v>
      </c>
      <c r="K323" s="238" t="s">
        <v>24</v>
      </c>
      <c r="L323" s="73"/>
      <c r="M323" s="243" t="s">
        <v>24</v>
      </c>
      <c r="N323" s="244" t="s">
        <v>47</v>
      </c>
      <c r="O323" s="48"/>
      <c r="P323" s="245">
        <f>O323*H323</f>
        <v>0</v>
      </c>
      <c r="Q323" s="245">
        <v>0</v>
      </c>
      <c r="R323" s="245">
        <f>Q323*H323</f>
        <v>0</v>
      </c>
      <c r="S323" s="245">
        <v>0</v>
      </c>
      <c r="T323" s="246">
        <f>S323*H323</f>
        <v>0</v>
      </c>
      <c r="AR323" s="25" t="s">
        <v>3461</v>
      </c>
      <c r="AT323" s="25" t="s">
        <v>169</v>
      </c>
      <c r="AU323" s="25" t="s">
        <v>87</v>
      </c>
      <c r="AY323" s="25" t="s">
        <v>167</v>
      </c>
      <c r="BE323" s="247">
        <f>IF(N323="základní",J323,0)</f>
        <v>0</v>
      </c>
      <c r="BF323" s="247">
        <f>IF(N323="snížená",J323,0)</f>
        <v>0</v>
      </c>
      <c r="BG323" s="247">
        <f>IF(N323="zákl. přenesená",J323,0)</f>
        <v>0</v>
      </c>
      <c r="BH323" s="247">
        <f>IF(N323="sníž. přenesená",J323,0)</f>
        <v>0</v>
      </c>
      <c r="BI323" s="247">
        <f>IF(N323="nulová",J323,0)</f>
        <v>0</v>
      </c>
      <c r="BJ323" s="25" t="s">
        <v>87</v>
      </c>
      <c r="BK323" s="247">
        <f>ROUND(I323*H323,2)</f>
        <v>0</v>
      </c>
      <c r="BL323" s="25" t="s">
        <v>3461</v>
      </c>
      <c r="BM323" s="25" t="s">
        <v>1801</v>
      </c>
    </row>
    <row r="324" spans="2:47" s="1" customFormat="1" ht="13.5">
      <c r="B324" s="47"/>
      <c r="C324" s="75"/>
      <c r="D324" s="248" t="s">
        <v>176</v>
      </c>
      <c r="E324" s="75"/>
      <c r="F324" s="249" t="s">
        <v>3473</v>
      </c>
      <c r="G324" s="75"/>
      <c r="H324" s="75"/>
      <c r="I324" s="204"/>
      <c r="J324" s="75"/>
      <c r="K324" s="75"/>
      <c r="L324" s="73"/>
      <c r="M324" s="250"/>
      <c r="N324" s="48"/>
      <c r="O324" s="48"/>
      <c r="P324" s="48"/>
      <c r="Q324" s="48"/>
      <c r="R324" s="48"/>
      <c r="S324" s="48"/>
      <c r="T324" s="96"/>
      <c r="AT324" s="25" t="s">
        <v>176</v>
      </c>
      <c r="AU324" s="25" t="s">
        <v>87</v>
      </c>
    </row>
    <row r="325" spans="2:65" s="1" customFormat="1" ht="14.4" customHeight="1">
      <c r="B325" s="47"/>
      <c r="C325" s="236" t="s">
        <v>1047</v>
      </c>
      <c r="D325" s="236" t="s">
        <v>169</v>
      </c>
      <c r="E325" s="237" t="s">
        <v>3474</v>
      </c>
      <c r="F325" s="238" t="s">
        <v>3475</v>
      </c>
      <c r="G325" s="239" t="s">
        <v>3112</v>
      </c>
      <c r="H325" s="240">
        <v>1</v>
      </c>
      <c r="I325" s="241"/>
      <c r="J325" s="242">
        <f>ROUND(I325*H325,2)</f>
        <v>0</v>
      </c>
      <c r="K325" s="238" t="s">
        <v>24</v>
      </c>
      <c r="L325" s="73"/>
      <c r="M325" s="243" t="s">
        <v>24</v>
      </c>
      <c r="N325" s="244" t="s">
        <v>47</v>
      </c>
      <c r="O325" s="48"/>
      <c r="P325" s="245">
        <f>O325*H325</f>
        <v>0</v>
      </c>
      <c r="Q325" s="245">
        <v>0</v>
      </c>
      <c r="R325" s="245">
        <f>Q325*H325</f>
        <v>0</v>
      </c>
      <c r="S325" s="245">
        <v>0</v>
      </c>
      <c r="T325" s="246">
        <f>S325*H325</f>
        <v>0</v>
      </c>
      <c r="AR325" s="25" t="s">
        <v>3461</v>
      </c>
      <c r="AT325" s="25" t="s">
        <v>169</v>
      </c>
      <c r="AU325" s="25" t="s">
        <v>87</v>
      </c>
      <c r="AY325" s="25" t="s">
        <v>167</v>
      </c>
      <c r="BE325" s="247">
        <f>IF(N325="základní",J325,0)</f>
        <v>0</v>
      </c>
      <c r="BF325" s="247">
        <f>IF(N325="snížená",J325,0)</f>
        <v>0</v>
      </c>
      <c r="BG325" s="247">
        <f>IF(N325="zákl. přenesená",J325,0)</f>
        <v>0</v>
      </c>
      <c r="BH325" s="247">
        <f>IF(N325="sníž. přenesená",J325,0)</f>
        <v>0</v>
      </c>
      <c r="BI325" s="247">
        <f>IF(N325="nulová",J325,0)</f>
        <v>0</v>
      </c>
      <c r="BJ325" s="25" t="s">
        <v>87</v>
      </c>
      <c r="BK325" s="247">
        <f>ROUND(I325*H325,2)</f>
        <v>0</v>
      </c>
      <c r="BL325" s="25" t="s">
        <v>3461</v>
      </c>
      <c r="BM325" s="25" t="s">
        <v>1814</v>
      </c>
    </row>
    <row r="326" spans="2:47" s="1" customFormat="1" ht="13.5">
      <c r="B326" s="47"/>
      <c r="C326" s="75"/>
      <c r="D326" s="248" t="s">
        <v>176</v>
      </c>
      <c r="E326" s="75"/>
      <c r="F326" s="249" t="s">
        <v>3476</v>
      </c>
      <c r="G326" s="75"/>
      <c r="H326" s="75"/>
      <c r="I326" s="204"/>
      <c r="J326" s="75"/>
      <c r="K326" s="75"/>
      <c r="L326" s="73"/>
      <c r="M326" s="250"/>
      <c r="N326" s="48"/>
      <c r="O326" s="48"/>
      <c r="P326" s="48"/>
      <c r="Q326" s="48"/>
      <c r="R326" s="48"/>
      <c r="S326" s="48"/>
      <c r="T326" s="96"/>
      <c r="AT326" s="25" t="s">
        <v>176</v>
      </c>
      <c r="AU326" s="25" t="s">
        <v>87</v>
      </c>
    </row>
    <row r="327" spans="2:63" s="11" customFormat="1" ht="37.4" customHeight="1">
      <c r="B327" s="220"/>
      <c r="C327" s="221"/>
      <c r="D327" s="222" t="s">
        <v>74</v>
      </c>
      <c r="E327" s="223" t="s">
        <v>3477</v>
      </c>
      <c r="F327" s="223" t="s">
        <v>3478</v>
      </c>
      <c r="G327" s="221"/>
      <c r="H327" s="221"/>
      <c r="I327" s="224"/>
      <c r="J327" s="225">
        <f>BK327</f>
        <v>0</v>
      </c>
      <c r="K327" s="221"/>
      <c r="L327" s="226"/>
      <c r="M327" s="227"/>
      <c r="N327" s="228"/>
      <c r="O327" s="228"/>
      <c r="P327" s="229">
        <f>P328+P339</f>
        <v>0</v>
      </c>
      <c r="Q327" s="228"/>
      <c r="R327" s="229">
        <f>R328+R339</f>
        <v>0</v>
      </c>
      <c r="S327" s="228"/>
      <c r="T327" s="230">
        <f>T328+T339</f>
        <v>0</v>
      </c>
      <c r="AR327" s="231" t="s">
        <v>87</v>
      </c>
      <c r="AT327" s="232" t="s">
        <v>74</v>
      </c>
      <c r="AU327" s="232" t="s">
        <v>75</v>
      </c>
      <c r="AY327" s="231" t="s">
        <v>167</v>
      </c>
      <c r="BK327" s="233">
        <f>BK328+BK339</f>
        <v>0</v>
      </c>
    </row>
    <row r="328" spans="2:63" s="11" customFormat="1" ht="19.9" customHeight="1">
      <c r="B328" s="220"/>
      <c r="C328" s="221"/>
      <c r="D328" s="222" t="s">
        <v>74</v>
      </c>
      <c r="E328" s="234" t="s">
        <v>3479</v>
      </c>
      <c r="F328" s="234" t="s">
        <v>1402</v>
      </c>
      <c r="G328" s="221"/>
      <c r="H328" s="221"/>
      <c r="I328" s="224"/>
      <c r="J328" s="235">
        <f>BK328</f>
        <v>0</v>
      </c>
      <c r="K328" s="221"/>
      <c r="L328" s="226"/>
      <c r="M328" s="227"/>
      <c r="N328" s="228"/>
      <c r="O328" s="228"/>
      <c r="P328" s="229">
        <f>SUM(P329:P338)</f>
        <v>0</v>
      </c>
      <c r="Q328" s="228"/>
      <c r="R328" s="229">
        <f>SUM(R329:R338)</f>
        <v>0</v>
      </c>
      <c r="S328" s="228"/>
      <c r="T328" s="230">
        <f>SUM(T329:T338)</f>
        <v>0</v>
      </c>
      <c r="AR328" s="231" t="s">
        <v>87</v>
      </c>
      <c r="AT328" s="232" t="s">
        <v>74</v>
      </c>
      <c r="AU328" s="232" t="s">
        <v>25</v>
      </c>
      <c r="AY328" s="231" t="s">
        <v>167</v>
      </c>
      <c r="BK328" s="233">
        <f>SUM(BK329:BK338)</f>
        <v>0</v>
      </c>
    </row>
    <row r="329" spans="2:65" s="1" customFormat="1" ht="14.4" customHeight="1">
      <c r="B329" s="47"/>
      <c r="C329" s="236" t="s">
        <v>1052</v>
      </c>
      <c r="D329" s="236" t="s">
        <v>169</v>
      </c>
      <c r="E329" s="237" t="s">
        <v>3480</v>
      </c>
      <c r="F329" s="238" t="s">
        <v>3481</v>
      </c>
      <c r="G329" s="239" t="s">
        <v>270</v>
      </c>
      <c r="H329" s="240">
        <v>60</v>
      </c>
      <c r="I329" s="241"/>
      <c r="J329" s="242">
        <f>ROUND(I329*H329,2)</f>
        <v>0</v>
      </c>
      <c r="K329" s="238" t="s">
        <v>24</v>
      </c>
      <c r="L329" s="73"/>
      <c r="M329" s="243" t="s">
        <v>24</v>
      </c>
      <c r="N329" s="244" t="s">
        <v>47</v>
      </c>
      <c r="O329" s="48"/>
      <c r="P329" s="245">
        <f>O329*H329</f>
        <v>0</v>
      </c>
      <c r="Q329" s="245">
        <v>0</v>
      </c>
      <c r="R329" s="245">
        <f>Q329*H329</f>
        <v>0</v>
      </c>
      <c r="S329" s="245">
        <v>0</v>
      </c>
      <c r="T329" s="246">
        <f>S329*H329</f>
        <v>0</v>
      </c>
      <c r="AR329" s="25" t="s">
        <v>301</v>
      </c>
      <c r="AT329" s="25" t="s">
        <v>169</v>
      </c>
      <c r="AU329" s="25" t="s">
        <v>87</v>
      </c>
      <c r="AY329" s="25" t="s">
        <v>167</v>
      </c>
      <c r="BE329" s="247">
        <f>IF(N329="základní",J329,0)</f>
        <v>0</v>
      </c>
      <c r="BF329" s="247">
        <f>IF(N329="snížená",J329,0)</f>
        <v>0</v>
      </c>
      <c r="BG329" s="247">
        <f>IF(N329="zákl. přenesená",J329,0)</f>
        <v>0</v>
      </c>
      <c r="BH329" s="247">
        <f>IF(N329="sníž. přenesená",J329,0)</f>
        <v>0</v>
      </c>
      <c r="BI329" s="247">
        <f>IF(N329="nulová",J329,0)</f>
        <v>0</v>
      </c>
      <c r="BJ329" s="25" t="s">
        <v>87</v>
      </c>
      <c r="BK329" s="247">
        <f>ROUND(I329*H329,2)</f>
        <v>0</v>
      </c>
      <c r="BL329" s="25" t="s">
        <v>301</v>
      </c>
      <c r="BM329" s="25" t="s">
        <v>1831</v>
      </c>
    </row>
    <row r="330" spans="2:47" s="1" customFormat="1" ht="13.5">
      <c r="B330" s="47"/>
      <c r="C330" s="75"/>
      <c r="D330" s="248" t="s">
        <v>176</v>
      </c>
      <c r="E330" s="75"/>
      <c r="F330" s="249" t="s">
        <v>3481</v>
      </c>
      <c r="G330" s="75"/>
      <c r="H330" s="75"/>
      <c r="I330" s="204"/>
      <c r="J330" s="75"/>
      <c r="K330" s="75"/>
      <c r="L330" s="73"/>
      <c r="M330" s="250"/>
      <c r="N330" s="48"/>
      <c r="O330" s="48"/>
      <c r="P330" s="48"/>
      <c r="Q330" s="48"/>
      <c r="R330" s="48"/>
      <c r="S330" s="48"/>
      <c r="T330" s="96"/>
      <c r="AT330" s="25" t="s">
        <v>176</v>
      </c>
      <c r="AU330" s="25" t="s">
        <v>87</v>
      </c>
    </row>
    <row r="331" spans="2:65" s="1" customFormat="1" ht="14.4" customHeight="1">
      <c r="B331" s="47"/>
      <c r="C331" s="236" t="s">
        <v>1060</v>
      </c>
      <c r="D331" s="236" t="s">
        <v>169</v>
      </c>
      <c r="E331" s="237" t="s">
        <v>3482</v>
      </c>
      <c r="F331" s="238" t="s">
        <v>3483</v>
      </c>
      <c r="G331" s="239" t="s">
        <v>3112</v>
      </c>
      <c r="H331" s="240">
        <v>4</v>
      </c>
      <c r="I331" s="241"/>
      <c r="J331" s="242">
        <f>ROUND(I331*H331,2)</f>
        <v>0</v>
      </c>
      <c r="K331" s="238" t="s">
        <v>24</v>
      </c>
      <c r="L331" s="73"/>
      <c r="M331" s="243" t="s">
        <v>24</v>
      </c>
      <c r="N331" s="244" t="s">
        <v>47</v>
      </c>
      <c r="O331" s="48"/>
      <c r="P331" s="245">
        <f>O331*H331</f>
        <v>0</v>
      </c>
      <c r="Q331" s="245">
        <v>0</v>
      </c>
      <c r="R331" s="245">
        <f>Q331*H331</f>
        <v>0</v>
      </c>
      <c r="S331" s="245">
        <v>0</v>
      </c>
      <c r="T331" s="246">
        <f>S331*H331</f>
        <v>0</v>
      </c>
      <c r="AR331" s="25" t="s">
        <v>301</v>
      </c>
      <c r="AT331" s="25" t="s">
        <v>169</v>
      </c>
      <c r="AU331" s="25" t="s">
        <v>87</v>
      </c>
      <c r="AY331" s="25" t="s">
        <v>167</v>
      </c>
      <c r="BE331" s="247">
        <f>IF(N331="základní",J331,0)</f>
        <v>0</v>
      </c>
      <c r="BF331" s="247">
        <f>IF(N331="snížená",J331,0)</f>
        <v>0</v>
      </c>
      <c r="BG331" s="247">
        <f>IF(N331="zákl. přenesená",J331,0)</f>
        <v>0</v>
      </c>
      <c r="BH331" s="247">
        <f>IF(N331="sníž. přenesená",J331,0)</f>
        <v>0</v>
      </c>
      <c r="BI331" s="247">
        <f>IF(N331="nulová",J331,0)</f>
        <v>0</v>
      </c>
      <c r="BJ331" s="25" t="s">
        <v>87</v>
      </c>
      <c r="BK331" s="247">
        <f>ROUND(I331*H331,2)</f>
        <v>0</v>
      </c>
      <c r="BL331" s="25" t="s">
        <v>301</v>
      </c>
      <c r="BM331" s="25" t="s">
        <v>1841</v>
      </c>
    </row>
    <row r="332" spans="2:47" s="1" customFormat="1" ht="13.5">
      <c r="B332" s="47"/>
      <c r="C332" s="75"/>
      <c r="D332" s="248" t="s">
        <v>176</v>
      </c>
      <c r="E332" s="75"/>
      <c r="F332" s="249" t="s">
        <v>3483</v>
      </c>
      <c r="G332" s="75"/>
      <c r="H332" s="75"/>
      <c r="I332" s="204"/>
      <c r="J332" s="75"/>
      <c r="K332" s="75"/>
      <c r="L332" s="73"/>
      <c r="M332" s="250"/>
      <c r="N332" s="48"/>
      <c r="O332" s="48"/>
      <c r="P332" s="48"/>
      <c r="Q332" s="48"/>
      <c r="R332" s="48"/>
      <c r="S332" s="48"/>
      <c r="T332" s="96"/>
      <c r="AT332" s="25" t="s">
        <v>176</v>
      </c>
      <c r="AU332" s="25" t="s">
        <v>87</v>
      </c>
    </row>
    <row r="333" spans="2:65" s="1" customFormat="1" ht="14.4" customHeight="1">
      <c r="B333" s="47"/>
      <c r="C333" s="236" t="s">
        <v>1066</v>
      </c>
      <c r="D333" s="236" t="s">
        <v>169</v>
      </c>
      <c r="E333" s="237" t="s">
        <v>3484</v>
      </c>
      <c r="F333" s="238" t="s">
        <v>3485</v>
      </c>
      <c r="G333" s="239" t="s">
        <v>3112</v>
      </c>
      <c r="H333" s="240">
        <v>4</v>
      </c>
      <c r="I333" s="241"/>
      <c r="J333" s="242">
        <f>ROUND(I333*H333,2)</f>
        <v>0</v>
      </c>
      <c r="K333" s="238" t="s">
        <v>24</v>
      </c>
      <c r="L333" s="73"/>
      <c r="M333" s="243" t="s">
        <v>24</v>
      </c>
      <c r="N333" s="244" t="s">
        <v>47</v>
      </c>
      <c r="O333" s="48"/>
      <c r="P333" s="245">
        <f>O333*H333</f>
        <v>0</v>
      </c>
      <c r="Q333" s="245">
        <v>0</v>
      </c>
      <c r="R333" s="245">
        <f>Q333*H333</f>
        <v>0</v>
      </c>
      <c r="S333" s="245">
        <v>0</v>
      </c>
      <c r="T333" s="246">
        <f>S333*H333</f>
        <v>0</v>
      </c>
      <c r="AR333" s="25" t="s">
        <v>301</v>
      </c>
      <c r="AT333" s="25" t="s">
        <v>169</v>
      </c>
      <c r="AU333" s="25" t="s">
        <v>87</v>
      </c>
      <c r="AY333" s="25" t="s">
        <v>167</v>
      </c>
      <c r="BE333" s="247">
        <f>IF(N333="základní",J333,0)</f>
        <v>0</v>
      </c>
      <c r="BF333" s="247">
        <f>IF(N333="snížená",J333,0)</f>
        <v>0</v>
      </c>
      <c r="BG333" s="247">
        <f>IF(N333="zákl. přenesená",J333,0)</f>
        <v>0</v>
      </c>
      <c r="BH333" s="247">
        <f>IF(N333="sníž. přenesená",J333,0)</f>
        <v>0</v>
      </c>
      <c r="BI333" s="247">
        <f>IF(N333="nulová",J333,0)</f>
        <v>0</v>
      </c>
      <c r="BJ333" s="25" t="s">
        <v>87</v>
      </c>
      <c r="BK333" s="247">
        <f>ROUND(I333*H333,2)</f>
        <v>0</v>
      </c>
      <c r="BL333" s="25" t="s">
        <v>301</v>
      </c>
      <c r="BM333" s="25" t="s">
        <v>1876</v>
      </c>
    </row>
    <row r="334" spans="2:47" s="1" customFormat="1" ht="13.5">
      <c r="B334" s="47"/>
      <c r="C334" s="75"/>
      <c r="D334" s="248" t="s">
        <v>176</v>
      </c>
      <c r="E334" s="75"/>
      <c r="F334" s="249" t="s">
        <v>3485</v>
      </c>
      <c r="G334" s="75"/>
      <c r="H334" s="75"/>
      <c r="I334" s="204"/>
      <c r="J334" s="75"/>
      <c r="K334" s="75"/>
      <c r="L334" s="73"/>
      <c r="M334" s="250"/>
      <c r="N334" s="48"/>
      <c r="O334" s="48"/>
      <c r="P334" s="48"/>
      <c r="Q334" s="48"/>
      <c r="R334" s="48"/>
      <c r="S334" s="48"/>
      <c r="T334" s="96"/>
      <c r="AT334" s="25" t="s">
        <v>176</v>
      </c>
      <c r="AU334" s="25" t="s">
        <v>87</v>
      </c>
    </row>
    <row r="335" spans="2:65" s="1" customFormat="1" ht="14.4" customHeight="1">
      <c r="B335" s="47"/>
      <c r="C335" s="236" t="s">
        <v>1073</v>
      </c>
      <c r="D335" s="236" t="s">
        <v>169</v>
      </c>
      <c r="E335" s="237" t="s">
        <v>3486</v>
      </c>
      <c r="F335" s="238" t="s">
        <v>3487</v>
      </c>
      <c r="G335" s="239" t="s">
        <v>3112</v>
      </c>
      <c r="H335" s="240">
        <v>4</v>
      </c>
      <c r="I335" s="241"/>
      <c r="J335" s="242">
        <f>ROUND(I335*H335,2)</f>
        <v>0</v>
      </c>
      <c r="K335" s="238" t="s">
        <v>24</v>
      </c>
      <c r="L335" s="73"/>
      <c r="M335" s="243" t="s">
        <v>24</v>
      </c>
      <c r="N335" s="244" t="s">
        <v>47</v>
      </c>
      <c r="O335" s="48"/>
      <c r="P335" s="245">
        <f>O335*H335</f>
        <v>0</v>
      </c>
      <c r="Q335" s="245">
        <v>0</v>
      </c>
      <c r="R335" s="245">
        <f>Q335*H335</f>
        <v>0</v>
      </c>
      <c r="S335" s="245">
        <v>0</v>
      </c>
      <c r="T335" s="246">
        <f>S335*H335</f>
        <v>0</v>
      </c>
      <c r="AR335" s="25" t="s">
        <v>301</v>
      </c>
      <c r="AT335" s="25" t="s">
        <v>169</v>
      </c>
      <c r="AU335" s="25" t="s">
        <v>87</v>
      </c>
      <c r="AY335" s="25" t="s">
        <v>167</v>
      </c>
      <c r="BE335" s="247">
        <f>IF(N335="základní",J335,0)</f>
        <v>0</v>
      </c>
      <c r="BF335" s="247">
        <f>IF(N335="snížená",J335,0)</f>
        <v>0</v>
      </c>
      <c r="BG335" s="247">
        <f>IF(N335="zákl. přenesená",J335,0)</f>
        <v>0</v>
      </c>
      <c r="BH335" s="247">
        <f>IF(N335="sníž. přenesená",J335,0)</f>
        <v>0</v>
      </c>
      <c r="BI335" s="247">
        <f>IF(N335="nulová",J335,0)</f>
        <v>0</v>
      </c>
      <c r="BJ335" s="25" t="s">
        <v>87</v>
      </c>
      <c r="BK335" s="247">
        <f>ROUND(I335*H335,2)</f>
        <v>0</v>
      </c>
      <c r="BL335" s="25" t="s">
        <v>301</v>
      </c>
      <c r="BM335" s="25" t="s">
        <v>1895</v>
      </c>
    </row>
    <row r="336" spans="2:47" s="1" customFormat="1" ht="13.5">
      <c r="B336" s="47"/>
      <c r="C336" s="75"/>
      <c r="D336" s="248" t="s">
        <v>176</v>
      </c>
      <c r="E336" s="75"/>
      <c r="F336" s="249" t="s">
        <v>3487</v>
      </c>
      <c r="G336" s="75"/>
      <c r="H336" s="75"/>
      <c r="I336" s="204"/>
      <c r="J336" s="75"/>
      <c r="K336" s="75"/>
      <c r="L336" s="73"/>
      <c r="M336" s="250"/>
      <c r="N336" s="48"/>
      <c r="O336" s="48"/>
      <c r="P336" s="48"/>
      <c r="Q336" s="48"/>
      <c r="R336" s="48"/>
      <c r="S336" s="48"/>
      <c r="T336" s="96"/>
      <c r="AT336" s="25" t="s">
        <v>176</v>
      </c>
      <c r="AU336" s="25" t="s">
        <v>87</v>
      </c>
    </row>
    <row r="337" spans="2:65" s="1" customFormat="1" ht="14.4" customHeight="1">
      <c r="B337" s="47"/>
      <c r="C337" s="236" t="s">
        <v>1080</v>
      </c>
      <c r="D337" s="236" t="s">
        <v>169</v>
      </c>
      <c r="E337" s="237" t="s">
        <v>3488</v>
      </c>
      <c r="F337" s="238" t="s">
        <v>3489</v>
      </c>
      <c r="G337" s="239" t="s">
        <v>3112</v>
      </c>
      <c r="H337" s="240">
        <v>10</v>
      </c>
      <c r="I337" s="241"/>
      <c r="J337" s="242">
        <f>ROUND(I337*H337,2)</f>
        <v>0</v>
      </c>
      <c r="K337" s="238" t="s">
        <v>24</v>
      </c>
      <c r="L337" s="73"/>
      <c r="M337" s="243" t="s">
        <v>24</v>
      </c>
      <c r="N337" s="244" t="s">
        <v>47</v>
      </c>
      <c r="O337" s="48"/>
      <c r="P337" s="245">
        <f>O337*H337</f>
        <v>0</v>
      </c>
      <c r="Q337" s="245">
        <v>0</v>
      </c>
      <c r="R337" s="245">
        <f>Q337*H337</f>
        <v>0</v>
      </c>
      <c r="S337" s="245">
        <v>0</v>
      </c>
      <c r="T337" s="246">
        <f>S337*H337</f>
        <v>0</v>
      </c>
      <c r="AR337" s="25" t="s">
        <v>301</v>
      </c>
      <c r="AT337" s="25" t="s">
        <v>169</v>
      </c>
      <c r="AU337" s="25" t="s">
        <v>87</v>
      </c>
      <c r="AY337" s="25" t="s">
        <v>167</v>
      </c>
      <c r="BE337" s="247">
        <f>IF(N337="základní",J337,0)</f>
        <v>0</v>
      </c>
      <c r="BF337" s="247">
        <f>IF(N337="snížená",J337,0)</f>
        <v>0</v>
      </c>
      <c r="BG337" s="247">
        <f>IF(N337="zákl. přenesená",J337,0)</f>
        <v>0</v>
      </c>
      <c r="BH337" s="247">
        <f>IF(N337="sníž. přenesená",J337,0)</f>
        <v>0</v>
      </c>
      <c r="BI337" s="247">
        <f>IF(N337="nulová",J337,0)</f>
        <v>0</v>
      </c>
      <c r="BJ337" s="25" t="s">
        <v>87</v>
      </c>
      <c r="BK337" s="247">
        <f>ROUND(I337*H337,2)</f>
        <v>0</v>
      </c>
      <c r="BL337" s="25" t="s">
        <v>301</v>
      </c>
      <c r="BM337" s="25" t="s">
        <v>1908</v>
      </c>
    </row>
    <row r="338" spans="2:47" s="1" customFormat="1" ht="13.5">
      <c r="B338" s="47"/>
      <c r="C338" s="75"/>
      <c r="D338" s="248" t="s">
        <v>176</v>
      </c>
      <c r="E338" s="75"/>
      <c r="F338" s="249" t="s">
        <v>3489</v>
      </c>
      <c r="G338" s="75"/>
      <c r="H338" s="75"/>
      <c r="I338" s="204"/>
      <c r="J338" s="75"/>
      <c r="K338" s="75"/>
      <c r="L338" s="73"/>
      <c r="M338" s="250"/>
      <c r="N338" s="48"/>
      <c r="O338" s="48"/>
      <c r="P338" s="48"/>
      <c r="Q338" s="48"/>
      <c r="R338" s="48"/>
      <c r="S338" s="48"/>
      <c r="T338" s="96"/>
      <c r="AT338" s="25" t="s">
        <v>176</v>
      </c>
      <c r="AU338" s="25" t="s">
        <v>87</v>
      </c>
    </row>
    <row r="339" spans="2:63" s="11" customFormat="1" ht="29.85" customHeight="1">
      <c r="B339" s="220"/>
      <c r="C339" s="221"/>
      <c r="D339" s="222" t="s">
        <v>74</v>
      </c>
      <c r="E339" s="234" t="s">
        <v>3490</v>
      </c>
      <c r="F339" s="234" t="s">
        <v>3491</v>
      </c>
      <c r="G339" s="221"/>
      <c r="H339" s="221"/>
      <c r="I339" s="224"/>
      <c r="J339" s="235">
        <f>BK339</f>
        <v>0</v>
      </c>
      <c r="K339" s="221"/>
      <c r="L339" s="226"/>
      <c r="M339" s="227"/>
      <c r="N339" s="228"/>
      <c r="O339" s="228"/>
      <c r="P339" s="229">
        <f>SUM(P340:P361)</f>
        <v>0</v>
      </c>
      <c r="Q339" s="228"/>
      <c r="R339" s="229">
        <f>SUM(R340:R361)</f>
        <v>0</v>
      </c>
      <c r="S339" s="228"/>
      <c r="T339" s="230">
        <f>SUM(T340:T361)</f>
        <v>0</v>
      </c>
      <c r="AR339" s="231" t="s">
        <v>87</v>
      </c>
      <c r="AT339" s="232" t="s">
        <v>74</v>
      </c>
      <c r="AU339" s="232" t="s">
        <v>25</v>
      </c>
      <c r="AY339" s="231" t="s">
        <v>167</v>
      </c>
      <c r="BK339" s="233">
        <f>SUM(BK340:BK361)</f>
        <v>0</v>
      </c>
    </row>
    <row r="340" spans="2:65" s="1" customFormat="1" ht="22.8" customHeight="1">
      <c r="B340" s="47"/>
      <c r="C340" s="236" t="s">
        <v>1088</v>
      </c>
      <c r="D340" s="236" t="s">
        <v>169</v>
      </c>
      <c r="E340" s="237" t="s">
        <v>3492</v>
      </c>
      <c r="F340" s="238" t="s">
        <v>3493</v>
      </c>
      <c r="G340" s="239" t="s">
        <v>270</v>
      </c>
      <c r="H340" s="240">
        <v>70</v>
      </c>
      <c r="I340" s="241"/>
      <c r="J340" s="242">
        <f>ROUND(I340*H340,2)</f>
        <v>0</v>
      </c>
      <c r="K340" s="238" t="s">
        <v>24</v>
      </c>
      <c r="L340" s="73"/>
      <c r="M340" s="243" t="s">
        <v>24</v>
      </c>
      <c r="N340" s="244" t="s">
        <v>47</v>
      </c>
      <c r="O340" s="48"/>
      <c r="P340" s="245">
        <f>O340*H340</f>
        <v>0</v>
      </c>
      <c r="Q340" s="245">
        <v>0</v>
      </c>
      <c r="R340" s="245">
        <f>Q340*H340</f>
        <v>0</v>
      </c>
      <c r="S340" s="245">
        <v>0</v>
      </c>
      <c r="T340" s="246">
        <f>S340*H340</f>
        <v>0</v>
      </c>
      <c r="AR340" s="25" t="s">
        <v>301</v>
      </c>
      <c r="AT340" s="25" t="s">
        <v>169</v>
      </c>
      <c r="AU340" s="25" t="s">
        <v>87</v>
      </c>
      <c r="AY340" s="25" t="s">
        <v>167</v>
      </c>
      <c r="BE340" s="247">
        <f>IF(N340="základní",J340,0)</f>
        <v>0</v>
      </c>
      <c r="BF340" s="247">
        <f>IF(N340="snížená",J340,0)</f>
        <v>0</v>
      </c>
      <c r="BG340" s="247">
        <f>IF(N340="zákl. přenesená",J340,0)</f>
        <v>0</v>
      </c>
      <c r="BH340" s="247">
        <f>IF(N340="sníž. přenesená",J340,0)</f>
        <v>0</v>
      </c>
      <c r="BI340" s="247">
        <f>IF(N340="nulová",J340,0)</f>
        <v>0</v>
      </c>
      <c r="BJ340" s="25" t="s">
        <v>87</v>
      </c>
      <c r="BK340" s="247">
        <f>ROUND(I340*H340,2)</f>
        <v>0</v>
      </c>
      <c r="BL340" s="25" t="s">
        <v>301</v>
      </c>
      <c r="BM340" s="25" t="s">
        <v>1918</v>
      </c>
    </row>
    <row r="341" spans="2:47" s="1" customFormat="1" ht="13.5">
      <c r="B341" s="47"/>
      <c r="C341" s="75"/>
      <c r="D341" s="248" t="s">
        <v>176</v>
      </c>
      <c r="E341" s="75"/>
      <c r="F341" s="249" t="s">
        <v>3493</v>
      </c>
      <c r="G341" s="75"/>
      <c r="H341" s="75"/>
      <c r="I341" s="204"/>
      <c r="J341" s="75"/>
      <c r="K341" s="75"/>
      <c r="L341" s="73"/>
      <c r="M341" s="250"/>
      <c r="N341" s="48"/>
      <c r="O341" s="48"/>
      <c r="P341" s="48"/>
      <c r="Q341" s="48"/>
      <c r="R341" s="48"/>
      <c r="S341" s="48"/>
      <c r="T341" s="96"/>
      <c r="AT341" s="25" t="s">
        <v>176</v>
      </c>
      <c r="AU341" s="25" t="s">
        <v>87</v>
      </c>
    </row>
    <row r="342" spans="2:65" s="1" customFormat="1" ht="14.4" customHeight="1">
      <c r="B342" s="47"/>
      <c r="C342" s="236" t="s">
        <v>1094</v>
      </c>
      <c r="D342" s="236" t="s">
        <v>169</v>
      </c>
      <c r="E342" s="237" t="s">
        <v>3494</v>
      </c>
      <c r="F342" s="238" t="s">
        <v>3495</v>
      </c>
      <c r="G342" s="239" t="s">
        <v>3112</v>
      </c>
      <c r="H342" s="240">
        <v>8</v>
      </c>
      <c r="I342" s="241"/>
      <c r="J342" s="242">
        <f>ROUND(I342*H342,2)</f>
        <v>0</v>
      </c>
      <c r="K342" s="238" t="s">
        <v>24</v>
      </c>
      <c r="L342" s="73"/>
      <c r="M342" s="243" t="s">
        <v>24</v>
      </c>
      <c r="N342" s="244" t="s">
        <v>47</v>
      </c>
      <c r="O342" s="48"/>
      <c r="P342" s="245">
        <f>O342*H342</f>
        <v>0</v>
      </c>
      <c r="Q342" s="245">
        <v>0</v>
      </c>
      <c r="R342" s="245">
        <f>Q342*H342</f>
        <v>0</v>
      </c>
      <c r="S342" s="245">
        <v>0</v>
      </c>
      <c r="T342" s="246">
        <f>S342*H342</f>
        <v>0</v>
      </c>
      <c r="AR342" s="25" t="s">
        <v>301</v>
      </c>
      <c r="AT342" s="25" t="s">
        <v>169</v>
      </c>
      <c r="AU342" s="25" t="s">
        <v>87</v>
      </c>
      <c r="AY342" s="25" t="s">
        <v>167</v>
      </c>
      <c r="BE342" s="247">
        <f>IF(N342="základní",J342,0)</f>
        <v>0</v>
      </c>
      <c r="BF342" s="247">
        <f>IF(N342="snížená",J342,0)</f>
        <v>0</v>
      </c>
      <c r="BG342" s="247">
        <f>IF(N342="zákl. přenesená",J342,0)</f>
        <v>0</v>
      </c>
      <c r="BH342" s="247">
        <f>IF(N342="sníž. přenesená",J342,0)</f>
        <v>0</v>
      </c>
      <c r="BI342" s="247">
        <f>IF(N342="nulová",J342,0)</f>
        <v>0</v>
      </c>
      <c r="BJ342" s="25" t="s">
        <v>87</v>
      </c>
      <c r="BK342" s="247">
        <f>ROUND(I342*H342,2)</f>
        <v>0</v>
      </c>
      <c r="BL342" s="25" t="s">
        <v>301</v>
      </c>
      <c r="BM342" s="25" t="s">
        <v>1928</v>
      </c>
    </row>
    <row r="343" spans="2:47" s="1" customFormat="1" ht="13.5">
      <c r="B343" s="47"/>
      <c r="C343" s="75"/>
      <c r="D343" s="248" t="s">
        <v>176</v>
      </c>
      <c r="E343" s="75"/>
      <c r="F343" s="249" t="s">
        <v>3495</v>
      </c>
      <c r="G343" s="75"/>
      <c r="H343" s="75"/>
      <c r="I343" s="204"/>
      <c r="J343" s="75"/>
      <c r="K343" s="75"/>
      <c r="L343" s="73"/>
      <c r="M343" s="250"/>
      <c r="N343" s="48"/>
      <c r="O343" s="48"/>
      <c r="P343" s="48"/>
      <c r="Q343" s="48"/>
      <c r="R343" s="48"/>
      <c r="S343" s="48"/>
      <c r="T343" s="96"/>
      <c r="AT343" s="25" t="s">
        <v>176</v>
      </c>
      <c r="AU343" s="25" t="s">
        <v>87</v>
      </c>
    </row>
    <row r="344" spans="2:65" s="1" customFormat="1" ht="14.4" customHeight="1">
      <c r="B344" s="47"/>
      <c r="C344" s="236" t="s">
        <v>1100</v>
      </c>
      <c r="D344" s="236" t="s">
        <v>169</v>
      </c>
      <c r="E344" s="237" t="s">
        <v>3496</v>
      </c>
      <c r="F344" s="238" t="s">
        <v>3497</v>
      </c>
      <c r="G344" s="239" t="s">
        <v>3112</v>
      </c>
      <c r="H344" s="240">
        <v>4</v>
      </c>
      <c r="I344" s="241"/>
      <c r="J344" s="242">
        <f>ROUND(I344*H344,2)</f>
        <v>0</v>
      </c>
      <c r="K344" s="238" t="s">
        <v>24</v>
      </c>
      <c r="L344" s="73"/>
      <c r="M344" s="243" t="s">
        <v>24</v>
      </c>
      <c r="N344" s="244" t="s">
        <v>47</v>
      </c>
      <c r="O344" s="48"/>
      <c r="P344" s="245">
        <f>O344*H344</f>
        <v>0</v>
      </c>
      <c r="Q344" s="245">
        <v>0</v>
      </c>
      <c r="R344" s="245">
        <f>Q344*H344</f>
        <v>0</v>
      </c>
      <c r="S344" s="245">
        <v>0</v>
      </c>
      <c r="T344" s="246">
        <f>S344*H344</f>
        <v>0</v>
      </c>
      <c r="AR344" s="25" t="s">
        <v>301</v>
      </c>
      <c r="AT344" s="25" t="s">
        <v>169</v>
      </c>
      <c r="AU344" s="25" t="s">
        <v>87</v>
      </c>
      <c r="AY344" s="25" t="s">
        <v>167</v>
      </c>
      <c r="BE344" s="247">
        <f>IF(N344="základní",J344,0)</f>
        <v>0</v>
      </c>
      <c r="BF344" s="247">
        <f>IF(N344="snížená",J344,0)</f>
        <v>0</v>
      </c>
      <c r="BG344" s="247">
        <f>IF(N344="zákl. přenesená",J344,0)</f>
        <v>0</v>
      </c>
      <c r="BH344" s="247">
        <f>IF(N344="sníž. přenesená",J344,0)</f>
        <v>0</v>
      </c>
      <c r="BI344" s="247">
        <f>IF(N344="nulová",J344,0)</f>
        <v>0</v>
      </c>
      <c r="BJ344" s="25" t="s">
        <v>87</v>
      </c>
      <c r="BK344" s="247">
        <f>ROUND(I344*H344,2)</f>
        <v>0</v>
      </c>
      <c r="BL344" s="25" t="s">
        <v>301</v>
      </c>
      <c r="BM344" s="25" t="s">
        <v>1943</v>
      </c>
    </row>
    <row r="345" spans="2:47" s="1" customFormat="1" ht="13.5">
      <c r="B345" s="47"/>
      <c r="C345" s="75"/>
      <c r="D345" s="248" t="s">
        <v>176</v>
      </c>
      <c r="E345" s="75"/>
      <c r="F345" s="249" t="s">
        <v>3497</v>
      </c>
      <c r="G345" s="75"/>
      <c r="H345" s="75"/>
      <c r="I345" s="204"/>
      <c r="J345" s="75"/>
      <c r="K345" s="75"/>
      <c r="L345" s="73"/>
      <c r="M345" s="250"/>
      <c r="N345" s="48"/>
      <c r="O345" s="48"/>
      <c r="P345" s="48"/>
      <c r="Q345" s="48"/>
      <c r="R345" s="48"/>
      <c r="S345" s="48"/>
      <c r="T345" s="96"/>
      <c r="AT345" s="25" t="s">
        <v>176</v>
      </c>
      <c r="AU345" s="25" t="s">
        <v>87</v>
      </c>
    </row>
    <row r="346" spans="2:65" s="1" customFormat="1" ht="14.4" customHeight="1">
      <c r="B346" s="47"/>
      <c r="C346" s="236" t="s">
        <v>1108</v>
      </c>
      <c r="D346" s="236" t="s">
        <v>169</v>
      </c>
      <c r="E346" s="237" t="s">
        <v>3498</v>
      </c>
      <c r="F346" s="238" t="s">
        <v>3499</v>
      </c>
      <c r="G346" s="239" t="s">
        <v>3112</v>
      </c>
      <c r="H346" s="240">
        <v>1</v>
      </c>
      <c r="I346" s="241"/>
      <c r="J346" s="242">
        <f>ROUND(I346*H346,2)</f>
        <v>0</v>
      </c>
      <c r="K346" s="238" t="s">
        <v>24</v>
      </c>
      <c r="L346" s="73"/>
      <c r="M346" s="243" t="s">
        <v>24</v>
      </c>
      <c r="N346" s="244" t="s">
        <v>47</v>
      </c>
      <c r="O346" s="48"/>
      <c r="P346" s="245">
        <f>O346*H346</f>
        <v>0</v>
      </c>
      <c r="Q346" s="245">
        <v>0</v>
      </c>
      <c r="R346" s="245">
        <f>Q346*H346</f>
        <v>0</v>
      </c>
      <c r="S346" s="245">
        <v>0</v>
      </c>
      <c r="T346" s="246">
        <f>S346*H346</f>
        <v>0</v>
      </c>
      <c r="AR346" s="25" t="s">
        <v>301</v>
      </c>
      <c r="AT346" s="25" t="s">
        <v>169</v>
      </c>
      <c r="AU346" s="25" t="s">
        <v>87</v>
      </c>
      <c r="AY346" s="25" t="s">
        <v>167</v>
      </c>
      <c r="BE346" s="247">
        <f>IF(N346="základní",J346,0)</f>
        <v>0</v>
      </c>
      <c r="BF346" s="247">
        <f>IF(N346="snížená",J346,0)</f>
        <v>0</v>
      </c>
      <c r="BG346" s="247">
        <f>IF(N346="zákl. přenesená",J346,0)</f>
        <v>0</v>
      </c>
      <c r="BH346" s="247">
        <f>IF(N346="sníž. přenesená",J346,0)</f>
        <v>0</v>
      </c>
      <c r="BI346" s="247">
        <f>IF(N346="nulová",J346,0)</f>
        <v>0</v>
      </c>
      <c r="BJ346" s="25" t="s">
        <v>87</v>
      </c>
      <c r="BK346" s="247">
        <f>ROUND(I346*H346,2)</f>
        <v>0</v>
      </c>
      <c r="BL346" s="25" t="s">
        <v>301</v>
      </c>
      <c r="BM346" s="25" t="s">
        <v>1960</v>
      </c>
    </row>
    <row r="347" spans="2:47" s="1" customFormat="1" ht="13.5">
      <c r="B347" s="47"/>
      <c r="C347" s="75"/>
      <c r="D347" s="248" t="s">
        <v>176</v>
      </c>
      <c r="E347" s="75"/>
      <c r="F347" s="249" t="s">
        <v>3499</v>
      </c>
      <c r="G347" s="75"/>
      <c r="H347" s="75"/>
      <c r="I347" s="204"/>
      <c r="J347" s="75"/>
      <c r="K347" s="75"/>
      <c r="L347" s="73"/>
      <c r="M347" s="250"/>
      <c r="N347" s="48"/>
      <c r="O347" s="48"/>
      <c r="P347" s="48"/>
      <c r="Q347" s="48"/>
      <c r="R347" s="48"/>
      <c r="S347" s="48"/>
      <c r="T347" s="96"/>
      <c r="AT347" s="25" t="s">
        <v>176</v>
      </c>
      <c r="AU347" s="25" t="s">
        <v>87</v>
      </c>
    </row>
    <row r="348" spans="2:65" s="1" customFormat="1" ht="14.4" customHeight="1">
      <c r="B348" s="47"/>
      <c r="C348" s="236" t="s">
        <v>1114</v>
      </c>
      <c r="D348" s="236" t="s">
        <v>169</v>
      </c>
      <c r="E348" s="237" t="s">
        <v>3500</v>
      </c>
      <c r="F348" s="238" t="s">
        <v>3501</v>
      </c>
      <c r="G348" s="239" t="s">
        <v>3112</v>
      </c>
      <c r="H348" s="240">
        <v>12</v>
      </c>
      <c r="I348" s="241"/>
      <c r="J348" s="242">
        <f>ROUND(I348*H348,2)</f>
        <v>0</v>
      </c>
      <c r="K348" s="238" t="s">
        <v>24</v>
      </c>
      <c r="L348" s="73"/>
      <c r="M348" s="243" t="s">
        <v>24</v>
      </c>
      <c r="N348" s="244" t="s">
        <v>47</v>
      </c>
      <c r="O348" s="48"/>
      <c r="P348" s="245">
        <f>O348*H348</f>
        <v>0</v>
      </c>
      <c r="Q348" s="245">
        <v>0</v>
      </c>
      <c r="R348" s="245">
        <f>Q348*H348</f>
        <v>0</v>
      </c>
      <c r="S348" s="245">
        <v>0</v>
      </c>
      <c r="T348" s="246">
        <f>S348*H348</f>
        <v>0</v>
      </c>
      <c r="AR348" s="25" t="s">
        <v>301</v>
      </c>
      <c r="AT348" s="25" t="s">
        <v>169</v>
      </c>
      <c r="AU348" s="25" t="s">
        <v>87</v>
      </c>
      <c r="AY348" s="25" t="s">
        <v>167</v>
      </c>
      <c r="BE348" s="247">
        <f>IF(N348="základní",J348,0)</f>
        <v>0</v>
      </c>
      <c r="BF348" s="247">
        <f>IF(N348="snížená",J348,0)</f>
        <v>0</v>
      </c>
      <c r="BG348" s="247">
        <f>IF(N348="zákl. přenesená",J348,0)</f>
        <v>0</v>
      </c>
      <c r="BH348" s="247">
        <f>IF(N348="sníž. přenesená",J348,0)</f>
        <v>0</v>
      </c>
      <c r="BI348" s="247">
        <f>IF(N348="nulová",J348,0)</f>
        <v>0</v>
      </c>
      <c r="BJ348" s="25" t="s">
        <v>87</v>
      </c>
      <c r="BK348" s="247">
        <f>ROUND(I348*H348,2)</f>
        <v>0</v>
      </c>
      <c r="BL348" s="25" t="s">
        <v>301</v>
      </c>
      <c r="BM348" s="25" t="s">
        <v>1976</v>
      </c>
    </row>
    <row r="349" spans="2:47" s="1" customFormat="1" ht="13.5">
      <c r="B349" s="47"/>
      <c r="C349" s="75"/>
      <c r="D349" s="248" t="s">
        <v>176</v>
      </c>
      <c r="E349" s="75"/>
      <c r="F349" s="249" t="s">
        <v>3501</v>
      </c>
      <c r="G349" s="75"/>
      <c r="H349" s="75"/>
      <c r="I349" s="204"/>
      <c r="J349" s="75"/>
      <c r="K349" s="75"/>
      <c r="L349" s="73"/>
      <c r="M349" s="250"/>
      <c r="N349" s="48"/>
      <c r="O349" s="48"/>
      <c r="P349" s="48"/>
      <c r="Q349" s="48"/>
      <c r="R349" s="48"/>
      <c r="S349" s="48"/>
      <c r="T349" s="96"/>
      <c r="AT349" s="25" t="s">
        <v>176</v>
      </c>
      <c r="AU349" s="25" t="s">
        <v>87</v>
      </c>
    </row>
    <row r="350" spans="2:65" s="1" customFormat="1" ht="14.4" customHeight="1">
      <c r="B350" s="47"/>
      <c r="C350" s="236" t="s">
        <v>1119</v>
      </c>
      <c r="D350" s="236" t="s">
        <v>169</v>
      </c>
      <c r="E350" s="237" t="s">
        <v>3502</v>
      </c>
      <c r="F350" s="238" t="s">
        <v>3503</v>
      </c>
      <c r="G350" s="239" t="s">
        <v>3112</v>
      </c>
      <c r="H350" s="240">
        <v>50</v>
      </c>
      <c r="I350" s="241"/>
      <c r="J350" s="242">
        <f>ROUND(I350*H350,2)</f>
        <v>0</v>
      </c>
      <c r="K350" s="238" t="s">
        <v>24</v>
      </c>
      <c r="L350" s="73"/>
      <c r="M350" s="243" t="s">
        <v>24</v>
      </c>
      <c r="N350" s="244" t="s">
        <v>47</v>
      </c>
      <c r="O350" s="48"/>
      <c r="P350" s="245">
        <f>O350*H350</f>
        <v>0</v>
      </c>
      <c r="Q350" s="245">
        <v>0</v>
      </c>
      <c r="R350" s="245">
        <f>Q350*H350</f>
        <v>0</v>
      </c>
      <c r="S350" s="245">
        <v>0</v>
      </c>
      <c r="T350" s="246">
        <f>S350*H350</f>
        <v>0</v>
      </c>
      <c r="AR350" s="25" t="s">
        <v>301</v>
      </c>
      <c r="AT350" s="25" t="s">
        <v>169</v>
      </c>
      <c r="AU350" s="25" t="s">
        <v>87</v>
      </c>
      <c r="AY350" s="25" t="s">
        <v>167</v>
      </c>
      <c r="BE350" s="247">
        <f>IF(N350="základní",J350,0)</f>
        <v>0</v>
      </c>
      <c r="BF350" s="247">
        <f>IF(N350="snížená",J350,0)</f>
        <v>0</v>
      </c>
      <c r="BG350" s="247">
        <f>IF(N350="zákl. přenesená",J350,0)</f>
        <v>0</v>
      </c>
      <c r="BH350" s="247">
        <f>IF(N350="sníž. přenesená",J350,0)</f>
        <v>0</v>
      </c>
      <c r="BI350" s="247">
        <f>IF(N350="nulová",J350,0)</f>
        <v>0</v>
      </c>
      <c r="BJ350" s="25" t="s">
        <v>87</v>
      </c>
      <c r="BK350" s="247">
        <f>ROUND(I350*H350,2)</f>
        <v>0</v>
      </c>
      <c r="BL350" s="25" t="s">
        <v>301</v>
      </c>
      <c r="BM350" s="25" t="s">
        <v>1988</v>
      </c>
    </row>
    <row r="351" spans="2:47" s="1" customFormat="1" ht="13.5">
      <c r="B351" s="47"/>
      <c r="C351" s="75"/>
      <c r="D351" s="248" t="s">
        <v>176</v>
      </c>
      <c r="E351" s="75"/>
      <c r="F351" s="249" t="s">
        <v>3503</v>
      </c>
      <c r="G351" s="75"/>
      <c r="H351" s="75"/>
      <c r="I351" s="204"/>
      <c r="J351" s="75"/>
      <c r="K351" s="75"/>
      <c r="L351" s="73"/>
      <c r="M351" s="250"/>
      <c r="N351" s="48"/>
      <c r="O351" s="48"/>
      <c r="P351" s="48"/>
      <c r="Q351" s="48"/>
      <c r="R351" s="48"/>
      <c r="S351" s="48"/>
      <c r="T351" s="96"/>
      <c r="AT351" s="25" t="s">
        <v>176</v>
      </c>
      <c r="AU351" s="25" t="s">
        <v>87</v>
      </c>
    </row>
    <row r="352" spans="2:65" s="1" customFormat="1" ht="14.4" customHeight="1">
      <c r="B352" s="47"/>
      <c r="C352" s="236" t="s">
        <v>1124</v>
      </c>
      <c r="D352" s="236" t="s">
        <v>169</v>
      </c>
      <c r="E352" s="237" t="s">
        <v>3504</v>
      </c>
      <c r="F352" s="238" t="s">
        <v>3505</v>
      </c>
      <c r="G352" s="239" t="s">
        <v>3112</v>
      </c>
      <c r="H352" s="240">
        <v>8</v>
      </c>
      <c r="I352" s="241"/>
      <c r="J352" s="242">
        <f>ROUND(I352*H352,2)</f>
        <v>0</v>
      </c>
      <c r="K352" s="238" t="s">
        <v>24</v>
      </c>
      <c r="L352" s="73"/>
      <c r="M352" s="243" t="s">
        <v>24</v>
      </c>
      <c r="N352" s="244" t="s">
        <v>47</v>
      </c>
      <c r="O352" s="48"/>
      <c r="P352" s="245">
        <f>O352*H352</f>
        <v>0</v>
      </c>
      <c r="Q352" s="245">
        <v>0</v>
      </c>
      <c r="R352" s="245">
        <f>Q352*H352</f>
        <v>0</v>
      </c>
      <c r="S352" s="245">
        <v>0</v>
      </c>
      <c r="T352" s="246">
        <f>S352*H352</f>
        <v>0</v>
      </c>
      <c r="AR352" s="25" t="s">
        <v>301</v>
      </c>
      <c r="AT352" s="25" t="s">
        <v>169</v>
      </c>
      <c r="AU352" s="25" t="s">
        <v>87</v>
      </c>
      <c r="AY352" s="25" t="s">
        <v>167</v>
      </c>
      <c r="BE352" s="247">
        <f>IF(N352="základní",J352,0)</f>
        <v>0</v>
      </c>
      <c r="BF352" s="247">
        <f>IF(N352="snížená",J352,0)</f>
        <v>0</v>
      </c>
      <c r="BG352" s="247">
        <f>IF(N352="zákl. přenesená",J352,0)</f>
        <v>0</v>
      </c>
      <c r="BH352" s="247">
        <f>IF(N352="sníž. přenesená",J352,0)</f>
        <v>0</v>
      </c>
      <c r="BI352" s="247">
        <f>IF(N352="nulová",J352,0)</f>
        <v>0</v>
      </c>
      <c r="BJ352" s="25" t="s">
        <v>87</v>
      </c>
      <c r="BK352" s="247">
        <f>ROUND(I352*H352,2)</f>
        <v>0</v>
      </c>
      <c r="BL352" s="25" t="s">
        <v>301</v>
      </c>
      <c r="BM352" s="25" t="s">
        <v>2003</v>
      </c>
    </row>
    <row r="353" spans="2:47" s="1" customFormat="1" ht="13.5">
      <c r="B353" s="47"/>
      <c r="C353" s="75"/>
      <c r="D353" s="248" t="s">
        <v>176</v>
      </c>
      <c r="E353" s="75"/>
      <c r="F353" s="249" t="s">
        <v>3505</v>
      </c>
      <c r="G353" s="75"/>
      <c r="H353" s="75"/>
      <c r="I353" s="204"/>
      <c r="J353" s="75"/>
      <c r="K353" s="75"/>
      <c r="L353" s="73"/>
      <c r="M353" s="250"/>
      <c r="N353" s="48"/>
      <c r="O353" s="48"/>
      <c r="P353" s="48"/>
      <c r="Q353" s="48"/>
      <c r="R353" s="48"/>
      <c r="S353" s="48"/>
      <c r="T353" s="96"/>
      <c r="AT353" s="25" t="s">
        <v>176</v>
      </c>
      <c r="AU353" s="25" t="s">
        <v>87</v>
      </c>
    </row>
    <row r="354" spans="2:65" s="1" customFormat="1" ht="14.4" customHeight="1">
      <c r="B354" s="47"/>
      <c r="C354" s="236" t="s">
        <v>1130</v>
      </c>
      <c r="D354" s="236" t="s">
        <v>169</v>
      </c>
      <c r="E354" s="237" t="s">
        <v>3506</v>
      </c>
      <c r="F354" s="238" t="s">
        <v>3507</v>
      </c>
      <c r="G354" s="239" t="s">
        <v>3112</v>
      </c>
      <c r="H354" s="240">
        <v>4</v>
      </c>
      <c r="I354" s="241"/>
      <c r="J354" s="242">
        <f>ROUND(I354*H354,2)</f>
        <v>0</v>
      </c>
      <c r="K354" s="238" t="s">
        <v>24</v>
      </c>
      <c r="L354" s="73"/>
      <c r="M354" s="243" t="s">
        <v>24</v>
      </c>
      <c r="N354" s="244" t="s">
        <v>47</v>
      </c>
      <c r="O354" s="48"/>
      <c r="P354" s="245">
        <f>O354*H354</f>
        <v>0</v>
      </c>
      <c r="Q354" s="245">
        <v>0</v>
      </c>
      <c r="R354" s="245">
        <f>Q354*H354</f>
        <v>0</v>
      </c>
      <c r="S354" s="245">
        <v>0</v>
      </c>
      <c r="T354" s="246">
        <f>S354*H354</f>
        <v>0</v>
      </c>
      <c r="AR354" s="25" t="s">
        <v>301</v>
      </c>
      <c r="AT354" s="25" t="s">
        <v>169</v>
      </c>
      <c r="AU354" s="25" t="s">
        <v>87</v>
      </c>
      <c r="AY354" s="25" t="s">
        <v>167</v>
      </c>
      <c r="BE354" s="247">
        <f>IF(N354="základní",J354,0)</f>
        <v>0</v>
      </c>
      <c r="BF354" s="247">
        <f>IF(N354="snížená",J354,0)</f>
        <v>0</v>
      </c>
      <c r="BG354" s="247">
        <f>IF(N354="zákl. přenesená",J354,0)</f>
        <v>0</v>
      </c>
      <c r="BH354" s="247">
        <f>IF(N354="sníž. přenesená",J354,0)</f>
        <v>0</v>
      </c>
      <c r="BI354" s="247">
        <f>IF(N354="nulová",J354,0)</f>
        <v>0</v>
      </c>
      <c r="BJ354" s="25" t="s">
        <v>87</v>
      </c>
      <c r="BK354" s="247">
        <f>ROUND(I354*H354,2)</f>
        <v>0</v>
      </c>
      <c r="BL354" s="25" t="s">
        <v>301</v>
      </c>
      <c r="BM354" s="25" t="s">
        <v>2014</v>
      </c>
    </row>
    <row r="355" spans="2:47" s="1" customFormat="1" ht="13.5">
      <c r="B355" s="47"/>
      <c r="C355" s="75"/>
      <c r="D355" s="248" t="s">
        <v>176</v>
      </c>
      <c r="E355" s="75"/>
      <c r="F355" s="249" t="s">
        <v>3507</v>
      </c>
      <c r="G355" s="75"/>
      <c r="H355" s="75"/>
      <c r="I355" s="204"/>
      <c r="J355" s="75"/>
      <c r="K355" s="75"/>
      <c r="L355" s="73"/>
      <c r="M355" s="250"/>
      <c r="N355" s="48"/>
      <c r="O355" s="48"/>
      <c r="P355" s="48"/>
      <c r="Q355" s="48"/>
      <c r="R355" s="48"/>
      <c r="S355" s="48"/>
      <c r="T355" s="96"/>
      <c r="AT355" s="25" t="s">
        <v>176</v>
      </c>
      <c r="AU355" s="25" t="s">
        <v>87</v>
      </c>
    </row>
    <row r="356" spans="2:65" s="1" customFormat="1" ht="14.4" customHeight="1">
      <c r="B356" s="47"/>
      <c r="C356" s="236" t="s">
        <v>1138</v>
      </c>
      <c r="D356" s="236" t="s">
        <v>169</v>
      </c>
      <c r="E356" s="237" t="s">
        <v>3508</v>
      </c>
      <c r="F356" s="238" t="s">
        <v>3509</v>
      </c>
      <c r="G356" s="239" t="s">
        <v>3112</v>
      </c>
      <c r="H356" s="240">
        <v>4</v>
      </c>
      <c r="I356" s="241"/>
      <c r="J356" s="242">
        <f>ROUND(I356*H356,2)</f>
        <v>0</v>
      </c>
      <c r="K356" s="238" t="s">
        <v>24</v>
      </c>
      <c r="L356" s="73"/>
      <c r="M356" s="243" t="s">
        <v>24</v>
      </c>
      <c r="N356" s="244" t="s">
        <v>47</v>
      </c>
      <c r="O356" s="48"/>
      <c r="P356" s="245">
        <f>O356*H356</f>
        <v>0</v>
      </c>
      <c r="Q356" s="245">
        <v>0</v>
      </c>
      <c r="R356" s="245">
        <f>Q356*H356</f>
        <v>0</v>
      </c>
      <c r="S356" s="245">
        <v>0</v>
      </c>
      <c r="T356" s="246">
        <f>S356*H356</f>
        <v>0</v>
      </c>
      <c r="AR356" s="25" t="s">
        <v>301</v>
      </c>
      <c r="AT356" s="25" t="s">
        <v>169</v>
      </c>
      <c r="AU356" s="25" t="s">
        <v>87</v>
      </c>
      <c r="AY356" s="25" t="s">
        <v>167</v>
      </c>
      <c r="BE356" s="247">
        <f>IF(N356="základní",J356,0)</f>
        <v>0</v>
      </c>
      <c r="BF356" s="247">
        <f>IF(N356="snížená",J356,0)</f>
        <v>0</v>
      </c>
      <c r="BG356" s="247">
        <f>IF(N356="zákl. přenesená",J356,0)</f>
        <v>0</v>
      </c>
      <c r="BH356" s="247">
        <f>IF(N356="sníž. přenesená",J356,0)</f>
        <v>0</v>
      </c>
      <c r="BI356" s="247">
        <f>IF(N356="nulová",J356,0)</f>
        <v>0</v>
      </c>
      <c r="BJ356" s="25" t="s">
        <v>87</v>
      </c>
      <c r="BK356" s="247">
        <f>ROUND(I356*H356,2)</f>
        <v>0</v>
      </c>
      <c r="BL356" s="25" t="s">
        <v>301</v>
      </c>
      <c r="BM356" s="25" t="s">
        <v>2026</v>
      </c>
    </row>
    <row r="357" spans="2:47" s="1" customFormat="1" ht="13.5">
      <c r="B357" s="47"/>
      <c r="C357" s="75"/>
      <c r="D357" s="248" t="s">
        <v>176</v>
      </c>
      <c r="E357" s="75"/>
      <c r="F357" s="249" t="s">
        <v>3509</v>
      </c>
      <c r="G357" s="75"/>
      <c r="H357" s="75"/>
      <c r="I357" s="204"/>
      <c r="J357" s="75"/>
      <c r="K357" s="75"/>
      <c r="L357" s="73"/>
      <c r="M357" s="250"/>
      <c r="N357" s="48"/>
      <c r="O357" s="48"/>
      <c r="P357" s="48"/>
      <c r="Q357" s="48"/>
      <c r="R357" s="48"/>
      <c r="S357" s="48"/>
      <c r="T357" s="96"/>
      <c r="AT357" s="25" t="s">
        <v>176</v>
      </c>
      <c r="AU357" s="25" t="s">
        <v>87</v>
      </c>
    </row>
    <row r="358" spans="2:65" s="1" customFormat="1" ht="14.4" customHeight="1">
      <c r="B358" s="47"/>
      <c r="C358" s="236" t="s">
        <v>1146</v>
      </c>
      <c r="D358" s="236" t="s">
        <v>169</v>
      </c>
      <c r="E358" s="237" t="s">
        <v>3510</v>
      </c>
      <c r="F358" s="238" t="s">
        <v>3511</v>
      </c>
      <c r="G358" s="239" t="s">
        <v>3112</v>
      </c>
      <c r="H358" s="240">
        <v>1</v>
      </c>
      <c r="I358" s="241"/>
      <c r="J358" s="242">
        <f>ROUND(I358*H358,2)</f>
        <v>0</v>
      </c>
      <c r="K358" s="238" t="s">
        <v>24</v>
      </c>
      <c r="L358" s="73"/>
      <c r="M358" s="243" t="s">
        <v>24</v>
      </c>
      <c r="N358" s="244" t="s">
        <v>47</v>
      </c>
      <c r="O358" s="48"/>
      <c r="P358" s="245">
        <f>O358*H358</f>
        <v>0</v>
      </c>
      <c r="Q358" s="245">
        <v>0</v>
      </c>
      <c r="R358" s="245">
        <f>Q358*H358</f>
        <v>0</v>
      </c>
      <c r="S358" s="245">
        <v>0</v>
      </c>
      <c r="T358" s="246">
        <f>S358*H358</f>
        <v>0</v>
      </c>
      <c r="AR358" s="25" t="s">
        <v>301</v>
      </c>
      <c r="AT358" s="25" t="s">
        <v>169</v>
      </c>
      <c r="AU358" s="25" t="s">
        <v>87</v>
      </c>
      <c r="AY358" s="25" t="s">
        <v>167</v>
      </c>
      <c r="BE358" s="247">
        <f>IF(N358="základní",J358,0)</f>
        <v>0</v>
      </c>
      <c r="BF358" s="247">
        <f>IF(N358="snížená",J358,0)</f>
        <v>0</v>
      </c>
      <c r="BG358" s="247">
        <f>IF(N358="zákl. přenesená",J358,0)</f>
        <v>0</v>
      </c>
      <c r="BH358" s="247">
        <f>IF(N358="sníž. přenesená",J358,0)</f>
        <v>0</v>
      </c>
      <c r="BI358" s="247">
        <f>IF(N358="nulová",J358,0)</f>
        <v>0</v>
      </c>
      <c r="BJ358" s="25" t="s">
        <v>87</v>
      </c>
      <c r="BK358" s="247">
        <f>ROUND(I358*H358,2)</f>
        <v>0</v>
      </c>
      <c r="BL358" s="25" t="s">
        <v>301</v>
      </c>
      <c r="BM358" s="25" t="s">
        <v>3512</v>
      </c>
    </row>
    <row r="359" spans="2:47" s="1" customFormat="1" ht="13.5">
      <c r="B359" s="47"/>
      <c r="C359" s="75"/>
      <c r="D359" s="248" t="s">
        <v>176</v>
      </c>
      <c r="E359" s="75"/>
      <c r="F359" s="249" t="s">
        <v>3511</v>
      </c>
      <c r="G359" s="75"/>
      <c r="H359" s="75"/>
      <c r="I359" s="204"/>
      <c r="J359" s="75"/>
      <c r="K359" s="75"/>
      <c r="L359" s="73"/>
      <c r="M359" s="250"/>
      <c r="N359" s="48"/>
      <c r="O359" s="48"/>
      <c r="P359" s="48"/>
      <c r="Q359" s="48"/>
      <c r="R359" s="48"/>
      <c r="S359" s="48"/>
      <c r="T359" s="96"/>
      <c r="AT359" s="25" t="s">
        <v>176</v>
      </c>
      <c r="AU359" s="25" t="s">
        <v>87</v>
      </c>
    </row>
    <row r="360" spans="2:65" s="1" customFormat="1" ht="14.4" customHeight="1">
      <c r="B360" s="47"/>
      <c r="C360" s="285" t="s">
        <v>1154</v>
      </c>
      <c r="D360" s="285" t="s">
        <v>293</v>
      </c>
      <c r="E360" s="286" t="s">
        <v>3513</v>
      </c>
      <c r="F360" s="287" t="s">
        <v>3514</v>
      </c>
      <c r="G360" s="288" t="s">
        <v>3112</v>
      </c>
      <c r="H360" s="289">
        <v>1</v>
      </c>
      <c r="I360" s="290"/>
      <c r="J360" s="291">
        <f>ROUND(I360*H360,2)</f>
        <v>0</v>
      </c>
      <c r="K360" s="287" t="s">
        <v>24</v>
      </c>
      <c r="L360" s="292"/>
      <c r="M360" s="293" t="s">
        <v>24</v>
      </c>
      <c r="N360" s="294" t="s">
        <v>47</v>
      </c>
      <c r="O360" s="48"/>
      <c r="P360" s="245">
        <f>O360*H360</f>
        <v>0</v>
      </c>
      <c r="Q360" s="245">
        <v>0</v>
      </c>
      <c r="R360" s="245">
        <f>Q360*H360</f>
        <v>0</v>
      </c>
      <c r="S360" s="245">
        <v>0</v>
      </c>
      <c r="T360" s="246">
        <f>S360*H360</f>
        <v>0</v>
      </c>
      <c r="AR360" s="25" t="s">
        <v>419</v>
      </c>
      <c r="AT360" s="25" t="s">
        <v>293</v>
      </c>
      <c r="AU360" s="25" t="s">
        <v>87</v>
      </c>
      <c r="AY360" s="25" t="s">
        <v>167</v>
      </c>
      <c r="BE360" s="247">
        <f>IF(N360="základní",J360,0)</f>
        <v>0</v>
      </c>
      <c r="BF360" s="247">
        <f>IF(N360="snížená",J360,0)</f>
        <v>0</v>
      </c>
      <c r="BG360" s="247">
        <f>IF(N360="zákl. přenesená",J360,0)</f>
        <v>0</v>
      </c>
      <c r="BH360" s="247">
        <f>IF(N360="sníž. přenesená",J360,0)</f>
        <v>0</v>
      </c>
      <c r="BI360" s="247">
        <f>IF(N360="nulová",J360,0)</f>
        <v>0</v>
      </c>
      <c r="BJ360" s="25" t="s">
        <v>87</v>
      </c>
      <c r="BK360" s="247">
        <f>ROUND(I360*H360,2)</f>
        <v>0</v>
      </c>
      <c r="BL360" s="25" t="s">
        <v>301</v>
      </c>
      <c r="BM360" s="25" t="s">
        <v>3515</v>
      </c>
    </row>
    <row r="361" spans="2:47" s="1" customFormat="1" ht="13.5">
      <c r="B361" s="47"/>
      <c r="C361" s="75"/>
      <c r="D361" s="248" t="s">
        <v>176</v>
      </c>
      <c r="E361" s="75"/>
      <c r="F361" s="249" t="s">
        <v>3516</v>
      </c>
      <c r="G361" s="75"/>
      <c r="H361" s="75"/>
      <c r="I361" s="204"/>
      <c r="J361" s="75"/>
      <c r="K361" s="75"/>
      <c r="L361" s="73"/>
      <c r="M361" s="306"/>
      <c r="N361" s="307"/>
      <c r="O361" s="307"/>
      <c r="P361" s="307"/>
      <c r="Q361" s="307"/>
      <c r="R361" s="307"/>
      <c r="S361" s="307"/>
      <c r="T361" s="308"/>
      <c r="AT361" s="25" t="s">
        <v>176</v>
      </c>
      <c r="AU361" s="25" t="s">
        <v>87</v>
      </c>
    </row>
    <row r="362" spans="2:12" s="1" customFormat="1" ht="6.95" customHeight="1">
      <c r="B362" s="68"/>
      <c r="C362" s="69"/>
      <c r="D362" s="69"/>
      <c r="E362" s="69"/>
      <c r="F362" s="69"/>
      <c r="G362" s="69"/>
      <c r="H362" s="69"/>
      <c r="I362" s="179"/>
      <c r="J362" s="69"/>
      <c r="K362" s="69"/>
      <c r="L362" s="73"/>
    </row>
  </sheetData>
  <sheetProtection password="CC35" sheet="1" objects="1" scenarios="1" formatColumns="0" formatRows="0" autoFilter="0"/>
  <autoFilter ref="C100:K361"/>
  <mergeCells count="13">
    <mergeCell ref="E7:H7"/>
    <mergeCell ref="E9:H9"/>
    <mergeCell ref="E11:H11"/>
    <mergeCell ref="E26:H26"/>
    <mergeCell ref="E47:H47"/>
    <mergeCell ref="E49:H49"/>
    <mergeCell ref="E51:H51"/>
    <mergeCell ref="J55:J56"/>
    <mergeCell ref="E89:H89"/>
    <mergeCell ref="E91:H91"/>
    <mergeCell ref="E93:H93"/>
    <mergeCell ref="G1:H1"/>
    <mergeCell ref="L2:V2"/>
  </mergeCells>
  <hyperlinks>
    <hyperlink ref="F1:G1" location="C2" display="1) Krycí list soupisu"/>
    <hyperlink ref="G1:H1" location="C58" display="2) Rekapitulace"/>
    <hyperlink ref="J1" location="C10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111"/>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49"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2"/>
      <c r="B1" s="150"/>
      <c r="C1" s="150"/>
      <c r="D1" s="151" t="s">
        <v>1</v>
      </c>
      <c r="E1" s="150"/>
      <c r="F1" s="152" t="s">
        <v>104</v>
      </c>
      <c r="G1" s="152" t="s">
        <v>105</v>
      </c>
      <c r="H1" s="152"/>
      <c r="I1" s="153"/>
      <c r="J1" s="152" t="s">
        <v>106</v>
      </c>
      <c r="K1" s="151" t="s">
        <v>107</v>
      </c>
      <c r="L1" s="152" t="s">
        <v>108</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103</v>
      </c>
    </row>
    <row r="3" spans="2:46" ht="6.95" customHeight="1">
      <c r="B3" s="26"/>
      <c r="C3" s="27"/>
      <c r="D3" s="27"/>
      <c r="E3" s="27"/>
      <c r="F3" s="27"/>
      <c r="G3" s="27"/>
      <c r="H3" s="27"/>
      <c r="I3" s="154"/>
      <c r="J3" s="27"/>
      <c r="K3" s="28"/>
      <c r="AT3" s="25" t="s">
        <v>25</v>
      </c>
    </row>
    <row r="4" spans="2:46" ht="36.95" customHeight="1">
      <c r="B4" s="29"/>
      <c r="C4" s="30"/>
      <c r="D4" s="31" t="s">
        <v>109</v>
      </c>
      <c r="E4" s="30"/>
      <c r="F4" s="30"/>
      <c r="G4" s="30"/>
      <c r="H4" s="30"/>
      <c r="I4" s="155"/>
      <c r="J4" s="30"/>
      <c r="K4" s="32"/>
      <c r="M4" s="33" t="s">
        <v>12</v>
      </c>
      <c r="AT4" s="25" t="s">
        <v>6</v>
      </c>
    </row>
    <row r="5" spans="2:11" ht="6.95" customHeight="1">
      <c r="B5" s="29"/>
      <c r="C5" s="30"/>
      <c r="D5" s="30"/>
      <c r="E5" s="30"/>
      <c r="F5" s="30"/>
      <c r="G5" s="30"/>
      <c r="H5" s="30"/>
      <c r="I5" s="155"/>
      <c r="J5" s="30"/>
      <c r="K5" s="32"/>
    </row>
    <row r="6" spans="2:11" ht="13.5">
      <c r="B6" s="29"/>
      <c r="C6" s="30"/>
      <c r="D6" s="41" t="s">
        <v>18</v>
      </c>
      <c r="E6" s="30"/>
      <c r="F6" s="30"/>
      <c r="G6" s="30"/>
      <c r="H6" s="30"/>
      <c r="I6" s="155"/>
      <c r="J6" s="30"/>
      <c r="K6" s="32"/>
    </row>
    <row r="7" spans="2:11" ht="14.4" customHeight="1">
      <c r="B7" s="29"/>
      <c r="C7" s="30"/>
      <c r="D7" s="30"/>
      <c r="E7" s="156" t="str">
        <f>'Rekapitulace stavby'!K6</f>
        <v>Adaptace prostor 1.NP pro bydlení, rekonstrukce objektu penzionu pro seniory v ul.PKH č.p.1591 - PD</v>
      </c>
      <c r="F7" s="41"/>
      <c r="G7" s="41"/>
      <c r="H7" s="41"/>
      <c r="I7" s="155"/>
      <c r="J7" s="30"/>
      <c r="K7" s="32"/>
    </row>
    <row r="8" spans="2:11" ht="13.5">
      <c r="B8" s="29"/>
      <c r="C8" s="30"/>
      <c r="D8" s="41" t="s">
        <v>110</v>
      </c>
      <c r="E8" s="30"/>
      <c r="F8" s="30"/>
      <c r="G8" s="30"/>
      <c r="H8" s="30"/>
      <c r="I8" s="155"/>
      <c r="J8" s="30"/>
      <c r="K8" s="32"/>
    </row>
    <row r="9" spans="2:11" s="1" customFormat="1" ht="14.4" customHeight="1">
      <c r="B9" s="47"/>
      <c r="C9" s="48"/>
      <c r="D9" s="48"/>
      <c r="E9" s="156" t="s">
        <v>111</v>
      </c>
      <c r="F9" s="48"/>
      <c r="G9" s="48"/>
      <c r="H9" s="48"/>
      <c r="I9" s="157"/>
      <c r="J9" s="48"/>
      <c r="K9" s="52"/>
    </row>
    <row r="10" spans="2:11" s="1" customFormat="1" ht="13.5">
      <c r="B10" s="47"/>
      <c r="C10" s="48"/>
      <c r="D10" s="41" t="s">
        <v>112</v>
      </c>
      <c r="E10" s="48"/>
      <c r="F10" s="48"/>
      <c r="G10" s="48"/>
      <c r="H10" s="48"/>
      <c r="I10" s="157"/>
      <c r="J10" s="48"/>
      <c r="K10" s="52"/>
    </row>
    <row r="11" spans="2:11" s="1" customFormat="1" ht="36.95" customHeight="1">
      <c r="B11" s="47"/>
      <c r="C11" s="48"/>
      <c r="D11" s="48"/>
      <c r="E11" s="158" t="s">
        <v>3517</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1" t="s">
        <v>21</v>
      </c>
      <c r="E13" s="48"/>
      <c r="F13" s="36" t="s">
        <v>24</v>
      </c>
      <c r="G13" s="48"/>
      <c r="H13" s="48"/>
      <c r="I13" s="159" t="s">
        <v>23</v>
      </c>
      <c r="J13" s="36" t="s">
        <v>24</v>
      </c>
      <c r="K13" s="52"/>
    </row>
    <row r="14" spans="2:11" s="1" customFormat="1" ht="14.4" customHeight="1">
      <c r="B14" s="47"/>
      <c r="C14" s="48"/>
      <c r="D14" s="41" t="s">
        <v>26</v>
      </c>
      <c r="E14" s="48"/>
      <c r="F14" s="36" t="s">
        <v>27</v>
      </c>
      <c r="G14" s="48"/>
      <c r="H14" s="48"/>
      <c r="I14" s="159" t="s">
        <v>28</v>
      </c>
      <c r="J14" s="160" t="str">
        <f>'Rekapitulace stavby'!AN8</f>
        <v>15. 12. 2016</v>
      </c>
      <c r="K14" s="52"/>
    </row>
    <row r="15" spans="2:11" s="1" customFormat="1" ht="10.8" customHeight="1">
      <c r="B15" s="47"/>
      <c r="C15" s="48"/>
      <c r="D15" s="48"/>
      <c r="E15" s="48"/>
      <c r="F15" s="48"/>
      <c r="G15" s="48"/>
      <c r="H15" s="48"/>
      <c r="I15" s="157"/>
      <c r="J15" s="48"/>
      <c r="K15" s="52"/>
    </row>
    <row r="16" spans="2:11" s="1" customFormat="1" ht="14.4" customHeight="1">
      <c r="B16" s="47"/>
      <c r="C16" s="48"/>
      <c r="D16" s="41" t="s">
        <v>30</v>
      </c>
      <c r="E16" s="48"/>
      <c r="F16" s="48"/>
      <c r="G16" s="48"/>
      <c r="H16" s="48"/>
      <c r="I16" s="159" t="s">
        <v>31</v>
      </c>
      <c r="J16" s="36" t="s">
        <v>24</v>
      </c>
      <c r="K16" s="52"/>
    </row>
    <row r="17" spans="2:11" s="1" customFormat="1" ht="18" customHeight="1">
      <c r="B17" s="47"/>
      <c r="C17" s="48"/>
      <c r="D17" s="48"/>
      <c r="E17" s="36" t="s">
        <v>32</v>
      </c>
      <c r="F17" s="48"/>
      <c r="G17" s="48"/>
      <c r="H17" s="48"/>
      <c r="I17" s="159" t="s">
        <v>33</v>
      </c>
      <c r="J17" s="36" t="s">
        <v>24</v>
      </c>
      <c r="K17" s="52"/>
    </row>
    <row r="18" spans="2:11" s="1" customFormat="1" ht="6.95" customHeight="1">
      <c r="B18" s="47"/>
      <c r="C18" s="48"/>
      <c r="D18" s="48"/>
      <c r="E18" s="48"/>
      <c r="F18" s="48"/>
      <c r="G18" s="48"/>
      <c r="H18" s="48"/>
      <c r="I18" s="157"/>
      <c r="J18" s="48"/>
      <c r="K18" s="52"/>
    </row>
    <row r="19" spans="2:11" s="1" customFormat="1" ht="14.4" customHeight="1">
      <c r="B19" s="47"/>
      <c r="C19" s="48"/>
      <c r="D19" s="41" t="s">
        <v>34</v>
      </c>
      <c r="E19" s="48"/>
      <c r="F19" s="48"/>
      <c r="G19" s="48"/>
      <c r="H19" s="48"/>
      <c r="I19" s="159" t="s">
        <v>31</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59" t="s">
        <v>33</v>
      </c>
      <c r="J20" s="36"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1" t="s">
        <v>36</v>
      </c>
      <c r="E22" s="48"/>
      <c r="F22" s="48"/>
      <c r="G22" s="48"/>
      <c r="H22" s="48"/>
      <c r="I22" s="159" t="s">
        <v>31</v>
      </c>
      <c r="J22" s="36" t="s">
        <v>24</v>
      </c>
      <c r="K22" s="52"/>
    </row>
    <row r="23" spans="2:11" s="1" customFormat="1" ht="18" customHeight="1">
      <c r="B23" s="47"/>
      <c r="C23" s="48"/>
      <c r="D23" s="48"/>
      <c r="E23" s="36" t="s">
        <v>37</v>
      </c>
      <c r="F23" s="48"/>
      <c r="G23" s="48"/>
      <c r="H23" s="48"/>
      <c r="I23" s="159" t="s">
        <v>33</v>
      </c>
      <c r="J23" s="36" t="s">
        <v>24</v>
      </c>
      <c r="K23" s="52"/>
    </row>
    <row r="24" spans="2:11" s="1" customFormat="1" ht="6.95" customHeight="1">
      <c r="B24" s="47"/>
      <c r="C24" s="48"/>
      <c r="D24" s="48"/>
      <c r="E24" s="48"/>
      <c r="F24" s="48"/>
      <c r="G24" s="48"/>
      <c r="H24" s="48"/>
      <c r="I24" s="157"/>
      <c r="J24" s="48"/>
      <c r="K24" s="52"/>
    </row>
    <row r="25" spans="2:11" s="1" customFormat="1" ht="14.4" customHeight="1">
      <c r="B25" s="47"/>
      <c r="C25" s="48"/>
      <c r="D25" s="41" t="s">
        <v>39</v>
      </c>
      <c r="E25" s="48"/>
      <c r="F25" s="48"/>
      <c r="G25" s="48"/>
      <c r="H25" s="48"/>
      <c r="I25" s="157"/>
      <c r="J25" s="48"/>
      <c r="K25" s="52"/>
    </row>
    <row r="26" spans="2:11" s="7" customFormat="1" ht="75.6" customHeight="1">
      <c r="B26" s="161"/>
      <c r="C26" s="162"/>
      <c r="D26" s="162"/>
      <c r="E26" s="45" t="s">
        <v>40</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41</v>
      </c>
      <c r="E29" s="48"/>
      <c r="F29" s="48"/>
      <c r="G29" s="48"/>
      <c r="H29" s="48"/>
      <c r="I29" s="157"/>
      <c r="J29" s="168">
        <f>ROUND(J84,2)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43</v>
      </c>
      <c r="G31" s="48"/>
      <c r="H31" s="48"/>
      <c r="I31" s="169" t="s">
        <v>42</v>
      </c>
      <c r="J31" s="53" t="s">
        <v>44</v>
      </c>
      <c r="K31" s="52"/>
    </row>
    <row r="32" spans="2:11" s="1" customFormat="1" ht="14.4" customHeight="1">
      <c r="B32" s="47"/>
      <c r="C32" s="48"/>
      <c r="D32" s="56" t="s">
        <v>45</v>
      </c>
      <c r="E32" s="56" t="s">
        <v>46</v>
      </c>
      <c r="F32" s="170">
        <f>ROUND(SUM(BE84:BE110),2)</f>
        <v>0</v>
      </c>
      <c r="G32" s="48"/>
      <c r="H32" s="48"/>
      <c r="I32" s="171">
        <v>0.21</v>
      </c>
      <c r="J32" s="170">
        <f>ROUND(ROUND((SUM(BE84:BE110)),2)*I32,2)</f>
        <v>0</v>
      </c>
      <c r="K32" s="52"/>
    </row>
    <row r="33" spans="2:11" s="1" customFormat="1" ht="14.4" customHeight="1">
      <c r="B33" s="47"/>
      <c r="C33" s="48"/>
      <c r="D33" s="48"/>
      <c r="E33" s="56" t="s">
        <v>47</v>
      </c>
      <c r="F33" s="170">
        <f>ROUND(SUM(BF84:BF110),2)</f>
        <v>0</v>
      </c>
      <c r="G33" s="48"/>
      <c r="H33" s="48"/>
      <c r="I33" s="171">
        <v>0.15</v>
      </c>
      <c r="J33" s="170">
        <f>ROUND(ROUND((SUM(BF84:BF110)),2)*I33,2)</f>
        <v>0</v>
      </c>
      <c r="K33" s="52"/>
    </row>
    <row r="34" spans="2:11" s="1" customFormat="1" ht="14.4" customHeight="1" hidden="1">
      <c r="B34" s="47"/>
      <c r="C34" s="48"/>
      <c r="D34" s="48"/>
      <c r="E34" s="56" t="s">
        <v>48</v>
      </c>
      <c r="F34" s="170">
        <f>ROUND(SUM(BG84:BG110),2)</f>
        <v>0</v>
      </c>
      <c r="G34" s="48"/>
      <c r="H34" s="48"/>
      <c r="I34" s="171">
        <v>0.21</v>
      </c>
      <c r="J34" s="170">
        <v>0</v>
      </c>
      <c r="K34" s="52"/>
    </row>
    <row r="35" spans="2:11" s="1" customFormat="1" ht="14.4" customHeight="1" hidden="1">
      <c r="B35" s="47"/>
      <c r="C35" s="48"/>
      <c r="D35" s="48"/>
      <c r="E35" s="56" t="s">
        <v>49</v>
      </c>
      <c r="F35" s="170">
        <f>ROUND(SUM(BH84:BH110),2)</f>
        <v>0</v>
      </c>
      <c r="G35" s="48"/>
      <c r="H35" s="48"/>
      <c r="I35" s="171">
        <v>0.15</v>
      </c>
      <c r="J35" s="170">
        <v>0</v>
      </c>
      <c r="K35" s="52"/>
    </row>
    <row r="36" spans="2:11" s="1" customFormat="1" ht="14.4" customHeight="1" hidden="1">
      <c r="B36" s="47"/>
      <c r="C36" s="48"/>
      <c r="D36" s="48"/>
      <c r="E36" s="56" t="s">
        <v>50</v>
      </c>
      <c r="F36" s="170">
        <f>ROUND(SUM(BI84:BI110),2)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51</v>
      </c>
      <c r="E38" s="99"/>
      <c r="F38" s="99"/>
      <c r="G38" s="174" t="s">
        <v>52</v>
      </c>
      <c r="H38" s="175" t="s">
        <v>53</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1" t="s">
        <v>114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1" t="s">
        <v>18</v>
      </c>
      <c r="D46" s="48"/>
      <c r="E46" s="48"/>
      <c r="F46" s="48"/>
      <c r="G46" s="48"/>
      <c r="H46" s="48"/>
      <c r="I46" s="157"/>
      <c r="J46" s="48"/>
      <c r="K46" s="52"/>
    </row>
    <row r="47" spans="2:11" s="1" customFormat="1" ht="14.4" customHeight="1">
      <c r="B47" s="47"/>
      <c r="C47" s="48"/>
      <c r="D47" s="48"/>
      <c r="E47" s="156" t="str">
        <f>E7</f>
        <v>Adaptace prostor 1.NP pro bydlení, rekonstrukce objektu penzionu pro seniory v ul.PKH č.p.1591 - PD</v>
      </c>
      <c r="F47" s="41"/>
      <c r="G47" s="41"/>
      <c r="H47" s="41"/>
      <c r="I47" s="157"/>
      <c r="J47" s="48"/>
      <c r="K47" s="52"/>
    </row>
    <row r="48" spans="2:11" ht="13.5">
      <c r="B48" s="29"/>
      <c r="C48" s="41" t="s">
        <v>110</v>
      </c>
      <c r="D48" s="30"/>
      <c r="E48" s="30"/>
      <c r="F48" s="30"/>
      <c r="G48" s="30"/>
      <c r="H48" s="30"/>
      <c r="I48" s="155"/>
      <c r="J48" s="30"/>
      <c r="K48" s="32"/>
    </row>
    <row r="49" spans="2:11" s="1" customFormat="1" ht="14.4" customHeight="1">
      <c r="B49" s="47"/>
      <c r="C49" s="48"/>
      <c r="D49" s="48"/>
      <c r="E49" s="156" t="s">
        <v>111</v>
      </c>
      <c r="F49" s="48"/>
      <c r="G49" s="48"/>
      <c r="H49" s="48"/>
      <c r="I49" s="157"/>
      <c r="J49" s="48"/>
      <c r="K49" s="52"/>
    </row>
    <row r="50" spans="2:11" s="1" customFormat="1" ht="14.4" customHeight="1">
      <c r="B50" s="47"/>
      <c r="C50" s="41" t="s">
        <v>112</v>
      </c>
      <c r="D50" s="48"/>
      <c r="E50" s="48"/>
      <c r="F50" s="48"/>
      <c r="G50" s="48"/>
      <c r="H50" s="48"/>
      <c r="I50" s="157"/>
      <c r="J50" s="48"/>
      <c r="K50" s="52"/>
    </row>
    <row r="51" spans="2:11" s="1" customFormat="1" ht="16.2" customHeight="1">
      <c r="B51" s="47"/>
      <c r="C51" s="48"/>
      <c r="D51" s="48"/>
      <c r="E51" s="158" t="str">
        <f>E11</f>
        <v>A1.6 - VRN + VON</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1" t="s">
        <v>26</v>
      </c>
      <c r="D53" s="48"/>
      <c r="E53" s="48"/>
      <c r="F53" s="36" t="str">
        <f>F14</f>
        <v>Litvínov</v>
      </c>
      <c r="G53" s="48"/>
      <c r="H53" s="48"/>
      <c r="I53" s="159" t="s">
        <v>28</v>
      </c>
      <c r="J53" s="160" t="str">
        <f>IF(J14="","",J14)</f>
        <v>15. 12. 2016</v>
      </c>
      <c r="K53" s="52"/>
    </row>
    <row r="54" spans="2:11" s="1" customFormat="1" ht="6.95" customHeight="1">
      <c r="B54" s="47"/>
      <c r="C54" s="48"/>
      <c r="D54" s="48"/>
      <c r="E54" s="48"/>
      <c r="F54" s="48"/>
      <c r="G54" s="48"/>
      <c r="H54" s="48"/>
      <c r="I54" s="157"/>
      <c r="J54" s="48"/>
      <c r="K54" s="52"/>
    </row>
    <row r="55" spans="2:11" s="1" customFormat="1" ht="13.5">
      <c r="B55" s="47"/>
      <c r="C55" s="41" t="s">
        <v>30</v>
      </c>
      <c r="D55" s="48"/>
      <c r="E55" s="48"/>
      <c r="F55" s="36" t="str">
        <f>E17</f>
        <v>Město Litvínov</v>
      </c>
      <c r="G55" s="48"/>
      <c r="H55" s="48"/>
      <c r="I55" s="159" t="s">
        <v>36</v>
      </c>
      <c r="J55" s="45" t="str">
        <f>E23</f>
        <v>BPO spol. s r.o.,Lidická 1239,36317 OSTROV</v>
      </c>
      <c r="K55" s="52"/>
    </row>
    <row r="56" spans="2:11" s="1" customFormat="1" ht="14.4" customHeight="1">
      <c r="B56" s="47"/>
      <c r="C56" s="41" t="s">
        <v>34</v>
      </c>
      <c r="D56" s="48"/>
      <c r="E56" s="48"/>
      <c r="F56" s="36"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115</v>
      </c>
      <c r="D58" s="172"/>
      <c r="E58" s="172"/>
      <c r="F58" s="172"/>
      <c r="G58" s="172"/>
      <c r="H58" s="172"/>
      <c r="I58" s="186"/>
      <c r="J58" s="187" t="s">
        <v>116</v>
      </c>
      <c r="K58" s="188"/>
    </row>
    <row r="59" spans="2:11" s="1" customFormat="1" ht="10.3" customHeight="1">
      <c r="B59" s="47"/>
      <c r="C59" s="48"/>
      <c r="D59" s="48"/>
      <c r="E59" s="48"/>
      <c r="F59" s="48"/>
      <c r="G59" s="48"/>
      <c r="H59" s="48"/>
      <c r="I59" s="157"/>
      <c r="J59" s="48"/>
      <c r="K59" s="52"/>
    </row>
    <row r="60" spans="2:47" s="1" customFormat="1" ht="29.25" customHeight="1">
      <c r="B60" s="47"/>
      <c r="C60" s="189" t="s">
        <v>117</v>
      </c>
      <c r="D60" s="48"/>
      <c r="E60" s="48"/>
      <c r="F60" s="48"/>
      <c r="G60" s="48"/>
      <c r="H60" s="48"/>
      <c r="I60" s="157"/>
      <c r="J60" s="168">
        <f>J84</f>
        <v>0</v>
      </c>
      <c r="K60" s="52"/>
      <c r="AU60" s="25" t="s">
        <v>118</v>
      </c>
    </row>
    <row r="61" spans="2:11" s="8" customFormat="1" ht="24.95" customHeight="1">
      <c r="B61" s="190"/>
      <c r="C61" s="191"/>
      <c r="D61" s="192" t="s">
        <v>3518</v>
      </c>
      <c r="E61" s="193"/>
      <c r="F61" s="193"/>
      <c r="G61" s="193"/>
      <c r="H61" s="193"/>
      <c r="I61" s="194"/>
      <c r="J61" s="195">
        <f>J85</f>
        <v>0</v>
      </c>
      <c r="K61" s="196"/>
    </row>
    <row r="62" spans="2:11" s="8" customFormat="1" ht="24.95" customHeight="1">
      <c r="B62" s="190"/>
      <c r="C62" s="191"/>
      <c r="D62" s="192" t="s">
        <v>3519</v>
      </c>
      <c r="E62" s="193"/>
      <c r="F62" s="193"/>
      <c r="G62" s="193"/>
      <c r="H62" s="193"/>
      <c r="I62" s="194"/>
      <c r="J62" s="195">
        <f>J90</f>
        <v>0</v>
      </c>
      <c r="K62" s="196"/>
    </row>
    <row r="63" spans="2:11" s="1" customFormat="1" ht="21.8" customHeight="1">
      <c r="B63" s="47"/>
      <c r="C63" s="48"/>
      <c r="D63" s="48"/>
      <c r="E63" s="48"/>
      <c r="F63" s="48"/>
      <c r="G63" s="48"/>
      <c r="H63" s="48"/>
      <c r="I63" s="157"/>
      <c r="J63" s="48"/>
      <c r="K63" s="52"/>
    </row>
    <row r="64" spans="2:11" s="1" customFormat="1" ht="6.95" customHeight="1">
      <c r="B64" s="68"/>
      <c r="C64" s="69"/>
      <c r="D64" s="69"/>
      <c r="E64" s="69"/>
      <c r="F64" s="69"/>
      <c r="G64" s="69"/>
      <c r="H64" s="69"/>
      <c r="I64" s="179"/>
      <c r="J64" s="69"/>
      <c r="K64" s="70"/>
    </row>
    <row r="68" spans="2:12" s="1" customFormat="1" ht="6.95" customHeight="1">
      <c r="B68" s="71"/>
      <c r="C68" s="72"/>
      <c r="D68" s="72"/>
      <c r="E68" s="72"/>
      <c r="F68" s="72"/>
      <c r="G68" s="72"/>
      <c r="H68" s="72"/>
      <c r="I68" s="182"/>
      <c r="J68" s="72"/>
      <c r="K68" s="72"/>
      <c r="L68" s="73"/>
    </row>
    <row r="69" spans="2:12" s="1" customFormat="1" ht="36.95" customHeight="1">
      <c r="B69" s="47"/>
      <c r="C69" s="74" t="s">
        <v>151</v>
      </c>
      <c r="D69" s="75"/>
      <c r="E69" s="75"/>
      <c r="F69" s="75"/>
      <c r="G69" s="75"/>
      <c r="H69" s="75"/>
      <c r="I69" s="204"/>
      <c r="J69" s="75"/>
      <c r="K69" s="75"/>
      <c r="L69" s="73"/>
    </row>
    <row r="70" spans="2:12" s="1" customFormat="1" ht="6.95" customHeight="1">
      <c r="B70" s="47"/>
      <c r="C70" s="75"/>
      <c r="D70" s="75"/>
      <c r="E70" s="75"/>
      <c r="F70" s="75"/>
      <c r="G70" s="75"/>
      <c r="H70" s="75"/>
      <c r="I70" s="204"/>
      <c r="J70" s="75"/>
      <c r="K70" s="75"/>
      <c r="L70" s="73"/>
    </row>
    <row r="71" spans="2:12" s="1" customFormat="1" ht="14.4" customHeight="1">
      <c r="B71" s="47"/>
      <c r="C71" s="77" t="s">
        <v>18</v>
      </c>
      <c r="D71" s="75"/>
      <c r="E71" s="75"/>
      <c r="F71" s="75"/>
      <c r="G71" s="75"/>
      <c r="H71" s="75"/>
      <c r="I71" s="204"/>
      <c r="J71" s="75"/>
      <c r="K71" s="75"/>
      <c r="L71" s="73"/>
    </row>
    <row r="72" spans="2:12" s="1" customFormat="1" ht="14.4" customHeight="1">
      <c r="B72" s="47"/>
      <c r="C72" s="75"/>
      <c r="D72" s="75"/>
      <c r="E72" s="205" t="str">
        <f>E7</f>
        <v>Adaptace prostor 1.NP pro bydlení, rekonstrukce objektu penzionu pro seniory v ul.PKH č.p.1591 - PD</v>
      </c>
      <c r="F72" s="77"/>
      <c r="G72" s="77"/>
      <c r="H72" s="77"/>
      <c r="I72" s="204"/>
      <c r="J72" s="75"/>
      <c r="K72" s="75"/>
      <c r="L72" s="73"/>
    </row>
    <row r="73" spans="2:12" ht="13.5">
      <c r="B73" s="29"/>
      <c r="C73" s="77" t="s">
        <v>110</v>
      </c>
      <c r="D73" s="206"/>
      <c r="E73" s="206"/>
      <c r="F73" s="206"/>
      <c r="G73" s="206"/>
      <c r="H73" s="206"/>
      <c r="I73" s="149"/>
      <c r="J73" s="206"/>
      <c r="K73" s="206"/>
      <c r="L73" s="207"/>
    </row>
    <row r="74" spans="2:12" s="1" customFormat="1" ht="14.4" customHeight="1">
      <c r="B74" s="47"/>
      <c r="C74" s="75"/>
      <c r="D74" s="75"/>
      <c r="E74" s="205" t="s">
        <v>111</v>
      </c>
      <c r="F74" s="75"/>
      <c r="G74" s="75"/>
      <c r="H74" s="75"/>
      <c r="I74" s="204"/>
      <c r="J74" s="75"/>
      <c r="K74" s="75"/>
      <c r="L74" s="73"/>
    </row>
    <row r="75" spans="2:12" s="1" customFormat="1" ht="14.4" customHeight="1">
      <c r="B75" s="47"/>
      <c r="C75" s="77" t="s">
        <v>112</v>
      </c>
      <c r="D75" s="75"/>
      <c r="E75" s="75"/>
      <c r="F75" s="75"/>
      <c r="G75" s="75"/>
      <c r="H75" s="75"/>
      <c r="I75" s="204"/>
      <c r="J75" s="75"/>
      <c r="K75" s="75"/>
      <c r="L75" s="73"/>
    </row>
    <row r="76" spans="2:12" s="1" customFormat="1" ht="16.2" customHeight="1">
      <c r="B76" s="47"/>
      <c r="C76" s="75"/>
      <c r="D76" s="75"/>
      <c r="E76" s="83" t="str">
        <f>E11</f>
        <v>A1.6 - VRN + VON</v>
      </c>
      <c r="F76" s="75"/>
      <c r="G76" s="75"/>
      <c r="H76" s="75"/>
      <c r="I76" s="204"/>
      <c r="J76" s="75"/>
      <c r="K76" s="75"/>
      <c r="L76" s="73"/>
    </row>
    <row r="77" spans="2:12" s="1" customFormat="1" ht="6.95" customHeight="1">
      <c r="B77" s="47"/>
      <c r="C77" s="75"/>
      <c r="D77" s="75"/>
      <c r="E77" s="75"/>
      <c r="F77" s="75"/>
      <c r="G77" s="75"/>
      <c r="H77" s="75"/>
      <c r="I77" s="204"/>
      <c r="J77" s="75"/>
      <c r="K77" s="75"/>
      <c r="L77" s="73"/>
    </row>
    <row r="78" spans="2:12" s="1" customFormat="1" ht="18" customHeight="1">
      <c r="B78" s="47"/>
      <c r="C78" s="77" t="s">
        <v>26</v>
      </c>
      <c r="D78" s="75"/>
      <c r="E78" s="75"/>
      <c r="F78" s="208" t="str">
        <f>F14</f>
        <v>Litvínov</v>
      </c>
      <c r="G78" s="75"/>
      <c r="H78" s="75"/>
      <c r="I78" s="209" t="s">
        <v>28</v>
      </c>
      <c r="J78" s="86" t="str">
        <f>IF(J14="","",J14)</f>
        <v>15. 12. 2016</v>
      </c>
      <c r="K78" s="75"/>
      <c r="L78" s="73"/>
    </row>
    <row r="79" spans="2:12" s="1" customFormat="1" ht="6.95" customHeight="1">
      <c r="B79" s="47"/>
      <c r="C79" s="75"/>
      <c r="D79" s="75"/>
      <c r="E79" s="75"/>
      <c r="F79" s="75"/>
      <c r="G79" s="75"/>
      <c r="H79" s="75"/>
      <c r="I79" s="204"/>
      <c r="J79" s="75"/>
      <c r="K79" s="75"/>
      <c r="L79" s="73"/>
    </row>
    <row r="80" spans="2:12" s="1" customFormat="1" ht="13.5">
      <c r="B80" s="47"/>
      <c r="C80" s="77" t="s">
        <v>30</v>
      </c>
      <c r="D80" s="75"/>
      <c r="E80" s="75"/>
      <c r="F80" s="208" t="str">
        <f>E17</f>
        <v>Město Litvínov</v>
      </c>
      <c r="G80" s="75"/>
      <c r="H80" s="75"/>
      <c r="I80" s="209" t="s">
        <v>36</v>
      </c>
      <c r="J80" s="208" t="str">
        <f>E23</f>
        <v>BPO spol. s r.o.,Lidická 1239,36317 OSTROV</v>
      </c>
      <c r="K80" s="75"/>
      <c r="L80" s="73"/>
    </row>
    <row r="81" spans="2:12" s="1" customFormat="1" ht="14.4" customHeight="1">
      <c r="B81" s="47"/>
      <c r="C81" s="77" t="s">
        <v>34</v>
      </c>
      <c r="D81" s="75"/>
      <c r="E81" s="75"/>
      <c r="F81" s="208" t="str">
        <f>IF(E20="","",E20)</f>
        <v/>
      </c>
      <c r="G81" s="75"/>
      <c r="H81" s="75"/>
      <c r="I81" s="204"/>
      <c r="J81" s="75"/>
      <c r="K81" s="75"/>
      <c r="L81" s="73"/>
    </row>
    <row r="82" spans="2:12" s="1" customFormat="1" ht="10.3" customHeight="1">
      <c r="B82" s="47"/>
      <c r="C82" s="75"/>
      <c r="D82" s="75"/>
      <c r="E82" s="75"/>
      <c r="F82" s="75"/>
      <c r="G82" s="75"/>
      <c r="H82" s="75"/>
      <c r="I82" s="204"/>
      <c r="J82" s="75"/>
      <c r="K82" s="75"/>
      <c r="L82" s="73"/>
    </row>
    <row r="83" spans="2:20" s="10" customFormat="1" ht="29.25" customHeight="1">
      <c r="B83" s="210"/>
      <c r="C83" s="211" t="s">
        <v>152</v>
      </c>
      <c r="D83" s="212" t="s">
        <v>60</v>
      </c>
      <c r="E83" s="212" t="s">
        <v>56</v>
      </c>
      <c r="F83" s="212" t="s">
        <v>153</v>
      </c>
      <c r="G83" s="212" t="s">
        <v>154</v>
      </c>
      <c r="H83" s="212" t="s">
        <v>155</v>
      </c>
      <c r="I83" s="213" t="s">
        <v>156</v>
      </c>
      <c r="J83" s="212" t="s">
        <v>116</v>
      </c>
      <c r="K83" s="214" t="s">
        <v>157</v>
      </c>
      <c r="L83" s="215"/>
      <c r="M83" s="103" t="s">
        <v>158</v>
      </c>
      <c r="N83" s="104" t="s">
        <v>45</v>
      </c>
      <c r="O83" s="104" t="s">
        <v>159</v>
      </c>
      <c r="P83" s="104" t="s">
        <v>160</v>
      </c>
      <c r="Q83" s="104" t="s">
        <v>161</v>
      </c>
      <c r="R83" s="104" t="s">
        <v>162</v>
      </c>
      <c r="S83" s="104" t="s">
        <v>163</v>
      </c>
      <c r="T83" s="105" t="s">
        <v>164</v>
      </c>
    </row>
    <row r="84" spans="2:63" s="1" customFormat="1" ht="29.25" customHeight="1">
      <c r="B84" s="47"/>
      <c r="C84" s="109" t="s">
        <v>117</v>
      </c>
      <c r="D84" s="75"/>
      <c r="E84" s="75"/>
      <c r="F84" s="75"/>
      <c r="G84" s="75"/>
      <c r="H84" s="75"/>
      <c r="I84" s="204"/>
      <c r="J84" s="216">
        <f>BK84</f>
        <v>0</v>
      </c>
      <c r="K84" s="75"/>
      <c r="L84" s="73"/>
      <c r="M84" s="106"/>
      <c r="N84" s="107"/>
      <c r="O84" s="107"/>
      <c r="P84" s="217">
        <f>P85+P90</f>
        <v>0</v>
      </c>
      <c r="Q84" s="107"/>
      <c r="R84" s="217">
        <f>R85+R90</f>
        <v>0</v>
      </c>
      <c r="S84" s="107"/>
      <c r="T84" s="218">
        <f>T85+T90</f>
        <v>0</v>
      </c>
      <c r="AT84" s="25" t="s">
        <v>74</v>
      </c>
      <c r="AU84" s="25" t="s">
        <v>118</v>
      </c>
      <c r="BK84" s="219">
        <f>BK85+BK90</f>
        <v>0</v>
      </c>
    </row>
    <row r="85" spans="2:63" s="11" customFormat="1" ht="37.4" customHeight="1">
      <c r="B85" s="220"/>
      <c r="C85" s="221"/>
      <c r="D85" s="222" t="s">
        <v>74</v>
      </c>
      <c r="E85" s="223" t="s">
        <v>3520</v>
      </c>
      <c r="F85" s="223" t="s">
        <v>2901</v>
      </c>
      <c r="G85" s="221"/>
      <c r="H85" s="221"/>
      <c r="I85" s="224"/>
      <c r="J85" s="225">
        <f>BK85</f>
        <v>0</v>
      </c>
      <c r="K85" s="221"/>
      <c r="L85" s="226"/>
      <c r="M85" s="227"/>
      <c r="N85" s="228"/>
      <c r="O85" s="228"/>
      <c r="P85" s="229">
        <f>SUM(P86:P89)</f>
        <v>0</v>
      </c>
      <c r="Q85" s="228"/>
      <c r="R85" s="229">
        <f>SUM(R86:R89)</f>
        <v>0</v>
      </c>
      <c r="S85" s="228"/>
      <c r="T85" s="230">
        <f>SUM(T86:T89)</f>
        <v>0</v>
      </c>
      <c r="AR85" s="231" t="s">
        <v>208</v>
      </c>
      <c r="AT85" s="232" t="s">
        <v>74</v>
      </c>
      <c r="AU85" s="232" t="s">
        <v>75</v>
      </c>
      <c r="AY85" s="231" t="s">
        <v>167</v>
      </c>
      <c r="BK85" s="233">
        <f>SUM(BK86:BK89)</f>
        <v>0</v>
      </c>
    </row>
    <row r="86" spans="2:65" s="1" customFormat="1" ht="14.4" customHeight="1">
      <c r="B86" s="47"/>
      <c r="C86" s="236" t="s">
        <v>25</v>
      </c>
      <c r="D86" s="236" t="s">
        <v>169</v>
      </c>
      <c r="E86" s="237" t="s">
        <v>3521</v>
      </c>
      <c r="F86" s="238" t="s">
        <v>3522</v>
      </c>
      <c r="G86" s="239" t="s">
        <v>3523</v>
      </c>
      <c r="H86" s="240">
        <v>1</v>
      </c>
      <c r="I86" s="241"/>
      <c r="J86" s="242">
        <f>ROUND(I86*H86,2)</f>
        <v>0</v>
      </c>
      <c r="K86" s="238" t="s">
        <v>24</v>
      </c>
      <c r="L86" s="73"/>
      <c r="M86" s="243" t="s">
        <v>24</v>
      </c>
      <c r="N86" s="244" t="s">
        <v>47</v>
      </c>
      <c r="O86" s="48"/>
      <c r="P86" s="245">
        <f>O86*H86</f>
        <v>0</v>
      </c>
      <c r="Q86" s="245">
        <v>0</v>
      </c>
      <c r="R86" s="245">
        <f>Q86*H86</f>
        <v>0</v>
      </c>
      <c r="S86" s="245">
        <v>0</v>
      </c>
      <c r="T86" s="246">
        <f>S86*H86</f>
        <v>0</v>
      </c>
      <c r="AR86" s="25" t="s">
        <v>174</v>
      </c>
      <c r="AT86" s="25" t="s">
        <v>169</v>
      </c>
      <c r="AU86" s="25" t="s">
        <v>25</v>
      </c>
      <c r="AY86" s="25" t="s">
        <v>167</v>
      </c>
      <c r="BE86" s="247">
        <f>IF(N86="základní",J86,0)</f>
        <v>0</v>
      </c>
      <c r="BF86" s="247">
        <f>IF(N86="snížená",J86,0)</f>
        <v>0</v>
      </c>
      <c r="BG86" s="247">
        <f>IF(N86="zákl. přenesená",J86,0)</f>
        <v>0</v>
      </c>
      <c r="BH86" s="247">
        <f>IF(N86="sníž. přenesená",J86,0)</f>
        <v>0</v>
      </c>
      <c r="BI86" s="247">
        <f>IF(N86="nulová",J86,0)</f>
        <v>0</v>
      </c>
      <c r="BJ86" s="25" t="s">
        <v>87</v>
      </c>
      <c r="BK86" s="247">
        <f>ROUND(I86*H86,2)</f>
        <v>0</v>
      </c>
      <c r="BL86" s="25" t="s">
        <v>174</v>
      </c>
      <c r="BM86" s="25" t="s">
        <v>3524</v>
      </c>
    </row>
    <row r="87" spans="2:47" s="1" customFormat="1" ht="13.5">
      <c r="B87" s="47"/>
      <c r="C87" s="75"/>
      <c r="D87" s="248" t="s">
        <v>176</v>
      </c>
      <c r="E87" s="75"/>
      <c r="F87" s="249" t="s">
        <v>3522</v>
      </c>
      <c r="G87" s="75"/>
      <c r="H87" s="75"/>
      <c r="I87" s="204"/>
      <c r="J87" s="75"/>
      <c r="K87" s="75"/>
      <c r="L87" s="73"/>
      <c r="M87" s="250"/>
      <c r="N87" s="48"/>
      <c r="O87" s="48"/>
      <c r="P87" s="48"/>
      <c r="Q87" s="48"/>
      <c r="R87" s="48"/>
      <c r="S87" s="48"/>
      <c r="T87" s="96"/>
      <c r="AT87" s="25" t="s">
        <v>176</v>
      </c>
      <c r="AU87" s="25" t="s">
        <v>25</v>
      </c>
    </row>
    <row r="88" spans="2:65" s="1" customFormat="1" ht="14.4" customHeight="1">
      <c r="B88" s="47"/>
      <c r="C88" s="236" t="s">
        <v>87</v>
      </c>
      <c r="D88" s="236" t="s">
        <v>169</v>
      </c>
      <c r="E88" s="237" t="s">
        <v>3525</v>
      </c>
      <c r="F88" s="238" t="s">
        <v>3526</v>
      </c>
      <c r="G88" s="239" t="s">
        <v>3523</v>
      </c>
      <c r="H88" s="240">
        <v>1</v>
      </c>
      <c r="I88" s="241"/>
      <c r="J88" s="242">
        <f>ROUND(I88*H88,2)</f>
        <v>0</v>
      </c>
      <c r="K88" s="238" t="s">
        <v>24</v>
      </c>
      <c r="L88" s="73"/>
      <c r="M88" s="243" t="s">
        <v>24</v>
      </c>
      <c r="N88" s="244" t="s">
        <v>47</v>
      </c>
      <c r="O88" s="48"/>
      <c r="P88" s="245">
        <f>O88*H88</f>
        <v>0</v>
      </c>
      <c r="Q88" s="245">
        <v>0</v>
      </c>
      <c r="R88" s="245">
        <f>Q88*H88</f>
        <v>0</v>
      </c>
      <c r="S88" s="245">
        <v>0</v>
      </c>
      <c r="T88" s="246">
        <f>S88*H88</f>
        <v>0</v>
      </c>
      <c r="AR88" s="25" t="s">
        <v>174</v>
      </c>
      <c r="AT88" s="25" t="s">
        <v>169</v>
      </c>
      <c r="AU88" s="25" t="s">
        <v>25</v>
      </c>
      <c r="AY88" s="25" t="s">
        <v>167</v>
      </c>
      <c r="BE88" s="247">
        <f>IF(N88="základní",J88,0)</f>
        <v>0</v>
      </c>
      <c r="BF88" s="247">
        <f>IF(N88="snížená",J88,0)</f>
        <v>0</v>
      </c>
      <c r="BG88" s="247">
        <f>IF(N88="zákl. přenesená",J88,0)</f>
        <v>0</v>
      </c>
      <c r="BH88" s="247">
        <f>IF(N88="sníž. přenesená",J88,0)</f>
        <v>0</v>
      </c>
      <c r="BI88" s="247">
        <f>IF(N88="nulová",J88,0)</f>
        <v>0</v>
      </c>
      <c r="BJ88" s="25" t="s">
        <v>87</v>
      </c>
      <c r="BK88" s="247">
        <f>ROUND(I88*H88,2)</f>
        <v>0</v>
      </c>
      <c r="BL88" s="25" t="s">
        <v>174</v>
      </c>
      <c r="BM88" s="25" t="s">
        <v>3527</v>
      </c>
    </row>
    <row r="89" spans="2:47" s="1" customFormat="1" ht="13.5">
      <c r="B89" s="47"/>
      <c r="C89" s="75"/>
      <c r="D89" s="248" t="s">
        <v>176</v>
      </c>
      <c r="E89" s="75"/>
      <c r="F89" s="249" t="s">
        <v>3526</v>
      </c>
      <c r="G89" s="75"/>
      <c r="H89" s="75"/>
      <c r="I89" s="204"/>
      <c r="J89" s="75"/>
      <c r="K89" s="75"/>
      <c r="L89" s="73"/>
      <c r="M89" s="250"/>
      <c r="N89" s="48"/>
      <c r="O89" s="48"/>
      <c r="P89" s="48"/>
      <c r="Q89" s="48"/>
      <c r="R89" s="48"/>
      <c r="S89" s="48"/>
      <c r="T89" s="96"/>
      <c r="AT89" s="25" t="s">
        <v>176</v>
      </c>
      <c r="AU89" s="25" t="s">
        <v>25</v>
      </c>
    </row>
    <row r="90" spans="2:63" s="11" customFormat="1" ht="37.4" customHeight="1">
      <c r="B90" s="220"/>
      <c r="C90" s="221"/>
      <c r="D90" s="222" t="s">
        <v>74</v>
      </c>
      <c r="E90" s="223" t="s">
        <v>3528</v>
      </c>
      <c r="F90" s="223" t="s">
        <v>3529</v>
      </c>
      <c r="G90" s="221"/>
      <c r="H90" s="221"/>
      <c r="I90" s="224"/>
      <c r="J90" s="225">
        <f>BK90</f>
        <v>0</v>
      </c>
      <c r="K90" s="221"/>
      <c r="L90" s="226"/>
      <c r="M90" s="227"/>
      <c r="N90" s="228"/>
      <c r="O90" s="228"/>
      <c r="P90" s="229">
        <f>SUM(P91:P110)</f>
        <v>0</v>
      </c>
      <c r="Q90" s="228"/>
      <c r="R90" s="229">
        <f>SUM(R91:R110)</f>
        <v>0</v>
      </c>
      <c r="S90" s="228"/>
      <c r="T90" s="230">
        <f>SUM(T91:T110)</f>
        <v>0</v>
      </c>
      <c r="AR90" s="231" t="s">
        <v>174</v>
      </c>
      <c r="AT90" s="232" t="s">
        <v>74</v>
      </c>
      <c r="AU90" s="232" t="s">
        <v>75</v>
      </c>
      <c r="AY90" s="231" t="s">
        <v>167</v>
      </c>
      <c r="BK90" s="233">
        <f>SUM(BK91:BK110)</f>
        <v>0</v>
      </c>
    </row>
    <row r="91" spans="2:65" s="1" customFormat="1" ht="14.4" customHeight="1">
      <c r="B91" s="47"/>
      <c r="C91" s="236" t="s">
        <v>190</v>
      </c>
      <c r="D91" s="236" t="s">
        <v>169</v>
      </c>
      <c r="E91" s="237" t="s">
        <v>1029</v>
      </c>
      <c r="F91" s="238" t="s">
        <v>3530</v>
      </c>
      <c r="G91" s="239" t="s">
        <v>3523</v>
      </c>
      <c r="H91" s="240">
        <v>1</v>
      </c>
      <c r="I91" s="241"/>
      <c r="J91" s="242">
        <f>ROUND(I91*H91,2)</f>
        <v>0</v>
      </c>
      <c r="K91" s="238" t="s">
        <v>24</v>
      </c>
      <c r="L91" s="73"/>
      <c r="M91" s="243" t="s">
        <v>24</v>
      </c>
      <c r="N91" s="244" t="s">
        <v>47</v>
      </c>
      <c r="O91" s="48"/>
      <c r="P91" s="245">
        <f>O91*H91</f>
        <v>0</v>
      </c>
      <c r="Q91" s="245">
        <v>0</v>
      </c>
      <c r="R91" s="245">
        <f>Q91*H91</f>
        <v>0</v>
      </c>
      <c r="S91" s="245">
        <v>0</v>
      </c>
      <c r="T91" s="246">
        <f>S91*H91</f>
        <v>0</v>
      </c>
      <c r="AR91" s="25" t="s">
        <v>2235</v>
      </c>
      <c r="AT91" s="25" t="s">
        <v>169</v>
      </c>
      <c r="AU91" s="25" t="s">
        <v>25</v>
      </c>
      <c r="AY91" s="25" t="s">
        <v>167</v>
      </c>
      <c r="BE91" s="247">
        <f>IF(N91="základní",J91,0)</f>
        <v>0</v>
      </c>
      <c r="BF91" s="247">
        <f>IF(N91="snížená",J91,0)</f>
        <v>0</v>
      </c>
      <c r="BG91" s="247">
        <f>IF(N91="zákl. přenesená",J91,0)</f>
        <v>0</v>
      </c>
      <c r="BH91" s="247">
        <f>IF(N91="sníž. přenesená",J91,0)</f>
        <v>0</v>
      </c>
      <c r="BI91" s="247">
        <f>IF(N91="nulová",J91,0)</f>
        <v>0</v>
      </c>
      <c r="BJ91" s="25" t="s">
        <v>87</v>
      </c>
      <c r="BK91" s="247">
        <f>ROUND(I91*H91,2)</f>
        <v>0</v>
      </c>
      <c r="BL91" s="25" t="s">
        <v>2235</v>
      </c>
      <c r="BM91" s="25" t="s">
        <v>3531</v>
      </c>
    </row>
    <row r="92" spans="2:47" s="1" customFormat="1" ht="13.5">
      <c r="B92" s="47"/>
      <c r="C92" s="75"/>
      <c r="D92" s="248" t="s">
        <v>176</v>
      </c>
      <c r="E92" s="75"/>
      <c r="F92" s="249" t="s">
        <v>3530</v>
      </c>
      <c r="G92" s="75"/>
      <c r="H92" s="75"/>
      <c r="I92" s="204"/>
      <c r="J92" s="75"/>
      <c r="K92" s="75"/>
      <c r="L92" s="73"/>
      <c r="M92" s="250"/>
      <c r="N92" s="48"/>
      <c r="O92" s="48"/>
      <c r="P92" s="48"/>
      <c r="Q92" s="48"/>
      <c r="R92" s="48"/>
      <c r="S92" s="48"/>
      <c r="T92" s="96"/>
      <c r="AT92" s="25" t="s">
        <v>176</v>
      </c>
      <c r="AU92" s="25" t="s">
        <v>25</v>
      </c>
    </row>
    <row r="93" spans="2:65" s="1" customFormat="1" ht="22.8" customHeight="1">
      <c r="B93" s="47"/>
      <c r="C93" s="236" t="s">
        <v>174</v>
      </c>
      <c r="D93" s="236" t="s">
        <v>169</v>
      </c>
      <c r="E93" s="237" t="s">
        <v>1034</v>
      </c>
      <c r="F93" s="238" t="s">
        <v>3532</v>
      </c>
      <c r="G93" s="239" t="s">
        <v>3523</v>
      </c>
      <c r="H93" s="240">
        <v>1</v>
      </c>
      <c r="I93" s="241"/>
      <c r="J93" s="242">
        <f>ROUND(I93*H93,2)</f>
        <v>0</v>
      </c>
      <c r="K93" s="238" t="s">
        <v>24</v>
      </c>
      <c r="L93" s="73"/>
      <c r="M93" s="243" t="s">
        <v>24</v>
      </c>
      <c r="N93" s="244" t="s">
        <v>47</v>
      </c>
      <c r="O93" s="48"/>
      <c r="P93" s="245">
        <f>O93*H93</f>
        <v>0</v>
      </c>
      <c r="Q93" s="245">
        <v>0</v>
      </c>
      <c r="R93" s="245">
        <f>Q93*H93</f>
        <v>0</v>
      </c>
      <c r="S93" s="245">
        <v>0</v>
      </c>
      <c r="T93" s="246">
        <f>S93*H93</f>
        <v>0</v>
      </c>
      <c r="AR93" s="25" t="s">
        <v>2235</v>
      </c>
      <c r="AT93" s="25" t="s">
        <v>169</v>
      </c>
      <c r="AU93" s="25" t="s">
        <v>25</v>
      </c>
      <c r="AY93" s="25" t="s">
        <v>167</v>
      </c>
      <c r="BE93" s="247">
        <f>IF(N93="základní",J93,0)</f>
        <v>0</v>
      </c>
      <c r="BF93" s="247">
        <f>IF(N93="snížená",J93,0)</f>
        <v>0</v>
      </c>
      <c r="BG93" s="247">
        <f>IF(N93="zákl. přenesená",J93,0)</f>
        <v>0</v>
      </c>
      <c r="BH93" s="247">
        <f>IF(N93="sníž. přenesená",J93,0)</f>
        <v>0</v>
      </c>
      <c r="BI93" s="247">
        <f>IF(N93="nulová",J93,0)</f>
        <v>0</v>
      </c>
      <c r="BJ93" s="25" t="s">
        <v>87</v>
      </c>
      <c r="BK93" s="247">
        <f>ROUND(I93*H93,2)</f>
        <v>0</v>
      </c>
      <c r="BL93" s="25" t="s">
        <v>2235</v>
      </c>
      <c r="BM93" s="25" t="s">
        <v>3533</v>
      </c>
    </row>
    <row r="94" spans="2:47" s="1" customFormat="1" ht="13.5">
      <c r="B94" s="47"/>
      <c r="C94" s="75"/>
      <c r="D94" s="248" t="s">
        <v>176</v>
      </c>
      <c r="E94" s="75"/>
      <c r="F94" s="249" t="s">
        <v>3532</v>
      </c>
      <c r="G94" s="75"/>
      <c r="H94" s="75"/>
      <c r="I94" s="204"/>
      <c r="J94" s="75"/>
      <c r="K94" s="75"/>
      <c r="L94" s="73"/>
      <c r="M94" s="250"/>
      <c r="N94" s="48"/>
      <c r="O94" s="48"/>
      <c r="P94" s="48"/>
      <c r="Q94" s="48"/>
      <c r="R94" s="48"/>
      <c r="S94" s="48"/>
      <c r="T94" s="96"/>
      <c r="AT94" s="25" t="s">
        <v>176</v>
      </c>
      <c r="AU94" s="25" t="s">
        <v>25</v>
      </c>
    </row>
    <row r="95" spans="2:65" s="1" customFormat="1" ht="22.8" customHeight="1">
      <c r="B95" s="47"/>
      <c r="C95" s="236" t="s">
        <v>208</v>
      </c>
      <c r="D95" s="236" t="s">
        <v>169</v>
      </c>
      <c r="E95" s="237" t="s">
        <v>1040</v>
      </c>
      <c r="F95" s="238" t="s">
        <v>3534</v>
      </c>
      <c r="G95" s="239" t="s">
        <v>3523</v>
      </c>
      <c r="H95" s="240">
        <v>1</v>
      </c>
      <c r="I95" s="241"/>
      <c r="J95" s="242">
        <f>ROUND(I95*H95,2)</f>
        <v>0</v>
      </c>
      <c r="K95" s="238" t="s">
        <v>24</v>
      </c>
      <c r="L95" s="73"/>
      <c r="M95" s="243" t="s">
        <v>24</v>
      </c>
      <c r="N95" s="244" t="s">
        <v>47</v>
      </c>
      <c r="O95" s="48"/>
      <c r="P95" s="245">
        <f>O95*H95</f>
        <v>0</v>
      </c>
      <c r="Q95" s="245">
        <v>0</v>
      </c>
      <c r="R95" s="245">
        <f>Q95*H95</f>
        <v>0</v>
      </c>
      <c r="S95" s="245">
        <v>0</v>
      </c>
      <c r="T95" s="246">
        <f>S95*H95</f>
        <v>0</v>
      </c>
      <c r="AR95" s="25" t="s">
        <v>2235</v>
      </c>
      <c r="AT95" s="25" t="s">
        <v>169</v>
      </c>
      <c r="AU95" s="25" t="s">
        <v>25</v>
      </c>
      <c r="AY95" s="25" t="s">
        <v>167</v>
      </c>
      <c r="BE95" s="247">
        <f>IF(N95="základní",J95,0)</f>
        <v>0</v>
      </c>
      <c r="BF95" s="247">
        <f>IF(N95="snížená",J95,0)</f>
        <v>0</v>
      </c>
      <c r="BG95" s="247">
        <f>IF(N95="zákl. přenesená",J95,0)</f>
        <v>0</v>
      </c>
      <c r="BH95" s="247">
        <f>IF(N95="sníž. přenesená",J95,0)</f>
        <v>0</v>
      </c>
      <c r="BI95" s="247">
        <f>IF(N95="nulová",J95,0)</f>
        <v>0</v>
      </c>
      <c r="BJ95" s="25" t="s">
        <v>87</v>
      </c>
      <c r="BK95" s="247">
        <f>ROUND(I95*H95,2)</f>
        <v>0</v>
      </c>
      <c r="BL95" s="25" t="s">
        <v>2235</v>
      </c>
      <c r="BM95" s="25" t="s">
        <v>3535</v>
      </c>
    </row>
    <row r="96" spans="2:47" s="1" customFormat="1" ht="13.5">
      <c r="B96" s="47"/>
      <c r="C96" s="75"/>
      <c r="D96" s="248" t="s">
        <v>176</v>
      </c>
      <c r="E96" s="75"/>
      <c r="F96" s="249" t="s">
        <v>3536</v>
      </c>
      <c r="G96" s="75"/>
      <c r="H96" s="75"/>
      <c r="I96" s="204"/>
      <c r="J96" s="75"/>
      <c r="K96" s="75"/>
      <c r="L96" s="73"/>
      <c r="M96" s="250"/>
      <c r="N96" s="48"/>
      <c r="O96" s="48"/>
      <c r="P96" s="48"/>
      <c r="Q96" s="48"/>
      <c r="R96" s="48"/>
      <c r="S96" s="48"/>
      <c r="T96" s="96"/>
      <c r="AT96" s="25" t="s">
        <v>176</v>
      </c>
      <c r="AU96" s="25" t="s">
        <v>25</v>
      </c>
    </row>
    <row r="97" spans="2:65" s="1" customFormat="1" ht="22.8" customHeight="1">
      <c r="B97" s="47"/>
      <c r="C97" s="236" t="s">
        <v>216</v>
      </c>
      <c r="D97" s="236" t="s">
        <v>169</v>
      </c>
      <c r="E97" s="237" t="s">
        <v>1047</v>
      </c>
      <c r="F97" s="238" t="s">
        <v>3537</v>
      </c>
      <c r="G97" s="239" t="s">
        <v>3523</v>
      </c>
      <c r="H97" s="240">
        <v>1</v>
      </c>
      <c r="I97" s="241"/>
      <c r="J97" s="242">
        <f>ROUND(I97*H97,2)</f>
        <v>0</v>
      </c>
      <c r="K97" s="238" t="s">
        <v>24</v>
      </c>
      <c r="L97" s="73"/>
      <c r="M97" s="243" t="s">
        <v>24</v>
      </c>
      <c r="N97" s="244" t="s">
        <v>47</v>
      </c>
      <c r="O97" s="48"/>
      <c r="P97" s="245">
        <f>O97*H97</f>
        <v>0</v>
      </c>
      <c r="Q97" s="245">
        <v>0</v>
      </c>
      <c r="R97" s="245">
        <f>Q97*H97</f>
        <v>0</v>
      </c>
      <c r="S97" s="245">
        <v>0</v>
      </c>
      <c r="T97" s="246">
        <f>S97*H97</f>
        <v>0</v>
      </c>
      <c r="AR97" s="25" t="s">
        <v>2235</v>
      </c>
      <c r="AT97" s="25" t="s">
        <v>169</v>
      </c>
      <c r="AU97" s="25" t="s">
        <v>25</v>
      </c>
      <c r="AY97" s="25" t="s">
        <v>167</v>
      </c>
      <c r="BE97" s="247">
        <f>IF(N97="základní",J97,0)</f>
        <v>0</v>
      </c>
      <c r="BF97" s="247">
        <f>IF(N97="snížená",J97,0)</f>
        <v>0</v>
      </c>
      <c r="BG97" s="247">
        <f>IF(N97="zákl. přenesená",J97,0)</f>
        <v>0</v>
      </c>
      <c r="BH97" s="247">
        <f>IF(N97="sníž. přenesená",J97,0)</f>
        <v>0</v>
      </c>
      <c r="BI97" s="247">
        <f>IF(N97="nulová",J97,0)</f>
        <v>0</v>
      </c>
      <c r="BJ97" s="25" t="s">
        <v>87</v>
      </c>
      <c r="BK97" s="247">
        <f>ROUND(I97*H97,2)</f>
        <v>0</v>
      </c>
      <c r="BL97" s="25" t="s">
        <v>2235</v>
      </c>
      <c r="BM97" s="25" t="s">
        <v>3538</v>
      </c>
    </row>
    <row r="98" spans="2:47" s="1" customFormat="1" ht="13.5">
      <c r="B98" s="47"/>
      <c r="C98" s="75"/>
      <c r="D98" s="248" t="s">
        <v>176</v>
      </c>
      <c r="E98" s="75"/>
      <c r="F98" s="249" t="s">
        <v>3539</v>
      </c>
      <c r="G98" s="75"/>
      <c r="H98" s="75"/>
      <c r="I98" s="204"/>
      <c r="J98" s="75"/>
      <c r="K98" s="75"/>
      <c r="L98" s="73"/>
      <c r="M98" s="250"/>
      <c r="N98" s="48"/>
      <c r="O98" s="48"/>
      <c r="P98" s="48"/>
      <c r="Q98" s="48"/>
      <c r="R98" s="48"/>
      <c r="S98" s="48"/>
      <c r="T98" s="96"/>
      <c r="AT98" s="25" t="s">
        <v>176</v>
      </c>
      <c r="AU98" s="25" t="s">
        <v>25</v>
      </c>
    </row>
    <row r="99" spans="2:65" s="1" customFormat="1" ht="22.8" customHeight="1">
      <c r="B99" s="47"/>
      <c r="C99" s="236" t="s">
        <v>223</v>
      </c>
      <c r="D99" s="236" t="s">
        <v>169</v>
      </c>
      <c r="E99" s="237" t="s">
        <v>1052</v>
      </c>
      <c r="F99" s="238" t="s">
        <v>3540</v>
      </c>
      <c r="G99" s="239" t="s">
        <v>3523</v>
      </c>
      <c r="H99" s="240">
        <v>1</v>
      </c>
      <c r="I99" s="241"/>
      <c r="J99" s="242">
        <f>ROUND(I99*H99,2)</f>
        <v>0</v>
      </c>
      <c r="K99" s="238" t="s">
        <v>24</v>
      </c>
      <c r="L99" s="73"/>
      <c r="M99" s="243" t="s">
        <v>24</v>
      </c>
      <c r="N99" s="244" t="s">
        <v>47</v>
      </c>
      <c r="O99" s="48"/>
      <c r="P99" s="245">
        <f>O99*H99</f>
        <v>0</v>
      </c>
      <c r="Q99" s="245">
        <v>0</v>
      </c>
      <c r="R99" s="245">
        <f>Q99*H99</f>
        <v>0</v>
      </c>
      <c r="S99" s="245">
        <v>0</v>
      </c>
      <c r="T99" s="246">
        <f>S99*H99</f>
        <v>0</v>
      </c>
      <c r="AR99" s="25" t="s">
        <v>2235</v>
      </c>
      <c r="AT99" s="25" t="s">
        <v>169</v>
      </c>
      <c r="AU99" s="25" t="s">
        <v>25</v>
      </c>
      <c r="AY99" s="25" t="s">
        <v>167</v>
      </c>
      <c r="BE99" s="247">
        <f>IF(N99="základní",J99,0)</f>
        <v>0</v>
      </c>
      <c r="BF99" s="247">
        <f>IF(N99="snížená",J99,0)</f>
        <v>0</v>
      </c>
      <c r="BG99" s="247">
        <f>IF(N99="zákl. přenesená",J99,0)</f>
        <v>0</v>
      </c>
      <c r="BH99" s="247">
        <f>IF(N99="sníž. přenesená",J99,0)</f>
        <v>0</v>
      </c>
      <c r="BI99" s="247">
        <f>IF(N99="nulová",J99,0)</f>
        <v>0</v>
      </c>
      <c r="BJ99" s="25" t="s">
        <v>87</v>
      </c>
      <c r="BK99" s="247">
        <f>ROUND(I99*H99,2)</f>
        <v>0</v>
      </c>
      <c r="BL99" s="25" t="s">
        <v>2235</v>
      </c>
      <c r="BM99" s="25" t="s">
        <v>3541</v>
      </c>
    </row>
    <row r="100" spans="2:47" s="1" customFormat="1" ht="13.5">
      <c r="B100" s="47"/>
      <c r="C100" s="75"/>
      <c r="D100" s="248" t="s">
        <v>176</v>
      </c>
      <c r="E100" s="75"/>
      <c r="F100" s="249" t="s">
        <v>3540</v>
      </c>
      <c r="G100" s="75"/>
      <c r="H100" s="75"/>
      <c r="I100" s="204"/>
      <c r="J100" s="75"/>
      <c r="K100" s="75"/>
      <c r="L100" s="73"/>
      <c r="M100" s="250"/>
      <c r="N100" s="48"/>
      <c r="O100" s="48"/>
      <c r="P100" s="48"/>
      <c r="Q100" s="48"/>
      <c r="R100" s="48"/>
      <c r="S100" s="48"/>
      <c r="T100" s="96"/>
      <c r="AT100" s="25" t="s">
        <v>176</v>
      </c>
      <c r="AU100" s="25" t="s">
        <v>25</v>
      </c>
    </row>
    <row r="101" spans="2:65" s="1" customFormat="1" ht="22.8" customHeight="1">
      <c r="B101" s="47"/>
      <c r="C101" s="236" t="s">
        <v>235</v>
      </c>
      <c r="D101" s="236" t="s">
        <v>169</v>
      </c>
      <c r="E101" s="237" t="s">
        <v>1060</v>
      </c>
      <c r="F101" s="238" t="s">
        <v>3542</v>
      </c>
      <c r="G101" s="239" t="s">
        <v>3523</v>
      </c>
      <c r="H101" s="240">
        <v>1</v>
      </c>
      <c r="I101" s="241"/>
      <c r="J101" s="242">
        <f>ROUND(I101*H101,2)</f>
        <v>0</v>
      </c>
      <c r="K101" s="238" t="s">
        <v>24</v>
      </c>
      <c r="L101" s="73"/>
      <c r="M101" s="243" t="s">
        <v>24</v>
      </c>
      <c r="N101" s="244" t="s">
        <v>47</v>
      </c>
      <c r="O101" s="48"/>
      <c r="P101" s="245">
        <f>O101*H101</f>
        <v>0</v>
      </c>
      <c r="Q101" s="245">
        <v>0</v>
      </c>
      <c r="R101" s="245">
        <f>Q101*H101</f>
        <v>0</v>
      </c>
      <c r="S101" s="245">
        <v>0</v>
      </c>
      <c r="T101" s="246">
        <f>S101*H101</f>
        <v>0</v>
      </c>
      <c r="AR101" s="25" t="s">
        <v>2235</v>
      </c>
      <c r="AT101" s="25" t="s">
        <v>169</v>
      </c>
      <c r="AU101" s="25" t="s">
        <v>25</v>
      </c>
      <c r="AY101" s="25" t="s">
        <v>167</v>
      </c>
      <c r="BE101" s="247">
        <f>IF(N101="základní",J101,0)</f>
        <v>0</v>
      </c>
      <c r="BF101" s="247">
        <f>IF(N101="snížená",J101,0)</f>
        <v>0</v>
      </c>
      <c r="BG101" s="247">
        <f>IF(N101="zákl. přenesená",J101,0)</f>
        <v>0</v>
      </c>
      <c r="BH101" s="247">
        <f>IF(N101="sníž. přenesená",J101,0)</f>
        <v>0</v>
      </c>
      <c r="BI101" s="247">
        <f>IF(N101="nulová",J101,0)</f>
        <v>0</v>
      </c>
      <c r="BJ101" s="25" t="s">
        <v>87</v>
      </c>
      <c r="BK101" s="247">
        <f>ROUND(I101*H101,2)</f>
        <v>0</v>
      </c>
      <c r="BL101" s="25" t="s">
        <v>2235</v>
      </c>
      <c r="BM101" s="25" t="s">
        <v>3543</v>
      </c>
    </row>
    <row r="102" spans="2:47" s="1" customFormat="1" ht="13.5">
      <c r="B102" s="47"/>
      <c r="C102" s="75"/>
      <c r="D102" s="248" t="s">
        <v>176</v>
      </c>
      <c r="E102" s="75"/>
      <c r="F102" s="249" t="s">
        <v>3544</v>
      </c>
      <c r="G102" s="75"/>
      <c r="H102" s="75"/>
      <c r="I102" s="204"/>
      <c r="J102" s="75"/>
      <c r="K102" s="75"/>
      <c r="L102" s="73"/>
      <c r="M102" s="250"/>
      <c r="N102" s="48"/>
      <c r="O102" s="48"/>
      <c r="P102" s="48"/>
      <c r="Q102" s="48"/>
      <c r="R102" s="48"/>
      <c r="S102" s="48"/>
      <c r="T102" s="96"/>
      <c r="AT102" s="25" t="s">
        <v>176</v>
      </c>
      <c r="AU102" s="25" t="s">
        <v>25</v>
      </c>
    </row>
    <row r="103" spans="2:65" s="1" customFormat="1" ht="34.2" customHeight="1">
      <c r="B103" s="47"/>
      <c r="C103" s="236" t="s">
        <v>243</v>
      </c>
      <c r="D103" s="236" t="s">
        <v>169</v>
      </c>
      <c r="E103" s="237" t="s">
        <v>1066</v>
      </c>
      <c r="F103" s="238" t="s">
        <v>3545</v>
      </c>
      <c r="G103" s="239" t="s">
        <v>3523</v>
      </c>
      <c r="H103" s="240">
        <v>1</v>
      </c>
      <c r="I103" s="241"/>
      <c r="J103" s="242">
        <f>ROUND(I103*H103,2)</f>
        <v>0</v>
      </c>
      <c r="K103" s="238" t="s">
        <v>24</v>
      </c>
      <c r="L103" s="73"/>
      <c r="M103" s="243" t="s">
        <v>24</v>
      </c>
      <c r="N103" s="244" t="s">
        <v>47</v>
      </c>
      <c r="O103" s="48"/>
      <c r="P103" s="245">
        <f>O103*H103</f>
        <v>0</v>
      </c>
      <c r="Q103" s="245">
        <v>0</v>
      </c>
      <c r="R103" s="245">
        <f>Q103*H103</f>
        <v>0</v>
      </c>
      <c r="S103" s="245">
        <v>0</v>
      </c>
      <c r="T103" s="246">
        <f>S103*H103</f>
        <v>0</v>
      </c>
      <c r="AR103" s="25" t="s">
        <v>2235</v>
      </c>
      <c r="AT103" s="25" t="s">
        <v>169</v>
      </c>
      <c r="AU103" s="25" t="s">
        <v>25</v>
      </c>
      <c r="AY103" s="25" t="s">
        <v>167</v>
      </c>
      <c r="BE103" s="247">
        <f>IF(N103="základní",J103,0)</f>
        <v>0</v>
      </c>
      <c r="BF103" s="247">
        <f>IF(N103="snížená",J103,0)</f>
        <v>0</v>
      </c>
      <c r="BG103" s="247">
        <f>IF(N103="zákl. přenesená",J103,0)</f>
        <v>0</v>
      </c>
      <c r="BH103" s="247">
        <f>IF(N103="sníž. přenesená",J103,0)</f>
        <v>0</v>
      </c>
      <c r="BI103" s="247">
        <f>IF(N103="nulová",J103,0)</f>
        <v>0</v>
      </c>
      <c r="BJ103" s="25" t="s">
        <v>87</v>
      </c>
      <c r="BK103" s="247">
        <f>ROUND(I103*H103,2)</f>
        <v>0</v>
      </c>
      <c r="BL103" s="25" t="s">
        <v>2235</v>
      </c>
      <c r="BM103" s="25" t="s">
        <v>3546</v>
      </c>
    </row>
    <row r="104" spans="2:47" s="1" customFormat="1" ht="13.5">
      <c r="B104" s="47"/>
      <c r="C104" s="75"/>
      <c r="D104" s="248" t="s">
        <v>176</v>
      </c>
      <c r="E104" s="75"/>
      <c r="F104" s="249" t="s">
        <v>3545</v>
      </c>
      <c r="G104" s="75"/>
      <c r="H104" s="75"/>
      <c r="I104" s="204"/>
      <c r="J104" s="75"/>
      <c r="K104" s="75"/>
      <c r="L104" s="73"/>
      <c r="M104" s="250"/>
      <c r="N104" s="48"/>
      <c r="O104" s="48"/>
      <c r="P104" s="48"/>
      <c r="Q104" s="48"/>
      <c r="R104" s="48"/>
      <c r="S104" s="48"/>
      <c r="T104" s="96"/>
      <c r="AT104" s="25" t="s">
        <v>176</v>
      </c>
      <c r="AU104" s="25" t="s">
        <v>25</v>
      </c>
    </row>
    <row r="105" spans="2:65" s="1" customFormat="1" ht="45.6" customHeight="1">
      <c r="B105" s="47"/>
      <c r="C105" s="236" t="s">
        <v>248</v>
      </c>
      <c r="D105" s="236" t="s">
        <v>169</v>
      </c>
      <c r="E105" s="237" t="s">
        <v>1073</v>
      </c>
      <c r="F105" s="238" t="s">
        <v>3547</v>
      </c>
      <c r="G105" s="239" t="s">
        <v>3523</v>
      </c>
      <c r="H105" s="240">
        <v>1</v>
      </c>
      <c r="I105" s="241"/>
      <c r="J105" s="242">
        <f>ROUND(I105*H105,2)</f>
        <v>0</v>
      </c>
      <c r="K105" s="238" t="s">
        <v>24</v>
      </c>
      <c r="L105" s="73"/>
      <c r="M105" s="243" t="s">
        <v>24</v>
      </c>
      <c r="N105" s="244" t="s">
        <v>47</v>
      </c>
      <c r="O105" s="48"/>
      <c r="P105" s="245">
        <f>O105*H105</f>
        <v>0</v>
      </c>
      <c r="Q105" s="245">
        <v>0</v>
      </c>
      <c r="R105" s="245">
        <f>Q105*H105</f>
        <v>0</v>
      </c>
      <c r="S105" s="245">
        <v>0</v>
      </c>
      <c r="T105" s="246">
        <f>S105*H105</f>
        <v>0</v>
      </c>
      <c r="AR105" s="25" t="s">
        <v>2235</v>
      </c>
      <c r="AT105" s="25" t="s">
        <v>169</v>
      </c>
      <c r="AU105" s="25" t="s">
        <v>25</v>
      </c>
      <c r="AY105" s="25" t="s">
        <v>167</v>
      </c>
      <c r="BE105" s="247">
        <f>IF(N105="základní",J105,0)</f>
        <v>0</v>
      </c>
      <c r="BF105" s="247">
        <f>IF(N105="snížená",J105,0)</f>
        <v>0</v>
      </c>
      <c r="BG105" s="247">
        <f>IF(N105="zákl. přenesená",J105,0)</f>
        <v>0</v>
      </c>
      <c r="BH105" s="247">
        <f>IF(N105="sníž. přenesená",J105,0)</f>
        <v>0</v>
      </c>
      <c r="BI105" s="247">
        <f>IF(N105="nulová",J105,0)</f>
        <v>0</v>
      </c>
      <c r="BJ105" s="25" t="s">
        <v>87</v>
      </c>
      <c r="BK105" s="247">
        <f>ROUND(I105*H105,2)</f>
        <v>0</v>
      </c>
      <c r="BL105" s="25" t="s">
        <v>2235</v>
      </c>
      <c r="BM105" s="25" t="s">
        <v>3548</v>
      </c>
    </row>
    <row r="106" spans="2:47" s="1" customFormat="1" ht="13.5">
      <c r="B106" s="47"/>
      <c r="C106" s="75"/>
      <c r="D106" s="248" t="s">
        <v>176</v>
      </c>
      <c r="E106" s="75"/>
      <c r="F106" s="249" t="s">
        <v>3549</v>
      </c>
      <c r="G106" s="75"/>
      <c r="H106" s="75"/>
      <c r="I106" s="204"/>
      <c r="J106" s="75"/>
      <c r="K106" s="75"/>
      <c r="L106" s="73"/>
      <c r="M106" s="250"/>
      <c r="N106" s="48"/>
      <c r="O106" s="48"/>
      <c r="P106" s="48"/>
      <c r="Q106" s="48"/>
      <c r="R106" s="48"/>
      <c r="S106" s="48"/>
      <c r="T106" s="96"/>
      <c r="AT106" s="25" t="s">
        <v>176</v>
      </c>
      <c r="AU106" s="25" t="s">
        <v>25</v>
      </c>
    </row>
    <row r="107" spans="2:65" s="1" customFormat="1" ht="22.8" customHeight="1">
      <c r="B107" s="47"/>
      <c r="C107" s="236" t="s">
        <v>261</v>
      </c>
      <c r="D107" s="236" t="s">
        <v>169</v>
      </c>
      <c r="E107" s="237" t="s">
        <v>1080</v>
      </c>
      <c r="F107" s="238" t="s">
        <v>3550</v>
      </c>
      <c r="G107" s="239" t="s">
        <v>3523</v>
      </c>
      <c r="H107" s="240">
        <v>1</v>
      </c>
      <c r="I107" s="241"/>
      <c r="J107" s="242">
        <f>ROUND(I107*H107,2)</f>
        <v>0</v>
      </c>
      <c r="K107" s="238" t="s">
        <v>24</v>
      </c>
      <c r="L107" s="73"/>
      <c r="M107" s="243" t="s">
        <v>24</v>
      </c>
      <c r="N107" s="244" t="s">
        <v>47</v>
      </c>
      <c r="O107" s="48"/>
      <c r="P107" s="245">
        <f>O107*H107</f>
        <v>0</v>
      </c>
      <c r="Q107" s="245">
        <v>0</v>
      </c>
      <c r="R107" s="245">
        <f>Q107*H107</f>
        <v>0</v>
      </c>
      <c r="S107" s="245">
        <v>0</v>
      </c>
      <c r="T107" s="246">
        <f>S107*H107</f>
        <v>0</v>
      </c>
      <c r="AR107" s="25" t="s">
        <v>2235</v>
      </c>
      <c r="AT107" s="25" t="s">
        <v>169</v>
      </c>
      <c r="AU107" s="25" t="s">
        <v>25</v>
      </c>
      <c r="AY107" s="25" t="s">
        <v>167</v>
      </c>
      <c r="BE107" s="247">
        <f>IF(N107="základní",J107,0)</f>
        <v>0</v>
      </c>
      <c r="BF107" s="247">
        <f>IF(N107="snížená",J107,0)</f>
        <v>0</v>
      </c>
      <c r="BG107" s="247">
        <f>IF(N107="zákl. přenesená",J107,0)</f>
        <v>0</v>
      </c>
      <c r="BH107" s="247">
        <f>IF(N107="sníž. přenesená",J107,0)</f>
        <v>0</v>
      </c>
      <c r="BI107" s="247">
        <f>IF(N107="nulová",J107,0)</f>
        <v>0</v>
      </c>
      <c r="BJ107" s="25" t="s">
        <v>87</v>
      </c>
      <c r="BK107" s="247">
        <f>ROUND(I107*H107,2)</f>
        <v>0</v>
      </c>
      <c r="BL107" s="25" t="s">
        <v>2235</v>
      </c>
      <c r="BM107" s="25" t="s">
        <v>3551</v>
      </c>
    </row>
    <row r="108" spans="2:47" s="1" customFormat="1" ht="13.5">
      <c r="B108" s="47"/>
      <c r="C108" s="75"/>
      <c r="D108" s="248" t="s">
        <v>176</v>
      </c>
      <c r="E108" s="75"/>
      <c r="F108" s="249" t="s">
        <v>3550</v>
      </c>
      <c r="G108" s="75"/>
      <c r="H108" s="75"/>
      <c r="I108" s="204"/>
      <c r="J108" s="75"/>
      <c r="K108" s="75"/>
      <c r="L108" s="73"/>
      <c r="M108" s="250"/>
      <c r="N108" s="48"/>
      <c r="O108" s="48"/>
      <c r="P108" s="48"/>
      <c r="Q108" s="48"/>
      <c r="R108" s="48"/>
      <c r="S108" s="48"/>
      <c r="T108" s="96"/>
      <c r="AT108" s="25" t="s">
        <v>176</v>
      </c>
      <c r="AU108" s="25" t="s">
        <v>25</v>
      </c>
    </row>
    <row r="109" spans="2:65" s="1" customFormat="1" ht="14.4" customHeight="1">
      <c r="B109" s="47"/>
      <c r="C109" s="236" t="s">
        <v>267</v>
      </c>
      <c r="D109" s="236" t="s">
        <v>169</v>
      </c>
      <c r="E109" s="237" t="s">
        <v>1088</v>
      </c>
      <c r="F109" s="238" t="s">
        <v>3552</v>
      </c>
      <c r="G109" s="239" t="s">
        <v>3523</v>
      </c>
      <c r="H109" s="240">
        <v>1</v>
      </c>
      <c r="I109" s="241"/>
      <c r="J109" s="242">
        <f>ROUND(I109*H109,2)</f>
        <v>0</v>
      </c>
      <c r="K109" s="238" t="s">
        <v>24</v>
      </c>
      <c r="L109" s="73"/>
      <c r="M109" s="243" t="s">
        <v>24</v>
      </c>
      <c r="N109" s="244" t="s">
        <v>47</v>
      </c>
      <c r="O109" s="48"/>
      <c r="P109" s="245">
        <f>O109*H109</f>
        <v>0</v>
      </c>
      <c r="Q109" s="245">
        <v>0</v>
      </c>
      <c r="R109" s="245">
        <f>Q109*H109</f>
        <v>0</v>
      </c>
      <c r="S109" s="245">
        <v>0</v>
      </c>
      <c r="T109" s="246">
        <f>S109*H109</f>
        <v>0</v>
      </c>
      <c r="AR109" s="25" t="s">
        <v>2235</v>
      </c>
      <c r="AT109" s="25" t="s">
        <v>169</v>
      </c>
      <c r="AU109" s="25" t="s">
        <v>25</v>
      </c>
      <c r="AY109" s="25" t="s">
        <v>167</v>
      </c>
      <c r="BE109" s="247">
        <f>IF(N109="základní",J109,0)</f>
        <v>0</v>
      </c>
      <c r="BF109" s="247">
        <f>IF(N109="snížená",J109,0)</f>
        <v>0</v>
      </c>
      <c r="BG109" s="247">
        <f>IF(N109="zákl. přenesená",J109,0)</f>
        <v>0</v>
      </c>
      <c r="BH109" s="247">
        <f>IF(N109="sníž. přenesená",J109,0)</f>
        <v>0</v>
      </c>
      <c r="BI109" s="247">
        <f>IF(N109="nulová",J109,0)</f>
        <v>0</v>
      </c>
      <c r="BJ109" s="25" t="s">
        <v>87</v>
      </c>
      <c r="BK109" s="247">
        <f>ROUND(I109*H109,2)</f>
        <v>0</v>
      </c>
      <c r="BL109" s="25" t="s">
        <v>2235</v>
      </c>
      <c r="BM109" s="25" t="s">
        <v>3553</v>
      </c>
    </row>
    <row r="110" spans="2:47" s="1" customFormat="1" ht="13.5">
      <c r="B110" s="47"/>
      <c r="C110" s="75"/>
      <c r="D110" s="248" t="s">
        <v>176</v>
      </c>
      <c r="E110" s="75"/>
      <c r="F110" s="249" t="s">
        <v>3552</v>
      </c>
      <c r="G110" s="75"/>
      <c r="H110" s="75"/>
      <c r="I110" s="204"/>
      <c r="J110" s="75"/>
      <c r="K110" s="75"/>
      <c r="L110" s="73"/>
      <c r="M110" s="306"/>
      <c r="N110" s="307"/>
      <c r="O110" s="307"/>
      <c r="P110" s="307"/>
      <c r="Q110" s="307"/>
      <c r="R110" s="307"/>
      <c r="S110" s="307"/>
      <c r="T110" s="308"/>
      <c r="AT110" s="25" t="s">
        <v>176</v>
      </c>
      <c r="AU110" s="25" t="s">
        <v>25</v>
      </c>
    </row>
    <row r="111" spans="2:12" s="1" customFormat="1" ht="6.95" customHeight="1">
      <c r="B111" s="68"/>
      <c r="C111" s="69"/>
      <c r="D111" s="69"/>
      <c r="E111" s="69"/>
      <c r="F111" s="69"/>
      <c r="G111" s="69"/>
      <c r="H111" s="69"/>
      <c r="I111" s="179"/>
      <c r="J111" s="69"/>
      <c r="K111" s="69"/>
      <c r="L111" s="73"/>
    </row>
  </sheetData>
  <sheetProtection password="CC35" sheet="1" objects="1" scenarios="1" formatColumns="0" formatRows="0" autoFilter="0"/>
  <autoFilter ref="C83:K110"/>
  <mergeCells count="13">
    <mergeCell ref="E7:H7"/>
    <mergeCell ref="E9:H9"/>
    <mergeCell ref="E11:H11"/>
    <mergeCell ref="E26:H26"/>
    <mergeCell ref="E47:H47"/>
    <mergeCell ref="E49:H49"/>
    <mergeCell ref="E51:H51"/>
    <mergeCell ref="J55:J56"/>
    <mergeCell ref="E72:H72"/>
    <mergeCell ref="E74:H74"/>
    <mergeCell ref="E76:H76"/>
    <mergeCell ref="G1:H1"/>
    <mergeCell ref="L2:V2"/>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309" customWidth="1"/>
    <col min="2" max="2" width="1.66796875" style="309" customWidth="1"/>
    <col min="3" max="4" width="5" style="309" customWidth="1"/>
    <col min="5" max="5" width="11.66015625" style="309" customWidth="1"/>
    <col min="6" max="6" width="9.16015625" style="309" customWidth="1"/>
    <col min="7" max="7" width="5" style="309" customWidth="1"/>
    <col min="8" max="8" width="77.83203125" style="309" customWidth="1"/>
    <col min="9" max="10" width="20" style="309" customWidth="1"/>
    <col min="11" max="11" width="1.66796875" style="309" customWidth="1"/>
  </cols>
  <sheetData>
    <row r="1" ht="37.5" customHeight="1"/>
    <row r="2" spans="2:11" ht="7.5" customHeight="1">
      <c r="B2" s="310"/>
      <c r="C2" s="311"/>
      <c r="D2" s="311"/>
      <c r="E2" s="311"/>
      <c r="F2" s="311"/>
      <c r="G2" s="311"/>
      <c r="H2" s="311"/>
      <c r="I2" s="311"/>
      <c r="J2" s="311"/>
      <c r="K2" s="312"/>
    </row>
    <row r="3" spans="2:11" s="16" customFormat="1" ht="45" customHeight="1">
      <c r="B3" s="313"/>
      <c r="C3" s="314" t="s">
        <v>3554</v>
      </c>
      <c r="D3" s="314"/>
      <c r="E3" s="314"/>
      <c r="F3" s="314"/>
      <c r="G3" s="314"/>
      <c r="H3" s="314"/>
      <c r="I3" s="314"/>
      <c r="J3" s="314"/>
      <c r="K3" s="315"/>
    </row>
    <row r="4" spans="2:11" ht="25.5" customHeight="1">
      <c r="B4" s="316"/>
      <c r="C4" s="317" t="s">
        <v>3555</v>
      </c>
      <c r="D4" s="317"/>
      <c r="E4" s="317"/>
      <c r="F4" s="317"/>
      <c r="G4" s="317"/>
      <c r="H4" s="317"/>
      <c r="I4" s="317"/>
      <c r="J4" s="317"/>
      <c r="K4" s="318"/>
    </row>
    <row r="5" spans="2:11" ht="5.25" customHeight="1">
      <c r="B5" s="316"/>
      <c r="C5" s="319"/>
      <c r="D5" s="319"/>
      <c r="E5" s="319"/>
      <c r="F5" s="319"/>
      <c r="G5" s="319"/>
      <c r="H5" s="319"/>
      <c r="I5" s="319"/>
      <c r="J5" s="319"/>
      <c r="K5" s="318"/>
    </row>
    <row r="6" spans="2:11" ht="15" customHeight="1">
      <c r="B6" s="316"/>
      <c r="C6" s="320" t="s">
        <v>3556</v>
      </c>
      <c r="D6" s="320"/>
      <c r="E6" s="320"/>
      <c r="F6" s="320"/>
      <c r="G6" s="320"/>
      <c r="H6" s="320"/>
      <c r="I6" s="320"/>
      <c r="J6" s="320"/>
      <c r="K6" s="318"/>
    </row>
    <row r="7" spans="2:11" ht="15" customHeight="1">
      <c r="B7" s="321"/>
      <c r="C7" s="320" t="s">
        <v>3557</v>
      </c>
      <c r="D7" s="320"/>
      <c r="E7" s="320"/>
      <c r="F7" s="320"/>
      <c r="G7" s="320"/>
      <c r="H7" s="320"/>
      <c r="I7" s="320"/>
      <c r="J7" s="320"/>
      <c r="K7" s="318"/>
    </row>
    <row r="8" spans="2:11" ht="12.75" customHeight="1">
      <c r="B8" s="321"/>
      <c r="C8" s="320"/>
      <c r="D8" s="320"/>
      <c r="E8" s="320"/>
      <c r="F8" s="320"/>
      <c r="G8" s="320"/>
      <c r="H8" s="320"/>
      <c r="I8" s="320"/>
      <c r="J8" s="320"/>
      <c r="K8" s="318"/>
    </row>
    <row r="9" spans="2:11" ht="15" customHeight="1">
      <c r="B9" s="321"/>
      <c r="C9" s="320" t="s">
        <v>3558</v>
      </c>
      <c r="D9" s="320"/>
      <c r="E9" s="320"/>
      <c r="F9" s="320"/>
      <c r="G9" s="320"/>
      <c r="H9" s="320"/>
      <c r="I9" s="320"/>
      <c r="J9" s="320"/>
      <c r="K9" s="318"/>
    </row>
    <row r="10" spans="2:11" ht="15" customHeight="1">
      <c r="B10" s="321"/>
      <c r="C10" s="320"/>
      <c r="D10" s="320" t="s">
        <v>3559</v>
      </c>
      <c r="E10" s="320"/>
      <c r="F10" s="320"/>
      <c r="G10" s="320"/>
      <c r="H10" s="320"/>
      <c r="I10" s="320"/>
      <c r="J10" s="320"/>
      <c r="K10" s="318"/>
    </row>
    <row r="11" spans="2:11" ht="15" customHeight="1">
      <c r="B11" s="321"/>
      <c r="C11" s="322"/>
      <c r="D11" s="320" t="s">
        <v>3560</v>
      </c>
      <c r="E11" s="320"/>
      <c r="F11" s="320"/>
      <c r="G11" s="320"/>
      <c r="H11" s="320"/>
      <c r="I11" s="320"/>
      <c r="J11" s="320"/>
      <c r="K11" s="318"/>
    </row>
    <row r="12" spans="2:11" ht="12.75" customHeight="1">
      <c r="B12" s="321"/>
      <c r="C12" s="322"/>
      <c r="D12" s="322"/>
      <c r="E12" s="322"/>
      <c r="F12" s="322"/>
      <c r="G12" s="322"/>
      <c r="H12" s="322"/>
      <c r="I12" s="322"/>
      <c r="J12" s="322"/>
      <c r="K12" s="318"/>
    </row>
    <row r="13" spans="2:11" ht="15" customHeight="1">
      <c r="B13" s="321"/>
      <c r="C13" s="322"/>
      <c r="D13" s="320" t="s">
        <v>3561</v>
      </c>
      <c r="E13" s="320"/>
      <c r="F13" s="320"/>
      <c r="G13" s="320"/>
      <c r="H13" s="320"/>
      <c r="I13" s="320"/>
      <c r="J13" s="320"/>
      <c r="K13" s="318"/>
    </row>
    <row r="14" spans="2:11" ht="15" customHeight="1">
      <c r="B14" s="321"/>
      <c r="C14" s="322"/>
      <c r="D14" s="320" t="s">
        <v>3562</v>
      </c>
      <c r="E14" s="320"/>
      <c r="F14" s="320"/>
      <c r="G14" s="320"/>
      <c r="H14" s="320"/>
      <c r="I14" s="320"/>
      <c r="J14" s="320"/>
      <c r="K14" s="318"/>
    </row>
    <row r="15" spans="2:11" ht="15" customHeight="1">
      <c r="B15" s="321"/>
      <c r="C15" s="322"/>
      <c r="D15" s="320" t="s">
        <v>3563</v>
      </c>
      <c r="E15" s="320"/>
      <c r="F15" s="320"/>
      <c r="G15" s="320"/>
      <c r="H15" s="320"/>
      <c r="I15" s="320"/>
      <c r="J15" s="320"/>
      <c r="K15" s="318"/>
    </row>
    <row r="16" spans="2:11" ht="15" customHeight="1">
      <c r="B16" s="321"/>
      <c r="C16" s="322"/>
      <c r="D16" s="322"/>
      <c r="E16" s="323" t="s">
        <v>81</v>
      </c>
      <c r="F16" s="320" t="s">
        <v>3564</v>
      </c>
      <c r="G16" s="320"/>
      <c r="H16" s="320"/>
      <c r="I16" s="320"/>
      <c r="J16" s="320"/>
      <c r="K16" s="318"/>
    </row>
    <row r="17" spans="2:11" ht="15" customHeight="1">
      <c r="B17" s="321"/>
      <c r="C17" s="322"/>
      <c r="D17" s="322"/>
      <c r="E17" s="323" t="s">
        <v>3565</v>
      </c>
      <c r="F17" s="320" t="s">
        <v>3566</v>
      </c>
      <c r="G17" s="320"/>
      <c r="H17" s="320"/>
      <c r="I17" s="320"/>
      <c r="J17" s="320"/>
      <c r="K17" s="318"/>
    </row>
    <row r="18" spans="2:11" ht="15" customHeight="1">
      <c r="B18" s="321"/>
      <c r="C18" s="322"/>
      <c r="D18" s="322"/>
      <c r="E18" s="323" t="s">
        <v>3567</v>
      </c>
      <c r="F18" s="320" t="s">
        <v>3568</v>
      </c>
      <c r="G18" s="320"/>
      <c r="H18" s="320"/>
      <c r="I18" s="320"/>
      <c r="J18" s="320"/>
      <c r="K18" s="318"/>
    </row>
    <row r="19" spans="2:11" ht="15" customHeight="1">
      <c r="B19" s="321"/>
      <c r="C19" s="322"/>
      <c r="D19" s="322"/>
      <c r="E19" s="323" t="s">
        <v>3528</v>
      </c>
      <c r="F19" s="320" t="s">
        <v>3569</v>
      </c>
      <c r="G19" s="320"/>
      <c r="H19" s="320"/>
      <c r="I19" s="320"/>
      <c r="J19" s="320"/>
      <c r="K19" s="318"/>
    </row>
    <row r="20" spans="2:11" ht="15" customHeight="1">
      <c r="B20" s="321"/>
      <c r="C20" s="322"/>
      <c r="D20" s="322"/>
      <c r="E20" s="323" t="s">
        <v>2883</v>
      </c>
      <c r="F20" s="320" t="s">
        <v>2884</v>
      </c>
      <c r="G20" s="320"/>
      <c r="H20" s="320"/>
      <c r="I20" s="320"/>
      <c r="J20" s="320"/>
      <c r="K20" s="318"/>
    </row>
    <row r="21" spans="2:11" ht="15" customHeight="1">
      <c r="B21" s="321"/>
      <c r="C21" s="322"/>
      <c r="D21" s="322"/>
      <c r="E21" s="323" t="s">
        <v>86</v>
      </c>
      <c r="F21" s="320" t="s">
        <v>3570</v>
      </c>
      <c r="G21" s="320"/>
      <c r="H21" s="320"/>
      <c r="I21" s="320"/>
      <c r="J21" s="320"/>
      <c r="K21" s="318"/>
    </row>
    <row r="22" spans="2:11" ht="12.75" customHeight="1">
      <c r="B22" s="321"/>
      <c r="C22" s="322"/>
      <c r="D22" s="322"/>
      <c r="E22" s="322"/>
      <c r="F22" s="322"/>
      <c r="G22" s="322"/>
      <c r="H22" s="322"/>
      <c r="I22" s="322"/>
      <c r="J22" s="322"/>
      <c r="K22" s="318"/>
    </row>
    <row r="23" spans="2:11" ht="15" customHeight="1">
      <c r="B23" s="321"/>
      <c r="C23" s="320" t="s">
        <v>3571</v>
      </c>
      <c r="D23" s="320"/>
      <c r="E23" s="320"/>
      <c r="F23" s="320"/>
      <c r="G23" s="320"/>
      <c r="H23" s="320"/>
      <c r="I23" s="320"/>
      <c r="J23" s="320"/>
      <c r="K23" s="318"/>
    </row>
    <row r="24" spans="2:11" ht="15" customHeight="1">
      <c r="B24" s="321"/>
      <c r="C24" s="320" t="s">
        <v>3572</v>
      </c>
      <c r="D24" s="320"/>
      <c r="E24" s="320"/>
      <c r="F24" s="320"/>
      <c r="G24" s="320"/>
      <c r="H24" s="320"/>
      <c r="I24" s="320"/>
      <c r="J24" s="320"/>
      <c r="K24" s="318"/>
    </row>
    <row r="25" spans="2:11" ht="15" customHeight="1">
      <c r="B25" s="321"/>
      <c r="C25" s="320"/>
      <c r="D25" s="320" t="s">
        <v>3573</v>
      </c>
      <c r="E25" s="320"/>
      <c r="F25" s="320"/>
      <c r="G25" s="320"/>
      <c r="H25" s="320"/>
      <c r="I25" s="320"/>
      <c r="J25" s="320"/>
      <c r="K25" s="318"/>
    </row>
    <row r="26" spans="2:11" ht="15" customHeight="1">
      <c r="B26" s="321"/>
      <c r="C26" s="322"/>
      <c r="D26" s="320" t="s">
        <v>3574</v>
      </c>
      <c r="E26" s="320"/>
      <c r="F26" s="320"/>
      <c r="G26" s="320"/>
      <c r="H26" s="320"/>
      <c r="I26" s="320"/>
      <c r="J26" s="320"/>
      <c r="K26" s="318"/>
    </row>
    <row r="27" spans="2:11" ht="12.75" customHeight="1">
      <c r="B27" s="321"/>
      <c r="C27" s="322"/>
      <c r="D27" s="322"/>
      <c r="E27" s="322"/>
      <c r="F27" s="322"/>
      <c r="G27" s="322"/>
      <c r="H27" s="322"/>
      <c r="I27" s="322"/>
      <c r="J27" s="322"/>
      <c r="K27" s="318"/>
    </row>
    <row r="28" spans="2:11" ht="15" customHeight="1">
      <c r="B28" s="321"/>
      <c r="C28" s="322"/>
      <c r="D28" s="320" t="s">
        <v>3575</v>
      </c>
      <c r="E28" s="320"/>
      <c r="F28" s="320"/>
      <c r="G28" s="320"/>
      <c r="H28" s="320"/>
      <c r="I28" s="320"/>
      <c r="J28" s="320"/>
      <c r="K28" s="318"/>
    </row>
    <row r="29" spans="2:11" ht="15" customHeight="1">
      <c r="B29" s="321"/>
      <c r="C29" s="322"/>
      <c r="D29" s="320" t="s">
        <v>3576</v>
      </c>
      <c r="E29" s="320"/>
      <c r="F29" s="320"/>
      <c r="G29" s="320"/>
      <c r="H29" s="320"/>
      <c r="I29" s="320"/>
      <c r="J29" s="320"/>
      <c r="K29" s="318"/>
    </row>
    <row r="30" spans="2:11" ht="12.75" customHeight="1">
      <c r="B30" s="321"/>
      <c r="C30" s="322"/>
      <c r="D30" s="322"/>
      <c r="E30" s="322"/>
      <c r="F30" s="322"/>
      <c r="G30" s="322"/>
      <c r="H30" s="322"/>
      <c r="I30" s="322"/>
      <c r="J30" s="322"/>
      <c r="K30" s="318"/>
    </row>
    <row r="31" spans="2:11" ht="15" customHeight="1">
      <c r="B31" s="321"/>
      <c r="C31" s="322"/>
      <c r="D31" s="320" t="s">
        <v>3577</v>
      </c>
      <c r="E31" s="320"/>
      <c r="F31" s="320"/>
      <c r="G31" s="320"/>
      <c r="H31" s="320"/>
      <c r="I31" s="320"/>
      <c r="J31" s="320"/>
      <c r="K31" s="318"/>
    </row>
    <row r="32" spans="2:11" ht="15" customHeight="1">
      <c r="B32" s="321"/>
      <c r="C32" s="322"/>
      <c r="D32" s="320" t="s">
        <v>3578</v>
      </c>
      <c r="E32" s="320"/>
      <c r="F32" s="320"/>
      <c r="G32" s="320"/>
      <c r="H32" s="320"/>
      <c r="I32" s="320"/>
      <c r="J32" s="320"/>
      <c r="K32" s="318"/>
    </row>
    <row r="33" spans="2:11" ht="15" customHeight="1">
      <c r="B33" s="321"/>
      <c r="C33" s="322"/>
      <c r="D33" s="320" t="s">
        <v>3579</v>
      </c>
      <c r="E33" s="320"/>
      <c r="F33" s="320"/>
      <c r="G33" s="320"/>
      <c r="H33" s="320"/>
      <c r="I33" s="320"/>
      <c r="J33" s="320"/>
      <c r="K33" s="318"/>
    </row>
    <row r="34" spans="2:11" ht="15" customHeight="1">
      <c r="B34" s="321"/>
      <c r="C34" s="322"/>
      <c r="D34" s="320"/>
      <c r="E34" s="324" t="s">
        <v>152</v>
      </c>
      <c r="F34" s="320"/>
      <c r="G34" s="320" t="s">
        <v>3580</v>
      </c>
      <c r="H34" s="320"/>
      <c r="I34" s="320"/>
      <c r="J34" s="320"/>
      <c r="K34" s="318"/>
    </row>
    <row r="35" spans="2:11" ht="30.75" customHeight="1">
      <c r="B35" s="321"/>
      <c r="C35" s="322"/>
      <c r="D35" s="320"/>
      <c r="E35" s="324" t="s">
        <v>3581</v>
      </c>
      <c r="F35" s="320"/>
      <c r="G35" s="320" t="s">
        <v>3582</v>
      </c>
      <c r="H35" s="320"/>
      <c r="I35" s="320"/>
      <c r="J35" s="320"/>
      <c r="K35" s="318"/>
    </row>
    <row r="36" spans="2:11" ht="15" customHeight="1">
      <c r="B36" s="321"/>
      <c r="C36" s="322"/>
      <c r="D36" s="320"/>
      <c r="E36" s="324" t="s">
        <v>56</v>
      </c>
      <c r="F36" s="320"/>
      <c r="G36" s="320" t="s">
        <v>3583</v>
      </c>
      <c r="H36" s="320"/>
      <c r="I36" s="320"/>
      <c r="J36" s="320"/>
      <c r="K36" s="318"/>
    </row>
    <row r="37" spans="2:11" ht="15" customHeight="1">
      <c r="B37" s="321"/>
      <c r="C37" s="322"/>
      <c r="D37" s="320"/>
      <c r="E37" s="324" t="s">
        <v>153</v>
      </c>
      <c r="F37" s="320"/>
      <c r="G37" s="320" t="s">
        <v>3584</v>
      </c>
      <c r="H37" s="320"/>
      <c r="I37" s="320"/>
      <c r="J37" s="320"/>
      <c r="K37" s="318"/>
    </row>
    <row r="38" spans="2:11" ht="15" customHeight="1">
      <c r="B38" s="321"/>
      <c r="C38" s="322"/>
      <c r="D38" s="320"/>
      <c r="E38" s="324" t="s">
        <v>154</v>
      </c>
      <c r="F38" s="320"/>
      <c r="G38" s="320" t="s">
        <v>3585</v>
      </c>
      <c r="H38" s="320"/>
      <c r="I38" s="320"/>
      <c r="J38" s="320"/>
      <c r="K38" s="318"/>
    </row>
    <row r="39" spans="2:11" ht="15" customHeight="1">
      <c r="B39" s="321"/>
      <c r="C39" s="322"/>
      <c r="D39" s="320"/>
      <c r="E39" s="324" t="s">
        <v>155</v>
      </c>
      <c r="F39" s="320"/>
      <c r="G39" s="320" t="s">
        <v>3586</v>
      </c>
      <c r="H39" s="320"/>
      <c r="I39" s="320"/>
      <c r="J39" s="320"/>
      <c r="K39" s="318"/>
    </row>
    <row r="40" spans="2:11" ht="15" customHeight="1">
      <c r="B40" s="321"/>
      <c r="C40" s="322"/>
      <c r="D40" s="320"/>
      <c r="E40" s="324" t="s">
        <v>3587</v>
      </c>
      <c r="F40" s="320"/>
      <c r="G40" s="320" t="s">
        <v>3588</v>
      </c>
      <c r="H40" s="320"/>
      <c r="I40" s="320"/>
      <c r="J40" s="320"/>
      <c r="K40" s="318"/>
    </row>
    <row r="41" spans="2:11" ht="15" customHeight="1">
      <c r="B41" s="321"/>
      <c r="C41" s="322"/>
      <c r="D41" s="320"/>
      <c r="E41" s="324"/>
      <c r="F41" s="320"/>
      <c r="G41" s="320" t="s">
        <v>3589</v>
      </c>
      <c r="H41" s="320"/>
      <c r="I41" s="320"/>
      <c r="J41" s="320"/>
      <c r="K41" s="318"/>
    </row>
    <row r="42" spans="2:11" ht="15" customHeight="1">
      <c r="B42" s="321"/>
      <c r="C42" s="322"/>
      <c r="D42" s="320"/>
      <c r="E42" s="324" t="s">
        <v>3590</v>
      </c>
      <c r="F42" s="320"/>
      <c r="G42" s="320" t="s">
        <v>3591</v>
      </c>
      <c r="H42" s="320"/>
      <c r="I42" s="320"/>
      <c r="J42" s="320"/>
      <c r="K42" s="318"/>
    </row>
    <row r="43" spans="2:11" ht="15" customHeight="1">
      <c r="B43" s="321"/>
      <c r="C43" s="322"/>
      <c r="D43" s="320"/>
      <c r="E43" s="324" t="s">
        <v>157</v>
      </c>
      <c r="F43" s="320"/>
      <c r="G43" s="320" t="s">
        <v>3592</v>
      </c>
      <c r="H43" s="320"/>
      <c r="I43" s="320"/>
      <c r="J43" s="320"/>
      <c r="K43" s="318"/>
    </row>
    <row r="44" spans="2:11" ht="12.75" customHeight="1">
      <c r="B44" s="321"/>
      <c r="C44" s="322"/>
      <c r="D44" s="320"/>
      <c r="E44" s="320"/>
      <c r="F44" s="320"/>
      <c r="G44" s="320"/>
      <c r="H44" s="320"/>
      <c r="I44" s="320"/>
      <c r="J44" s="320"/>
      <c r="K44" s="318"/>
    </row>
    <row r="45" spans="2:11" ht="15" customHeight="1">
      <c r="B45" s="321"/>
      <c r="C45" s="322"/>
      <c r="D45" s="320" t="s">
        <v>3593</v>
      </c>
      <c r="E45" s="320"/>
      <c r="F45" s="320"/>
      <c r="G45" s="320"/>
      <c r="H45" s="320"/>
      <c r="I45" s="320"/>
      <c r="J45" s="320"/>
      <c r="K45" s="318"/>
    </row>
    <row r="46" spans="2:11" ht="15" customHeight="1">
      <c r="B46" s="321"/>
      <c r="C46" s="322"/>
      <c r="D46" s="322"/>
      <c r="E46" s="320" t="s">
        <v>3594</v>
      </c>
      <c r="F46" s="320"/>
      <c r="G46" s="320"/>
      <c r="H46" s="320"/>
      <c r="I46" s="320"/>
      <c r="J46" s="320"/>
      <c r="K46" s="318"/>
    </row>
    <row r="47" spans="2:11" ht="15" customHeight="1">
      <c r="B47" s="321"/>
      <c r="C47" s="322"/>
      <c r="D47" s="322"/>
      <c r="E47" s="320" t="s">
        <v>3595</v>
      </c>
      <c r="F47" s="320"/>
      <c r="G47" s="320"/>
      <c r="H47" s="320"/>
      <c r="I47" s="320"/>
      <c r="J47" s="320"/>
      <c r="K47" s="318"/>
    </row>
    <row r="48" spans="2:11" ht="15" customHeight="1">
      <c r="B48" s="321"/>
      <c r="C48" s="322"/>
      <c r="D48" s="322"/>
      <c r="E48" s="320" t="s">
        <v>3596</v>
      </c>
      <c r="F48" s="320"/>
      <c r="G48" s="320"/>
      <c r="H48" s="320"/>
      <c r="I48" s="320"/>
      <c r="J48" s="320"/>
      <c r="K48" s="318"/>
    </row>
    <row r="49" spans="2:11" ht="15" customHeight="1">
      <c r="B49" s="321"/>
      <c r="C49" s="322"/>
      <c r="D49" s="320" t="s">
        <v>3597</v>
      </c>
      <c r="E49" s="320"/>
      <c r="F49" s="320"/>
      <c r="G49" s="320"/>
      <c r="H49" s="320"/>
      <c r="I49" s="320"/>
      <c r="J49" s="320"/>
      <c r="K49" s="318"/>
    </row>
    <row r="50" spans="2:11" ht="25.5" customHeight="1">
      <c r="B50" s="316"/>
      <c r="C50" s="317" t="s">
        <v>3598</v>
      </c>
      <c r="D50" s="317"/>
      <c r="E50" s="317"/>
      <c r="F50" s="317"/>
      <c r="G50" s="317"/>
      <c r="H50" s="317"/>
      <c r="I50" s="317"/>
      <c r="J50" s="317"/>
      <c r="K50" s="318"/>
    </row>
    <row r="51" spans="2:11" ht="5.25" customHeight="1">
      <c r="B51" s="316"/>
      <c r="C51" s="319"/>
      <c r="D51" s="319"/>
      <c r="E51" s="319"/>
      <c r="F51" s="319"/>
      <c r="G51" s="319"/>
      <c r="H51" s="319"/>
      <c r="I51" s="319"/>
      <c r="J51" s="319"/>
      <c r="K51" s="318"/>
    </row>
    <row r="52" spans="2:11" ht="15" customHeight="1">
      <c r="B52" s="316"/>
      <c r="C52" s="320" t="s">
        <v>3599</v>
      </c>
      <c r="D52" s="320"/>
      <c r="E52" s="320"/>
      <c r="F52" s="320"/>
      <c r="G52" s="320"/>
      <c r="H52" s="320"/>
      <c r="I52" s="320"/>
      <c r="J52" s="320"/>
      <c r="K52" s="318"/>
    </row>
    <row r="53" spans="2:11" ht="15" customHeight="1">
      <c r="B53" s="316"/>
      <c r="C53" s="320" t="s">
        <v>3600</v>
      </c>
      <c r="D53" s="320"/>
      <c r="E53" s="320"/>
      <c r="F53" s="320"/>
      <c r="G53" s="320"/>
      <c r="H53" s="320"/>
      <c r="I53" s="320"/>
      <c r="J53" s="320"/>
      <c r="K53" s="318"/>
    </row>
    <row r="54" spans="2:11" ht="12.75" customHeight="1">
      <c r="B54" s="316"/>
      <c r="C54" s="320"/>
      <c r="D54" s="320"/>
      <c r="E54" s="320"/>
      <c r="F54" s="320"/>
      <c r="G54" s="320"/>
      <c r="H54" s="320"/>
      <c r="I54" s="320"/>
      <c r="J54" s="320"/>
      <c r="K54" s="318"/>
    </row>
    <row r="55" spans="2:11" ht="15" customHeight="1">
      <c r="B55" s="316"/>
      <c r="C55" s="320" t="s">
        <v>3601</v>
      </c>
      <c r="D55" s="320"/>
      <c r="E55" s="320"/>
      <c r="F55" s="320"/>
      <c r="G55" s="320"/>
      <c r="H55" s="320"/>
      <c r="I55" s="320"/>
      <c r="J55" s="320"/>
      <c r="K55" s="318"/>
    </row>
    <row r="56" spans="2:11" ht="15" customHeight="1">
      <c r="B56" s="316"/>
      <c r="C56" s="322"/>
      <c r="D56" s="320" t="s">
        <v>3602</v>
      </c>
      <c r="E56" s="320"/>
      <c r="F56" s="320"/>
      <c r="G56" s="320"/>
      <c r="H56" s="320"/>
      <c r="I56" s="320"/>
      <c r="J56" s="320"/>
      <c r="K56" s="318"/>
    </row>
    <row r="57" spans="2:11" ht="15" customHeight="1">
      <c r="B57" s="316"/>
      <c r="C57" s="322"/>
      <c r="D57" s="320" t="s">
        <v>3603</v>
      </c>
      <c r="E57" s="320"/>
      <c r="F57" s="320"/>
      <c r="G57" s="320"/>
      <c r="H57" s="320"/>
      <c r="I57" s="320"/>
      <c r="J57" s="320"/>
      <c r="K57" s="318"/>
    </row>
    <row r="58" spans="2:11" ht="15" customHeight="1">
      <c r="B58" s="316"/>
      <c r="C58" s="322"/>
      <c r="D58" s="320" t="s">
        <v>3604</v>
      </c>
      <c r="E58" s="320"/>
      <c r="F58" s="320"/>
      <c r="G58" s="320"/>
      <c r="H58" s="320"/>
      <c r="I58" s="320"/>
      <c r="J58" s="320"/>
      <c r="K58" s="318"/>
    </row>
    <row r="59" spans="2:11" ht="15" customHeight="1">
      <c r="B59" s="316"/>
      <c r="C59" s="322"/>
      <c r="D59" s="320" t="s">
        <v>3605</v>
      </c>
      <c r="E59" s="320"/>
      <c r="F59" s="320"/>
      <c r="G59" s="320"/>
      <c r="H59" s="320"/>
      <c r="I59" s="320"/>
      <c r="J59" s="320"/>
      <c r="K59" s="318"/>
    </row>
    <row r="60" spans="2:11" ht="15" customHeight="1">
      <c r="B60" s="316"/>
      <c r="C60" s="322"/>
      <c r="D60" s="325" t="s">
        <v>3606</v>
      </c>
      <c r="E60" s="325"/>
      <c r="F60" s="325"/>
      <c r="G60" s="325"/>
      <c r="H60" s="325"/>
      <c r="I60" s="325"/>
      <c r="J60" s="325"/>
      <c r="K60" s="318"/>
    </row>
    <row r="61" spans="2:11" ht="15" customHeight="1">
      <c r="B61" s="316"/>
      <c r="C61" s="322"/>
      <c r="D61" s="320" t="s">
        <v>3607</v>
      </c>
      <c r="E61" s="320"/>
      <c r="F61" s="320"/>
      <c r="G61" s="320"/>
      <c r="H61" s="320"/>
      <c r="I61" s="320"/>
      <c r="J61" s="320"/>
      <c r="K61" s="318"/>
    </row>
    <row r="62" spans="2:11" ht="12.75" customHeight="1">
      <c r="B62" s="316"/>
      <c r="C62" s="322"/>
      <c r="D62" s="322"/>
      <c r="E62" s="326"/>
      <c r="F62" s="322"/>
      <c r="G62" s="322"/>
      <c r="H62" s="322"/>
      <c r="I62" s="322"/>
      <c r="J62" s="322"/>
      <c r="K62" s="318"/>
    </row>
    <row r="63" spans="2:11" ht="15" customHeight="1">
      <c r="B63" s="316"/>
      <c r="C63" s="322"/>
      <c r="D63" s="320" t="s">
        <v>3608</v>
      </c>
      <c r="E63" s="320"/>
      <c r="F63" s="320"/>
      <c r="G63" s="320"/>
      <c r="H63" s="320"/>
      <c r="I63" s="320"/>
      <c r="J63" s="320"/>
      <c r="K63" s="318"/>
    </row>
    <row r="64" spans="2:11" ht="15" customHeight="1">
      <c r="B64" s="316"/>
      <c r="C64" s="322"/>
      <c r="D64" s="325" t="s">
        <v>3609</v>
      </c>
      <c r="E64" s="325"/>
      <c r="F64" s="325"/>
      <c r="G64" s="325"/>
      <c r="H64" s="325"/>
      <c r="I64" s="325"/>
      <c r="J64" s="325"/>
      <c r="K64" s="318"/>
    </row>
    <row r="65" spans="2:11" ht="15" customHeight="1">
      <c r="B65" s="316"/>
      <c r="C65" s="322"/>
      <c r="D65" s="320" t="s">
        <v>3610</v>
      </c>
      <c r="E65" s="320"/>
      <c r="F65" s="320"/>
      <c r="G65" s="320"/>
      <c r="H65" s="320"/>
      <c r="I65" s="320"/>
      <c r="J65" s="320"/>
      <c r="K65" s="318"/>
    </row>
    <row r="66" spans="2:11" ht="15" customHeight="1">
      <c r="B66" s="316"/>
      <c r="C66" s="322"/>
      <c r="D66" s="320" t="s">
        <v>3611</v>
      </c>
      <c r="E66" s="320"/>
      <c r="F66" s="320"/>
      <c r="G66" s="320"/>
      <c r="H66" s="320"/>
      <c r="I66" s="320"/>
      <c r="J66" s="320"/>
      <c r="K66" s="318"/>
    </row>
    <row r="67" spans="2:11" ht="15" customHeight="1">
      <c r="B67" s="316"/>
      <c r="C67" s="322"/>
      <c r="D67" s="320" t="s">
        <v>3612</v>
      </c>
      <c r="E67" s="320"/>
      <c r="F67" s="320"/>
      <c r="G67" s="320"/>
      <c r="H67" s="320"/>
      <c r="I67" s="320"/>
      <c r="J67" s="320"/>
      <c r="K67" s="318"/>
    </row>
    <row r="68" spans="2:11" ht="15" customHeight="1">
      <c r="B68" s="316"/>
      <c r="C68" s="322"/>
      <c r="D68" s="320" t="s">
        <v>3613</v>
      </c>
      <c r="E68" s="320"/>
      <c r="F68" s="320"/>
      <c r="G68" s="320"/>
      <c r="H68" s="320"/>
      <c r="I68" s="320"/>
      <c r="J68" s="320"/>
      <c r="K68" s="318"/>
    </row>
    <row r="69" spans="2:11" ht="12.75" customHeight="1">
      <c r="B69" s="327"/>
      <c r="C69" s="328"/>
      <c r="D69" s="328"/>
      <c r="E69" s="328"/>
      <c r="F69" s="328"/>
      <c r="G69" s="328"/>
      <c r="H69" s="328"/>
      <c r="I69" s="328"/>
      <c r="J69" s="328"/>
      <c r="K69" s="329"/>
    </row>
    <row r="70" spans="2:11" ht="18.75" customHeight="1">
      <c r="B70" s="330"/>
      <c r="C70" s="330"/>
      <c r="D70" s="330"/>
      <c r="E70" s="330"/>
      <c r="F70" s="330"/>
      <c r="G70" s="330"/>
      <c r="H70" s="330"/>
      <c r="I70" s="330"/>
      <c r="J70" s="330"/>
      <c r="K70" s="331"/>
    </row>
    <row r="71" spans="2:11" ht="18.75" customHeight="1">
      <c r="B71" s="331"/>
      <c r="C71" s="331"/>
      <c r="D71" s="331"/>
      <c r="E71" s="331"/>
      <c r="F71" s="331"/>
      <c r="G71" s="331"/>
      <c r="H71" s="331"/>
      <c r="I71" s="331"/>
      <c r="J71" s="331"/>
      <c r="K71" s="331"/>
    </row>
    <row r="72" spans="2:11" ht="7.5" customHeight="1">
      <c r="B72" s="332"/>
      <c r="C72" s="333"/>
      <c r="D72" s="333"/>
      <c r="E72" s="333"/>
      <c r="F72" s="333"/>
      <c r="G72" s="333"/>
      <c r="H72" s="333"/>
      <c r="I72" s="333"/>
      <c r="J72" s="333"/>
      <c r="K72" s="334"/>
    </row>
    <row r="73" spans="2:11" ht="45" customHeight="1">
      <c r="B73" s="335"/>
      <c r="C73" s="336" t="s">
        <v>108</v>
      </c>
      <c r="D73" s="336"/>
      <c r="E73" s="336"/>
      <c r="F73" s="336"/>
      <c r="G73" s="336"/>
      <c r="H73" s="336"/>
      <c r="I73" s="336"/>
      <c r="J73" s="336"/>
      <c r="K73" s="337"/>
    </row>
    <row r="74" spans="2:11" ht="17.25" customHeight="1">
      <c r="B74" s="335"/>
      <c r="C74" s="338" t="s">
        <v>3614</v>
      </c>
      <c r="D74" s="338"/>
      <c r="E74" s="338"/>
      <c r="F74" s="338" t="s">
        <v>3615</v>
      </c>
      <c r="G74" s="339"/>
      <c r="H74" s="338" t="s">
        <v>153</v>
      </c>
      <c r="I74" s="338" t="s">
        <v>60</v>
      </c>
      <c r="J74" s="338" t="s">
        <v>3616</v>
      </c>
      <c r="K74" s="337"/>
    </row>
    <row r="75" spans="2:11" ht="17.25" customHeight="1">
      <c r="B75" s="335"/>
      <c r="C75" s="340" t="s">
        <v>3617</v>
      </c>
      <c r="D75" s="340"/>
      <c r="E75" s="340"/>
      <c r="F75" s="341" t="s">
        <v>3618</v>
      </c>
      <c r="G75" s="342"/>
      <c r="H75" s="340"/>
      <c r="I75" s="340"/>
      <c r="J75" s="340" t="s">
        <v>3619</v>
      </c>
      <c r="K75" s="337"/>
    </row>
    <row r="76" spans="2:11" ht="5.25" customHeight="1">
      <c r="B76" s="335"/>
      <c r="C76" s="343"/>
      <c r="D76" s="343"/>
      <c r="E76" s="343"/>
      <c r="F76" s="343"/>
      <c r="G76" s="344"/>
      <c r="H76" s="343"/>
      <c r="I76" s="343"/>
      <c r="J76" s="343"/>
      <c r="K76" s="337"/>
    </row>
    <row r="77" spans="2:11" ht="15" customHeight="1">
      <c r="B77" s="335"/>
      <c r="C77" s="324" t="s">
        <v>56</v>
      </c>
      <c r="D77" s="343"/>
      <c r="E77" s="343"/>
      <c r="F77" s="345" t="s">
        <v>3620</v>
      </c>
      <c r="G77" s="344"/>
      <c r="H77" s="324" t="s">
        <v>3621</v>
      </c>
      <c r="I77" s="324" t="s">
        <v>3622</v>
      </c>
      <c r="J77" s="324">
        <v>20</v>
      </c>
      <c r="K77" s="337"/>
    </row>
    <row r="78" spans="2:11" ht="15" customHeight="1">
      <c r="B78" s="335"/>
      <c r="C78" s="324" t="s">
        <v>3623</v>
      </c>
      <c r="D78" s="324"/>
      <c r="E78" s="324"/>
      <c r="F78" s="345" t="s">
        <v>3620</v>
      </c>
      <c r="G78" s="344"/>
      <c r="H78" s="324" t="s">
        <v>3624</v>
      </c>
      <c r="I78" s="324" t="s">
        <v>3622</v>
      </c>
      <c r="J78" s="324">
        <v>120</v>
      </c>
      <c r="K78" s="337"/>
    </row>
    <row r="79" spans="2:11" ht="15" customHeight="1">
      <c r="B79" s="346"/>
      <c r="C79" s="324" t="s">
        <v>3625</v>
      </c>
      <c r="D79" s="324"/>
      <c r="E79" s="324"/>
      <c r="F79" s="345" t="s">
        <v>3626</v>
      </c>
      <c r="G79" s="344"/>
      <c r="H79" s="324" t="s">
        <v>3627</v>
      </c>
      <c r="I79" s="324" t="s">
        <v>3622</v>
      </c>
      <c r="J79" s="324">
        <v>50</v>
      </c>
      <c r="K79" s="337"/>
    </row>
    <row r="80" spans="2:11" ht="15" customHeight="1">
      <c r="B80" s="346"/>
      <c r="C80" s="324" t="s">
        <v>3628</v>
      </c>
      <c r="D80" s="324"/>
      <c r="E80" s="324"/>
      <c r="F80" s="345" t="s">
        <v>3620</v>
      </c>
      <c r="G80" s="344"/>
      <c r="H80" s="324" t="s">
        <v>3629</v>
      </c>
      <c r="I80" s="324" t="s">
        <v>3630</v>
      </c>
      <c r="J80" s="324"/>
      <c r="K80" s="337"/>
    </row>
    <row r="81" spans="2:11" ht="15" customHeight="1">
      <c r="B81" s="346"/>
      <c r="C81" s="347" t="s">
        <v>3631</v>
      </c>
      <c r="D81" s="347"/>
      <c r="E81" s="347"/>
      <c r="F81" s="348" t="s">
        <v>3626</v>
      </c>
      <c r="G81" s="347"/>
      <c r="H81" s="347" t="s">
        <v>3632</v>
      </c>
      <c r="I81" s="347" t="s">
        <v>3622</v>
      </c>
      <c r="J81" s="347">
        <v>15</v>
      </c>
      <c r="K81" s="337"/>
    </row>
    <row r="82" spans="2:11" ht="15" customHeight="1">
      <c r="B82" s="346"/>
      <c r="C82" s="347" t="s">
        <v>3633</v>
      </c>
      <c r="D82" s="347"/>
      <c r="E82" s="347"/>
      <c r="F82" s="348" t="s">
        <v>3626</v>
      </c>
      <c r="G82" s="347"/>
      <c r="H82" s="347" t="s">
        <v>3634</v>
      </c>
      <c r="I82" s="347" t="s">
        <v>3622</v>
      </c>
      <c r="J82" s="347">
        <v>15</v>
      </c>
      <c r="K82" s="337"/>
    </row>
    <row r="83" spans="2:11" ht="15" customHeight="1">
      <c r="B83" s="346"/>
      <c r="C83" s="347" t="s">
        <v>3635</v>
      </c>
      <c r="D83" s="347"/>
      <c r="E83" s="347"/>
      <c r="F83" s="348" t="s">
        <v>3626</v>
      </c>
      <c r="G83" s="347"/>
      <c r="H83" s="347" t="s">
        <v>3636</v>
      </c>
      <c r="I83" s="347" t="s">
        <v>3622</v>
      </c>
      <c r="J83" s="347">
        <v>20</v>
      </c>
      <c r="K83" s="337"/>
    </row>
    <row r="84" spans="2:11" ht="15" customHeight="1">
      <c r="B84" s="346"/>
      <c r="C84" s="347" t="s">
        <v>3637</v>
      </c>
      <c r="D84" s="347"/>
      <c r="E84" s="347"/>
      <c r="F84" s="348" t="s">
        <v>3626</v>
      </c>
      <c r="G84" s="347"/>
      <c r="H84" s="347" t="s">
        <v>3638</v>
      </c>
      <c r="I84" s="347" t="s">
        <v>3622</v>
      </c>
      <c r="J84" s="347">
        <v>20</v>
      </c>
      <c r="K84" s="337"/>
    </row>
    <row r="85" spans="2:11" ht="15" customHeight="1">
      <c r="B85" s="346"/>
      <c r="C85" s="324" t="s">
        <v>3639</v>
      </c>
      <c r="D85" s="324"/>
      <c r="E85" s="324"/>
      <c r="F85" s="345" t="s">
        <v>3626</v>
      </c>
      <c r="G85" s="344"/>
      <c r="H85" s="324" t="s">
        <v>3640</v>
      </c>
      <c r="I85" s="324" t="s">
        <v>3622</v>
      </c>
      <c r="J85" s="324">
        <v>50</v>
      </c>
      <c r="K85" s="337"/>
    </row>
    <row r="86" spans="2:11" ht="15" customHeight="1">
      <c r="B86" s="346"/>
      <c r="C86" s="324" t="s">
        <v>3641</v>
      </c>
      <c r="D86" s="324"/>
      <c r="E86" s="324"/>
      <c r="F86" s="345" t="s">
        <v>3626</v>
      </c>
      <c r="G86" s="344"/>
      <c r="H86" s="324" t="s">
        <v>3642</v>
      </c>
      <c r="I86" s="324" t="s">
        <v>3622</v>
      </c>
      <c r="J86" s="324">
        <v>20</v>
      </c>
      <c r="K86" s="337"/>
    </row>
    <row r="87" spans="2:11" ht="15" customHeight="1">
      <c r="B87" s="346"/>
      <c r="C87" s="324" t="s">
        <v>3643</v>
      </c>
      <c r="D87" s="324"/>
      <c r="E87" s="324"/>
      <c r="F87" s="345" t="s">
        <v>3626</v>
      </c>
      <c r="G87" s="344"/>
      <c r="H87" s="324" t="s">
        <v>3644</v>
      </c>
      <c r="I87" s="324" t="s">
        <v>3622</v>
      </c>
      <c r="J87" s="324">
        <v>20</v>
      </c>
      <c r="K87" s="337"/>
    </row>
    <row r="88" spans="2:11" ht="15" customHeight="1">
      <c r="B88" s="346"/>
      <c r="C88" s="324" t="s">
        <v>3645</v>
      </c>
      <c r="D88" s="324"/>
      <c r="E88" s="324"/>
      <c r="F88" s="345" t="s">
        <v>3626</v>
      </c>
      <c r="G88" s="344"/>
      <c r="H88" s="324" t="s">
        <v>3646</v>
      </c>
      <c r="I88" s="324" t="s">
        <v>3622</v>
      </c>
      <c r="J88" s="324">
        <v>50</v>
      </c>
      <c r="K88" s="337"/>
    </row>
    <row r="89" spans="2:11" ht="15" customHeight="1">
      <c r="B89" s="346"/>
      <c r="C89" s="324" t="s">
        <v>3647</v>
      </c>
      <c r="D89" s="324"/>
      <c r="E89" s="324"/>
      <c r="F89" s="345" t="s">
        <v>3626</v>
      </c>
      <c r="G89" s="344"/>
      <c r="H89" s="324" t="s">
        <v>3647</v>
      </c>
      <c r="I89" s="324" t="s">
        <v>3622</v>
      </c>
      <c r="J89" s="324">
        <v>50</v>
      </c>
      <c r="K89" s="337"/>
    </row>
    <row r="90" spans="2:11" ht="15" customHeight="1">
      <c r="B90" s="346"/>
      <c r="C90" s="324" t="s">
        <v>158</v>
      </c>
      <c r="D90" s="324"/>
      <c r="E90" s="324"/>
      <c r="F90" s="345" t="s">
        <v>3626</v>
      </c>
      <c r="G90" s="344"/>
      <c r="H90" s="324" t="s">
        <v>3648</v>
      </c>
      <c r="I90" s="324" t="s">
        <v>3622</v>
      </c>
      <c r="J90" s="324">
        <v>255</v>
      </c>
      <c r="K90" s="337"/>
    </row>
    <row r="91" spans="2:11" ht="15" customHeight="1">
      <c r="B91" s="346"/>
      <c r="C91" s="324" t="s">
        <v>3649</v>
      </c>
      <c r="D91" s="324"/>
      <c r="E91" s="324"/>
      <c r="F91" s="345" t="s">
        <v>3620</v>
      </c>
      <c r="G91" s="344"/>
      <c r="H91" s="324" t="s">
        <v>3650</v>
      </c>
      <c r="I91" s="324" t="s">
        <v>3651</v>
      </c>
      <c r="J91" s="324"/>
      <c r="K91" s="337"/>
    </row>
    <row r="92" spans="2:11" ht="15" customHeight="1">
      <c r="B92" s="346"/>
      <c r="C92" s="324" t="s">
        <v>3652</v>
      </c>
      <c r="D92" s="324"/>
      <c r="E92" s="324"/>
      <c r="F92" s="345" t="s">
        <v>3620</v>
      </c>
      <c r="G92" s="344"/>
      <c r="H92" s="324" t="s">
        <v>3653</v>
      </c>
      <c r="I92" s="324" t="s">
        <v>3654</v>
      </c>
      <c r="J92" s="324"/>
      <c r="K92" s="337"/>
    </row>
    <row r="93" spans="2:11" ht="15" customHeight="1">
      <c r="B93" s="346"/>
      <c r="C93" s="324" t="s">
        <v>3655</v>
      </c>
      <c r="D93" s="324"/>
      <c r="E93" s="324"/>
      <c r="F93" s="345" t="s">
        <v>3620</v>
      </c>
      <c r="G93" s="344"/>
      <c r="H93" s="324" t="s">
        <v>3655</v>
      </c>
      <c r="I93" s="324" t="s">
        <v>3654</v>
      </c>
      <c r="J93" s="324"/>
      <c r="K93" s="337"/>
    </row>
    <row r="94" spans="2:11" ht="15" customHeight="1">
      <c r="B94" s="346"/>
      <c r="C94" s="324" t="s">
        <v>41</v>
      </c>
      <c r="D94" s="324"/>
      <c r="E94" s="324"/>
      <c r="F94" s="345" t="s">
        <v>3620</v>
      </c>
      <c r="G94" s="344"/>
      <c r="H94" s="324" t="s">
        <v>3656</v>
      </c>
      <c r="I94" s="324" t="s">
        <v>3654</v>
      </c>
      <c r="J94" s="324"/>
      <c r="K94" s="337"/>
    </row>
    <row r="95" spans="2:11" ht="15" customHeight="1">
      <c r="B95" s="346"/>
      <c r="C95" s="324" t="s">
        <v>51</v>
      </c>
      <c r="D95" s="324"/>
      <c r="E95" s="324"/>
      <c r="F95" s="345" t="s">
        <v>3620</v>
      </c>
      <c r="G95" s="344"/>
      <c r="H95" s="324" t="s">
        <v>3657</v>
      </c>
      <c r="I95" s="324" t="s">
        <v>3654</v>
      </c>
      <c r="J95" s="324"/>
      <c r="K95" s="337"/>
    </row>
    <row r="96" spans="2:11" ht="15" customHeight="1">
      <c r="B96" s="349"/>
      <c r="C96" s="350"/>
      <c r="D96" s="350"/>
      <c r="E96" s="350"/>
      <c r="F96" s="350"/>
      <c r="G96" s="350"/>
      <c r="H96" s="350"/>
      <c r="I96" s="350"/>
      <c r="J96" s="350"/>
      <c r="K96" s="351"/>
    </row>
    <row r="97" spans="2:11" ht="18.75" customHeight="1">
      <c r="B97" s="352"/>
      <c r="C97" s="353"/>
      <c r="D97" s="353"/>
      <c r="E97" s="353"/>
      <c r="F97" s="353"/>
      <c r="G97" s="353"/>
      <c r="H97" s="353"/>
      <c r="I97" s="353"/>
      <c r="J97" s="353"/>
      <c r="K97" s="352"/>
    </row>
    <row r="98" spans="2:11" ht="18.75" customHeight="1">
      <c r="B98" s="331"/>
      <c r="C98" s="331"/>
      <c r="D98" s="331"/>
      <c r="E98" s="331"/>
      <c r="F98" s="331"/>
      <c r="G98" s="331"/>
      <c r="H98" s="331"/>
      <c r="I98" s="331"/>
      <c r="J98" s="331"/>
      <c r="K98" s="331"/>
    </row>
    <row r="99" spans="2:11" ht="7.5" customHeight="1">
      <c r="B99" s="332"/>
      <c r="C99" s="333"/>
      <c r="D99" s="333"/>
      <c r="E99" s="333"/>
      <c r="F99" s="333"/>
      <c r="G99" s="333"/>
      <c r="H99" s="333"/>
      <c r="I99" s="333"/>
      <c r="J99" s="333"/>
      <c r="K99" s="334"/>
    </row>
    <row r="100" spans="2:11" ht="45" customHeight="1">
      <c r="B100" s="335"/>
      <c r="C100" s="336" t="s">
        <v>3658</v>
      </c>
      <c r="D100" s="336"/>
      <c r="E100" s="336"/>
      <c r="F100" s="336"/>
      <c r="G100" s="336"/>
      <c r="H100" s="336"/>
      <c r="I100" s="336"/>
      <c r="J100" s="336"/>
      <c r="K100" s="337"/>
    </row>
    <row r="101" spans="2:11" ht="17.25" customHeight="1">
      <c r="B101" s="335"/>
      <c r="C101" s="338" t="s">
        <v>3614</v>
      </c>
      <c r="D101" s="338"/>
      <c r="E101" s="338"/>
      <c r="F101" s="338" t="s">
        <v>3615</v>
      </c>
      <c r="G101" s="339"/>
      <c r="H101" s="338" t="s">
        <v>153</v>
      </c>
      <c r="I101" s="338" t="s">
        <v>60</v>
      </c>
      <c r="J101" s="338" t="s">
        <v>3616</v>
      </c>
      <c r="K101" s="337"/>
    </row>
    <row r="102" spans="2:11" ht="17.25" customHeight="1">
      <c r="B102" s="335"/>
      <c r="C102" s="340" t="s">
        <v>3617</v>
      </c>
      <c r="D102" s="340"/>
      <c r="E102" s="340"/>
      <c r="F102" s="341" t="s">
        <v>3618</v>
      </c>
      <c r="G102" s="342"/>
      <c r="H102" s="340"/>
      <c r="I102" s="340"/>
      <c r="J102" s="340" t="s">
        <v>3619</v>
      </c>
      <c r="K102" s="337"/>
    </row>
    <row r="103" spans="2:11" ht="5.25" customHeight="1">
      <c r="B103" s="335"/>
      <c r="C103" s="338"/>
      <c r="D103" s="338"/>
      <c r="E103" s="338"/>
      <c r="F103" s="338"/>
      <c r="G103" s="354"/>
      <c r="H103" s="338"/>
      <c r="I103" s="338"/>
      <c r="J103" s="338"/>
      <c r="K103" s="337"/>
    </row>
    <row r="104" spans="2:11" ht="15" customHeight="1">
      <c r="B104" s="335"/>
      <c r="C104" s="324" t="s">
        <v>56</v>
      </c>
      <c r="D104" s="343"/>
      <c r="E104" s="343"/>
      <c r="F104" s="345" t="s">
        <v>3620</v>
      </c>
      <c r="G104" s="354"/>
      <c r="H104" s="324" t="s">
        <v>3659</v>
      </c>
      <c r="I104" s="324" t="s">
        <v>3622</v>
      </c>
      <c r="J104" s="324">
        <v>20</v>
      </c>
      <c r="K104" s="337"/>
    </row>
    <row r="105" spans="2:11" ht="15" customHeight="1">
      <c r="B105" s="335"/>
      <c r="C105" s="324" t="s">
        <v>3623</v>
      </c>
      <c r="D105" s="324"/>
      <c r="E105" s="324"/>
      <c r="F105" s="345" t="s">
        <v>3620</v>
      </c>
      <c r="G105" s="324"/>
      <c r="H105" s="324" t="s">
        <v>3659</v>
      </c>
      <c r="I105" s="324" t="s">
        <v>3622</v>
      </c>
      <c r="J105" s="324">
        <v>120</v>
      </c>
      <c r="K105" s="337"/>
    </row>
    <row r="106" spans="2:11" ht="15" customHeight="1">
      <c r="B106" s="346"/>
      <c r="C106" s="324" t="s">
        <v>3625</v>
      </c>
      <c r="D106" s="324"/>
      <c r="E106" s="324"/>
      <c r="F106" s="345" t="s">
        <v>3626</v>
      </c>
      <c r="G106" s="324"/>
      <c r="H106" s="324" t="s">
        <v>3659</v>
      </c>
      <c r="I106" s="324" t="s">
        <v>3622</v>
      </c>
      <c r="J106" s="324">
        <v>50</v>
      </c>
      <c r="K106" s="337"/>
    </row>
    <row r="107" spans="2:11" ht="15" customHeight="1">
      <c r="B107" s="346"/>
      <c r="C107" s="324" t="s">
        <v>3628</v>
      </c>
      <c r="D107" s="324"/>
      <c r="E107" s="324"/>
      <c r="F107" s="345" t="s">
        <v>3620</v>
      </c>
      <c r="G107" s="324"/>
      <c r="H107" s="324" t="s">
        <v>3659</v>
      </c>
      <c r="I107" s="324" t="s">
        <v>3630</v>
      </c>
      <c r="J107" s="324"/>
      <c r="K107" s="337"/>
    </row>
    <row r="108" spans="2:11" ht="15" customHeight="1">
      <c r="B108" s="346"/>
      <c r="C108" s="324" t="s">
        <v>3639</v>
      </c>
      <c r="D108" s="324"/>
      <c r="E108" s="324"/>
      <c r="F108" s="345" t="s">
        <v>3626</v>
      </c>
      <c r="G108" s="324"/>
      <c r="H108" s="324" t="s">
        <v>3659</v>
      </c>
      <c r="I108" s="324" t="s">
        <v>3622</v>
      </c>
      <c r="J108" s="324">
        <v>50</v>
      </c>
      <c r="K108" s="337"/>
    </row>
    <row r="109" spans="2:11" ht="15" customHeight="1">
      <c r="B109" s="346"/>
      <c r="C109" s="324" t="s">
        <v>3647</v>
      </c>
      <c r="D109" s="324"/>
      <c r="E109" s="324"/>
      <c r="F109" s="345" t="s">
        <v>3626</v>
      </c>
      <c r="G109" s="324"/>
      <c r="H109" s="324" t="s">
        <v>3659</v>
      </c>
      <c r="I109" s="324" t="s">
        <v>3622</v>
      </c>
      <c r="J109" s="324">
        <v>50</v>
      </c>
      <c r="K109" s="337"/>
    </row>
    <row r="110" spans="2:11" ht="15" customHeight="1">
      <c r="B110" s="346"/>
      <c r="C110" s="324" t="s">
        <v>3645</v>
      </c>
      <c r="D110" s="324"/>
      <c r="E110" s="324"/>
      <c r="F110" s="345" t="s">
        <v>3626</v>
      </c>
      <c r="G110" s="324"/>
      <c r="H110" s="324" t="s">
        <v>3659</v>
      </c>
      <c r="I110" s="324" t="s">
        <v>3622</v>
      </c>
      <c r="J110" s="324">
        <v>50</v>
      </c>
      <c r="K110" s="337"/>
    </row>
    <row r="111" spans="2:11" ht="15" customHeight="1">
      <c r="B111" s="346"/>
      <c r="C111" s="324" t="s">
        <v>56</v>
      </c>
      <c r="D111" s="324"/>
      <c r="E111" s="324"/>
      <c r="F111" s="345" t="s">
        <v>3620</v>
      </c>
      <c r="G111" s="324"/>
      <c r="H111" s="324" t="s">
        <v>3660</v>
      </c>
      <c r="I111" s="324" t="s">
        <v>3622</v>
      </c>
      <c r="J111" s="324">
        <v>20</v>
      </c>
      <c r="K111" s="337"/>
    </row>
    <row r="112" spans="2:11" ht="15" customHeight="1">
      <c r="B112" s="346"/>
      <c r="C112" s="324" t="s">
        <v>3661</v>
      </c>
      <c r="D112" s="324"/>
      <c r="E112" s="324"/>
      <c r="F112" s="345" t="s">
        <v>3620</v>
      </c>
      <c r="G112" s="324"/>
      <c r="H112" s="324" t="s">
        <v>3662</v>
      </c>
      <c r="I112" s="324" t="s">
        <v>3622</v>
      </c>
      <c r="J112" s="324">
        <v>120</v>
      </c>
      <c r="K112" s="337"/>
    </row>
    <row r="113" spans="2:11" ht="15" customHeight="1">
      <c r="B113" s="346"/>
      <c r="C113" s="324" t="s">
        <v>41</v>
      </c>
      <c r="D113" s="324"/>
      <c r="E113" s="324"/>
      <c r="F113" s="345" t="s">
        <v>3620</v>
      </c>
      <c r="G113" s="324"/>
      <c r="H113" s="324" t="s">
        <v>3663</v>
      </c>
      <c r="I113" s="324" t="s">
        <v>3654</v>
      </c>
      <c r="J113" s="324"/>
      <c r="K113" s="337"/>
    </row>
    <row r="114" spans="2:11" ht="15" customHeight="1">
      <c r="B114" s="346"/>
      <c r="C114" s="324" t="s">
        <v>51</v>
      </c>
      <c r="D114" s="324"/>
      <c r="E114" s="324"/>
      <c r="F114" s="345" t="s">
        <v>3620</v>
      </c>
      <c r="G114" s="324"/>
      <c r="H114" s="324" t="s">
        <v>3664</v>
      </c>
      <c r="I114" s="324" t="s">
        <v>3654</v>
      </c>
      <c r="J114" s="324"/>
      <c r="K114" s="337"/>
    </row>
    <row r="115" spans="2:11" ht="15" customHeight="1">
      <c r="B115" s="346"/>
      <c r="C115" s="324" t="s">
        <v>60</v>
      </c>
      <c r="D115" s="324"/>
      <c r="E115" s="324"/>
      <c r="F115" s="345" t="s">
        <v>3620</v>
      </c>
      <c r="G115" s="324"/>
      <c r="H115" s="324" t="s">
        <v>3665</v>
      </c>
      <c r="I115" s="324" t="s">
        <v>3666</v>
      </c>
      <c r="J115" s="324"/>
      <c r="K115" s="337"/>
    </row>
    <row r="116" spans="2:11" ht="15" customHeight="1">
      <c r="B116" s="349"/>
      <c r="C116" s="355"/>
      <c r="D116" s="355"/>
      <c r="E116" s="355"/>
      <c r="F116" s="355"/>
      <c r="G116" s="355"/>
      <c r="H116" s="355"/>
      <c r="I116" s="355"/>
      <c r="J116" s="355"/>
      <c r="K116" s="351"/>
    </row>
    <row r="117" spans="2:11" ht="18.75" customHeight="1">
      <c r="B117" s="356"/>
      <c r="C117" s="320"/>
      <c r="D117" s="320"/>
      <c r="E117" s="320"/>
      <c r="F117" s="357"/>
      <c r="G117" s="320"/>
      <c r="H117" s="320"/>
      <c r="I117" s="320"/>
      <c r="J117" s="320"/>
      <c r="K117" s="356"/>
    </row>
    <row r="118" spans="2:11" ht="18.75" customHeight="1">
      <c r="B118" s="331"/>
      <c r="C118" s="331"/>
      <c r="D118" s="331"/>
      <c r="E118" s="331"/>
      <c r="F118" s="331"/>
      <c r="G118" s="331"/>
      <c r="H118" s="331"/>
      <c r="I118" s="331"/>
      <c r="J118" s="331"/>
      <c r="K118" s="331"/>
    </row>
    <row r="119" spans="2:11" ht="7.5" customHeight="1">
      <c r="B119" s="358"/>
      <c r="C119" s="359"/>
      <c r="D119" s="359"/>
      <c r="E119" s="359"/>
      <c r="F119" s="359"/>
      <c r="G119" s="359"/>
      <c r="H119" s="359"/>
      <c r="I119" s="359"/>
      <c r="J119" s="359"/>
      <c r="K119" s="360"/>
    </row>
    <row r="120" spans="2:11" ht="45" customHeight="1">
      <c r="B120" s="361"/>
      <c r="C120" s="314" t="s">
        <v>3667</v>
      </c>
      <c r="D120" s="314"/>
      <c r="E120" s="314"/>
      <c r="F120" s="314"/>
      <c r="G120" s="314"/>
      <c r="H120" s="314"/>
      <c r="I120" s="314"/>
      <c r="J120" s="314"/>
      <c r="K120" s="362"/>
    </row>
    <row r="121" spans="2:11" ht="17.25" customHeight="1">
      <c r="B121" s="363"/>
      <c r="C121" s="338" t="s">
        <v>3614</v>
      </c>
      <c r="D121" s="338"/>
      <c r="E121" s="338"/>
      <c r="F121" s="338" t="s">
        <v>3615</v>
      </c>
      <c r="G121" s="339"/>
      <c r="H121" s="338" t="s">
        <v>153</v>
      </c>
      <c r="I121" s="338" t="s">
        <v>60</v>
      </c>
      <c r="J121" s="338" t="s">
        <v>3616</v>
      </c>
      <c r="K121" s="364"/>
    </row>
    <row r="122" spans="2:11" ht="17.25" customHeight="1">
      <c r="B122" s="363"/>
      <c r="C122" s="340" t="s">
        <v>3617</v>
      </c>
      <c r="D122" s="340"/>
      <c r="E122" s="340"/>
      <c r="F122" s="341" t="s">
        <v>3618</v>
      </c>
      <c r="G122" s="342"/>
      <c r="H122" s="340"/>
      <c r="I122" s="340"/>
      <c r="J122" s="340" t="s">
        <v>3619</v>
      </c>
      <c r="K122" s="364"/>
    </row>
    <row r="123" spans="2:11" ht="5.25" customHeight="1">
      <c r="B123" s="365"/>
      <c r="C123" s="343"/>
      <c r="D123" s="343"/>
      <c r="E123" s="343"/>
      <c r="F123" s="343"/>
      <c r="G123" s="324"/>
      <c r="H123" s="343"/>
      <c r="I123" s="343"/>
      <c r="J123" s="343"/>
      <c r="K123" s="366"/>
    </row>
    <row r="124" spans="2:11" ht="15" customHeight="1">
      <c r="B124" s="365"/>
      <c r="C124" s="324" t="s">
        <v>3623</v>
      </c>
      <c r="D124" s="343"/>
      <c r="E124" s="343"/>
      <c r="F124" s="345" t="s">
        <v>3620</v>
      </c>
      <c r="G124" s="324"/>
      <c r="H124" s="324" t="s">
        <v>3659</v>
      </c>
      <c r="I124" s="324" t="s">
        <v>3622</v>
      </c>
      <c r="J124" s="324">
        <v>120</v>
      </c>
      <c r="K124" s="367"/>
    </row>
    <row r="125" spans="2:11" ht="15" customHeight="1">
      <c r="B125" s="365"/>
      <c r="C125" s="324" t="s">
        <v>3668</v>
      </c>
      <c r="D125" s="324"/>
      <c r="E125" s="324"/>
      <c r="F125" s="345" t="s">
        <v>3620</v>
      </c>
      <c r="G125" s="324"/>
      <c r="H125" s="324" t="s">
        <v>3669</v>
      </c>
      <c r="I125" s="324" t="s">
        <v>3622</v>
      </c>
      <c r="J125" s="324" t="s">
        <v>3670</v>
      </c>
      <c r="K125" s="367"/>
    </row>
    <row r="126" spans="2:11" ht="15" customHeight="1">
      <c r="B126" s="365"/>
      <c r="C126" s="324" t="s">
        <v>86</v>
      </c>
      <c r="D126" s="324"/>
      <c r="E126" s="324"/>
      <c r="F126" s="345" t="s">
        <v>3620</v>
      </c>
      <c r="G126" s="324"/>
      <c r="H126" s="324" t="s">
        <v>3671</v>
      </c>
      <c r="I126" s="324" t="s">
        <v>3622</v>
      </c>
      <c r="J126" s="324" t="s">
        <v>3670</v>
      </c>
      <c r="K126" s="367"/>
    </row>
    <row r="127" spans="2:11" ht="15" customHeight="1">
      <c r="B127" s="365"/>
      <c r="C127" s="324" t="s">
        <v>3631</v>
      </c>
      <c r="D127" s="324"/>
      <c r="E127" s="324"/>
      <c r="F127" s="345" t="s">
        <v>3626</v>
      </c>
      <c r="G127" s="324"/>
      <c r="H127" s="324" t="s">
        <v>3632</v>
      </c>
      <c r="I127" s="324" t="s">
        <v>3622</v>
      </c>
      <c r="J127" s="324">
        <v>15</v>
      </c>
      <c r="K127" s="367"/>
    </row>
    <row r="128" spans="2:11" ht="15" customHeight="1">
      <c r="B128" s="365"/>
      <c r="C128" s="347" t="s">
        <v>3633</v>
      </c>
      <c r="D128" s="347"/>
      <c r="E128" s="347"/>
      <c r="F128" s="348" t="s">
        <v>3626</v>
      </c>
      <c r="G128" s="347"/>
      <c r="H128" s="347" t="s">
        <v>3634</v>
      </c>
      <c r="I128" s="347" t="s">
        <v>3622</v>
      </c>
      <c r="J128" s="347">
        <v>15</v>
      </c>
      <c r="K128" s="367"/>
    </row>
    <row r="129" spans="2:11" ht="15" customHeight="1">
      <c r="B129" s="365"/>
      <c r="C129" s="347" t="s">
        <v>3635</v>
      </c>
      <c r="D129" s="347"/>
      <c r="E129" s="347"/>
      <c r="F129" s="348" t="s">
        <v>3626</v>
      </c>
      <c r="G129" s="347"/>
      <c r="H129" s="347" t="s">
        <v>3636</v>
      </c>
      <c r="I129" s="347" t="s">
        <v>3622</v>
      </c>
      <c r="J129" s="347">
        <v>20</v>
      </c>
      <c r="K129" s="367"/>
    </row>
    <row r="130" spans="2:11" ht="15" customHeight="1">
      <c r="B130" s="365"/>
      <c r="C130" s="347" t="s">
        <v>3637</v>
      </c>
      <c r="D130" s="347"/>
      <c r="E130" s="347"/>
      <c r="F130" s="348" t="s">
        <v>3626</v>
      </c>
      <c r="G130" s="347"/>
      <c r="H130" s="347" t="s">
        <v>3638</v>
      </c>
      <c r="I130" s="347" t="s">
        <v>3622</v>
      </c>
      <c r="J130" s="347">
        <v>20</v>
      </c>
      <c r="K130" s="367"/>
    </row>
    <row r="131" spans="2:11" ht="15" customHeight="1">
      <c r="B131" s="365"/>
      <c r="C131" s="324" t="s">
        <v>3625</v>
      </c>
      <c r="D131" s="324"/>
      <c r="E131" s="324"/>
      <c r="F131" s="345" t="s">
        <v>3626</v>
      </c>
      <c r="G131" s="324"/>
      <c r="H131" s="324" t="s">
        <v>3659</v>
      </c>
      <c r="I131" s="324" t="s">
        <v>3622</v>
      </c>
      <c r="J131" s="324">
        <v>50</v>
      </c>
      <c r="K131" s="367"/>
    </row>
    <row r="132" spans="2:11" ht="15" customHeight="1">
      <c r="B132" s="365"/>
      <c r="C132" s="324" t="s">
        <v>3639</v>
      </c>
      <c r="D132" s="324"/>
      <c r="E132" s="324"/>
      <c r="F132" s="345" t="s">
        <v>3626</v>
      </c>
      <c r="G132" s="324"/>
      <c r="H132" s="324" t="s">
        <v>3659</v>
      </c>
      <c r="I132" s="324" t="s">
        <v>3622</v>
      </c>
      <c r="J132" s="324">
        <v>50</v>
      </c>
      <c r="K132" s="367"/>
    </row>
    <row r="133" spans="2:11" ht="15" customHeight="1">
      <c r="B133" s="365"/>
      <c r="C133" s="324" t="s">
        <v>3645</v>
      </c>
      <c r="D133" s="324"/>
      <c r="E133" s="324"/>
      <c r="F133" s="345" t="s">
        <v>3626</v>
      </c>
      <c r="G133" s="324"/>
      <c r="H133" s="324" t="s">
        <v>3659</v>
      </c>
      <c r="I133" s="324" t="s">
        <v>3622</v>
      </c>
      <c r="J133" s="324">
        <v>50</v>
      </c>
      <c r="K133" s="367"/>
    </row>
    <row r="134" spans="2:11" ht="15" customHeight="1">
      <c r="B134" s="365"/>
      <c r="C134" s="324" t="s">
        <v>3647</v>
      </c>
      <c r="D134" s="324"/>
      <c r="E134" s="324"/>
      <c r="F134" s="345" t="s">
        <v>3626</v>
      </c>
      <c r="G134" s="324"/>
      <c r="H134" s="324" t="s">
        <v>3659</v>
      </c>
      <c r="I134" s="324" t="s">
        <v>3622</v>
      </c>
      <c r="J134" s="324">
        <v>50</v>
      </c>
      <c r="K134" s="367"/>
    </row>
    <row r="135" spans="2:11" ht="15" customHeight="1">
      <c r="B135" s="365"/>
      <c r="C135" s="324" t="s">
        <v>158</v>
      </c>
      <c r="D135" s="324"/>
      <c r="E135" s="324"/>
      <c r="F135" s="345" t="s">
        <v>3626</v>
      </c>
      <c r="G135" s="324"/>
      <c r="H135" s="324" t="s">
        <v>3672</v>
      </c>
      <c r="I135" s="324" t="s">
        <v>3622</v>
      </c>
      <c r="J135" s="324">
        <v>255</v>
      </c>
      <c r="K135" s="367"/>
    </row>
    <row r="136" spans="2:11" ht="15" customHeight="1">
      <c r="B136" s="365"/>
      <c r="C136" s="324" t="s">
        <v>3649</v>
      </c>
      <c r="D136" s="324"/>
      <c r="E136" s="324"/>
      <c r="F136" s="345" t="s">
        <v>3620</v>
      </c>
      <c r="G136" s="324"/>
      <c r="H136" s="324" t="s">
        <v>3673</v>
      </c>
      <c r="I136" s="324" t="s">
        <v>3651</v>
      </c>
      <c r="J136" s="324"/>
      <c r="K136" s="367"/>
    </row>
    <row r="137" spans="2:11" ht="15" customHeight="1">
      <c r="B137" s="365"/>
      <c r="C137" s="324" t="s">
        <v>3652</v>
      </c>
      <c r="D137" s="324"/>
      <c r="E137" s="324"/>
      <c r="F137" s="345" t="s">
        <v>3620</v>
      </c>
      <c r="G137" s="324"/>
      <c r="H137" s="324" t="s">
        <v>3674</v>
      </c>
      <c r="I137" s="324" t="s">
        <v>3654</v>
      </c>
      <c r="J137" s="324"/>
      <c r="K137" s="367"/>
    </row>
    <row r="138" spans="2:11" ht="15" customHeight="1">
      <c r="B138" s="365"/>
      <c r="C138" s="324" t="s">
        <v>3655</v>
      </c>
      <c r="D138" s="324"/>
      <c r="E138" s="324"/>
      <c r="F138" s="345" t="s">
        <v>3620</v>
      </c>
      <c r="G138" s="324"/>
      <c r="H138" s="324" t="s">
        <v>3655</v>
      </c>
      <c r="I138" s="324" t="s">
        <v>3654</v>
      </c>
      <c r="J138" s="324"/>
      <c r="K138" s="367"/>
    </row>
    <row r="139" spans="2:11" ht="15" customHeight="1">
      <c r="B139" s="365"/>
      <c r="C139" s="324" t="s">
        <v>41</v>
      </c>
      <c r="D139" s="324"/>
      <c r="E139" s="324"/>
      <c r="F139" s="345" t="s">
        <v>3620</v>
      </c>
      <c r="G139" s="324"/>
      <c r="H139" s="324" t="s">
        <v>3675</v>
      </c>
      <c r="I139" s="324" t="s">
        <v>3654</v>
      </c>
      <c r="J139" s="324"/>
      <c r="K139" s="367"/>
    </row>
    <row r="140" spans="2:11" ht="15" customHeight="1">
      <c r="B140" s="365"/>
      <c r="C140" s="324" t="s">
        <v>3676</v>
      </c>
      <c r="D140" s="324"/>
      <c r="E140" s="324"/>
      <c r="F140" s="345" t="s">
        <v>3620</v>
      </c>
      <c r="G140" s="324"/>
      <c r="H140" s="324" t="s">
        <v>3677</v>
      </c>
      <c r="I140" s="324" t="s">
        <v>3654</v>
      </c>
      <c r="J140" s="324"/>
      <c r="K140" s="367"/>
    </row>
    <row r="141" spans="2:11" ht="15" customHeight="1">
      <c r="B141" s="368"/>
      <c r="C141" s="369"/>
      <c r="D141" s="369"/>
      <c r="E141" s="369"/>
      <c r="F141" s="369"/>
      <c r="G141" s="369"/>
      <c r="H141" s="369"/>
      <c r="I141" s="369"/>
      <c r="J141" s="369"/>
      <c r="K141" s="370"/>
    </row>
    <row r="142" spans="2:11" ht="18.75" customHeight="1">
      <c r="B142" s="320"/>
      <c r="C142" s="320"/>
      <c r="D142" s="320"/>
      <c r="E142" s="320"/>
      <c r="F142" s="357"/>
      <c r="G142" s="320"/>
      <c r="H142" s="320"/>
      <c r="I142" s="320"/>
      <c r="J142" s="320"/>
      <c r="K142" s="320"/>
    </row>
    <row r="143" spans="2:11" ht="18.75" customHeight="1">
      <c r="B143" s="331"/>
      <c r="C143" s="331"/>
      <c r="D143" s="331"/>
      <c r="E143" s="331"/>
      <c r="F143" s="331"/>
      <c r="G143" s="331"/>
      <c r="H143" s="331"/>
      <c r="I143" s="331"/>
      <c r="J143" s="331"/>
      <c r="K143" s="331"/>
    </row>
    <row r="144" spans="2:11" ht="7.5" customHeight="1">
      <c r="B144" s="332"/>
      <c r="C144" s="333"/>
      <c r="D144" s="333"/>
      <c r="E144" s="333"/>
      <c r="F144" s="333"/>
      <c r="G144" s="333"/>
      <c r="H144" s="333"/>
      <c r="I144" s="333"/>
      <c r="J144" s="333"/>
      <c r="K144" s="334"/>
    </row>
    <row r="145" spans="2:11" ht="45" customHeight="1">
      <c r="B145" s="335"/>
      <c r="C145" s="336" t="s">
        <v>3678</v>
      </c>
      <c r="D145" s="336"/>
      <c r="E145" s="336"/>
      <c r="F145" s="336"/>
      <c r="G145" s="336"/>
      <c r="H145" s="336"/>
      <c r="I145" s="336"/>
      <c r="J145" s="336"/>
      <c r="K145" s="337"/>
    </row>
    <row r="146" spans="2:11" ht="17.25" customHeight="1">
      <c r="B146" s="335"/>
      <c r="C146" s="338" t="s">
        <v>3614</v>
      </c>
      <c r="D146" s="338"/>
      <c r="E146" s="338"/>
      <c r="F146" s="338" t="s">
        <v>3615</v>
      </c>
      <c r="G146" s="339"/>
      <c r="H146" s="338" t="s">
        <v>153</v>
      </c>
      <c r="I146" s="338" t="s">
        <v>60</v>
      </c>
      <c r="J146" s="338" t="s">
        <v>3616</v>
      </c>
      <c r="K146" s="337"/>
    </row>
    <row r="147" spans="2:11" ht="17.25" customHeight="1">
      <c r="B147" s="335"/>
      <c r="C147" s="340" t="s">
        <v>3617</v>
      </c>
      <c r="D147" s="340"/>
      <c r="E147" s="340"/>
      <c r="F147" s="341" t="s">
        <v>3618</v>
      </c>
      <c r="G147" s="342"/>
      <c r="H147" s="340"/>
      <c r="I147" s="340"/>
      <c r="J147" s="340" t="s">
        <v>3619</v>
      </c>
      <c r="K147" s="337"/>
    </row>
    <row r="148" spans="2:11" ht="5.25" customHeight="1">
      <c r="B148" s="346"/>
      <c r="C148" s="343"/>
      <c r="D148" s="343"/>
      <c r="E148" s="343"/>
      <c r="F148" s="343"/>
      <c r="G148" s="344"/>
      <c r="H148" s="343"/>
      <c r="I148" s="343"/>
      <c r="J148" s="343"/>
      <c r="K148" s="367"/>
    </row>
    <row r="149" spans="2:11" ht="15" customHeight="1">
      <c r="B149" s="346"/>
      <c r="C149" s="371" t="s">
        <v>3623</v>
      </c>
      <c r="D149" s="324"/>
      <c r="E149" s="324"/>
      <c r="F149" s="372" t="s">
        <v>3620</v>
      </c>
      <c r="G149" s="324"/>
      <c r="H149" s="371" t="s">
        <v>3659</v>
      </c>
      <c r="I149" s="371" t="s">
        <v>3622</v>
      </c>
      <c r="J149" s="371">
        <v>120</v>
      </c>
      <c r="K149" s="367"/>
    </row>
    <row r="150" spans="2:11" ht="15" customHeight="1">
      <c r="B150" s="346"/>
      <c r="C150" s="371" t="s">
        <v>3668</v>
      </c>
      <c r="D150" s="324"/>
      <c r="E150" s="324"/>
      <c r="F150" s="372" t="s">
        <v>3620</v>
      </c>
      <c r="G150" s="324"/>
      <c r="H150" s="371" t="s">
        <v>3679</v>
      </c>
      <c r="I150" s="371" t="s">
        <v>3622</v>
      </c>
      <c r="J150" s="371" t="s">
        <v>3670</v>
      </c>
      <c r="K150" s="367"/>
    </row>
    <row r="151" spans="2:11" ht="15" customHeight="1">
      <c r="B151" s="346"/>
      <c r="C151" s="371" t="s">
        <v>86</v>
      </c>
      <c r="D151" s="324"/>
      <c r="E151" s="324"/>
      <c r="F151" s="372" t="s">
        <v>3620</v>
      </c>
      <c r="G151" s="324"/>
      <c r="H151" s="371" t="s">
        <v>3680</v>
      </c>
      <c r="I151" s="371" t="s">
        <v>3622</v>
      </c>
      <c r="J151" s="371" t="s">
        <v>3670</v>
      </c>
      <c r="K151" s="367"/>
    </row>
    <row r="152" spans="2:11" ht="15" customHeight="1">
      <c r="B152" s="346"/>
      <c r="C152" s="371" t="s">
        <v>3625</v>
      </c>
      <c r="D152" s="324"/>
      <c r="E152" s="324"/>
      <c r="F152" s="372" t="s">
        <v>3626</v>
      </c>
      <c r="G152" s="324"/>
      <c r="H152" s="371" t="s">
        <v>3659</v>
      </c>
      <c r="I152" s="371" t="s">
        <v>3622</v>
      </c>
      <c r="J152" s="371">
        <v>50</v>
      </c>
      <c r="K152" s="367"/>
    </row>
    <row r="153" spans="2:11" ht="15" customHeight="1">
      <c r="B153" s="346"/>
      <c r="C153" s="371" t="s">
        <v>3628</v>
      </c>
      <c r="D153" s="324"/>
      <c r="E153" s="324"/>
      <c r="F153" s="372" t="s">
        <v>3620</v>
      </c>
      <c r="G153" s="324"/>
      <c r="H153" s="371" t="s">
        <v>3659</v>
      </c>
      <c r="I153" s="371" t="s">
        <v>3630</v>
      </c>
      <c r="J153" s="371"/>
      <c r="K153" s="367"/>
    </row>
    <row r="154" spans="2:11" ht="15" customHeight="1">
      <c r="B154" s="346"/>
      <c r="C154" s="371" t="s">
        <v>3639</v>
      </c>
      <c r="D154" s="324"/>
      <c r="E154" s="324"/>
      <c r="F154" s="372" t="s">
        <v>3626</v>
      </c>
      <c r="G154" s="324"/>
      <c r="H154" s="371" t="s">
        <v>3659</v>
      </c>
      <c r="I154" s="371" t="s">
        <v>3622</v>
      </c>
      <c r="J154" s="371">
        <v>50</v>
      </c>
      <c r="K154" s="367"/>
    </row>
    <row r="155" spans="2:11" ht="15" customHeight="1">
      <c r="B155" s="346"/>
      <c r="C155" s="371" t="s">
        <v>3647</v>
      </c>
      <c r="D155" s="324"/>
      <c r="E155" s="324"/>
      <c r="F155" s="372" t="s">
        <v>3626</v>
      </c>
      <c r="G155" s="324"/>
      <c r="H155" s="371" t="s">
        <v>3659</v>
      </c>
      <c r="I155" s="371" t="s">
        <v>3622</v>
      </c>
      <c r="J155" s="371">
        <v>50</v>
      </c>
      <c r="K155" s="367"/>
    </row>
    <row r="156" spans="2:11" ht="15" customHeight="1">
      <c r="B156" s="346"/>
      <c r="C156" s="371" t="s">
        <v>3645</v>
      </c>
      <c r="D156" s="324"/>
      <c r="E156" s="324"/>
      <c r="F156" s="372" t="s">
        <v>3626</v>
      </c>
      <c r="G156" s="324"/>
      <c r="H156" s="371" t="s">
        <v>3659</v>
      </c>
      <c r="I156" s="371" t="s">
        <v>3622</v>
      </c>
      <c r="J156" s="371">
        <v>50</v>
      </c>
      <c r="K156" s="367"/>
    </row>
    <row r="157" spans="2:11" ht="15" customHeight="1">
      <c r="B157" s="346"/>
      <c r="C157" s="371" t="s">
        <v>115</v>
      </c>
      <c r="D157" s="324"/>
      <c r="E157" s="324"/>
      <c r="F157" s="372" t="s">
        <v>3620</v>
      </c>
      <c r="G157" s="324"/>
      <c r="H157" s="371" t="s">
        <v>3681</v>
      </c>
      <c r="I157" s="371" t="s">
        <v>3622</v>
      </c>
      <c r="J157" s="371" t="s">
        <v>3682</v>
      </c>
      <c r="K157" s="367"/>
    </row>
    <row r="158" spans="2:11" ht="15" customHeight="1">
      <c r="B158" s="346"/>
      <c r="C158" s="371" t="s">
        <v>3683</v>
      </c>
      <c r="D158" s="324"/>
      <c r="E158" s="324"/>
      <c r="F158" s="372" t="s">
        <v>3620</v>
      </c>
      <c r="G158" s="324"/>
      <c r="H158" s="371" t="s">
        <v>3684</v>
      </c>
      <c r="I158" s="371" t="s">
        <v>3654</v>
      </c>
      <c r="J158" s="371"/>
      <c r="K158" s="367"/>
    </row>
    <row r="159" spans="2:11" ht="15" customHeight="1">
      <c r="B159" s="373"/>
      <c r="C159" s="355"/>
      <c r="D159" s="355"/>
      <c r="E159" s="355"/>
      <c r="F159" s="355"/>
      <c r="G159" s="355"/>
      <c r="H159" s="355"/>
      <c r="I159" s="355"/>
      <c r="J159" s="355"/>
      <c r="K159" s="374"/>
    </row>
    <row r="160" spans="2:11" ht="18.75" customHeight="1">
      <c r="B160" s="320"/>
      <c r="C160" s="324"/>
      <c r="D160" s="324"/>
      <c r="E160" s="324"/>
      <c r="F160" s="345"/>
      <c r="G160" s="324"/>
      <c r="H160" s="324"/>
      <c r="I160" s="324"/>
      <c r="J160" s="324"/>
      <c r="K160" s="320"/>
    </row>
    <row r="161" spans="2:11" ht="18.75" customHeight="1">
      <c r="B161" s="331"/>
      <c r="C161" s="331"/>
      <c r="D161" s="331"/>
      <c r="E161" s="331"/>
      <c r="F161" s="331"/>
      <c r="G161" s="331"/>
      <c r="H161" s="331"/>
      <c r="I161" s="331"/>
      <c r="J161" s="331"/>
      <c r="K161" s="331"/>
    </row>
    <row r="162" spans="2:11" ht="7.5" customHeight="1">
      <c r="B162" s="310"/>
      <c r="C162" s="311"/>
      <c r="D162" s="311"/>
      <c r="E162" s="311"/>
      <c r="F162" s="311"/>
      <c r="G162" s="311"/>
      <c r="H162" s="311"/>
      <c r="I162" s="311"/>
      <c r="J162" s="311"/>
      <c r="K162" s="312"/>
    </row>
    <row r="163" spans="2:11" ht="45" customHeight="1">
      <c r="B163" s="313"/>
      <c r="C163" s="314" t="s">
        <v>3685</v>
      </c>
      <c r="D163" s="314"/>
      <c r="E163" s="314"/>
      <c r="F163" s="314"/>
      <c r="G163" s="314"/>
      <c r="H163" s="314"/>
      <c r="I163" s="314"/>
      <c r="J163" s="314"/>
      <c r="K163" s="315"/>
    </row>
    <row r="164" spans="2:11" ht="17.25" customHeight="1">
      <c r="B164" s="313"/>
      <c r="C164" s="338" t="s">
        <v>3614</v>
      </c>
      <c r="D164" s="338"/>
      <c r="E164" s="338"/>
      <c r="F164" s="338" t="s">
        <v>3615</v>
      </c>
      <c r="G164" s="375"/>
      <c r="H164" s="376" t="s">
        <v>153</v>
      </c>
      <c r="I164" s="376" t="s">
        <v>60</v>
      </c>
      <c r="J164" s="338" t="s">
        <v>3616</v>
      </c>
      <c r="K164" s="315"/>
    </row>
    <row r="165" spans="2:11" ht="17.25" customHeight="1">
      <c r="B165" s="316"/>
      <c r="C165" s="340" t="s">
        <v>3617</v>
      </c>
      <c r="D165" s="340"/>
      <c r="E165" s="340"/>
      <c r="F165" s="341" t="s">
        <v>3618</v>
      </c>
      <c r="G165" s="377"/>
      <c r="H165" s="378"/>
      <c r="I165" s="378"/>
      <c r="J165" s="340" t="s">
        <v>3619</v>
      </c>
      <c r="K165" s="318"/>
    </row>
    <row r="166" spans="2:11" ht="5.25" customHeight="1">
      <c r="B166" s="346"/>
      <c r="C166" s="343"/>
      <c r="D166" s="343"/>
      <c r="E166" s="343"/>
      <c r="F166" s="343"/>
      <c r="G166" s="344"/>
      <c r="H166" s="343"/>
      <c r="I166" s="343"/>
      <c r="J166" s="343"/>
      <c r="K166" s="367"/>
    </row>
    <row r="167" spans="2:11" ht="15" customHeight="1">
      <c r="B167" s="346"/>
      <c r="C167" s="324" t="s">
        <v>3623</v>
      </c>
      <c r="D167" s="324"/>
      <c r="E167" s="324"/>
      <c r="F167" s="345" t="s">
        <v>3620</v>
      </c>
      <c r="G167" s="324"/>
      <c r="H167" s="324" t="s">
        <v>3659</v>
      </c>
      <c r="I167" s="324" t="s">
        <v>3622</v>
      </c>
      <c r="J167" s="324">
        <v>120</v>
      </c>
      <c r="K167" s="367"/>
    </row>
    <row r="168" spans="2:11" ht="15" customHeight="1">
      <c r="B168" s="346"/>
      <c r="C168" s="324" t="s">
        <v>3668</v>
      </c>
      <c r="D168" s="324"/>
      <c r="E168" s="324"/>
      <c r="F168" s="345" t="s">
        <v>3620</v>
      </c>
      <c r="G168" s="324"/>
      <c r="H168" s="324" t="s">
        <v>3669</v>
      </c>
      <c r="I168" s="324" t="s">
        <v>3622</v>
      </c>
      <c r="J168" s="324" t="s">
        <v>3670</v>
      </c>
      <c r="K168" s="367"/>
    </row>
    <row r="169" spans="2:11" ht="15" customHeight="1">
      <c r="B169" s="346"/>
      <c r="C169" s="324" t="s">
        <v>86</v>
      </c>
      <c r="D169" s="324"/>
      <c r="E169" s="324"/>
      <c r="F169" s="345" t="s">
        <v>3620</v>
      </c>
      <c r="G169" s="324"/>
      <c r="H169" s="324" t="s">
        <v>3686</v>
      </c>
      <c r="I169" s="324" t="s">
        <v>3622</v>
      </c>
      <c r="J169" s="324" t="s">
        <v>3670</v>
      </c>
      <c r="K169" s="367"/>
    </row>
    <row r="170" spans="2:11" ht="15" customHeight="1">
      <c r="B170" s="346"/>
      <c r="C170" s="324" t="s">
        <v>3625</v>
      </c>
      <c r="D170" s="324"/>
      <c r="E170" s="324"/>
      <c r="F170" s="345" t="s">
        <v>3626</v>
      </c>
      <c r="G170" s="324"/>
      <c r="H170" s="324" t="s">
        <v>3686</v>
      </c>
      <c r="I170" s="324" t="s">
        <v>3622</v>
      </c>
      <c r="J170" s="324">
        <v>50</v>
      </c>
      <c r="K170" s="367"/>
    </row>
    <row r="171" spans="2:11" ht="15" customHeight="1">
      <c r="B171" s="346"/>
      <c r="C171" s="324" t="s">
        <v>3628</v>
      </c>
      <c r="D171" s="324"/>
      <c r="E171" s="324"/>
      <c r="F171" s="345" t="s">
        <v>3620</v>
      </c>
      <c r="G171" s="324"/>
      <c r="H171" s="324" t="s">
        <v>3686</v>
      </c>
      <c r="I171" s="324" t="s">
        <v>3630</v>
      </c>
      <c r="J171" s="324"/>
      <c r="K171" s="367"/>
    </row>
    <row r="172" spans="2:11" ht="15" customHeight="1">
      <c r="B172" s="346"/>
      <c r="C172" s="324" t="s">
        <v>3639</v>
      </c>
      <c r="D172" s="324"/>
      <c r="E172" s="324"/>
      <c r="F172" s="345" t="s">
        <v>3626</v>
      </c>
      <c r="G172" s="324"/>
      <c r="H172" s="324" t="s">
        <v>3686</v>
      </c>
      <c r="I172" s="324" t="s">
        <v>3622</v>
      </c>
      <c r="J172" s="324">
        <v>50</v>
      </c>
      <c r="K172" s="367"/>
    </row>
    <row r="173" spans="2:11" ht="15" customHeight="1">
      <c r="B173" s="346"/>
      <c r="C173" s="324" t="s">
        <v>3647</v>
      </c>
      <c r="D173" s="324"/>
      <c r="E173" s="324"/>
      <c r="F173" s="345" t="s">
        <v>3626</v>
      </c>
      <c r="G173" s="324"/>
      <c r="H173" s="324" t="s">
        <v>3686</v>
      </c>
      <c r="I173" s="324" t="s">
        <v>3622</v>
      </c>
      <c r="J173" s="324">
        <v>50</v>
      </c>
      <c r="K173" s="367"/>
    </row>
    <row r="174" spans="2:11" ht="15" customHeight="1">
      <c r="B174" s="346"/>
      <c r="C174" s="324" t="s">
        <v>3645</v>
      </c>
      <c r="D174" s="324"/>
      <c r="E174" s="324"/>
      <c r="F174" s="345" t="s">
        <v>3626</v>
      </c>
      <c r="G174" s="324"/>
      <c r="H174" s="324" t="s">
        <v>3686</v>
      </c>
      <c r="I174" s="324" t="s">
        <v>3622</v>
      </c>
      <c r="J174" s="324">
        <v>50</v>
      </c>
      <c r="K174" s="367"/>
    </row>
    <row r="175" spans="2:11" ht="15" customHeight="1">
      <c r="B175" s="346"/>
      <c r="C175" s="324" t="s">
        <v>152</v>
      </c>
      <c r="D175" s="324"/>
      <c r="E175" s="324"/>
      <c r="F175" s="345" t="s">
        <v>3620</v>
      </c>
      <c r="G175" s="324"/>
      <c r="H175" s="324" t="s">
        <v>3687</v>
      </c>
      <c r="I175" s="324" t="s">
        <v>3688</v>
      </c>
      <c r="J175" s="324"/>
      <c r="K175" s="367"/>
    </row>
    <row r="176" spans="2:11" ht="15" customHeight="1">
      <c r="B176" s="346"/>
      <c r="C176" s="324" t="s">
        <v>60</v>
      </c>
      <c r="D176" s="324"/>
      <c r="E176" s="324"/>
      <c r="F176" s="345" t="s">
        <v>3620</v>
      </c>
      <c r="G176" s="324"/>
      <c r="H176" s="324" t="s">
        <v>3689</v>
      </c>
      <c r="I176" s="324" t="s">
        <v>3690</v>
      </c>
      <c r="J176" s="324">
        <v>1</v>
      </c>
      <c r="K176" s="367"/>
    </row>
    <row r="177" spans="2:11" ht="15" customHeight="1">
      <c r="B177" s="346"/>
      <c r="C177" s="324" t="s">
        <v>56</v>
      </c>
      <c r="D177" s="324"/>
      <c r="E177" s="324"/>
      <c r="F177" s="345" t="s">
        <v>3620</v>
      </c>
      <c r="G177" s="324"/>
      <c r="H177" s="324" t="s">
        <v>3691</v>
      </c>
      <c r="I177" s="324" t="s">
        <v>3622</v>
      </c>
      <c r="J177" s="324">
        <v>20</v>
      </c>
      <c r="K177" s="367"/>
    </row>
    <row r="178" spans="2:11" ht="15" customHeight="1">
      <c r="B178" s="346"/>
      <c r="C178" s="324" t="s">
        <v>153</v>
      </c>
      <c r="D178" s="324"/>
      <c r="E178" s="324"/>
      <c r="F178" s="345" t="s">
        <v>3620</v>
      </c>
      <c r="G178" s="324"/>
      <c r="H178" s="324" t="s">
        <v>3692</v>
      </c>
      <c r="I178" s="324" t="s">
        <v>3622</v>
      </c>
      <c r="J178" s="324">
        <v>255</v>
      </c>
      <c r="K178" s="367"/>
    </row>
    <row r="179" spans="2:11" ht="15" customHeight="1">
      <c r="B179" s="346"/>
      <c r="C179" s="324" t="s">
        <v>154</v>
      </c>
      <c r="D179" s="324"/>
      <c r="E179" s="324"/>
      <c r="F179" s="345" t="s">
        <v>3620</v>
      </c>
      <c r="G179" s="324"/>
      <c r="H179" s="324" t="s">
        <v>3585</v>
      </c>
      <c r="I179" s="324" t="s">
        <v>3622</v>
      </c>
      <c r="J179" s="324">
        <v>10</v>
      </c>
      <c r="K179" s="367"/>
    </row>
    <row r="180" spans="2:11" ht="15" customHeight="1">
      <c r="B180" s="346"/>
      <c r="C180" s="324" t="s">
        <v>155</v>
      </c>
      <c r="D180" s="324"/>
      <c r="E180" s="324"/>
      <c r="F180" s="345" t="s">
        <v>3620</v>
      </c>
      <c r="G180" s="324"/>
      <c r="H180" s="324" t="s">
        <v>3693</v>
      </c>
      <c r="I180" s="324" t="s">
        <v>3654</v>
      </c>
      <c r="J180" s="324"/>
      <c r="K180" s="367"/>
    </row>
    <row r="181" spans="2:11" ht="15" customHeight="1">
      <c r="B181" s="346"/>
      <c r="C181" s="324" t="s">
        <v>3694</v>
      </c>
      <c r="D181" s="324"/>
      <c r="E181" s="324"/>
      <c r="F181" s="345" t="s">
        <v>3620</v>
      </c>
      <c r="G181" s="324"/>
      <c r="H181" s="324" t="s">
        <v>3695</v>
      </c>
      <c r="I181" s="324" t="s">
        <v>3654</v>
      </c>
      <c r="J181" s="324"/>
      <c r="K181" s="367"/>
    </row>
    <row r="182" spans="2:11" ht="15" customHeight="1">
      <c r="B182" s="346"/>
      <c r="C182" s="324" t="s">
        <v>3683</v>
      </c>
      <c r="D182" s="324"/>
      <c r="E182" s="324"/>
      <c r="F182" s="345" t="s">
        <v>3620</v>
      </c>
      <c r="G182" s="324"/>
      <c r="H182" s="324" t="s">
        <v>3696</v>
      </c>
      <c r="I182" s="324" t="s">
        <v>3654</v>
      </c>
      <c r="J182" s="324"/>
      <c r="K182" s="367"/>
    </row>
    <row r="183" spans="2:11" ht="15" customHeight="1">
      <c r="B183" s="346"/>
      <c r="C183" s="324" t="s">
        <v>157</v>
      </c>
      <c r="D183" s="324"/>
      <c r="E183" s="324"/>
      <c r="F183" s="345" t="s">
        <v>3626</v>
      </c>
      <c r="G183" s="324"/>
      <c r="H183" s="324" t="s">
        <v>3697</v>
      </c>
      <c r="I183" s="324" t="s">
        <v>3622</v>
      </c>
      <c r="J183" s="324">
        <v>50</v>
      </c>
      <c r="K183" s="367"/>
    </row>
    <row r="184" spans="2:11" ht="15" customHeight="1">
      <c r="B184" s="346"/>
      <c r="C184" s="324" t="s">
        <v>3698</v>
      </c>
      <c r="D184" s="324"/>
      <c r="E184" s="324"/>
      <c r="F184" s="345" t="s">
        <v>3626</v>
      </c>
      <c r="G184" s="324"/>
      <c r="H184" s="324" t="s">
        <v>3699</v>
      </c>
      <c r="I184" s="324" t="s">
        <v>3700</v>
      </c>
      <c r="J184" s="324"/>
      <c r="K184" s="367"/>
    </row>
    <row r="185" spans="2:11" ht="15" customHeight="1">
      <c r="B185" s="346"/>
      <c r="C185" s="324" t="s">
        <v>3701</v>
      </c>
      <c r="D185" s="324"/>
      <c r="E185" s="324"/>
      <c r="F185" s="345" t="s">
        <v>3626</v>
      </c>
      <c r="G185" s="324"/>
      <c r="H185" s="324" t="s">
        <v>3702</v>
      </c>
      <c r="I185" s="324" t="s">
        <v>3700</v>
      </c>
      <c r="J185" s="324"/>
      <c r="K185" s="367"/>
    </row>
    <row r="186" spans="2:11" ht="15" customHeight="1">
      <c r="B186" s="346"/>
      <c r="C186" s="324" t="s">
        <v>3703</v>
      </c>
      <c r="D186" s="324"/>
      <c r="E186" s="324"/>
      <c r="F186" s="345" t="s">
        <v>3626</v>
      </c>
      <c r="G186" s="324"/>
      <c r="H186" s="324" t="s">
        <v>3704</v>
      </c>
      <c r="I186" s="324" t="s">
        <v>3700</v>
      </c>
      <c r="J186" s="324"/>
      <c r="K186" s="367"/>
    </row>
    <row r="187" spans="2:11" ht="15" customHeight="1">
      <c r="B187" s="346"/>
      <c r="C187" s="379" t="s">
        <v>3705</v>
      </c>
      <c r="D187" s="324"/>
      <c r="E187" s="324"/>
      <c r="F187" s="345" t="s">
        <v>3626</v>
      </c>
      <c r="G187" s="324"/>
      <c r="H187" s="324" t="s">
        <v>3706</v>
      </c>
      <c r="I187" s="324" t="s">
        <v>3707</v>
      </c>
      <c r="J187" s="380" t="s">
        <v>3708</v>
      </c>
      <c r="K187" s="367"/>
    </row>
    <row r="188" spans="2:11" ht="15" customHeight="1">
      <c r="B188" s="346"/>
      <c r="C188" s="330" t="s">
        <v>45</v>
      </c>
      <c r="D188" s="324"/>
      <c r="E188" s="324"/>
      <c r="F188" s="345" t="s">
        <v>3620</v>
      </c>
      <c r="G188" s="324"/>
      <c r="H188" s="320" t="s">
        <v>3709</v>
      </c>
      <c r="I188" s="324" t="s">
        <v>3710</v>
      </c>
      <c r="J188" s="324"/>
      <c r="K188" s="367"/>
    </row>
    <row r="189" spans="2:11" ht="15" customHeight="1">
      <c r="B189" s="346"/>
      <c r="C189" s="330" t="s">
        <v>3711</v>
      </c>
      <c r="D189" s="324"/>
      <c r="E189" s="324"/>
      <c r="F189" s="345" t="s">
        <v>3620</v>
      </c>
      <c r="G189" s="324"/>
      <c r="H189" s="324" t="s">
        <v>3712</v>
      </c>
      <c r="I189" s="324" t="s">
        <v>3654</v>
      </c>
      <c r="J189" s="324"/>
      <c r="K189" s="367"/>
    </row>
    <row r="190" spans="2:11" ht="15" customHeight="1">
      <c r="B190" s="346"/>
      <c r="C190" s="330" t="s">
        <v>3713</v>
      </c>
      <c r="D190" s="324"/>
      <c r="E190" s="324"/>
      <c r="F190" s="345" t="s">
        <v>3620</v>
      </c>
      <c r="G190" s="324"/>
      <c r="H190" s="324" t="s">
        <v>3714</v>
      </c>
      <c r="I190" s="324" t="s">
        <v>3654</v>
      </c>
      <c r="J190" s="324"/>
      <c r="K190" s="367"/>
    </row>
    <row r="191" spans="2:11" ht="15" customHeight="1">
      <c r="B191" s="346"/>
      <c r="C191" s="330" t="s">
        <v>3715</v>
      </c>
      <c r="D191" s="324"/>
      <c r="E191" s="324"/>
      <c r="F191" s="345" t="s">
        <v>3626</v>
      </c>
      <c r="G191" s="324"/>
      <c r="H191" s="324" t="s">
        <v>3716</v>
      </c>
      <c r="I191" s="324" t="s">
        <v>3654</v>
      </c>
      <c r="J191" s="324"/>
      <c r="K191" s="367"/>
    </row>
    <row r="192" spans="2:11" ht="15" customHeight="1">
      <c r="B192" s="373"/>
      <c r="C192" s="381"/>
      <c r="D192" s="355"/>
      <c r="E192" s="355"/>
      <c r="F192" s="355"/>
      <c r="G192" s="355"/>
      <c r="H192" s="355"/>
      <c r="I192" s="355"/>
      <c r="J192" s="355"/>
      <c r="K192" s="374"/>
    </row>
    <row r="193" spans="2:11" ht="18.75" customHeight="1">
      <c r="B193" s="320"/>
      <c r="C193" s="324"/>
      <c r="D193" s="324"/>
      <c r="E193" s="324"/>
      <c r="F193" s="345"/>
      <c r="G193" s="324"/>
      <c r="H193" s="324"/>
      <c r="I193" s="324"/>
      <c r="J193" s="324"/>
      <c r="K193" s="320"/>
    </row>
    <row r="194" spans="2:11" ht="18.75" customHeight="1">
      <c r="B194" s="320"/>
      <c r="C194" s="324"/>
      <c r="D194" s="324"/>
      <c r="E194" s="324"/>
      <c r="F194" s="345"/>
      <c r="G194" s="324"/>
      <c r="H194" s="324"/>
      <c r="I194" s="324"/>
      <c r="J194" s="324"/>
      <c r="K194" s="320"/>
    </row>
    <row r="195" spans="2:11" ht="18.75" customHeight="1">
      <c r="B195" s="331"/>
      <c r="C195" s="331"/>
      <c r="D195" s="331"/>
      <c r="E195" s="331"/>
      <c r="F195" s="331"/>
      <c r="G195" s="331"/>
      <c r="H195" s="331"/>
      <c r="I195" s="331"/>
      <c r="J195" s="331"/>
      <c r="K195" s="331"/>
    </row>
    <row r="196" spans="2:11" ht="13.5">
      <c r="B196" s="310"/>
      <c r="C196" s="311"/>
      <c r="D196" s="311"/>
      <c r="E196" s="311"/>
      <c r="F196" s="311"/>
      <c r="G196" s="311"/>
      <c r="H196" s="311"/>
      <c r="I196" s="311"/>
      <c r="J196" s="311"/>
      <c r="K196" s="312"/>
    </row>
    <row r="197" spans="2:11" ht="21">
      <c r="B197" s="313"/>
      <c r="C197" s="314" t="s">
        <v>3717</v>
      </c>
      <c r="D197" s="314"/>
      <c r="E197" s="314"/>
      <c r="F197" s="314"/>
      <c r="G197" s="314"/>
      <c r="H197" s="314"/>
      <c r="I197" s="314"/>
      <c r="J197" s="314"/>
      <c r="K197" s="315"/>
    </row>
    <row r="198" spans="2:11" ht="25.5" customHeight="1">
      <c r="B198" s="313"/>
      <c r="C198" s="382" t="s">
        <v>3718</v>
      </c>
      <c r="D198" s="382"/>
      <c r="E198" s="382"/>
      <c r="F198" s="382" t="s">
        <v>3719</v>
      </c>
      <c r="G198" s="383"/>
      <c r="H198" s="382" t="s">
        <v>3720</v>
      </c>
      <c r="I198" s="382"/>
      <c r="J198" s="382"/>
      <c r="K198" s="315"/>
    </row>
    <row r="199" spans="2:11" ht="5.25" customHeight="1">
      <c r="B199" s="346"/>
      <c r="C199" s="343"/>
      <c r="D199" s="343"/>
      <c r="E199" s="343"/>
      <c r="F199" s="343"/>
      <c r="G199" s="324"/>
      <c r="H199" s="343"/>
      <c r="I199" s="343"/>
      <c r="J199" s="343"/>
      <c r="K199" s="367"/>
    </row>
    <row r="200" spans="2:11" ht="15" customHeight="1">
      <c r="B200" s="346"/>
      <c r="C200" s="324" t="s">
        <v>3710</v>
      </c>
      <c r="D200" s="324"/>
      <c r="E200" s="324"/>
      <c r="F200" s="345" t="s">
        <v>46</v>
      </c>
      <c r="G200" s="324"/>
      <c r="H200" s="324" t="s">
        <v>3721</v>
      </c>
      <c r="I200" s="324"/>
      <c r="J200" s="324"/>
      <c r="K200" s="367"/>
    </row>
    <row r="201" spans="2:11" ht="15" customHeight="1">
      <c r="B201" s="346"/>
      <c r="C201" s="352"/>
      <c r="D201" s="324"/>
      <c r="E201" s="324"/>
      <c r="F201" s="345" t="s">
        <v>47</v>
      </c>
      <c r="G201" s="324"/>
      <c r="H201" s="324" t="s">
        <v>3722</v>
      </c>
      <c r="I201" s="324"/>
      <c r="J201" s="324"/>
      <c r="K201" s="367"/>
    </row>
    <row r="202" spans="2:11" ht="15" customHeight="1">
      <c r="B202" s="346"/>
      <c r="C202" s="352"/>
      <c r="D202" s="324"/>
      <c r="E202" s="324"/>
      <c r="F202" s="345" t="s">
        <v>50</v>
      </c>
      <c r="G202" s="324"/>
      <c r="H202" s="324" t="s">
        <v>3723</v>
      </c>
      <c r="I202" s="324"/>
      <c r="J202" s="324"/>
      <c r="K202" s="367"/>
    </row>
    <row r="203" spans="2:11" ht="15" customHeight="1">
      <c r="B203" s="346"/>
      <c r="C203" s="324"/>
      <c r="D203" s="324"/>
      <c r="E203" s="324"/>
      <c r="F203" s="345" t="s">
        <v>48</v>
      </c>
      <c r="G203" s="324"/>
      <c r="H203" s="324" t="s">
        <v>3724</v>
      </c>
      <c r="I203" s="324"/>
      <c r="J203" s="324"/>
      <c r="K203" s="367"/>
    </row>
    <row r="204" spans="2:11" ht="15" customHeight="1">
      <c r="B204" s="346"/>
      <c r="C204" s="324"/>
      <c r="D204" s="324"/>
      <c r="E204" s="324"/>
      <c r="F204" s="345" t="s">
        <v>49</v>
      </c>
      <c r="G204" s="324"/>
      <c r="H204" s="324" t="s">
        <v>3725</v>
      </c>
      <c r="I204" s="324"/>
      <c r="J204" s="324"/>
      <c r="K204" s="367"/>
    </row>
    <row r="205" spans="2:11" ht="15" customHeight="1">
      <c r="B205" s="346"/>
      <c r="C205" s="324"/>
      <c r="D205" s="324"/>
      <c r="E205" s="324"/>
      <c r="F205" s="345"/>
      <c r="G205" s="324"/>
      <c r="H205" s="324"/>
      <c r="I205" s="324"/>
      <c r="J205" s="324"/>
      <c r="K205" s="367"/>
    </row>
    <row r="206" spans="2:11" ht="15" customHeight="1">
      <c r="B206" s="346"/>
      <c r="C206" s="324" t="s">
        <v>3666</v>
      </c>
      <c r="D206" s="324"/>
      <c r="E206" s="324"/>
      <c r="F206" s="345" t="s">
        <v>81</v>
      </c>
      <c r="G206" s="324"/>
      <c r="H206" s="324" t="s">
        <v>3726</v>
      </c>
      <c r="I206" s="324"/>
      <c r="J206" s="324"/>
      <c r="K206" s="367"/>
    </row>
    <row r="207" spans="2:11" ht="15" customHeight="1">
      <c r="B207" s="346"/>
      <c r="C207" s="352"/>
      <c r="D207" s="324"/>
      <c r="E207" s="324"/>
      <c r="F207" s="345" t="s">
        <v>3567</v>
      </c>
      <c r="G207" s="324"/>
      <c r="H207" s="324" t="s">
        <v>3568</v>
      </c>
      <c r="I207" s="324"/>
      <c r="J207" s="324"/>
      <c r="K207" s="367"/>
    </row>
    <row r="208" spans="2:11" ht="15" customHeight="1">
      <c r="B208" s="346"/>
      <c r="C208" s="324"/>
      <c r="D208" s="324"/>
      <c r="E208" s="324"/>
      <c r="F208" s="345" t="s">
        <v>3565</v>
      </c>
      <c r="G208" s="324"/>
      <c r="H208" s="324" t="s">
        <v>3727</v>
      </c>
      <c r="I208" s="324"/>
      <c r="J208" s="324"/>
      <c r="K208" s="367"/>
    </row>
    <row r="209" spans="2:11" ht="15" customHeight="1">
      <c r="B209" s="384"/>
      <c r="C209" s="352"/>
      <c r="D209" s="352"/>
      <c r="E209" s="352"/>
      <c r="F209" s="345" t="s">
        <v>3528</v>
      </c>
      <c r="G209" s="330"/>
      <c r="H209" s="371" t="s">
        <v>3569</v>
      </c>
      <c r="I209" s="371"/>
      <c r="J209" s="371"/>
      <c r="K209" s="385"/>
    </row>
    <row r="210" spans="2:11" ht="15" customHeight="1">
      <c r="B210" s="384"/>
      <c r="C210" s="352"/>
      <c r="D210" s="352"/>
      <c r="E210" s="352"/>
      <c r="F210" s="345" t="s">
        <v>2883</v>
      </c>
      <c r="G210" s="330"/>
      <c r="H210" s="371" t="s">
        <v>3728</v>
      </c>
      <c r="I210" s="371"/>
      <c r="J210" s="371"/>
      <c r="K210" s="385"/>
    </row>
    <row r="211" spans="2:11" ht="15" customHeight="1">
      <c r="B211" s="384"/>
      <c r="C211" s="352"/>
      <c r="D211" s="352"/>
      <c r="E211" s="352"/>
      <c r="F211" s="386"/>
      <c r="G211" s="330"/>
      <c r="H211" s="387"/>
      <c r="I211" s="387"/>
      <c r="J211" s="387"/>
      <c r="K211" s="385"/>
    </row>
    <row r="212" spans="2:11" ht="15" customHeight="1">
      <c r="B212" s="384"/>
      <c r="C212" s="324" t="s">
        <v>3690</v>
      </c>
      <c r="D212" s="352"/>
      <c r="E212" s="352"/>
      <c r="F212" s="345">
        <v>1</v>
      </c>
      <c r="G212" s="330"/>
      <c r="H212" s="371" t="s">
        <v>3729</v>
      </c>
      <c r="I212" s="371"/>
      <c r="J212" s="371"/>
      <c r="K212" s="385"/>
    </row>
    <row r="213" spans="2:11" ht="15" customHeight="1">
      <c r="B213" s="384"/>
      <c r="C213" s="352"/>
      <c r="D213" s="352"/>
      <c r="E213" s="352"/>
      <c r="F213" s="345">
        <v>2</v>
      </c>
      <c r="G213" s="330"/>
      <c r="H213" s="371" t="s">
        <v>3730</v>
      </c>
      <c r="I213" s="371"/>
      <c r="J213" s="371"/>
      <c r="K213" s="385"/>
    </row>
    <row r="214" spans="2:11" ht="15" customHeight="1">
      <c r="B214" s="384"/>
      <c r="C214" s="352"/>
      <c r="D214" s="352"/>
      <c r="E214" s="352"/>
      <c r="F214" s="345">
        <v>3</v>
      </c>
      <c r="G214" s="330"/>
      <c r="H214" s="371" t="s">
        <v>3731</v>
      </c>
      <c r="I214" s="371"/>
      <c r="J214" s="371"/>
      <c r="K214" s="385"/>
    </row>
    <row r="215" spans="2:11" ht="15" customHeight="1">
      <c r="B215" s="384"/>
      <c r="C215" s="352"/>
      <c r="D215" s="352"/>
      <c r="E215" s="352"/>
      <c r="F215" s="345">
        <v>4</v>
      </c>
      <c r="G215" s="330"/>
      <c r="H215" s="371" t="s">
        <v>3732</v>
      </c>
      <c r="I215" s="371"/>
      <c r="J215" s="371"/>
      <c r="K215" s="385"/>
    </row>
    <row r="216" spans="2:11" ht="12.75" customHeight="1">
      <c r="B216" s="388"/>
      <c r="C216" s="389"/>
      <c r="D216" s="389"/>
      <c r="E216" s="389"/>
      <c r="F216" s="389"/>
      <c r="G216" s="389"/>
      <c r="H216" s="389"/>
      <c r="I216" s="389"/>
      <c r="J216" s="389"/>
      <c r="K216" s="390"/>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LAPTOP-D\Daniela</dc:creator>
  <cp:keywords/>
  <dc:description/>
  <cp:lastModifiedBy>LAPTOP-D\Daniela</cp:lastModifiedBy>
  <dcterms:created xsi:type="dcterms:W3CDTF">2017-12-01T13:27:40Z</dcterms:created>
  <dcterms:modified xsi:type="dcterms:W3CDTF">2017-12-01T13:28:07Z</dcterms:modified>
  <cp:category/>
  <cp:version/>
  <cp:contentType/>
  <cp:contentStatus/>
</cp:coreProperties>
</file>