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zmA - Dopravní část" sheetId="2" r:id="rId2"/>
    <sheet name="BzmA - VRN+VON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'AzmA - Dopravní část'!$C$88:$K$497</definedName>
    <definedName name="_xlnm.Print_Area" localSheetId="1">'AzmA - Dopravní část'!$C$4:$J$36,'AzmA - Dopravní část'!$C$42:$J$70,'AzmA - Dopravní část'!$C$76:$K$497</definedName>
    <definedName name="_xlnm._FilterDatabase" localSheetId="2" hidden="1">'BzmA - VRN+VON'!$C$77:$K$93</definedName>
    <definedName name="_xlnm.Print_Area" localSheetId="2">'BzmA - VRN+VON'!$C$4:$J$36,'BzmA - VRN+VON'!$C$42:$J$59,'BzmA - VRN+VON'!$C$65:$K$93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'AzmA - Dopravní část'!$88:$88</definedName>
    <definedName name="_xlnm.Print_Titles" localSheetId="2">'BzmA - VRN+VON'!$77:$77</definedName>
  </definedNames>
  <calcPr fullCalcOnLoad="1"/>
</workbook>
</file>

<file path=xl/sharedStrings.xml><?xml version="1.0" encoding="utf-8"?>
<sst xmlns="http://schemas.openxmlformats.org/spreadsheetml/2006/main" count="5467" uniqueCount="1011">
  <si>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</si>
  <si>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</si>
  <si>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</si>
  <si>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</si>
  <si>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</si>
  <si>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</si>
  <si>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</si>
  <si>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{0638a034-ac88-4c35-8c0b-a8291f822ca7}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</si>
  <si>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</si>
  <si>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</si>
  <si>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</si>
  <si>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</si>
  <si>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</si>
  <si>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</si>
  <si>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</si>
  <si>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</si>
  <si>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TV17-040a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</si>
  <si>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</si>
  <si>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</si>
  <si>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 1607 Rekonstrukce komunikací okrsek Gorkého v Litvínově-PD- I.etapa</t>
  </si>
  <si>
    <t>KSO:</t>
  </si>
  <si>
    <t>822 2</t>
  </si>
  <si>
    <t>CC-CZ:</t>
  </si>
  <si>
    <t>8676-25</t>
  </si>
  <si>
    <t>Místo:</t>
  </si>
  <si>
    <t>Litvínov</t>
  </si>
  <si>
    <t>Datum:</t>
  </si>
  <si>
    <t>14. 8. 2017</t>
  </si>
  <si>
    <t>Zadavatel:</t>
  </si>
  <si>
    <t>IČ:</t>
  </si>
  <si>
    <t/>
  </si>
  <si>
    <t>Město Litvínov</t>
  </si>
  <si>
    <t>DIČ:</t>
  </si>
  <si>
    <t>Uchazeč:</t>
  </si>
  <si>
    <t>Vyplň údaj</t>
  </si>
  <si>
    <t>Projektant:</t>
  </si>
  <si>
    <t>BPO spol. s r.o.,Lidická 1239,36317 OSTROV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</si>
  <si>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</si>
  <si>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</si>
  <si>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</si>
  <si>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</si>
  <si>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</si>
  <si>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</si>
  <si>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</si>
  <si>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</si>
  <si>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</si>
  <si>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</si>
  <si>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</si>
  <si>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</si>
  <si>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</si>
  <si>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</si>
  <si>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</si>
  <si>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</si>
  <si>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</si>
  <si>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</si>
  <si>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</si>
  <si>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</si>
  <si>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</si>
  <si>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</si>
  <si>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</si>
  <si>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</si>
  <si>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</si>
  <si>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</si>
  <si>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</si>
  <si>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</si>
  <si>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</si>
  <si>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</si>
  <si>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</si>
  <si>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</si>
  <si>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</si>
  <si>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</si>
  <si>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</si>
  <si>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</si>
  <si>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</si>
  <si>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</si>
  <si>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</si>
  <si>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</si>
  <si>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</si>
  <si>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</si>
  <si>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AzmA</t>
  </si>
  <si>
    <t>Dopravní část</t>
  </si>
  <si>
    <t>STA</t>
  </si>
  <si>
    <t>1</t>
  </si>
  <si>
    <t>{84a660b4-f0f9-4db8-85a5-3f5f0749d1e7}</t>
  </si>
  <si>
    <t>2</t>
  </si>
  <si>
    <t>BzmA</t>
  </si>
  <si>
    <t>VRN+VON</t>
  </si>
  <si>
    <t>{3a3dcb9e-3259-468f-9baa-76d6a0771b2d}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</si>
  <si>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</si>
  <si>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</si>
  <si>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</si>
  <si>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</si>
  <si>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</si>
  <si>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</si>
  <si>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</si>
  <si>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AzmA - Dopravní část</t>
  </si>
  <si>
    <t>8780-25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</si>
  <si>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</si>
  <si>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</si>
  <si>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</si>
  <si>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</si>
  <si>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</si>
  <si>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</si>
  <si>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</si>
  <si>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21 - Zakládání - úprava podloží a základové spáry, zlepšování vlastností hornin</t>
  </si>
  <si>
    <t xml:space="preserve">    45 - Podkladní a vedlejší konstrukce kromě vozovek a železničního svršku</t>
  </si>
  <si>
    <t xml:space="preserve">    5.01 - Konstrukce živičné komunikace </t>
  </si>
  <si>
    <t xml:space="preserve">    5.02 - Konstrukce parkovacích stání - dlažba</t>
  </si>
  <si>
    <t xml:space="preserve">    5.03 - Konstrukce chodníku a plochy pro popelnice - dlažba</t>
  </si>
  <si>
    <t xml:space="preserve">    5.04 - Sanace zemní pláně</t>
  </si>
  <si>
    <t xml:space="preserve">    8 - Trubní vedení</t>
  </si>
  <si>
    <t xml:space="preserve">    91 - Doplňující konstrukce a práce pozemních komunikací, letišť a ploch</t>
  </si>
  <si>
    <t xml:space="preserve">    96 - Bourání konstrukcí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</si>
  <si>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</si>
  <si>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</si>
  <si>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</si>
  <si>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</si>
  <si>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</si>
  <si>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</si>
  <si>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</si>
  <si>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</si>
  <si>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</si>
  <si>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</si>
  <si>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</si>
  <si>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</si>
  <si>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</si>
  <si>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</si>
  <si>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</si>
  <si>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</si>
  <si>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</si>
  <si>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</si>
  <si>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</si>
  <si>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</si>
  <si>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</si>
  <si>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</si>
  <si>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</si>
  <si>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m3</t>
  </si>
  <si>
    <t>CS ÚRS 2017 02</t>
  </si>
  <si>
    <t>4</t>
  </si>
  <si>
    <t>246798221</t>
  </si>
  <si>
    <t>VV</t>
  </si>
  <si>
    <t>dle specifikace v TZ</t>
  </si>
  <si>
    <t>odkopávky</t>
  </si>
  <si>
    <t>750,0</t>
  </si>
  <si>
    <t>odkopávky pro sanaci pláně</t>
  </si>
  <si>
    <t>520,0*0,3</t>
  </si>
  <si>
    <t>Součet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</si>
  <si>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</si>
  <si>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</si>
  <si>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-1050427946</t>
  </si>
  <si>
    <t>lepivost 50%</t>
  </si>
  <si>
    <t>906*0,5</t>
  </si>
  <si>
    <t>3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</si>
  <si>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</si>
  <si>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</si>
  <si>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-1787251101</t>
  </si>
  <si>
    <t>dle TZ</t>
  </si>
  <si>
    <t>50,0</t>
  </si>
  <si>
    <t>132201101</t>
  </si>
  <si>
    <t>Hloubení zapažených i nezapažených rýh šířky do 600 mm s urovnáním dna do předepsaného profilu a spádu v hornině tř. 3 do 100 m3</t>
  </si>
  <si>
    <t>-1180733013</t>
  </si>
  <si>
    <t>pro drenáž</t>
  </si>
  <si>
    <t>(0,3+0,6)/2*0,3*210,0</t>
  </si>
  <si>
    <t>5</t>
  </si>
  <si>
    <t>132201109</t>
  </si>
  <si>
    <t>Hloubení zapažených i nezapažených rýh šířky do 600 mm s urovnáním dna do předepsaného profilu a spádu v hornině tř. 3 Příplatek k cenám za lepivost horniny tř. 3</t>
  </si>
  <si>
    <t>-941288833</t>
  </si>
  <si>
    <t>lepivost 50% - pol.132201101</t>
  </si>
  <si>
    <t>28,34*0,5+0,03</t>
  </si>
  <si>
    <t>6</t>
  </si>
  <si>
    <t>132201201</t>
  </si>
  <si>
    <t>Hloubení zapažených i nezapažených rýh šířky přes 600 do 2 000 mm s urovnáním dna do předepsaného profilu a spádu v hornině tř. 3 do 100 m3</t>
  </si>
  <si>
    <t>162121503</t>
  </si>
  <si>
    <t>přípojky odvodnění DN 150 mm, prům.hl.1500 mm</t>
  </si>
  <si>
    <t>1,0*1,5*65,0</t>
  </si>
  <si>
    <t>7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</si>
  <si>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</si>
  <si>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</si>
  <si>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-2057439785</t>
  </si>
  <si>
    <t>97,5*0,5</t>
  </si>
  <si>
    <t>8</t>
  </si>
  <si>
    <t>151101101</t>
  </si>
  <si>
    <t>Zřízení pažení a rozepření stěn rýh pro podzemní vedení pro všechny šířky rýhy příložné pro jakoukoliv mezerovitost, hloubky do 2 m</t>
  </si>
  <si>
    <t>m2</t>
  </si>
  <si>
    <t>-1599302886</t>
  </si>
  <si>
    <t>předpoklad - cca 50% rýh bude nutno pažit</t>
  </si>
  <si>
    <t>2*1,5*65,0*0,5</t>
  </si>
  <si>
    <t>9</t>
  </si>
  <si>
    <t>151101111</t>
  </si>
  <si>
    <t>Odstranění pažení a rozepření stěn rýh pro podzemní vedení s uložením materiálu na vzdálenost do 3 m od kraje výkopu příložné, hloubky do 2 m</t>
  </si>
  <si>
    <t>494588821</t>
  </si>
  <si>
    <t>10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</si>
  <si>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</si>
  <si>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</si>
  <si>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-1436154372</t>
  </si>
  <si>
    <t>pol.132201201</t>
  </si>
  <si>
    <t>97,5</t>
  </si>
  <si>
    <t>11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</si>
  <si>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</si>
  <si>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</si>
  <si>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-2113296390</t>
  </si>
  <si>
    <t>přemístění výkopku k místu násypu a zásypu</t>
  </si>
  <si>
    <t>pol.171101103+174101101</t>
  </si>
  <si>
    <t>50,0+58,5</t>
  </si>
  <si>
    <t>přesun sypkých hmot po staveništi</t>
  </si>
  <si>
    <t>písek pro obsyp potrubí - pol.175151101</t>
  </si>
  <si>
    <t>28,0</t>
  </si>
  <si>
    <t>písek nebo štěrkopísek pro lože potrubí</t>
  </si>
  <si>
    <t>pol.451573111</t>
  </si>
  <si>
    <t>9,75+0,75</t>
  </si>
  <si>
    <t>12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</si>
  <si>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</si>
  <si>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</si>
  <si>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-758652850</t>
  </si>
  <si>
    <t xml:space="preserve">odvoz přebytečné zeminy na placenou skládku </t>
  </si>
  <si>
    <t>výkop - pol.122202202+132201101+132201201</t>
  </si>
  <si>
    <t>906,0+28,35+97,5</t>
  </si>
  <si>
    <t>méně násyp a zásyp</t>
  </si>
  <si>
    <t>-(50,0+58,5)</t>
  </si>
  <si>
    <t>0,65</t>
  </si>
  <si>
    <t>13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</si>
  <si>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</si>
  <si>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</si>
  <si>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-1403593869</t>
  </si>
  <si>
    <t>celkem 15 km</t>
  </si>
  <si>
    <t>924,0*(15-10)</t>
  </si>
  <si>
    <t>14</t>
  </si>
  <si>
    <t>171201201</t>
  </si>
  <si>
    <t>Uložení sypaniny na skládky</t>
  </si>
  <si>
    <t>450308982</t>
  </si>
  <si>
    <t>17120121R</t>
  </si>
  <si>
    <t>Uložení sypaniny poplatek za uložení sypaniny na skládce (skládkovné)</t>
  </si>
  <si>
    <t>t</t>
  </si>
  <si>
    <t>-879410259</t>
  </si>
  <si>
    <t>924,0*1,7</t>
  </si>
  <si>
    <t>16</t>
  </si>
  <si>
    <t>174101101</t>
  </si>
  <si>
    <t>Zásyp jam, šachet rýh nebo kolem objektů sypaninou se zhutněním</t>
  </si>
  <si>
    <t>2076966926</t>
  </si>
  <si>
    <t>přípojky odvodnění</t>
  </si>
  <si>
    <t>výkop - pol.132201201</t>
  </si>
  <si>
    <t>méně lože - pol.451573111</t>
  </si>
  <si>
    <t>-9,75</t>
  </si>
  <si>
    <t>méně obsyp pískem</t>
  </si>
  <si>
    <t>pol.175151101 mezisoučet A</t>
  </si>
  <si>
    <t>-29,25</t>
  </si>
  <si>
    <t>17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</si>
  <si>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</si>
  <si>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</si>
  <si>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585949697</t>
  </si>
  <si>
    <t>obsyp pískem</t>
  </si>
  <si>
    <t>přípojky odvodnění DN 150 mm</t>
  </si>
  <si>
    <t>1,0*(0,15+0,3)*65,0</t>
  </si>
  <si>
    <t>Mezisoučet A</t>
  </si>
  <si>
    <t>méně potrubí</t>
  </si>
  <si>
    <t>-3,14*0,08*0,08*65,0</t>
  </si>
  <si>
    <t>0,056</t>
  </si>
  <si>
    <t>18</t>
  </si>
  <si>
    <t>M</t>
  </si>
  <si>
    <t>583313460</t>
  </si>
  <si>
    <t>kamenivo těžené drobné - písek</t>
  </si>
  <si>
    <t>-752371999</t>
  </si>
  <si>
    <t>hutnění 10%, ztratné 1%</t>
  </si>
  <si>
    <t>pol.175151101</t>
  </si>
  <si>
    <t>28,0*1,8*1,11</t>
  </si>
  <si>
    <t>19</t>
  </si>
  <si>
    <t>181301101</t>
  </si>
  <si>
    <t>Rozprostření a urovnání ornice v rovině nebo ve svahu sklonu do 1:5 při souvislé ploše do 500 m2, tl. vrstvy do 100 mm</t>
  </si>
  <si>
    <t>-1562878740</t>
  </si>
  <si>
    <t>okolní plochy dotčené stavbou</t>
  </si>
  <si>
    <t>400,0</t>
  </si>
  <si>
    <t>20</t>
  </si>
  <si>
    <t>103641010</t>
  </si>
  <si>
    <t>zemina pro terénní úpravy -  ornice</t>
  </si>
  <si>
    <t>-1469262648</t>
  </si>
  <si>
    <t>ztratné 1%</t>
  </si>
  <si>
    <t>pol.181301101</t>
  </si>
  <si>
    <t>400,0*0,1*1,5*1,01</t>
  </si>
  <si>
    <t>181411131</t>
  </si>
  <si>
    <t>Založení trávníku na půdě předem připravené plochy do 1000 m2 výsevem včetně utažení parkového v rovině nebo na svahu do 1:5</t>
  </si>
  <si>
    <t>-1254670714</t>
  </si>
  <si>
    <t>22</t>
  </si>
  <si>
    <t>005724100</t>
  </si>
  <si>
    <t>Osiva pícnin směsi travní balení obvykle 25 kg parková</t>
  </si>
  <si>
    <t>kg</t>
  </si>
  <si>
    <t>1791747328</t>
  </si>
  <si>
    <t>ztratné 3%</t>
  </si>
  <si>
    <t>množství dle ceníkové přílohy</t>
  </si>
  <si>
    <t>400,0*0,015*1,03</t>
  </si>
  <si>
    <t>23</t>
  </si>
  <si>
    <t>185804312</t>
  </si>
  <si>
    <t>Zalití rostlin vodou plocha přes 20 m2</t>
  </si>
  <si>
    <t>-203060526</t>
  </si>
  <si>
    <t>pol.181411131</t>
  </si>
  <si>
    <t>400,0*10*0,001</t>
  </si>
  <si>
    <t>24</t>
  </si>
  <si>
    <t>185851121</t>
  </si>
  <si>
    <t>Dovoz vody pro zálivku rostlin na vzdálenost do 1000 m</t>
  </si>
  <si>
    <t>-2101035541</t>
  </si>
  <si>
    <t>25</t>
  </si>
  <si>
    <t>185851129</t>
  </si>
  <si>
    <t>Dovoz vody pro zálivku rostlin Příplatek k ceně za každých dalších i započatých 1000 m</t>
  </si>
  <si>
    <t>1994012199</t>
  </si>
  <si>
    <t>celkem5 km</t>
  </si>
  <si>
    <t>4,0*(5-1)</t>
  </si>
  <si>
    <t>26</t>
  </si>
  <si>
    <t>181951101</t>
  </si>
  <si>
    <t>Úprava pláně vyrovnáním výškových rozdílů v hornině tř. 1 až 4 bez zhutnění</t>
  </si>
  <si>
    <t>-123764504</t>
  </si>
  <si>
    <t>okolní plochy dotčené stavbou, které se osejí trávou</t>
  </si>
  <si>
    <t>27</t>
  </si>
  <si>
    <t>181951102</t>
  </si>
  <si>
    <t>Úprava pláně vyrovnáním výškových rozdílů v hornině tř. 1 až 4 se zhutněním</t>
  </si>
  <si>
    <t>1116838493</t>
  </si>
  <si>
    <t>živičná vozovka</t>
  </si>
  <si>
    <t>970,0</t>
  </si>
  <si>
    <t>parkovací stání</t>
  </si>
  <si>
    <t>261,0</t>
  </si>
  <si>
    <t>chodník + plochy pro popelnice</t>
  </si>
  <si>
    <t>397,0</t>
  </si>
  <si>
    <t>sanace</t>
  </si>
  <si>
    <t>520,0</t>
  </si>
  <si>
    <t>Zakládání - úprava podloží a základové spáry, zlepšování vlastností hornin</t>
  </si>
  <si>
    <t>28</t>
  </si>
  <si>
    <t>212755216</t>
  </si>
  <si>
    <t>Trativody bez lože z drenážních trubek plastových flexibilních D 160 mm</t>
  </si>
  <si>
    <t>m</t>
  </si>
  <si>
    <t>762918353</t>
  </si>
  <si>
    <t>210,0</t>
  </si>
  <si>
    <t>29</t>
  </si>
  <si>
    <t>212572111</t>
  </si>
  <si>
    <t>Lože pro trativody ze štěrkopísku tříděného</t>
  </si>
  <si>
    <t>-28003621</t>
  </si>
  <si>
    <t>tl. lože 50 mm</t>
  </si>
  <si>
    <t>0,05*0,3*210,0</t>
  </si>
  <si>
    <t>30</t>
  </si>
  <si>
    <t>211561111</t>
  </si>
  <si>
    <t>Výplň kamenivem do rýh odvodňovacích žeber nebo trativodů bez zhutnění, s úpravou povrchu výplně kamenivem hrubým drceným frakce 4 až 16 mm</t>
  </si>
  <si>
    <t>-1729476243</t>
  </si>
  <si>
    <t>((0,3+0,6)/2-0,05)*0,3*210,0</t>
  </si>
  <si>
    <t>méně trubky</t>
  </si>
  <si>
    <t>-3,14*0,08*0,08*210,0</t>
  </si>
  <si>
    <t>0,02</t>
  </si>
  <si>
    <t>45</t>
  </si>
  <si>
    <t>Podkladní a vedlejší konstrukce kromě vozovek a železničního svršku</t>
  </si>
  <si>
    <t>31</t>
  </si>
  <si>
    <t>451573111</t>
  </si>
  <si>
    <t>Lože pod potrubí, stoky a drobné objekty v otevřeném výkopu z písku a štěrkopísku do 63 mm</t>
  </si>
  <si>
    <t>-801796570</t>
  </si>
  <si>
    <t>potrubí DN 150</t>
  </si>
  <si>
    <t>0,15*1,0*65,0</t>
  </si>
  <si>
    <t>5.01</t>
  </si>
  <si>
    <t xml:space="preserve">Konstrukce živičné komunikace </t>
  </si>
  <si>
    <t>32</t>
  </si>
  <si>
    <t>577134121</t>
  </si>
  <si>
    <t>Asfaltový beton vrstva obrusná ACO 11 (ABS) tř. I tl 40 mm š přes 3 m z nemodifikovaného asfaltu</t>
  </si>
  <si>
    <t>696504552</t>
  </si>
  <si>
    <t>850,0</t>
  </si>
  <si>
    <t>33</t>
  </si>
  <si>
    <t>573231111</t>
  </si>
  <si>
    <t>Postřik živičný spojovací bez posypu kamenivem ze silniční emulze, v množství od 0,50 do 0,80 kg/m2</t>
  </si>
  <si>
    <t>-2147468721</t>
  </si>
  <si>
    <t>34</t>
  </si>
  <si>
    <t>565145121</t>
  </si>
  <si>
    <t>Asfaltový beton vrstva podkladní ACP 16+ (obalované kamenivo OKS) tl 60 mm š přes 3 m</t>
  </si>
  <si>
    <t>-100112257</t>
  </si>
  <si>
    <t>35</t>
  </si>
  <si>
    <t>573111113</t>
  </si>
  <si>
    <t>Postřik živičný infiltrační z asfaltu silničního s posypem kamenivem, v množství 1,50 kg/m2</t>
  </si>
  <si>
    <t>-1143279026</t>
  </si>
  <si>
    <t>36</t>
  </si>
  <si>
    <t>564952111</t>
  </si>
  <si>
    <t>Podklad z mechanicky zpevněného kameniva MZK (minerální beton) s rozprostřením a s hutněním, po zhutnění tl. 150 mm</t>
  </si>
  <si>
    <t>539720067</t>
  </si>
  <si>
    <t>37</t>
  </si>
  <si>
    <t>564861111</t>
  </si>
  <si>
    <t>Podklad ze štěrkodrti ŠD s rozprostřením a zhutněním, po zhutnění tl. 200 mm</t>
  </si>
  <si>
    <t>-1951728907</t>
  </si>
  <si>
    <t>pod ubrubníky</t>
  </si>
  <si>
    <t>0,35*(220+120)+1</t>
  </si>
  <si>
    <t>38</t>
  </si>
  <si>
    <t>919726202</t>
  </si>
  <si>
    <t>Geotextilie pro vyztužení, separaci a filtraci tkaná z PP podélná pevnost v tahu do 50 kN/m</t>
  </si>
  <si>
    <t>-1975179874</t>
  </si>
  <si>
    <t>5.02</t>
  </si>
  <si>
    <t>Konstrukce parkovacích stání - dlažba</t>
  </si>
  <si>
    <t>39</t>
  </si>
  <si>
    <t>596212212</t>
  </si>
  <si>
    <t>Kladení dlažby z betonových dlaždic pozemních komunikací s ložem z kameniva těženého nebo drceného tl. do 50 mm, s vyplněním spár, s dvojitým hutněním vibrováním a se smetením přebytečného materiálu na krajnici tl. 80 mm skupiny A, pro plochy přes 100 do 300 m2</t>
  </si>
  <si>
    <t>-791676704</t>
  </si>
  <si>
    <t>190,0</t>
  </si>
  <si>
    <t>barevná dlažba pro vyznačení parkovacích stání</t>
  </si>
  <si>
    <t>11,0</t>
  </si>
  <si>
    <t>Mezisoučet B</t>
  </si>
  <si>
    <t>40</t>
  </si>
  <si>
    <t>592453110</t>
  </si>
  <si>
    <t>dlažba skladebná betonová tvarově jednoduchá tl. 8 cm přírodní</t>
  </si>
  <si>
    <t>-1752576360</t>
  </si>
  <si>
    <t>dodávka, doprava k pol.592453110 mez.A</t>
  </si>
  <si>
    <t>ztrané 2%</t>
  </si>
  <si>
    <t>190,0*1,02+0,2</t>
  </si>
  <si>
    <t>41</t>
  </si>
  <si>
    <t>592452660</t>
  </si>
  <si>
    <t>dlažba skladebná betonová tvarově jednoduchá tl. 8 cm barevná</t>
  </si>
  <si>
    <t>1896552495</t>
  </si>
  <si>
    <t>dodávka, doprava k pol.592453110 mez.B</t>
  </si>
  <si>
    <t>ztrané 3%</t>
  </si>
  <si>
    <t>11,0*1,03+0,67</t>
  </si>
  <si>
    <t>42</t>
  </si>
  <si>
    <t>418111091</t>
  </si>
  <si>
    <t>43</t>
  </si>
  <si>
    <t>-1766531509</t>
  </si>
  <si>
    <t>201,0</t>
  </si>
  <si>
    <t>pod obrubníky</t>
  </si>
  <si>
    <t>0,35*170,0+0,5</t>
  </si>
  <si>
    <t>44</t>
  </si>
  <si>
    <t>-62955271</t>
  </si>
  <si>
    <t>5.03</t>
  </si>
  <si>
    <t>Konstrukce chodníku a plochy pro popelnice - dlažba</t>
  </si>
  <si>
    <t>596811123</t>
  </si>
  <si>
    <t>Kladení dlažby z betonových nebo kameninových dlaždic komunikací pro pěší s vyplněním spár a se smetením přebytečného materiálu na vzdálenost do 3 m s ložem z kameniva těženého tl. do 30 mm velikosti dlaždic do 0,09 m2 (bez zámku), pro plochy přes 300 m2</t>
  </si>
  <si>
    <t>-75904168</t>
  </si>
  <si>
    <t>chodník + plocha pro popelnice - dle TZ</t>
  </si>
  <si>
    <t>370,0</t>
  </si>
  <si>
    <t>chodník reliéfní dlažba - dle TZ</t>
  </si>
  <si>
    <t>27,0</t>
  </si>
  <si>
    <t>46</t>
  </si>
  <si>
    <t>592453080</t>
  </si>
  <si>
    <t>dlažba skladebná betonová základní tvarově jednoduchá tl. 6 cm přírodní</t>
  </si>
  <si>
    <t>-48569865</t>
  </si>
  <si>
    <t>dodávka, doprava k pol.596811123 mez.A</t>
  </si>
  <si>
    <t>ztrané 1%</t>
  </si>
  <si>
    <t>370,0*1,01+0,3</t>
  </si>
  <si>
    <t>47</t>
  </si>
  <si>
    <t>592452670</t>
  </si>
  <si>
    <t>dlažba betonová tvarově jednoduchá pro nevidomé tl. 6 cm barevná</t>
  </si>
  <si>
    <t>-46130266</t>
  </si>
  <si>
    <t>dodávka, doprava k pol.596811123 mez.B</t>
  </si>
  <si>
    <t>reliéfní dlažba kontrastní barvy k barvě chodníku</t>
  </si>
  <si>
    <t>27,0*1,03+0,19</t>
  </si>
  <si>
    <t>48</t>
  </si>
  <si>
    <t>564851111</t>
  </si>
  <si>
    <t>Podklad ze štěrkodrtě ŠD tl 150 mm</t>
  </si>
  <si>
    <t>446035040</t>
  </si>
  <si>
    <t>5.04</t>
  </si>
  <si>
    <t>Sanace zemní pláně</t>
  </si>
  <si>
    <t>49</t>
  </si>
  <si>
    <t>564871111</t>
  </si>
  <si>
    <t>Podklad ze štěrkodrti ŠD s rozprostřením a zhutněním, po zhutnění tl. 250 mm</t>
  </si>
  <si>
    <t>-1399394238</t>
  </si>
  <si>
    <t xml:space="preserve">dle specifikace v TZ </t>
  </si>
  <si>
    <t>Poznámka :</t>
  </si>
  <si>
    <t xml:space="preserve">Sanace se provede po částech a bude kontrolována únosnost </t>
  </si>
  <si>
    <t>zemní pláně. Podle skutečných hodnot je možné tloušťku</t>
  </si>
  <si>
    <t>sanační vrstvy upravit.</t>
  </si>
  <si>
    <t>Výměra v rozpočtu se pouze předpokládá - vlastní sanace se bude</t>
  </si>
  <si>
    <t>fakturovat podle skutečně provedených prací.</t>
  </si>
  <si>
    <t>50</t>
  </si>
  <si>
    <t>57190710R</t>
  </si>
  <si>
    <t>Posyp krytu lomovýcm odvalem tl.50 mm a jeho "utažení"</t>
  </si>
  <si>
    <t>-705075264</t>
  </si>
  <si>
    <t>51</t>
  </si>
  <si>
    <t>919726201</t>
  </si>
  <si>
    <t>Geotextilie tkaná pro vyztužení, separaci nebo filtraci z polypropylenu, podélná pevnost v tahu do 15 kN/m</t>
  </si>
  <si>
    <t>-821863250</t>
  </si>
  <si>
    <t>Trubní vedení</t>
  </si>
  <si>
    <t>52</t>
  </si>
  <si>
    <t>871324301</t>
  </si>
  <si>
    <t>Montáž kanalizačního potrubí z PE SDR17 otevřený výkop sklon do 20 % svařovaných na tupo D 160</t>
  </si>
  <si>
    <t>1853813832</t>
  </si>
  <si>
    <t>odvodnění do kanalizace - trubky DN 150</t>
  </si>
  <si>
    <t>65,0</t>
  </si>
  <si>
    <t>53</t>
  </si>
  <si>
    <t>286137010</t>
  </si>
  <si>
    <t>Trubky z polyetylénu kanalizační potrubí PE kanalizační tlakové potrubí ČSN EN 13244 PE100  SDR 17 tyče 12 m, návin 100 m 160 x 9,4 mm, tyče</t>
  </si>
  <si>
    <t>518933288</t>
  </si>
  <si>
    <t>ztratné 1,5%</t>
  </si>
  <si>
    <t>pol.871324301</t>
  </si>
  <si>
    <t>65,0*1,015+0,025</t>
  </si>
  <si>
    <t>54</t>
  </si>
  <si>
    <t>87000100R</t>
  </si>
  <si>
    <t>Příplatek na tvarovky plastového potrubí a pomocné naspecifikované práce při napojování do stávající kanalizace apod</t>
  </si>
  <si>
    <t>1518459986</t>
  </si>
  <si>
    <t>55</t>
  </si>
  <si>
    <t>892312121</t>
  </si>
  <si>
    <t>Tlakové zkoušky vzduchem těsnícími vaky ucpávkovými DN 150</t>
  </si>
  <si>
    <t>úsek</t>
  </si>
  <si>
    <t>1883209358</t>
  </si>
  <si>
    <t>56</t>
  </si>
  <si>
    <t>895941111</t>
  </si>
  <si>
    <t xml:space="preserve">Zřízení vpusti kanalizační uliční typové z betonových dílců </t>
  </si>
  <si>
    <t>kus</t>
  </si>
  <si>
    <t>57912358</t>
  </si>
  <si>
    <t>57</t>
  </si>
  <si>
    <t>899204112</t>
  </si>
  <si>
    <t>Osazení mříží litinových včetně rámů a košů na bahno pro třídu zatížení D400, E600</t>
  </si>
  <si>
    <t>-45387924</t>
  </si>
  <si>
    <t>uliční vpusri</t>
  </si>
  <si>
    <t>58</t>
  </si>
  <si>
    <t>89000110R</t>
  </si>
  <si>
    <t>dodávka+ doprava kompletu prefabrikovaných betonnových dílců  pro 1 ks uliční vpusti</t>
  </si>
  <si>
    <t>1791944260</t>
  </si>
  <si>
    <t>dodávka k pol.895941111</t>
  </si>
  <si>
    <t>59</t>
  </si>
  <si>
    <t>286619380</t>
  </si>
  <si>
    <t>mříž litinová  tř. D400 včetně rámu</t>
  </si>
  <si>
    <t>1022317269</t>
  </si>
  <si>
    <t>dodávka, doprava k pol.899204112</t>
  </si>
  <si>
    <t>60</t>
  </si>
  <si>
    <t>286618160</t>
  </si>
  <si>
    <t xml:space="preserve">koš kalový pro silniční vpusť </t>
  </si>
  <si>
    <t>-1128287545</t>
  </si>
  <si>
    <t>61</t>
  </si>
  <si>
    <t>899331111</t>
  </si>
  <si>
    <t>Výšková úprava uličního vstupu nebo vpusti do 200 mm zvýšením nebo snížením poklopu</t>
  </si>
  <si>
    <t>1635867248</t>
  </si>
  <si>
    <t>rektifikace šachet s výměnou poklopu s rámem</t>
  </si>
  <si>
    <t>62</t>
  </si>
  <si>
    <t>899431111</t>
  </si>
  <si>
    <t>Výšková úprava uličního vstupu nebo vpusti do 200 mm zvýšením nebo snížením krycího hrnce, šoupěte nebo hydrantu bez úpravy armatur</t>
  </si>
  <si>
    <t>-101157684</t>
  </si>
  <si>
    <t>rektifikace šoupat a ventilů s výměnou poklopu s rámem</t>
  </si>
  <si>
    <t>63</t>
  </si>
  <si>
    <t>899401112</t>
  </si>
  <si>
    <t>Osazení poklopů litinových šoupátkových a ventilových včetně rámu</t>
  </si>
  <si>
    <t>1280768016</t>
  </si>
  <si>
    <t>nový poklop :</t>
  </si>
  <si>
    <t>64</t>
  </si>
  <si>
    <t>422913520</t>
  </si>
  <si>
    <t>poklop litinový včetně rámu - šoupátkový nebo ventilový</t>
  </si>
  <si>
    <t>-9798219</t>
  </si>
  <si>
    <t>dodávka, doprava k pol.899401112</t>
  </si>
  <si>
    <t>65</t>
  </si>
  <si>
    <t>899104112</t>
  </si>
  <si>
    <t>Osazení poklopů litinových a ocelových včetně rámů pro třídu zatížení D400, E600</t>
  </si>
  <si>
    <t>169677063</t>
  </si>
  <si>
    <t>66</t>
  </si>
  <si>
    <t>286619350</t>
  </si>
  <si>
    <t>poklop šachtový litinový 600 D400</t>
  </si>
  <si>
    <t>-1815787947</t>
  </si>
  <si>
    <t>dodávka, doprava k pol.899104112</t>
  </si>
  <si>
    <t>67</t>
  </si>
  <si>
    <t>87990010R</t>
  </si>
  <si>
    <t>Kontrola stávající dešťové kanalizace a výměna poškozeného potrubí a přípojek do kanalizace</t>
  </si>
  <si>
    <t>115193467</t>
  </si>
  <si>
    <t>dle TZ - předpoklad</t>
  </si>
  <si>
    <t>100,0</t>
  </si>
  <si>
    <t>Bude upřesněno při realizaci stavby.</t>
  </si>
  <si>
    <t xml:space="preserve">Položka zahrnuje zemní práce, demontáž stáv.kanalizace a </t>
  </si>
  <si>
    <t>likvidaci suti, montáž nové kanalizace vč. dodávky materiálu.</t>
  </si>
  <si>
    <t>91</t>
  </si>
  <si>
    <t>Doplňující konstrukce a práce pozemních komunikací, letišť a ploch</t>
  </si>
  <si>
    <t>68</t>
  </si>
  <si>
    <t>916131213</t>
  </si>
  <si>
    <t>Osazení silničního obrubníku betonového se zřízením lože, s vyplněním a zatřením spár cementovou maltou stojatého s boční opěrou z betonu prostého tř. C 12/15, do lože z betonu prostého téže značky</t>
  </si>
  <si>
    <t>1589223149</t>
  </si>
  <si>
    <t>obrubník betonový 1000/250/150</t>
  </si>
  <si>
    <t>455,0</t>
  </si>
  <si>
    <t>obrubník betonový 1000/250/150 (R=1,0m) - 12ks</t>
  </si>
  <si>
    <t>0,8*12</t>
  </si>
  <si>
    <t>tl. betonového lože započtená v položce je 100 mm</t>
  </si>
  <si>
    <t>69</t>
  </si>
  <si>
    <t>592174650</t>
  </si>
  <si>
    <t>obrubník betonový silniční  100x15x25 cm</t>
  </si>
  <si>
    <t>-371085594</t>
  </si>
  <si>
    <t>dodávka, doprava k pol.916131213mez.A</t>
  </si>
  <si>
    <t>455,0*1,01+0,45</t>
  </si>
  <si>
    <t>70</t>
  </si>
  <si>
    <t>592174710</t>
  </si>
  <si>
    <t>obrubník betonový silniční vnější oblý R 1,0  78x15x25 cm</t>
  </si>
  <si>
    <t>1832248759</t>
  </si>
  <si>
    <t>dodávka, doprava k pol.916131213mez.b</t>
  </si>
  <si>
    <t>12,0*1,01</t>
  </si>
  <si>
    <t>71</t>
  </si>
  <si>
    <t>916231213</t>
  </si>
  <si>
    <t>Osazení záhonového obrubníku betonového se zřízením lože, s vyplněním a zatřením spár cementovou maltou stojatého s boční opěrou z betonu prostého tř. C 12/15, do lože z betonu prostého téže značky</t>
  </si>
  <si>
    <t>-168720939</t>
  </si>
  <si>
    <t>obrubník 80/250/500 mm</t>
  </si>
  <si>
    <t>285,0</t>
  </si>
  <si>
    <t>obrubník 80/250/500 mm   R=0,5 m  12 ks</t>
  </si>
  <si>
    <t>0,4*12</t>
  </si>
  <si>
    <t>obrubník 80/250/500 mm   R=1,0 m  12 ks</t>
  </si>
  <si>
    <t>Mezisoučet C</t>
  </si>
  <si>
    <t>72</t>
  </si>
  <si>
    <t>592173150</t>
  </si>
  <si>
    <t>obrubník betonový záhonový přírodní  50x8x25 cm</t>
  </si>
  <si>
    <t>1921617134</t>
  </si>
  <si>
    <t>dodávka, doprava k pol.916231213mez.A</t>
  </si>
  <si>
    <t>285,0/0,5*1,01+0,3</t>
  </si>
  <si>
    <t>73</t>
  </si>
  <si>
    <t>59217310R</t>
  </si>
  <si>
    <t>obrubník betonový záhonový přírodní  50x8x25 cm  R=0,5 m</t>
  </si>
  <si>
    <t>-2014456226</t>
  </si>
  <si>
    <t>dodávka, doprava k pol.916231213mez.B</t>
  </si>
  <si>
    <t>74</t>
  </si>
  <si>
    <t>59217320R</t>
  </si>
  <si>
    <t>obrubník betonový záhonový přírodní  50x8x25 cm  R=1,0 m</t>
  </si>
  <si>
    <t>-1087654337</t>
  </si>
  <si>
    <t>dodávka, doprava k pol.916231213mez.C</t>
  </si>
  <si>
    <t>75</t>
  </si>
  <si>
    <t>93511410R</t>
  </si>
  <si>
    <t>Štěrbinový odvodňovací betonový žlab se základem z betonu prostého a s obetonováním DN min 200 mm se spádem dna 0,5 % - montáž, dodávka, doprava</t>
  </si>
  <si>
    <t>1597134898</t>
  </si>
  <si>
    <t>97,0</t>
  </si>
  <si>
    <t>76</t>
  </si>
  <si>
    <t>93511420R</t>
  </si>
  <si>
    <t>Štěrbinový odvodňovací betonový žlab - díl s vpustí - montáž, dodávka, doprava</t>
  </si>
  <si>
    <t>428383973</t>
  </si>
  <si>
    <t>77</t>
  </si>
  <si>
    <t>93511430R</t>
  </si>
  <si>
    <t>Štěrbinový odvodňovací betonový žlab - čistící díl - montáž, dodávka, doprava</t>
  </si>
  <si>
    <t>1324401204</t>
  </si>
  <si>
    <t>78</t>
  </si>
  <si>
    <t>460421001</t>
  </si>
  <si>
    <t>Kabelové lože včetně podsypu, zhutnění a urovnání povrchu z písku nebo štěrkopísku tloušťky 5 cm nad kabel bez zakrytí, šířky do 65 cm</t>
  </si>
  <si>
    <t>1166664043</t>
  </si>
  <si>
    <t>kabelové chráničky</t>
  </si>
  <si>
    <t>150,0</t>
  </si>
  <si>
    <t>79</t>
  </si>
  <si>
    <t>460490011</t>
  </si>
  <si>
    <t>Krytí kabelů, spojek, koncovek a odbočnic kabelů výstražnou fólií z PVC včetně vyrovnání povrchu rýhy, rozvinutí a uložení fólie do rýhy, fólie šířky do 20cm</t>
  </si>
  <si>
    <t>2111388460</t>
  </si>
  <si>
    <t>80</t>
  </si>
  <si>
    <t>460560203</t>
  </si>
  <si>
    <t>Zásyp kabelových rýh ručně včetně zhutnění a uložení výkopku do vrstev a urovnání povrchu šířky 50 cm hloubky 20 cm, v hornině třídy 3</t>
  </si>
  <si>
    <t>-1905474242</t>
  </si>
  <si>
    <t>81</t>
  </si>
  <si>
    <t>93000100R</t>
  </si>
  <si>
    <t>Montáž plastových půlených kabelových chrániček DN150 mm</t>
  </si>
  <si>
    <t>-1614146362</t>
  </si>
  <si>
    <t>pro stávající kabely</t>
  </si>
  <si>
    <t>82</t>
  </si>
  <si>
    <t>93000110R</t>
  </si>
  <si>
    <t>plastová kabelová půlená chránička DN 100 mm</t>
  </si>
  <si>
    <t>-1564165252</t>
  </si>
  <si>
    <t>83</t>
  </si>
  <si>
    <t>936124112</t>
  </si>
  <si>
    <t>Montáž lavičky parkové stabilní se zabetonováním noh</t>
  </si>
  <si>
    <t>1745109936</t>
  </si>
  <si>
    <t>84</t>
  </si>
  <si>
    <t>749101050</t>
  </si>
  <si>
    <t>lavička s opěradlem,  konstrukce -  beton, sedák - dřevo</t>
  </si>
  <si>
    <t>-1460383629</t>
  </si>
  <si>
    <t>85</t>
  </si>
  <si>
    <t>93000300R</t>
  </si>
  <si>
    <t>Oprava podezdívek stávajícího plotu</t>
  </si>
  <si>
    <t>1678677061</t>
  </si>
  <si>
    <t>bude upřesněno při realizi stavby</t>
  </si>
  <si>
    <t>předpoklad :</t>
  </si>
  <si>
    <t>35,0</t>
  </si>
  <si>
    <t>96</t>
  </si>
  <si>
    <t>Bourání konstrukcí</t>
  </si>
  <si>
    <t>86</t>
  </si>
  <si>
    <t>113106151</t>
  </si>
  <si>
    <t>Rozebrání dlažeb a dílců komunikací pro pěší, vozovek a ploch s přemístěním hmot na skládku na vzdálenost do 3 m nebo s naložením na dopravní prostředek vozovek a ploch, s jakoukoliv výplní spár v ploše jednotlivě do 50 m2 z velkých kostek s ložem z kameniva</t>
  </si>
  <si>
    <t>-1387620135</t>
  </si>
  <si>
    <t>komunikace</t>
  </si>
  <si>
    <t>25,0</t>
  </si>
  <si>
    <t>87</t>
  </si>
  <si>
    <t>113106121</t>
  </si>
  <si>
    <t>Rozebrání dlažeb a dílců komunikací pro pěší, vozovek a ploch s přemístěním hmot na skládku na vzdálenost do 3 m nebo s naložením na dopravní prostředek komunikací pro pěší s ložem z kameniva nebo živice a s výplní spár z betonových nebo kameninových dlaždic, desek nebo tvarovek</t>
  </si>
  <si>
    <t>134678425</t>
  </si>
  <si>
    <t>dlažba chodníku - dle specifikace prací</t>
  </si>
  <si>
    <t>130,0</t>
  </si>
  <si>
    <t>vybourání žlabu z betonových příkopových tvarnic</t>
  </si>
  <si>
    <t>š.600 mm a délky 70 m</t>
  </si>
  <si>
    <t>0,6*70,0</t>
  </si>
  <si>
    <t>88</t>
  </si>
  <si>
    <t>113107131</t>
  </si>
  <si>
    <t>Odstranění podkladů nebo krytů s přemístěním hmot na skládku na vzdálenost do 3 m nebo s naložením na dopravní prostředek v ploše jednotlivě do 50 m2 z betonu prostého, o tl. vrstvy přes 100 do 150 mm</t>
  </si>
  <si>
    <t>2087302395</t>
  </si>
  <si>
    <t xml:space="preserve">betonová deska tl.150 mm plocy pro popelnice </t>
  </si>
  <si>
    <t>dle specifikace prací</t>
  </si>
  <si>
    <t>20,0</t>
  </si>
  <si>
    <t>89</t>
  </si>
  <si>
    <t>113107241</t>
  </si>
  <si>
    <t>Odstranění podkladů nebo krytů s přemístěním hmot na skládku na vzdálenost do 20 m nebo s naložením na dopravní prostředek v ploše jednotlivě přes 200 m2 živičných, o tl. vrstvy do 50 mm</t>
  </si>
  <si>
    <t>1003715780</t>
  </si>
  <si>
    <t>srovnatelná položka pro prům. tl.40 mm</t>
  </si>
  <si>
    <t>živičný povrch chodníku - dle specifikace prací</t>
  </si>
  <si>
    <t>220,0</t>
  </si>
  <si>
    <t>90</t>
  </si>
  <si>
    <t>113107242</t>
  </si>
  <si>
    <t>Odstranění podkladů nebo krytů s přemístěním hmot na skládku na vzdálenost do 20 m nebo s naložením na dopravní prostředek v ploše jednotlivě přes 200 m2 živičných, o tl. vrstvy přes 50 do 100 mm</t>
  </si>
  <si>
    <t>-498715269</t>
  </si>
  <si>
    <t>srovnatelná položka pro prům. tl.100 mm</t>
  </si>
  <si>
    <t>živičný povrch vozovky - dle specifikace prací</t>
  </si>
  <si>
    <t>1140,0</t>
  </si>
  <si>
    <t>113202111</t>
  </si>
  <si>
    <t>Vytrhání obrub s vybouráním lože, s přemístěním hmot na skládku na vzdálenost do 3 m nebo s naložením na dopravní prostředek z krajníků nebo obrubníků stojatých</t>
  </si>
  <si>
    <t>-598374625</t>
  </si>
  <si>
    <t>92</t>
  </si>
  <si>
    <t>113204111</t>
  </si>
  <si>
    <t>Vytrhání obrub s vybouráním lože, s přemístěním hmot na skládku na vzdálenost do 3 m nebo s naložením na dopravní prostředek záhonových</t>
  </si>
  <si>
    <t>-882915477</t>
  </si>
  <si>
    <t>93</t>
  </si>
  <si>
    <t>35832511R</t>
  </si>
  <si>
    <t>Bourání stávajících uličních vpustí včetně příslušných zemních prací (pro všechny hloubky vpustí)</t>
  </si>
  <si>
    <t>1946343402</t>
  </si>
  <si>
    <t>94</t>
  </si>
  <si>
    <t>899202211</t>
  </si>
  <si>
    <t>Demontáž mříží litinových včetně rámů hmotnosti přes 50 do 100 kg</t>
  </si>
  <si>
    <t>-1554633183</t>
  </si>
  <si>
    <t>rám s mříží stávajících bouraných vpustí</t>
  </si>
  <si>
    <t>95</t>
  </si>
  <si>
    <t>899102211</t>
  </si>
  <si>
    <t>Demontáž poklopů litinových a ocelových včetně rámů, hmotnosti jednotlivě přes 50 do 100 Kg</t>
  </si>
  <si>
    <t>-2019908376</t>
  </si>
  <si>
    <t>výměna poklopů při rektifikaci šoupat a ventilů</t>
  </si>
  <si>
    <t>899104211</t>
  </si>
  <si>
    <t>Demontáž poklopů litinových a ocelových včetně rámů, hmotnosti jednotlivě přes 150 Kg</t>
  </si>
  <si>
    <t>-906842861</t>
  </si>
  <si>
    <t>výměna poklopů při rektifikaci šachet</t>
  </si>
  <si>
    <t>997</t>
  </si>
  <si>
    <t>Přesun sutě</t>
  </si>
  <si>
    <t>97</t>
  </si>
  <si>
    <t>997221551</t>
  </si>
  <si>
    <t>Vodorovná doprava suti bez naložení, ale se složením a s hrubým urovnáním ze sypkých materiálů, na vzdálenost do 1 km</t>
  </si>
  <si>
    <t>199140823</t>
  </si>
  <si>
    <t>suť pol.113107241+113107242</t>
  </si>
  <si>
    <t>21,56+250,8</t>
  </si>
  <si>
    <t>suť pol.113107131</t>
  </si>
  <si>
    <t>6,5</t>
  </si>
  <si>
    <t>98</t>
  </si>
  <si>
    <t>997221559</t>
  </si>
  <si>
    <t>Vodorovná doprava suti bez naložení, ale se složením a s hrubým urovnáním Příplatek k ceně za každý další i započatý 1 km přes 1 km</t>
  </si>
  <si>
    <t>-483714736</t>
  </si>
  <si>
    <t>na placenou skládku - celkem 15 km</t>
  </si>
  <si>
    <t>278,86*(15-1)</t>
  </si>
  <si>
    <t>99</t>
  </si>
  <si>
    <t>997221561</t>
  </si>
  <si>
    <t>Vodorovná doprava suti bez naložení, ale se složením a s hrubým urovnáním z kusových materiálů, na vzdálenost do 1 km</t>
  </si>
  <si>
    <t>717570858</t>
  </si>
  <si>
    <t>suť pol.113106151+113106121</t>
  </si>
  <si>
    <t>10,425+43,86</t>
  </si>
  <si>
    <t>suť pol.113202111+113204111</t>
  </si>
  <si>
    <t>43,05+9,0</t>
  </si>
  <si>
    <t>100</t>
  </si>
  <si>
    <t>997221569</t>
  </si>
  <si>
    <t>-1619781900</t>
  </si>
  <si>
    <t>106,335*(15-1)</t>
  </si>
  <si>
    <t>101</t>
  </si>
  <si>
    <t>997221571</t>
  </si>
  <si>
    <t>Vodorovná doprava vybouraných hmot bez naložení, ale se složením a s hrubým urovnáním na vzdálenost do 1 km</t>
  </si>
  <si>
    <t>-1697516311</t>
  </si>
  <si>
    <t>suť pol.35832511R+pol.899202211</t>
  </si>
  <si>
    <t>1,59+0,6</t>
  </si>
  <si>
    <t>suť pol.899102211+899104211</t>
  </si>
  <si>
    <t>1,2+1,0</t>
  </si>
  <si>
    <t>102</t>
  </si>
  <si>
    <t>997221579</t>
  </si>
  <si>
    <t>Vodorovná doprava vybouraných hmot bez naložení, ale se složením a s hrubým urovnáním na vzdálenost Příplatek k ceně za každý další i započatý 1 km přes 1 km</t>
  </si>
  <si>
    <t>-771633764</t>
  </si>
  <si>
    <t>4,39*(15-1)</t>
  </si>
  <si>
    <t>103</t>
  </si>
  <si>
    <t>99722181R</t>
  </si>
  <si>
    <t>Poplatek za uložení stavebního odpadu na skládce (skládkovné) betonového</t>
  </si>
  <si>
    <t>-811749167</t>
  </si>
  <si>
    <t>suť pol.113107131+113106121+113202111+113204111</t>
  </si>
  <si>
    <t>6,5+43,86+43,05+9,0</t>
  </si>
  <si>
    <t>104</t>
  </si>
  <si>
    <t>99722184R</t>
  </si>
  <si>
    <t>Poplatek za uložení stavebního odpadu na skládce (skládkovné) z asfaltových povrchů</t>
  </si>
  <si>
    <t>-299727343</t>
  </si>
  <si>
    <t>105</t>
  </si>
  <si>
    <t>99722185R</t>
  </si>
  <si>
    <t>Poplatek za uložení stavebního odpadu na skládce (skládkovné) z kameniva</t>
  </si>
  <si>
    <t>52484201</t>
  </si>
  <si>
    <t>suť pol.113106151</t>
  </si>
  <si>
    <t>10,425</t>
  </si>
  <si>
    <t>106</t>
  </si>
  <si>
    <t>997013831</t>
  </si>
  <si>
    <t>Poplatek za uložení stavebního odpadu na skládce (skládkovné) směsného</t>
  </si>
  <si>
    <t>1744579806</t>
  </si>
  <si>
    <t>998</t>
  </si>
  <si>
    <t>Přesun hmot</t>
  </si>
  <si>
    <t>107</t>
  </si>
  <si>
    <t>998225111</t>
  </si>
  <si>
    <t>Přesun hmot pro komunikace s krytem z kameniva, monolitickým betonovým nebo živičným dopravní vzdálenost do 200 m jakékoliv délky objektu</t>
  </si>
  <si>
    <t>191621185</t>
  </si>
  <si>
    <t>BzmA - VRN+VON</t>
  </si>
  <si>
    <t>VRN - Vedlejší rozpočtové náklady</t>
  </si>
  <si>
    <t>VON - Vedlejší ostatní náklady</t>
  </si>
  <si>
    <t>VRN</t>
  </si>
  <si>
    <t>Vedlejší rozpočtové náklady</t>
  </si>
  <si>
    <t>VRN 01</t>
  </si>
  <si>
    <t>Zařízení staveniště</t>
  </si>
  <si>
    <t>Kč</t>
  </si>
  <si>
    <t>1024</t>
  </si>
  <si>
    <t>1943781343</t>
  </si>
  <si>
    <t>VON</t>
  </si>
  <si>
    <t>Vedlejší ostatní náklady</t>
  </si>
  <si>
    <t>001</t>
  </si>
  <si>
    <t>Kompletační činnost dodavatele</t>
  </si>
  <si>
    <t>512</t>
  </si>
  <si>
    <t>579349672</t>
  </si>
  <si>
    <t>002</t>
  </si>
  <si>
    <t xml:space="preserve">Vytyčení základních směrových a výškových bodů stavby </t>
  </si>
  <si>
    <t>-1297211886</t>
  </si>
  <si>
    <t>003</t>
  </si>
  <si>
    <t>Výškové a polohové vytýčení všech inženýrských sítí na staveništi a jejich ověření u správců</t>
  </si>
  <si>
    <t>-17761125</t>
  </si>
  <si>
    <t>004</t>
  </si>
  <si>
    <t>Zpracování dokumentace provádění stavby a geodetické zaměření realizované stavby vč.zpracování podkladů pro vklad novostavby do katastru nemovitostí - geometrický plán</t>
  </si>
  <si>
    <t>-1267552401</t>
  </si>
  <si>
    <t>005</t>
  </si>
  <si>
    <t>Zpracování dokumentace skutečného provádění stavby</t>
  </si>
  <si>
    <t>1496692267</t>
  </si>
  <si>
    <t>006</t>
  </si>
  <si>
    <t>Opatření k zajištění bezpečnosti účastníků realizace akce a veřejnosti (zejména zajištění staveniště, bezpečnostní tabulky, zajištění výkopů proti pádu veřejných osob, lávky přes výkopy, popř.jejich osvětlení apod.)</t>
  </si>
  <si>
    <t>-924787053</t>
  </si>
  <si>
    <t>007</t>
  </si>
  <si>
    <t>Dodávka vybavení stavby dle příslušných ČSN se zaměřením na požární ochranu objektu a bezpečnost práce (hasící přístroje, výstražné tabulky, zajištění podmínek bezpečnosti a ochrany zdraví při práci )</t>
  </si>
  <si>
    <t>-752538787</t>
  </si>
  <si>
    <t>008</t>
  </si>
  <si>
    <t xml:space="preserve">Informační tabule s údaji o stavbě </t>
  </si>
  <si>
    <t>2023639221</t>
  </si>
  <si>
    <t>009</t>
  </si>
  <si>
    <t>Úklid dokončené stavby a jejího okolí</t>
  </si>
  <si>
    <t>419192445</t>
  </si>
  <si>
    <t>010</t>
  </si>
  <si>
    <t>Zkoušky hutnění</t>
  </si>
  <si>
    <t>1602707486</t>
  </si>
  <si>
    <t>011</t>
  </si>
  <si>
    <t xml:space="preserve">Dopravně inženýrská opatření (DIO) - dopravní značení na staveništi </t>
  </si>
  <si>
    <t>1396499849</t>
  </si>
  <si>
    <t>012</t>
  </si>
  <si>
    <t>Čištění veřených komunikací</t>
  </si>
  <si>
    <t>656052973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</si>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</sst>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23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26</v>
      </c>
      <c r="AL8" s="29"/>
      <c r="AM8" s="29"/>
      <c r="AN8" s="41" t="s">
        <v>27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29</v>
      </c>
      <c r="AL10" s="29"/>
      <c r="AM10" s="29"/>
      <c r="AN10" s="35" t="s">
        <v>30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32</v>
      </c>
      <c r="AL11" s="29"/>
      <c r="AM11" s="29"/>
      <c r="AN11" s="35" t="s">
        <v>30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29</v>
      </c>
      <c r="AL13" s="29"/>
      <c r="AM13" s="29"/>
      <c r="AN13" s="42" t="s">
        <v>34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32</v>
      </c>
      <c r="AL14" s="29"/>
      <c r="AM14" s="29"/>
      <c r="AN14" s="42" t="s">
        <v>34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29</v>
      </c>
      <c r="AL16" s="29"/>
      <c r="AM16" s="29"/>
      <c r="AN16" s="35" t="s">
        <v>30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32</v>
      </c>
      <c r="AL17" s="29"/>
      <c r="AM17" s="29"/>
      <c r="AN17" s="35" t="s">
        <v>30</v>
      </c>
      <c r="AO17" s="29"/>
      <c r="AP17" s="29"/>
      <c r="AQ17" s="31"/>
      <c r="BE17" s="39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57" customHeight="1">
      <c r="B20" s="28"/>
      <c r="C20" s="29"/>
      <c r="D20" s="29"/>
      <c r="E20" s="44" t="s">
        <v>39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40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41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42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43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44</v>
      </c>
      <c r="E26" s="54"/>
      <c r="F26" s="55" t="s">
        <v>45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46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47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48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49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50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51</v>
      </c>
      <c r="U32" s="61"/>
      <c r="V32" s="61"/>
      <c r="W32" s="61"/>
      <c r="X32" s="63" t="s">
        <v>52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53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TV17-040a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K 1607 Rekonstrukce komunikací okrsek Gorkého v Litvínově-PD- I.etapa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24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Litvínov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26</v>
      </c>
      <c r="AJ44" s="74"/>
      <c r="AK44" s="74"/>
      <c r="AL44" s="74"/>
      <c r="AM44" s="85" t="str">
        <f>IF(AN8="","",AN8)</f>
        <v>14. 8. 2017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28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Město Litvínov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35</v>
      </c>
      <c r="AJ46" s="74"/>
      <c r="AK46" s="74"/>
      <c r="AL46" s="74"/>
      <c r="AM46" s="77" t="str">
        <f>IF(E17="","",E17)</f>
        <v>BPO spol. s r.o.,Lidická 1239,36317 OSTROV</v>
      </c>
      <c r="AN46" s="77"/>
      <c r="AO46" s="77"/>
      <c r="AP46" s="77"/>
      <c r="AQ46" s="74"/>
      <c r="AR46" s="72"/>
      <c r="AS46" s="86" t="s">
        <v>54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33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55</v>
      </c>
      <c r="D49" s="97"/>
      <c r="E49" s="97"/>
      <c r="F49" s="97"/>
      <c r="G49" s="97"/>
      <c r="H49" s="98"/>
      <c r="I49" s="99" t="s">
        <v>56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57</v>
      </c>
      <c r="AH49" s="97"/>
      <c r="AI49" s="97"/>
      <c r="AJ49" s="97"/>
      <c r="AK49" s="97"/>
      <c r="AL49" s="97"/>
      <c r="AM49" s="97"/>
      <c r="AN49" s="99" t="s">
        <v>58</v>
      </c>
      <c r="AO49" s="97"/>
      <c r="AP49" s="97"/>
      <c r="AQ49" s="101" t="s">
        <v>59</v>
      </c>
      <c r="AR49" s="72"/>
      <c r="AS49" s="102" t="s">
        <v>60</v>
      </c>
      <c r="AT49" s="103" t="s">
        <v>61</v>
      </c>
      <c r="AU49" s="103" t="s">
        <v>62</v>
      </c>
      <c r="AV49" s="103" t="s">
        <v>63</v>
      </c>
      <c r="AW49" s="103" t="s">
        <v>64</v>
      </c>
      <c r="AX49" s="103" t="s">
        <v>65</v>
      </c>
      <c r="AY49" s="103" t="s">
        <v>66</v>
      </c>
      <c r="AZ49" s="103" t="s">
        <v>67</v>
      </c>
      <c r="BA49" s="103" t="s">
        <v>68</v>
      </c>
      <c r="BB49" s="103" t="s">
        <v>69</v>
      </c>
      <c r="BC49" s="103" t="s">
        <v>70</v>
      </c>
      <c r="BD49" s="104" t="s">
        <v>71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72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ROUND(SUM(AG52:AG53),2)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30</v>
      </c>
      <c r="AR51" s="83"/>
      <c r="AS51" s="113">
        <f>ROUND(SUM(AS52:AS53),2)</f>
        <v>0</v>
      </c>
      <c r="AT51" s="114">
        <f>ROUND(SUM(AV51:AW51),2)</f>
        <v>0</v>
      </c>
      <c r="AU51" s="115">
        <f>ROUND(SUM(AU52:AU53),5)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ROUND(SUM(AZ52:AZ53),2)</f>
        <v>0</v>
      </c>
      <c r="BA51" s="114">
        <f>ROUND(SUM(BA52:BA53),2)</f>
        <v>0</v>
      </c>
      <c r="BB51" s="114">
        <f>ROUND(SUM(BB52:BB53),2)</f>
        <v>0</v>
      </c>
      <c r="BC51" s="114">
        <f>ROUND(SUM(BC52:BC53),2)</f>
        <v>0</v>
      </c>
      <c r="BD51" s="116">
        <f>ROUND(SUM(BD52:BD53),2)</f>
        <v>0</v>
      </c>
      <c r="BS51" s="117" t="s">
        <v>73</v>
      </c>
      <c r="BT51" s="117" t="s">
        <v>74</v>
      </c>
      <c r="BU51" s="118" t="s">
        <v>75</v>
      </c>
      <c r="BV51" s="117" t="s">
        <v>76</v>
      </c>
      <c r="BW51" s="117" t="s">
        <v>7</v>
      </c>
      <c r="BX51" s="117" t="s">
        <v>77</v>
      </c>
      <c r="CL51" s="117" t="s">
        <v>21</v>
      </c>
    </row>
    <row r="52" spans="1:91" s="5" customFormat="1" ht="16.5" customHeight="1">
      <c r="A52" s="119" t="s">
        <v>78</v>
      </c>
      <c r="B52" s="120"/>
      <c r="C52" s="121"/>
      <c r="D52" s="122" t="s">
        <v>79</v>
      </c>
      <c r="E52" s="122"/>
      <c r="F52" s="122"/>
      <c r="G52" s="122"/>
      <c r="H52" s="122"/>
      <c r="I52" s="123"/>
      <c r="J52" s="122" t="s">
        <v>80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'AzmA - Dopravní část'!J27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81</v>
      </c>
      <c r="AR52" s="126"/>
      <c r="AS52" s="127">
        <v>0</v>
      </c>
      <c r="AT52" s="128">
        <f>ROUND(SUM(AV52:AW52),2)</f>
        <v>0</v>
      </c>
      <c r="AU52" s="129">
        <f>'AzmA - Dopravní část'!P89</f>
        <v>0</v>
      </c>
      <c r="AV52" s="128">
        <f>'AzmA - Dopravní část'!J30</f>
        <v>0</v>
      </c>
      <c r="AW52" s="128">
        <f>'AzmA - Dopravní část'!J31</f>
        <v>0</v>
      </c>
      <c r="AX52" s="128">
        <f>'AzmA - Dopravní část'!J32</f>
        <v>0</v>
      </c>
      <c r="AY52" s="128">
        <f>'AzmA - Dopravní část'!J33</f>
        <v>0</v>
      </c>
      <c r="AZ52" s="128">
        <f>'AzmA - Dopravní část'!F30</f>
        <v>0</v>
      </c>
      <c r="BA52" s="128">
        <f>'AzmA - Dopravní část'!F31</f>
        <v>0</v>
      </c>
      <c r="BB52" s="128">
        <f>'AzmA - Dopravní část'!F32</f>
        <v>0</v>
      </c>
      <c r="BC52" s="128">
        <f>'AzmA - Dopravní část'!F33</f>
        <v>0</v>
      </c>
      <c r="BD52" s="130">
        <f>'AzmA - Dopravní část'!F34</f>
        <v>0</v>
      </c>
      <c r="BT52" s="131" t="s">
        <v>82</v>
      </c>
      <c r="BV52" s="131" t="s">
        <v>76</v>
      </c>
      <c r="BW52" s="131" t="s">
        <v>83</v>
      </c>
      <c r="BX52" s="131" t="s">
        <v>7</v>
      </c>
      <c r="CL52" s="131" t="s">
        <v>21</v>
      </c>
      <c r="CM52" s="131" t="s">
        <v>84</v>
      </c>
    </row>
    <row r="53" spans="1:91" s="5" customFormat="1" ht="16.5" customHeight="1">
      <c r="A53" s="119" t="s">
        <v>78</v>
      </c>
      <c r="B53" s="120"/>
      <c r="C53" s="121"/>
      <c r="D53" s="122" t="s">
        <v>85</v>
      </c>
      <c r="E53" s="122"/>
      <c r="F53" s="122"/>
      <c r="G53" s="122"/>
      <c r="H53" s="122"/>
      <c r="I53" s="123"/>
      <c r="J53" s="122" t="s">
        <v>86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'BzmA - VRN+VON'!J27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81</v>
      </c>
      <c r="AR53" s="126"/>
      <c r="AS53" s="132">
        <v>0</v>
      </c>
      <c r="AT53" s="133">
        <f>ROUND(SUM(AV53:AW53),2)</f>
        <v>0</v>
      </c>
      <c r="AU53" s="134">
        <f>'BzmA - VRN+VON'!P78</f>
        <v>0</v>
      </c>
      <c r="AV53" s="133">
        <f>'BzmA - VRN+VON'!J30</f>
        <v>0</v>
      </c>
      <c r="AW53" s="133">
        <f>'BzmA - VRN+VON'!J31</f>
        <v>0</v>
      </c>
      <c r="AX53" s="133">
        <f>'BzmA - VRN+VON'!J32</f>
        <v>0</v>
      </c>
      <c r="AY53" s="133">
        <f>'BzmA - VRN+VON'!J33</f>
        <v>0</v>
      </c>
      <c r="AZ53" s="133">
        <f>'BzmA - VRN+VON'!F30</f>
        <v>0</v>
      </c>
      <c r="BA53" s="133">
        <f>'BzmA - VRN+VON'!F31</f>
        <v>0</v>
      </c>
      <c r="BB53" s="133">
        <f>'BzmA - VRN+VON'!F32</f>
        <v>0</v>
      </c>
      <c r="BC53" s="133">
        <f>'BzmA - VRN+VON'!F33</f>
        <v>0</v>
      </c>
      <c r="BD53" s="135">
        <f>'BzmA - VRN+VON'!F34</f>
        <v>0</v>
      </c>
      <c r="BT53" s="131" t="s">
        <v>82</v>
      </c>
      <c r="BV53" s="131" t="s">
        <v>76</v>
      </c>
      <c r="BW53" s="131" t="s">
        <v>87</v>
      </c>
      <c r="BX53" s="131" t="s">
        <v>7</v>
      </c>
      <c r="CL53" s="131" t="s">
        <v>21</v>
      </c>
      <c r="CM53" s="131" t="s">
        <v>84</v>
      </c>
    </row>
    <row r="54" spans="2:44" s="1" customFormat="1" ht="30" customHeight="1">
      <c r="B54" s="46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2"/>
    </row>
    <row r="55" spans="2:44" s="1" customFormat="1" ht="6.95" customHeight="1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72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AzmA - Dopravní část'!C2" display="/"/>
    <hyperlink ref="A53" location="'BzmA - VRN+VO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88</v>
      </c>
      <c r="G1" s="139" t="s">
        <v>89</v>
      </c>
      <c r="H1" s="139"/>
      <c r="I1" s="140"/>
      <c r="J1" s="139" t="s">
        <v>90</v>
      </c>
      <c r="K1" s="138" t="s">
        <v>91</v>
      </c>
      <c r="L1" s="139" t="s">
        <v>92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84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K 1607 Rekonstrukce komunikací okrsek Gorkého v Litvínově-PD- I.etapa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94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95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96</v>
      </c>
      <c r="K11" s="51"/>
    </row>
    <row r="12" spans="2:11" s="1" customFormat="1" ht="14.4" customHeight="1">
      <c r="B12" s="46"/>
      <c r="C12" s="47"/>
      <c r="D12" s="40" t="s">
        <v>24</v>
      </c>
      <c r="E12" s="47"/>
      <c r="F12" s="35" t="s">
        <v>25</v>
      </c>
      <c r="G12" s="47"/>
      <c r="H12" s="47"/>
      <c r="I12" s="146" t="s">
        <v>26</v>
      </c>
      <c r="J12" s="147" t="str">
        <f>'Rekapitulace stavby'!AN8</f>
        <v>14. 8. 2017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28</v>
      </c>
      <c r="E14" s="47"/>
      <c r="F14" s="47"/>
      <c r="G14" s="47"/>
      <c r="H14" s="47"/>
      <c r="I14" s="146" t="s">
        <v>29</v>
      </c>
      <c r="J14" s="35" t="s">
        <v>30</v>
      </c>
      <c r="K14" s="51"/>
    </row>
    <row r="15" spans="2:11" s="1" customFormat="1" ht="18" customHeight="1">
      <c r="B15" s="46"/>
      <c r="C15" s="47"/>
      <c r="D15" s="47"/>
      <c r="E15" s="35" t="s">
        <v>31</v>
      </c>
      <c r="F15" s="47"/>
      <c r="G15" s="47"/>
      <c r="H15" s="47"/>
      <c r="I15" s="146" t="s">
        <v>32</v>
      </c>
      <c r="J15" s="35" t="s">
        <v>30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29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29</v>
      </c>
      <c r="J20" s="35" t="s">
        <v>30</v>
      </c>
      <c r="K20" s="51"/>
    </row>
    <row r="21" spans="2:11" s="1" customFormat="1" ht="18" customHeight="1">
      <c r="B21" s="46"/>
      <c r="C21" s="47"/>
      <c r="D21" s="47"/>
      <c r="E21" s="35" t="s">
        <v>36</v>
      </c>
      <c r="F21" s="47"/>
      <c r="G21" s="47"/>
      <c r="H21" s="47"/>
      <c r="I21" s="146" t="s">
        <v>32</v>
      </c>
      <c r="J21" s="35" t="s">
        <v>30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30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40</v>
      </c>
      <c r="E27" s="47"/>
      <c r="F27" s="47"/>
      <c r="G27" s="47"/>
      <c r="H27" s="47"/>
      <c r="I27" s="144"/>
      <c r="J27" s="155">
        <f>ROUND(J89,2)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42</v>
      </c>
      <c r="G29" s="47"/>
      <c r="H29" s="47"/>
      <c r="I29" s="156" t="s">
        <v>41</v>
      </c>
      <c r="J29" s="52" t="s">
        <v>43</v>
      </c>
      <c r="K29" s="51"/>
    </row>
    <row r="30" spans="2:11" s="1" customFormat="1" ht="14.4" customHeight="1">
      <c r="B30" s="46"/>
      <c r="C30" s="47"/>
      <c r="D30" s="55" t="s">
        <v>44</v>
      </c>
      <c r="E30" s="55" t="s">
        <v>45</v>
      </c>
      <c r="F30" s="157">
        <f>ROUND(SUM(BE89:BE497),2)</f>
        <v>0</v>
      </c>
      <c r="G30" s="47"/>
      <c r="H30" s="47"/>
      <c r="I30" s="158">
        <v>0.21</v>
      </c>
      <c r="J30" s="157">
        <f>ROUND(ROUND((SUM(BE89:BE497)),2)*I30,2)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46</v>
      </c>
      <c r="F31" s="157">
        <f>ROUND(SUM(BF89:BF497),2)</f>
        <v>0</v>
      </c>
      <c r="G31" s="47"/>
      <c r="H31" s="47"/>
      <c r="I31" s="158">
        <v>0.15</v>
      </c>
      <c r="J31" s="157">
        <f>ROUND(ROUND((SUM(BF89:BF497)),2)*I31,2)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47</v>
      </c>
      <c r="F32" s="157">
        <f>ROUND(SUM(BG89:BG497),2)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48</v>
      </c>
      <c r="F33" s="157">
        <f>ROUND(SUM(BH89:BH497),2)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49</v>
      </c>
      <c r="F34" s="157">
        <f>ROUND(SUM(BI89:BI497),2)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50</v>
      </c>
      <c r="E36" s="98"/>
      <c r="F36" s="98"/>
      <c r="G36" s="161" t="s">
        <v>51</v>
      </c>
      <c r="H36" s="162" t="s">
        <v>52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97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K 1607 Rekonstrukce komunikací okrsek Gorkého v Litvínově-PD- I.etapa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94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AzmA - Dopravní část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24</v>
      </c>
      <c r="D49" s="47"/>
      <c r="E49" s="47"/>
      <c r="F49" s="35" t="str">
        <f>F12</f>
        <v>Litvínov</v>
      </c>
      <c r="G49" s="47"/>
      <c r="H49" s="47"/>
      <c r="I49" s="146" t="s">
        <v>26</v>
      </c>
      <c r="J49" s="147" t="str">
        <f>IF(J12="","",J12)</f>
        <v>14. 8. 2017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28</v>
      </c>
      <c r="D51" s="47"/>
      <c r="E51" s="47"/>
      <c r="F51" s="35" t="str">
        <f>E15</f>
        <v>Město Litvínov</v>
      </c>
      <c r="G51" s="47"/>
      <c r="H51" s="47"/>
      <c r="I51" s="146" t="s">
        <v>35</v>
      </c>
      <c r="J51" s="44" t="str">
        <f>E21</f>
        <v>BPO spol. s r.o.,Lidická 1239,36317 OSTROV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98</v>
      </c>
      <c r="D54" s="159"/>
      <c r="E54" s="159"/>
      <c r="F54" s="159"/>
      <c r="G54" s="159"/>
      <c r="H54" s="159"/>
      <c r="I54" s="173"/>
      <c r="J54" s="174" t="s">
        <v>99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100</v>
      </c>
      <c r="D56" s="47"/>
      <c r="E56" s="47"/>
      <c r="F56" s="47"/>
      <c r="G56" s="47"/>
      <c r="H56" s="47"/>
      <c r="I56" s="144"/>
      <c r="J56" s="155">
        <f>J89</f>
        <v>0</v>
      </c>
      <c r="K56" s="51"/>
      <c r="AU56" s="24" t="s">
        <v>101</v>
      </c>
    </row>
    <row r="57" spans="2:11" s="7" customFormat="1" ht="24.95" customHeight="1">
      <c r="B57" s="177"/>
      <c r="C57" s="178"/>
      <c r="D57" s="179" t="s">
        <v>102</v>
      </c>
      <c r="E57" s="180"/>
      <c r="F57" s="180"/>
      <c r="G57" s="180"/>
      <c r="H57" s="180"/>
      <c r="I57" s="181"/>
      <c r="J57" s="182">
        <f>J90</f>
        <v>0</v>
      </c>
      <c r="K57" s="183"/>
    </row>
    <row r="58" spans="2:11" s="8" customFormat="1" ht="19.9" customHeight="1">
      <c r="B58" s="184"/>
      <c r="C58" s="185"/>
      <c r="D58" s="186" t="s">
        <v>103</v>
      </c>
      <c r="E58" s="187"/>
      <c r="F58" s="187"/>
      <c r="G58" s="187"/>
      <c r="H58" s="187"/>
      <c r="I58" s="188"/>
      <c r="J58" s="189">
        <f>J91</f>
        <v>0</v>
      </c>
      <c r="K58" s="190"/>
    </row>
    <row r="59" spans="2:11" s="8" customFormat="1" ht="19.9" customHeight="1">
      <c r="B59" s="184"/>
      <c r="C59" s="185"/>
      <c r="D59" s="186" t="s">
        <v>104</v>
      </c>
      <c r="E59" s="187"/>
      <c r="F59" s="187"/>
      <c r="G59" s="187"/>
      <c r="H59" s="187"/>
      <c r="I59" s="188"/>
      <c r="J59" s="189">
        <f>J208</f>
        <v>0</v>
      </c>
      <c r="K59" s="190"/>
    </row>
    <row r="60" spans="2:11" s="8" customFormat="1" ht="19.9" customHeight="1">
      <c r="B60" s="184"/>
      <c r="C60" s="185"/>
      <c r="D60" s="186" t="s">
        <v>105</v>
      </c>
      <c r="E60" s="187"/>
      <c r="F60" s="187"/>
      <c r="G60" s="187"/>
      <c r="H60" s="187"/>
      <c r="I60" s="188"/>
      <c r="J60" s="189">
        <f>J221</f>
        <v>0</v>
      </c>
      <c r="K60" s="190"/>
    </row>
    <row r="61" spans="2:11" s="8" customFormat="1" ht="19.9" customHeight="1">
      <c r="B61" s="184"/>
      <c r="C61" s="185"/>
      <c r="D61" s="186" t="s">
        <v>106</v>
      </c>
      <c r="E61" s="187"/>
      <c r="F61" s="187"/>
      <c r="G61" s="187"/>
      <c r="H61" s="187"/>
      <c r="I61" s="188"/>
      <c r="J61" s="189">
        <f>J225</f>
        <v>0</v>
      </c>
      <c r="K61" s="190"/>
    </row>
    <row r="62" spans="2:11" s="8" customFormat="1" ht="19.9" customHeight="1">
      <c r="B62" s="184"/>
      <c r="C62" s="185"/>
      <c r="D62" s="186" t="s">
        <v>107</v>
      </c>
      <c r="E62" s="187"/>
      <c r="F62" s="187"/>
      <c r="G62" s="187"/>
      <c r="H62" s="187"/>
      <c r="I62" s="188"/>
      <c r="J62" s="189">
        <f>J239</f>
        <v>0</v>
      </c>
      <c r="K62" s="190"/>
    </row>
    <row r="63" spans="2:11" s="8" customFormat="1" ht="19.9" customHeight="1">
      <c r="B63" s="184"/>
      <c r="C63" s="185"/>
      <c r="D63" s="186" t="s">
        <v>108</v>
      </c>
      <c r="E63" s="187"/>
      <c r="F63" s="187"/>
      <c r="G63" s="187"/>
      <c r="H63" s="187"/>
      <c r="I63" s="188"/>
      <c r="J63" s="189">
        <f>J264</f>
        <v>0</v>
      </c>
      <c r="K63" s="190"/>
    </row>
    <row r="64" spans="2:11" s="8" customFormat="1" ht="19.9" customHeight="1">
      <c r="B64" s="184"/>
      <c r="C64" s="185"/>
      <c r="D64" s="186" t="s">
        <v>109</v>
      </c>
      <c r="E64" s="187"/>
      <c r="F64" s="187"/>
      <c r="G64" s="187"/>
      <c r="H64" s="187"/>
      <c r="I64" s="188"/>
      <c r="J64" s="189">
        <f>J283</f>
        <v>0</v>
      </c>
      <c r="K64" s="190"/>
    </row>
    <row r="65" spans="2:11" s="8" customFormat="1" ht="19.9" customHeight="1">
      <c r="B65" s="184"/>
      <c r="C65" s="185"/>
      <c r="D65" s="186" t="s">
        <v>110</v>
      </c>
      <c r="E65" s="187"/>
      <c r="F65" s="187"/>
      <c r="G65" s="187"/>
      <c r="H65" s="187"/>
      <c r="I65" s="188"/>
      <c r="J65" s="189">
        <f>J295</f>
        <v>0</v>
      </c>
      <c r="K65" s="190"/>
    </row>
    <row r="66" spans="2:11" s="8" customFormat="1" ht="19.9" customHeight="1">
      <c r="B66" s="184"/>
      <c r="C66" s="185"/>
      <c r="D66" s="186" t="s">
        <v>111</v>
      </c>
      <c r="E66" s="187"/>
      <c r="F66" s="187"/>
      <c r="G66" s="187"/>
      <c r="H66" s="187"/>
      <c r="I66" s="188"/>
      <c r="J66" s="189">
        <f>J348</f>
        <v>0</v>
      </c>
      <c r="K66" s="190"/>
    </row>
    <row r="67" spans="2:11" s="8" customFormat="1" ht="19.9" customHeight="1">
      <c r="B67" s="184"/>
      <c r="C67" s="185"/>
      <c r="D67" s="186" t="s">
        <v>112</v>
      </c>
      <c r="E67" s="187"/>
      <c r="F67" s="187"/>
      <c r="G67" s="187"/>
      <c r="H67" s="187"/>
      <c r="I67" s="188"/>
      <c r="J67" s="189">
        <f>J418</f>
        <v>0</v>
      </c>
      <c r="K67" s="190"/>
    </row>
    <row r="68" spans="2:11" s="8" customFormat="1" ht="19.9" customHeight="1">
      <c r="B68" s="184"/>
      <c r="C68" s="185"/>
      <c r="D68" s="186" t="s">
        <v>113</v>
      </c>
      <c r="E68" s="187"/>
      <c r="F68" s="187"/>
      <c r="G68" s="187"/>
      <c r="H68" s="187"/>
      <c r="I68" s="188"/>
      <c r="J68" s="189">
        <f>J453</f>
        <v>0</v>
      </c>
      <c r="K68" s="190"/>
    </row>
    <row r="69" spans="2:11" s="8" customFormat="1" ht="19.9" customHeight="1">
      <c r="B69" s="184"/>
      <c r="C69" s="185"/>
      <c r="D69" s="186" t="s">
        <v>114</v>
      </c>
      <c r="E69" s="187"/>
      <c r="F69" s="187"/>
      <c r="G69" s="187"/>
      <c r="H69" s="187"/>
      <c r="I69" s="188"/>
      <c r="J69" s="189">
        <f>J496</f>
        <v>0</v>
      </c>
      <c r="K69" s="190"/>
    </row>
    <row r="70" spans="2:11" s="1" customFormat="1" ht="21.8" customHeight="1">
      <c r="B70" s="46"/>
      <c r="C70" s="47"/>
      <c r="D70" s="47"/>
      <c r="E70" s="47"/>
      <c r="F70" s="47"/>
      <c r="G70" s="47"/>
      <c r="H70" s="47"/>
      <c r="I70" s="144"/>
      <c r="J70" s="47"/>
      <c r="K70" s="51"/>
    </row>
    <row r="71" spans="2:11" s="1" customFormat="1" ht="6.95" customHeight="1">
      <c r="B71" s="67"/>
      <c r="C71" s="68"/>
      <c r="D71" s="68"/>
      <c r="E71" s="68"/>
      <c r="F71" s="68"/>
      <c r="G71" s="68"/>
      <c r="H71" s="68"/>
      <c r="I71" s="166"/>
      <c r="J71" s="68"/>
      <c r="K71" s="69"/>
    </row>
    <row r="75" spans="2:12" s="1" customFormat="1" ht="6.95" customHeight="1">
      <c r="B75" s="70"/>
      <c r="C75" s="71"/>
      <c r="D75" s="71"/>
      <c r="E75" s="71"/>
      <c r="F75" s="71"/>
      <c r="G75" s="71"/>
      <c r="H75" s="71"/>
      <c r="I75" s="169"/>
      <c r="J75" s="71"/>
      <c r="K75" s="71"/>
      <c r="L75" s="72"/>
    </row>
    <row r="76" spans="2:12" s="1" customFormat="1" ht="36.95" customHeight="1">
      <c r="B76" s="46"/>
      <c r="C76" s="73" t="s">
        <v>115</v>
      </c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4.4" customHeight="1">
      <c r="B78" s="46"/>
      <c r="C78" s="76" t="s">
        <v>18</v>
      </c>
      <c r="D78" s="74"/>
      <c r="E78" s="74"/>
      <c r="F78" s="74"/>
      <c r="G78" s="74"/>
      <c r="H78" s="74"/>
      <c r="I78" s="191"/>
      <c r="J78" s="74"/>
      <c r="K78" s="74"/>
      <c r="L78" s="72"/>
    </row>
    <row r="79" spans="2:12" s="1" customFormat="1" ht="16.5" customHeight="1">
      <c r="B79" s="46"/>
      <c r="C79" s="74"/>
      <c r="D79" s="74"/>
      <c r="E79" s="192" t="str">
        <f>E7</f>
        <v>K 1607 Rekonstrukce komunikací okrsek Gorkého v Litvínově-PD- I.etapa</v>
      </c>
      <c r="F79" s="76"/>
      <c r="G79" s="76"/>
      <c r="H79" s="76"/>
      <c r="I79" s="191"/>
      <c r="J79" s="74"/>
      <c r="K79" s="74"/>
      <c r="L79" s="72"/>
    </row>
    <row r="80" spans="2:12" s="1" customFormat="1" ht="14.4" customHeight="1">
      <c r="B80" s="46"/>
      <c r="C80" s="76" t="s">
        <v>94</v>
      </c>
      <c r="D80" s="74"/>
      <c r="E80" s="74"/>
      <c r="F80" s="74"/>
      <c r="G80" s="74"/>
      <c r="H80" s="74"/>
      <c r="I80" s="191"/>
      <c r="J80" s="74"/>
      <c r="K80" s="74"/>
      <c r="L80" s="72"/>
    </row>
    <row r="81" spans="2:12" s="1" customFormat="1" ht="17.25" customHeight="1">
      <c r="B81" s="46"/>
      <c r="C81" s="74"/>
      <c r="D81" s="74"/>
      <c r="E81" s="82" t="str">
        <f>E9</f>
        <v>AzmA - Dopravní část</v>
      </c>
      <c r="F81" s="74"/>
      <c r="G81" s="74"/>
      <c r="H81" s="74"/>
      <c r="I81" s="191"/>
      <c r="J81" s="74"/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191"/>
      <c r="J82" s="74"/>
      <c r="K82" s="74"/>
      <c r="L82" s="72"/>
    </row>
    <row r="83" spans="2:12" s="1" customFormat="1" ht="18" customHeight="1">
      <c r="B83" s="46"/>
      <c r="C83" s="76" t="s">
        <v>24</v>
      </c>
      <c r="D83" s="74"/>
      <c r="E83" s="74"/>
      <c r="F83" s="193" t="str">
        <f>F12</f>
        <v>Litvínov</v>
      </c>
      <c r="G83" s="74"/>
      <c r="H83" s="74"/>
      <c r="I83" s="194" t="s">
        <v>26</v>
      </c>
      <c r="J83" s="85" t="str">
        <f>IF(J12="","",J12)</f>
        <v>14. 8. 2017</v>
      </c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pans="2:12" s="1" customFormat="1" ht="13.5">
      <c r="B85" s="46"/>
      <c r="C85" s="76" t="s">
        <v>28</v>
      </c>
      <c r="D85" s="74"/>
      <c r="E85" s="74"/>
      <c r="F85" s="193" t="str">
        <f>E15</f>
        <v>Město Litvínov</v>
      </c>
      <c r="G85" s="74"/>
      <c r="H85" s="74"/>
      <c r="I85" s="194" t="s">
        <v>35</v>
      </c>
      <c r="J85" s="193" t="str">
        <f>E21</f>
        <v>BPO spol. s r.o.,Lidická 1239,36317 OSTROV</v>
      </c>
      <c r="K85" s="74"/>
      <c r="L85" s="72"/>
    </row>
    <row r="86" spans="2:12" s="1" customFormat="1" ht="14.4" customHeight="1">
      <c r="B86" s="46"/>
      <c r="C86" s="76" t="s">
        <v>33</v>
      </c>
      <c r="D86" s="74"/>
      <c r="E86" s="74"/>
      <c r="F86" s="193" t="str">
        <f>IF(E18="","",E18)</f>
        <v/>
      </c>
      <c r="G86" s="74"/>
      <c r="H86" s="74"/>
      <c r="I86" s="191"/>
      <c r="J86" s="74"/>
      <c r="K86" s="74"/>
      <c r="L86" s="72"/>
    </row>
    <row r="87" spans="2:12" s="1" customFormat="1" ht="10.3" customHeight="1">
      <c r="B87" s="46"/>
      <c r="C87" s="74"/>
      <c r="D87" s="74"/>
      <c r="E87" s="74"/>
      <c r="F87" s="74"/>
      <c r="G87" s="74"/>
      <c r="H87" s="74"/>
      <c r="I87" s="191"/>
      <c r="J87" s="74"/>
      <c r="K87" s="74"/>
      <c r="L87" s="72"/>
    </row>
    <row r="88" spans="2:20" s="9" customFormat="1" ht="29.25" customHeight="1">
      <c r="B88" s="195"/>
      <c r="C88" s="196" t="s">
        <v>116</v>
      </c>
      <c r="D88" s="197" t="s">
        <v>59</v>
      </c>
      <c r="E88" s="197" t="s">
        <v>55</v>
      </c>
      <c r="F88" s="197" t="s">
        <v>117</v>
      </c>
      <c r="G88" s="197" t="s">
        <v>118</v>
      </c>
      <c r="H88" s="197" t="s">
        <v>119</v>
      </c>
      <c r="I88" s="198" t="s">
        <v>120</v>
      </c>
      <c r="J88" s="197" t="s">
        <v>99</v>
      </c>
      <c r="K88" s="199" t="s">
        <v>121</v>
      </c>
      <c r="L88" s="200"/>
      <c r="M88" s="102" t="s">
        <v>122</v>
      </c>
      <c r="N88" s="103" t="s">
        <v>44</v>
      </c>
      <c r="O88" s="103" t="s">
        <v>123</v>
      </c>
      <c r="P88" s="103" t="s">
        <v>124</v>
      </c>
      <c r="Q88" s="103" t="s">
        <v>125</v>
      </c>
      <c r="R88" s="103" t="s">
        <v>126</v>
      </c>
      <c r="S88" s="103" t="s">
        <v>127</v>
      </c>
      <c r="T88" s="104" t="s">
        <v>128</v>
      </c>
    </row>
    <row r="89" spans="2:63" s="1" customFormat="1" ht="29.25" customHeight="1">
      <c r="B89" s="46"/>
      <c r="C89" s="108" t="s">
        <v>100</v>
      </c>
      <c r="D89" s="74"/>
      <c r="E89" s="74"/>
      <c r="F89" s="74"/>
      <c r="G89" s="74"/>
      <c r="H89" s="74"/>
      <c r="I89" s="191"/>
      <c r="J89" s="201">
        <f>BK89</f>
        <v>0</v>
      </c>
      <c r="K89" s="74"/>
      <c r="L89" s="72"/>
      <c r="M89" s="105"/>
      <c r="N89" s="106"/>
      <c r="O89" s="106"/>
      <c r="P89" s="202">
        <f>P90</f>
        <v>0</v>
      </c>
      <c r="Q89" s="106"/>
      <c r="R89" s="202">
        <f>R90</f>
        <v>522.10994</v>
      </c>
      <c r="S89" s="106"/>
      <c r="T89" s="203">
        <f>T90</f>
        <v>389.585</v>
      </c>
      <c r="AT89" s="24" t="s">
        <v>73</v>
      </c>
      <c r="AU89" s="24" t="s">
        <v>101</v>
      </c>
      <c r="BK89" s="204">
        <f>BK90</f>
        <v>0</v>
      </c>
    </row>
    <row r="90" spans="2:63" s="10" customFormat="1" ht="37.4" customHeight="1">
      <c r="B90" s="205"/>
      <c r="C90" s="206"/>
      <c r="D90" s="207" t="s">
        <v>73</v>
      </c>
      <c r="E90" s="208" t="s">
        <v>129</v>
      </c>
      <c r="F90" s="208" t="s">
        <v>130</v>
      </c>
      <c r="G90" s="206"/>
      <c r="H90" s="206"/>
      <c r="I90" s="209"/>
      <c r="J90" s="210">
        <f>BK90</f>
        <v>0</v>
      </c>
      <c r="K90" s="206"/>
      <c r="L90" s="211"/>
      <c r="M90" s="212"/>
      <c r="N90" s="213"/>
      <c r="O90" s="213"/>
      <c r="P90" s="214">
        <f>P91+P208+P221+P225+P239+P264+P283+P295+P348+P418+P453+P496</f>
        <v>0</v>
      </c>
      <c r="Q90" s="213"/>
      <c r="R90" s="214">
        <f>R91+R208+R221+R225+R239+R264+R283+R295+R348+R418+R453+R496</f>
        <v>522.10994</v>
      </c>
      <c r="S90" s="213"/>
      <c r="T90" s="215">
        <f>T91+T208+T221+T225+T239+T264+T283+T295+T348+T418+T453+T496</f>
        <v>389.585</v>
      </c>
      <c r="AR90" s="216" t="s">
        <v>82</v>
      </c>
      <c r="AT90" s="217" t="s">
        <v>73</v>
      </c>
      <c r="AU90" s="217" t="s">
        <v>74</v>
      </c>
      <c r="AY90" s="216" t="s">
        <v>131</v>
      </c>
      <c r="BK90" s="218">
        <f>BK91+BK208+BK221+BK225+BK239+BK264+BK283+BK295+BK348+BK418+BK453+BK496</f>
        <v>0</v>
      </c>
    </row>
    <row r="91" spans="2:63" s="10" customFormat="1" ht="19.9" customHeight="1">
      <c r="B91" s="205"/>
      <c r="C91" s="206"/>
      <c r="D91" s="207" t="s">
        <v>73</v>
      </c>
      <c r="E91" s="219" t="s">
        <v>82</v>
      </c>
      <c r="F91" s="219" t="s">
        <v>132</v>
      </c>
      <c r="G91" s="206"/>
      <c r="H91" s="206"/>
      <c r="I91" s="209"/>
      <c r="J91" s="220">
        <f>BK91</f>
        <v>0</v>
      </c>
      <c r="K91" s="206"/>
      <c r="L91" s="211"/>
      <c r="M91" s="212"/>
      <c r="N91" s="213"/>
      <c r="O91" s="213"/>
      <c r="P91" s="214">
        <f>SUM(P92:P207)</f>
        <v>0</v>
      </c>
      <c r="Q91" s="213"/>
      <c r="R91" s="214">
        <f>SUM(R92:R207)</f>
        <v>60.68808</v>
      </c>
      <c r="S91" s="213"/>
      <c r="T91" s="215">
        <f>SUM(T92:T207)</f>
        <v>0</v>
      </c>
      <c r="AR91" s="216" t="s">
        <v>82</v>
      </c>
      <c r="AT91" s="217" t="s">
        <v>73</v>
      </c>
      <c r="AU91" s="217" t="s">
        <v>82</v>
      </c>
      <c r="AY91" s="216" t="s">
        <v>131</v>
      </c>
      <c r="BK91" s="218">
        <f>SUM(BK92:BK207)</f>
        <v>0</v>
      </c>
    </row>
    <row r="92" spans="2:65" s="1" customFormat="1" ht="38.25" customHeight="1">
      <c r="B92" s="46"/>
      <c r="C92" s="221" t="s">
        <v>82</v>
      </c>
      <c r="D92" s="221" t="s">
        <v>133</v>
      </c>
      <c r="E92" s="222" t="s">
        <v>134</v>
      </c>
      <c r="F92" s="223" t="s">
        <v>135</v>
      </c>
      <c r="G92" s="224" t="s">
        <v>136</v>
      </c>
      <c r="H92" s="225">
        <v>906</v>
      </c>
      <c r="I92" s="226"/>
      <c r="J92" s="227">
        <f>ROUND(I92*H92,2)</f>
        <v>0</v>
      </c>
      <c r="K92" s="223" t="s">
        <v>137</v>
      </c>
      <c r="L92" s="72"/>
      <c r="M92" s="228" t="s">
        <v>30</v>
      </c>
      <c r="N92" s="229" t="s">
        <v>45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138</v>
      </c>
      <c r="AT92" s="24" t="s">
        <v>133</v>
      </c>
      <c r="AU92" s="24" t="s">
        <v>84</v>
      </c>
      <c r="AY92" s="24" t="s">
        <v>131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82</v>
      </c>
      <c r="BK92" s="232">
        <f>ROUND(I92*H92,2)</f>
        <v>0</v>
      </c>
      <c r="BL92" s="24" t="s">
        <v>138</v>
      </c>
      <c r="BM92" s="24" t="s">
        <v>139</v>
      </c>
    </row>
    <row r="93" spans="2:51" s="11" customFormat="1" ht="13.5">
      <c r="B93" s="233"/>
      <c r="C93" s="234"/>
      <c r="D93" s="235" t="s">
        <v>140</v>
      </c>
      <c r="E93" s="236" t="s">
        <v>30</v>
      </c>
      <c r="F93" s="237" t="s">
        <v>141</v>
      </c>
      <c r="G93" s="234"/>
      <c r="H93" s="236" t="s">
        <v>30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140</v>
      </c>
      <c r="AU93" s="243" t="s">
        <v>84</v>
      </c>
      <c r="AV93" s="11" t="s">
        <v>82</v>
      </c>
      <c r="AW93" s="11" t="s">
        <v>37</v>
      </c>
      <c r="AX93" s="11" t="s">
        <v>74</v>
      </c>
      <c r="AY93" s="243" t="s">
        <v>131</v>
      </c>
    </row>
    <row r="94" spans="2:51" s="11" customFormat="1" ht="13.5">
      <c r="B94" s="233"/>
      <c r="C94" s="234"/>
      <c r="D94" s="235" t="s">
        <v>140</v>
      </c>
      <c r="E94" s="236" t="s">
        <v>30</v>
      </c>
      <c r="F94" s="237" t="s">
        <v>142</v>
      </c>
      <c r="G94" s="234"/>
      <c r="H94" s="236" t="s">
        <v>30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140</v>
      </c>
      <c r="AU94" s="243" t="s">
        <v>84</v>
      </c>
      <c r="AV94" s="11" t="s">
        <v>82</v>
      </c>
      <c r="AW94" s="11" t="s">
        <v>37</v>
      </c>
      <c r="AX94" s="11" t="s">
        <v>74</v>
      </c>
      <c r="AY94" s="243" t="s">
        <v>131</v>
      </c>
    </row>
    <row r="95" spans="2:51" s="12" customFormat="1" ht="13.5">
      <c r="B95" s="244"/>
      <c r="C95" s="245"/>
      <c r="D95" s="235" t="s">
        <v>140</v>
      </c>
      <c r="E95" s="246" t="s">
        <v>30</v>
      </c>
      <c r="F95" s="247" t="s">
        <v>143</v>
      </c>
      <c r="G95" s="245"/>
      <c r="H95" s="248">
        <v>750</v>
      </c>
      <c r="I95" s="249"/>
      <c r="J95" s="245"/>
      <c r="K95" s="245"/>
      <c r="L95" s="250"/>
      <c r="M95" s="251"/>
      <c r="N95" s="252"/>
      <c r="O95" s="252"/>
      <c r="P95" s="252"/>
      <c r="Q95" s="252"/>
      <c r="R95" s="252"/>
      <c r="S95" s="252"/>
      <c r="T95" s="253"/>
      <c r="AT95" s="254" t="s">
        <v>140</v>
      </c>
      <c r="AU95" s="254" t="s">
        <v>84</v>
      </c>
      <c r="AV95" s="12" t="s">
        <v>84</v>
      </c>
      <c r="AW95" s="12" t="s">
        <v>37</v>
      </c>
      <c r="AX95" s="12" t="s">
        <v>74</v>
      </c>
      <c r="AY95" s="254" t="s">
        <v>131</v>
      </c>
    </row>
    <row r="96" spans="2:51" s="11" customFormat="1" ht="13.5">
      <c r="B96" s="233"/>
      <c r="C96" s="234"/>
      <c r="D96" s="235" t="s">
        <v>140</v>
      </c>
      <c r="E96" s="236" t="s">
        <v>30</v>
      </c>
      <c r="F96" s="237" t="s">
        <v>144</v>
      </c>
      <c r="G96" s="234"/>
      <c r="H96" s="236" t="s">
        <v>30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140</v>
      </c>
      <c r="AU96" s="243" t="s">
        <v>84</v>
      </c>
      <c r="AV96" s="11" t="s">
        <v>82</v>
      </c>
      <c r="AW96" s="11" t="s">
        <v>37</v>
      </c>
      <c r="AX96" s="11" t="s">
        <v>74</v>
      </c>
      <c r="AY96" s="243" t="s">
        <v>131</v>
      </c>
    </row>
    <row r="97" spans="2:51" s="12" customFormat="1" ht="13.5">
      <c r="B97" s="244"/>
      <c r="C97" s="245"/>
      <c r="D97" s="235" t="s">
        <v>140</v>
      </c>
      <c r="E97" s="246" t="s">
        <v>30</v>
      </c>
      <c r="F97" s="247" t="s">
        <v>145</v>
      </c>
      <c r="G97" s="245"/>
      <c r="H97" s="248">
        <v>156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AT97" s="254" t="s">
        <v>140</v>
      </c>
      <c r="AU97" s="254" t="s">
        <v>84</v>
      </c>
      <c r="AV97" s="12" t="s">
        <v>84</v>
      </c>
      <c r="AW97" s="12" t="s">
        <v>37</v>
      </c>
      <c r="AX97" s="12" t="s">
        <v>74</v>
      </c>
      <c r="AY97" s="254" t="s">
        <v>131</v>
      </c>
    </row>
    <row r="98" spans="2:51" s="13" customFormat="1" ht="13.5">
      <c r="B98" s="255"/>
      <c r="C98" s="256"/>
      <c r="D98" s="235" t="s">
        <v>140</v>
      </c>
      <c r="E98" s="257" t="s">
        <v>30</v>
      </c>
      <c r="F98" s="258" t="s">
        <v>146</v>
      </c>
      <c r="G98" s="256"/>
      <c r="H98" s="259">
        <v>906</v>
      </c>
      <c r="I98" s="260"/>
      <c r="J98" s="256"/>
      <c r="K98" s="256"/>
      <c r="L98" s="261"/>
      <c r="M98" s="262"/>
      <c r="N98" s="263"/>
      <c r="O98" s="263"/>
      <c r="P98" s="263"/>
      <c r="Q98" s="263"/>
      <c r="R98" s="263"/>
      <c r="S98" s="263"/>
      <c r="T98" s="264"/>
      <c r="AT98" s="265" t="s">
        <v>140</v>
      </c>
      <c r="AU98" s="265" t="s">
        <v>84</v>
      </c>
      <c r="AV98" s="13" t="s">
        <v>138</v>
      </c>
      <c r="AW98" s="13" t="s">
        <v>37</v>
      </c>
      <c r="AX98" s="13" t="s">
        <v>82</v>
      </c>
      <c r="AY98" s="265" t="s">
        <v>131</v>
      </c>
    </row>
    <row r="99" spans="2:65" s="1" customFormat="1" ht="38.25" customHeight="1">
      <c r="B99" s="46"/>
      <c r="C99" s="221" t="s">
        <v>84</v>
      </c>
      <c r="D99" s="221" t="s">
        <v>133</v>
      </c>
      <c r="E99" s="222" t="s">
        <v>147</v>
      </c>
      <c r="F99" s="223" t="s">
        <v>148</v>
      </c>
      <c r="G99" s="224" t="s">
        <v>136</v>
      </c>
      <c r="H99" s="225">
        <v>453</v>
      </c>
      <c r="I99" s="226"/>
      <c r="J99" s="227">
        <f>ROUND(I99*H99,2)</f>
        <v>0</v>
      </c>
      <c r="K99" s="223" t="s">
        <v>137</v>
      </c>
      <c r="L99" s="72"/>
      <c r="M99" s="228" t="s">
        <v>30</v>
      </c>
      <c r="N99" s="229" t="s">
        <v>45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138</v>
      </c>
      <c r="AT99" s="24" t="s">
        <v>133</v>
      </c>
      <c r="AU99" s="24" t="s">
        <v>84</v>
      </c>
      <c r="AY99" s="24" t="s">
        <v>131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82</v>
      </c>
      <c r="BK99" s="232">
        <f>ROUND(I99*H99,2)</f>
        <v>0</v>
      </c>
      <c r="BL99" s="24" t="s">
        <v>138</v>
      </c>
      <c r="BM99" s="24" t="s">
        <v>149</v>
      </c>
    </row>
    <row r="100" spans="2:51" s="11" customFormat="1" ht="13.5">
      <c r="B100" s="233"/>
      <c r="C100" s="234"/>
      <c r="D100" s="235" t="s">
        <v>140</v>
      </c>
      <c r="E100" s="236" t="s">
        <v>30</v>
      </c>
      <c r="F100" s="237" t="s">
        <v>150</v>
      </c>
      <c r="G100" s="234"/>
      <c r="H100" s="236" t="s">
        <v>30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AT100" s="243" t="s">
        <v>140</v>
      </c>
      <c r="AU100" s="243" t="s">
        <v>84</v>
      </c>
      <c r="AV100" s="11" t="s">
        <v>82</v>
      </c>
      <c r="AW100" s="11" t="s">
        <v>37</v>
      </c>
      <c r="AX100" s="11" t="s">
        <v>74</v>
      </c>
      <c r="AY100" s="243" t="s">
        <v>131</v>
      </c>
    </row>
    <row r="101" spans="2:51" s="12" customFormat="1" ht="13.5">
      <c r="B101" s="244"/>
      <c r="C101" s="245"/>
      <c r="D101" s="235" t="s">
        <v>140</v>
      </c>
      <c r="E101" s="246" t="s">
        <v>30</v>
      </c>
      <c r="F101" s="247" t="s">
        <v>151</v>
      </c>
      <c r="G101" s="245"/>
      <c r="H101" s="248">
        <v>453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AT101" s="254" t="s">
        <v>140</v>
      </c>
      <c r="AU101" s="254" t="s">
        <v>84</v>
      </c>
      <c r="AV101" s="12" t="s">
        <v>84</v>
      </c>
      <c r="AW101" s="12" t="s">
        <v>37</v>
      </c>
      <c r="AX101" s="12" t="s">
        <v>82</v>
      </c>
      <c r="AY101" s="254" t="s">
        <v>131</v>
      </c>
    </row>
    <row r="102" spans="2:65" s="1" customFormat="1" ht="51" customHeight="1">
      <c r="B102" s="46"/>
      <c r="C102" s="221" t="s">
        <v>152</v>
      </c>
      <c r="D102" s="221" t="s">
        <v>133</v>
      </c>
      <c r="E102" s="222" t="s">
        <v>153</v>
      </c>
      <c r="F102" s="223" t="s">
        <v>154</v>
      </c>
      <c r="G102" s="224" t="s">
        <v>136</v>
      </c>
      <c r="H102" s="225">
        <v>50</v>
      </c>
      <c r="I102" s="226"/>
      <c r="J102" s="227">
        <f>ROUND(I102*H102,2)</f>
        <v>0</v>
      </c>
      <c r="K102" s="223" t="s">
        <v>137</v>
      </c>
      <c r="L102" s="72"/>
      <c r="M102" s="228" t="s">
        <v>30</v>
      </c>
      <c r="N102" s="229" t="s">
        <v>45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138</v>
      </c>
      <c r="AT102" s="24" t="s">
        <v>133</v>
      </c>
      <c r="AU102" s="24" t="s">
        <v>84</v>
      </c>
      <c r="AY102" s="24" t="s">
        <v>131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82</v>
      </c>
      <c r="BK102" s="232">
        <f>ROUND(I102*H102,2)</f>
        <v>0</v>
      </c>
      <c r="BL102" s="24" t="s">
        <v>138</v>
      </c>
      <c r="BM102" s="24" t="s">
        <v>155</v>
      </c>
    </row>
    <row r="103" spans="2:51" s="11" customFormat="1" ht="13.5">
      <c r="B103" s="233"/>
      <c r="C103" s="234"/>
      <c r="D103" s="235" t="s">
        <v>140</v>
      </c>
      <c r="E103" s="236" t="s">
        <v>30</v>
      </c>
      <c r="F103" s="237" t="s">
        <v>156</v>
      </c>
      <c r="G103" s="234"/>
      <c r="H103" s="236" t="s">
        <v>30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140</v>
      </c>
      <c r="AU103" s="243" t="s">
        <v>84</v>
      </c>
      <c r="AV103" s="11" t="s">
        <v>82</v>
      </c>
      <c r="AW103" s="11" t="s">
        <v>37</v>
      </c>
      <c r="AX103" s="11" t="s">
        <v>74</v>
      </c>
      <c r="AY103" s="243" t="s">
        <v>131</v>
      </c>
    </row>
    <row r="104" spans="2:51" s="12" customFormat="1" ht="13.5">
      <c r="B104" s="244"/>
      <c r="C104" s="245"/>
      <c r="D104" s="235" t="s">
        <v>140</v>
      </c>
      <c r="E104" s="246" t="s">
        <v>30</v>
      </c>
      <c r="F104" s="247" t="s">
        <v>157</v>
      </c>
      <c r="G104" s="245"/>
      <c r="H104" s="248">
        <v>50</v>
      </c>
      <c r="I104" s="249"/>
      <c r="J104" s="245"/>
      <c r="K104" s="245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140</v>
      </c>
      <c r="AU104" s="254" t="s">
        <v>84</v>
      </c>
      <c r="AV104" s="12" t="s">
        <v>84</v>
      </c>
      <c r="AW104" s="12" t="s">
        <v>37</v>
      </c>
      <c r="AX104" s="12" t="s">
        <v>82</v>
      </c>
      <c r="AY104" s="254" t="s">
        <v>131</v>
      </c>
    </row>
    <row r="105" spans="2:65" s="1" customFormat="1" ht="25.5" customHeight="1">
      <c r="B105" s="46"/>
      <c r="C105" s="221" t="s">
        <v>138</v>
      </c>
      <c r="D105" s="221" t="s">
        <v>133</v>
      </c>
      <c r="E105" s="222" t="s">
        <v>158</v>
      </c>
      <c r="F105" s="223" t="s">
        <v>159</v>
      </c>
      <c r="G105" s="224" t="s">
        <v>136</v>
      </c>
      <c r="H105" s="225">
        <v>28.35</v>
      </c>
      <c r="I105" s="226"/>
      <c r="J105" s="227">
        <f>ROUND(I105*H105,2)</f>
        <v>0</v>
      </c>
      <c r="K105" s="223" t="s">
        <v>137</v>
      </c>
      <c r="L105" s="72"/>
      <c r="M105" s="228" t="s">
        <v>30</v>
      </c>
      <c r="N105" s="229" t="s">
        <v>45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138</v>
      </c>
      <c r="AT105" s="24" t="s">
        <v>133</v>
      </c>
      <c r="AU105" s="24" t="s">
        <v>84</v>
      </c>
      <c r="AY105" s="24" t="s">
        <v>131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82</v>
      </c>
      <c r="BK105" s="232">
        <f>ROUND(I105*H105,2)</f>
        <v>0</v>
      </c>
      <c r="BL105" s="24" t="s">
        <v>138</v>
      </c>
      <c r="BM105" s="24" t="s">
        <v>160</v>
      </c>
    </row>
    <row r="106" spans="2:51" s="11" customFormat="1" ht="13.5">
      <c r="B106" s="233"/>
      <c r="C106" s="234"/>
      <c r="D106" s="235" t="s">
        <v>140</v>
      </c>
      <c r="E106" s="236" t="s">
        <v>30</v>
      </c>
      <c r="F106" s="237" t="s">
        <v>161</v>
      </c>
      <c r="G106" s="234"/>
      <c r="H106" s="236" t="s">
        <v>30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140</v>
      </c>
      <c r="AU106" s="243" t="s">
        <v>84</v>
      </c>
      <c r="AV106" s="11" t="s">
        <v>82</v>
      </c>
      <c r="AW106" s="11" t="s">
        <v>37</v>
      </c>
      <c r="AX106" s="11" t="s">
        <v>74</v>
      </c>
      <c r="AY106" s="243" t="s">
        <v>131</v>
      </c>
    </row>
    <row r="107" spans="2:51" s="12" customFormat="1" ht="13.5">
      <c r="B107" s="244"/>
      <c r="C107" s="245"/>
      <c r="D107" s="235" t="s">
        <v>140</v>
      </c>
      <c r="E107" s="246" t="s">
        <v>30</v>
      </c>
      <c r="F107" s="247" t="s">
        <v>162</v>
      </c>
      <c r="G107" s="245"/>
      <c r="H107" s="248">
        <v>28.35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140</v>
      </c>
      <c r="AU107" s="254" t="s">
        <v>84</v>
      </c>
      <c r="AV107" s="12" t="s">
        <v>84</v>
      </c>
      <c r="AW107" s="12" t="s">
        <v>37</v>
      </c>
      <c r="AX107" s="12" t="s">
        <v>82</v>
      </c>
      <c r="AY107" s="254" t="s">
        <v>131</v>
      </c>
    </row>
    <row r="108" spans="2:65" s="1" customFormat="1" ht="38.25" customHeight="1">
      <c r="B108" s="46"/>
      <c r="C108" s="221" t="s">
        <v>163</v>
      </c>
      <c r="D108" s="221" t="s">
        <v>133</v>
      </c>
      <c r="E108" s="222" t="s">
        <v>164</v>
      </c>
      <c r="F108" s="223" t="s">
        <v>165</v>
      </c>
      <c r="G108" s="224" t="s">
        <v>136</v>
      </c>
      <c r="H108" s="225">
        <v>14.2</v>
      </c>
      <c r="I108" s="226"/>
      <c r="J108" s="227">
        <f>ROUND(I108*H108,2)</f>
        <v>0</v>
      </c>
      <c r="K108" s="223" t="s">
        <v>137</v>
      </c>
      <c r="L108" s="72"/>
      <c r="M108" s="228" t="s">
        <v>30</v>
      </c>
      <c r="N108" s="229" t="s">
        <v>45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138</v>
      </c>
      <c r="AT108" s="24" t="s">
        <v>133</v>
      </c>
      <c r="AU108" s="24" t="s">
        <v>84</v>
      </c>
      <c r="AY108" s="24" t="s">
        <v>131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82</v>
      </c>
      <c r="BK108" s="232">
        <f>ROUND(I108*H108,2)</f>
        <v>0</v>
      </c>
      <c r="BL108" s="24" t="s">
        <v>138</v>
      </c>
      <c r="BM108" s="24" t="s">
        <v>166</v>
      </c>
    </row>
    <row r="109" spans="2:51" s="11" customFormat="1" ht="13.5">
      <c r="B109" s="233"/>
      <c r="C109" s="234"/>
      <c r="D109" s="235" t="s">
        <v>140</v>
      </c>
      <c r="E109" s="236" t="s">
        <v>30</v>
      </c>
      <c r="F109" s="237" t="s">
        <v>167</v>
      </c>
      <c r="G109" s="234"/>
      <c r="H109" s="236" t="s">
        <v>30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140</v>
      </c>
      <c r="AU109" s="243" t="s">
        <v>84</v>
      </c>
      <c r="AV109" s="11" t="s">
        <v>82</v>
      </c>
      <c r="AW109" s="11" t="s">
        <v>37</v>
      </c>
      <c r="AX109" s="11" t="s">
        <v>74</v>
      </c>
      <c r="AY109" s="243" t="s">
        <v>131</v>
      </c>
    </row>
    <row r="110" spans="2:51" s="12" customFormat="1" ht="13.5">
      <c r="B110" s="244"/>
      <c r="C110" s="245"/>
      <c r="D110" s="235" t="s">
        <v>140</v>
      </c>
      <c r="E110" s="246" t="s">
        <v>30</v>
      </c>
      <c r="F110" s="247" t="s">
        <v>168</v>
      </c>
      <c r="G110" s="245"/>
      <c r="H110" s="248">
        <v>14.2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AT110" s="254" t="s">
        <v>140</v>
      </c>
      <c r="AU110" s="254" t="s">
        <v>84</v>
      </c>
      <c r="AV110" s="12" t="s">
        <v>84</v>
      </c>
      <c r="AW110" s="12" t="s">
        <v>37</v>
      </c>
      <c r="AX110" s="12" t="s">
        <v>82</v>
      </c>
      <c r="AY110" s="254" t="s">
        <v>131</v>
      </c>
    </row>
    <row r="111" spans="2:65" s="1" customFormat="1" ht="25.5" customHeight="1">
      <c r="B111" s="46"/>
      <c r="C111" s="221" t="s">
        <v>169</v>
      </c>
      <c r="D111" s="221" t="s">
        <v>133</v>
      </c>
      <c r="E111" s="222" t="s">
        <v>170</v>
      </c>
      <c r="F111" s="223" t="s">
        <v>171</v>
      </c>
      <c r="G111" s="224" t="s">
        <v>136</v>
      </c>
      <c r="H111" s="225">
        <v>97.5</v>
      </c>
      <c r="I111" s="226"/>
      <c r="J111" s="227">
        <f>ROUND(I111*H111,2)</f>
        <v>0</v>
      </c>
      <c r="K111" s="223" t="s">
        <v>137</v>
      </c>
      <c r="L111" s="72"/>
      <c r="M111" s="228" t="s">
        <v>30</v>
      </c>
      <c r="N111" s="229" t="s">
        <v>45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138</v>
      </c>
      <c r="AT111" s="24" t="s">
        <v>133</v>
      </c>
      <c r="AU111" s="24" t="s">
        <v>84</v>
      </c>
      <c r="AY111" s="24" t="s">
        <v>131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82</v>
      </c>
      <c r="BK111" s="232">
        <f>ROUND(I111*H111,2)</f>
        <v>0</v>
      </c>
      <c r="BL111" s="24" t="s">
        <v>138</v>
      </c>
      <c r="BM111" s="24" t="s">
        <v>172</v>
      </c>
    </row>
    <row r="112" spans="2:51" s="11" customFormat="1" ht="13.5">
      <c r="B112" s="233"/>
      <c r="C112" s="234"/>
      <c r="D112" s="235" t="s">
        <v>140</v>
      </c>
      <c r="E112" s="236" t="s">
        <v>30</v>
      </c>
      <c r="F112" s="237" t="s">
        <v>173</v>
      </c>
      <c r="G112" s="234"/>
      <c r="H112" s="236" t="s">
        <v>30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140</v>
      </c>
      <c r="AU112" s="243" t="s">
        <v>84</v>
      </c>
      <c r="AV112" s="11" t="s">
        <v>82</v>
      </c>
      <c r="AW112" s="11" t="s">
        <v>37</v>
      </c>
      <c r="AX112" s="11" t="s">
        <v>74</v>
      </c>
      <c r="AY112" s="243" t="s">
        <v>131</v>
      </c>
    </row>
    <row r="113" spans="2:51" s="12" customFormat="1" ht="13.5">
      <c r="B113" s="244"/>
      <c r="C113" s="245"/>
      <c r="D113" s="235" t="s">
        <v>140</v>
      </c>
      <c r="E113" s="246" t="s">
        <v>30</v>
      </c>
      <c r="F113" s="247" t="s">
        <v>174</v>
      </c>
      <c r="G113" s="245"/>
      <c r="H113" s="248">
        <v>97.5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AT113" s="254" t="s">
        <v>140</v>
      </c>
      <c r="AU113" s="254" t="s">
        <v>84</v>
      </c>
      <c r="AV113" s="12" t="s">
        <v>84</v>
      </c>
      <c r="AW113" s="12" t="s">
        <v>37</v>
      </c>
      <c r="AX113" s="12" t="s">
        <v>82</v>
      </c>
      <c r="AY113" s="254" t="s">
        <v>131</v>
      </c>
    </row>
    <row r="114" spans="2:65" s="1" customFormat="1" ht="38.25" customHeight="1">
      <c r="B114" s="46"/>
      <c r="C114" s="221" t="s">
        <v>175</v>
      </c>
      <c r="D114" s="221" t="s">
        <v>133</v>
      </c>
      <c r="E114" s="222" t="s">
        <v>176</v>
      </c>
      <c r="F114" s="223" t="s">
        <v>177</v>
      </c>
      <c r="G114" s="224" t="s">
        <v>136</v>
      </c>
      <c r="H114" s="225">
        <v>48.75</v>
      </c>
      <c r="I114" s="226"/>
      <c r="J114" s="227">
        <f>ROUND(I114*H114,2)</f>
        <v>0</v>
      </c>
      <c r="K114" s="223" t="s">
        <v>137</v>
      </c>
      <c r="L114" s="72"/>
      <c r="M114" s="228" t="s">
        <v>30</v>
      </c>
      <c r="N114" s="229" t="s">
        <v>45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138</v>
      </c>
      <c r="AT114" s="24" t="s">
        <v>133</v>
      </c>
      <c r="AU114" s="24" t="s">
        <v>84</v>
      </c>
      <c r="AY114" s="24" t="s">
        <v>131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82</v>
      </c>
      <c r="BK114" s="232">
        <f>ROUND(I114*H114,2)</f>
        <v>0</v>
      </c>
      <c r="BL114" s="24" t="s">
        <v>138</v>
      </c>
      <c r="BM114" s="24" t="s">
        <v>178</v>
      </c>
    </row>
    <row r="115" spans="2:51" s="11" customFormat="1" ht="13.5">
      <c r="B115" s="233"/>
      <c r="C115" s="234"/>
      <c r="D115" s="235" t="s">
        <v>140</v>
      </c>
      <c r="E115" s="236" t="s">
        <v>30</v>
      </c>
      <c r="F115" s="237" t="s">
        <v>150</v>
      </c>
      <c r="G115" s="234"/>
      <c r="H115" s="236" t="s">
        <v>30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140</v>
      </c>
      <c r="AU115" s="243" t="s">
        <v>84</v>
      </c>
      <c r="AV115" s="11" t="s">
        <v>82</v>
      </c>
      <c r="AW115" s="11" t="s">
        <v>37</v>
      </c>
      <c r="AX115" s="11" t="s">
        <v>74</v>
      </c>
      <c r="AY115" s="243" t="s">
        <v>131</v>
      </c>
    </row>
    <row r="116" spans="2:51" s="12" customFormat="1" ht="13.5">
      <c r="B116" s="244"/>
      <c r="C116" s="245"/>
      <c r="D116" s="235" t="s">
        <v>140</v>
      </c>
      <c r="E116" s="246" t="s">
        <v>30</v>
      </c>
      <c r="F116" s="247" t="s">
        <v>179</v>
      </c>
      <c r="G116" s="245"/>
      <c r="H116" s="248">
        <v>48.75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140</v>
      </c>
      <c r="AU116" s="254" t="s">
        <v>84</v>
      </c>
      <c r="AV116" s="12" t="s">
        <v>84</v>
      </c>
      <c r="AW116" s="12" t="s">
        <v>37</v>
      </c>
      <c r="AX116" s="12" t="s">
        <v>82</v>
      </c>
      <c r="AY116" s="254" t="s">
        <v>131</v>
      </c>
    </row>
    <row r="117" spans="2:65" s="1" customFormat="1" ht="25.5" customHeight="1">
      <c r="B117" s="46"/>
      <c r="C117" s="221" t="s">
        <v>180</v>
      </c>
      <c r="D117" s="221" t="s">
        <v>133</v>
      </c>
      <c r="E117" s="222" t="s">
        <v>181</v>
      </c>
      <c r="F117" s="223" t="s">
        <v>182</v>
      </c>
      <c r="G117" s="224" t="s">
        <v>183</v>
      </c>
      <c r="H117" s="225">
        <v>97.5</v>
      </c>
      <c r="I117" s="226"/>
      <c r="J117" s="227">
        <f>ROUND(I117*H117,2)</f>
        <v>0</v>
      </c>
      <c r="K117" s="223" t="s">
        <v>137</v>
      </c>
      <c r="L117" s="72"/>
      <c r="M117" s="228" t="s">
        <v>30</v>
      </c>
      <c r="N117" s="229" t="s">
        <v>45</v>
      </c>
      <c r="O117" s="47"/>
      <c r="P117" s="230">
        <f>O117*H117</f>
        <v>0</v>
      </c>
      <c r="Q117" s="230">
        <v>0.00084</v>
      </c>
      <c r="R117" s="230">
        <f>Q117*H117</f>
        <v>0.0819</v>
      </c>
      <c r="S117" s="230">
        <v>0</v>
      </c>
      <c r="T117" s="231">
        <f>S117*H117</f>
        <v>0</v>
      </c>
      <c r="AR117" s="24" t="s">
        <v>138</v>
      </c>
      <c r="AT117" s="24" t="s">
        <v>133</v>
      </c>
      <c r="AU117" s="24" t="s">
        <v>84</v>
      </c>
      <c r="AY117" s="24" t="s">
        <v>131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82</v>
      </c>
      <c r="BK117" s="232">
        <f>ROUND(I117*H117,2)</f>
        <v>0</v>
      </c>
      <c r="BL117" s="24" t="s">
        <v>138</v>
      </c>
      <c r="BM117" s="24" t="s">
        <v>184</v>
      </c>
    </row>
    <row r="118" spans="2:51" s="11" customFormat="1" ht="13.5">
      <c r="B118" s="233"/>
      <c r="C118" s="234"/>
      <c r="D118" s="235" t="s">
        <v>140</v>
      </c>
      <c r="E118" s="236" t="s">
        <v>30</v>
      </c>
      <c r="F118" s="237" t="s">
        <v>173</v>
      </c>
      <c r="G118" s="234"/>
      <c r="H118" s="236" t="s">
        <v>30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140</v>
      </c>
      <c r="AU118" s="243" t="s">
        <v>84</v>
      </c>
      <c r="AV118" s="11" t="s">
        <v>82</v>
      </c>
      <c r="AW118" s="11" t="s">
        <v>37</v>
      </c>
      <c r="AX118" s="11" t="s">
        <v>74</v>
      </c>
      <c r="AY118" s="243" t="s">
        <v>131</v>
      </c>
    </row>
    <row r="119" spans="2:51" s="11" customFormat="1" ht="13.5">
      <c r="B119" s="233"/>
      <c r="C119" s="234"/>
      <c r="D119" s="235" t="s">
        <v>140</v>
      </c>
      <c r="E119" s="236" t="s">
        <v>30</v>
      </c>
      <c r="F119" s="237" t="s">
        <v>185</v>
      </c>
      <c r="G119" s="234"/>
      <c r="H119" s="236" t="s">
        <v>30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140</v>
      </c>
      <c r="AU119" s="243" t="s">
        <v>84</v>
      </c>
      <c r="AV119" s="11" t="s">
        <v>82</v>
      </c>
      <c r="AW119" s="11" t="s">
        <v>37</v>
      </c>
      <c r="AX119" s="11" t="s">
        <v>74</v>
      </c>
      <c r="AY119" s="243" t="s">
        <v>131</v>
      </c>
    </row>
    <row r="120" spans="2:51" s="12" customFormat="1" ht="13.5">
      <c r="B120" s="244"/>
      <c r="C120" s="245"/>
      <c r="D120" s="235" t="s">
        <v>140</v>
      </c>
      <c r="E120" s="246" t="s">
        <v>30</v>
      </c>
      <c r="F120" s="247" t="s">
        <v>186</v>
      </c>
      <c r="G120" s="245"/>
      <c r="H120" s="248">
        <v>97.5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AT120" s="254" t="s">
        <v>140</v>
      </c>
      <c r="AU120" s="254" t="s">
        <v>84</v>
      </c>
      <c r="AV120" s="12" t="s">
        <v>84</v>
      </c>
      <c r="AW120" s="12" t="s">
        <v>37</v>
      </c>
      <c r="AX120" s="12" t="s">
        <v>82</v>
      </c>
      <c r="AY120" s="254" t="s">
        <v>131</v>
      </c>
    </row>
    <row r="121" spans="2:65" s="1" customFormat="1" ht="25.5" customHeight="1">
      <c r="B121" s="46"/>
      <c r="C121" s="221" t="s">
        <v>187</v>
      </c>
      <c r="D121" s="221" t="s">
        <v>133</v>
      </c>
      <c r="E121" s="222" t="s">
        <v>188</v>
      </c>
      <c r="F121" s="223" t="s">
        <v>189</v>
      </c>
      <c r="G121" s="224" t="s">
        <v>183</v>
      </c>
      <c r="H121" s="225">
        <v>97.5</v>
      </c>
      <c r="I121" s="226"/>
      <c r="J121" s="227">
        <f>ROUND(I121*H121,2)</f>
        <v>0</v>
      </c>
      <c r="K121" s="223" t="s">
        <v>137</v>
      </c>
      <c r="L121" s="72"/>
      <c r="M121" s="228" t="s">
        <v>30</v>
      </c>
      <c r="N121" s="229" t="s">
        <v>45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138</v>
      </c>
      <c r="AT121" s="24" t="s">
        <v>133</v>
      </c>
      <c r="AU121" s="24" t="s">
        <v>84</v>
      </c>
      <c r="AY121" s="24" t="s">
        <v>131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82</v>
      </c>
      <c r="BK121" s="232">
        <f>ROUND(I121*H121,2)</f>
        <v>0</v>
      </c>
      <c r="BL121" s="24" t="s">
        <v>138</v>
      </c>
      <c r="BM121" s="24" t="s">
        <v>190</v>
      </c>
    </row>
    <row r="122" spans="2:65" s="1" customFormat="1" ht="38.25" customHeight="1">
      <c r="B122" s="46"/>
      <c r="C122" s="221" t="s">
        <v>191</v>
      </c>
      <c r="D122" s="221" t="s">
        <v>133</v>
      </c>
      <c r="E122" s="222" t="s">
        <v>192</v>
      </c>
      <c r="F122" s="223" t="s">
        <v>193</v>
      </c>
      <c r="G122" s="224" t="s">
        <v>136</v>
      </c>
      <c r="H122" s="225">
        <v>97.5</v>
      </c>
      <c r="I122" s="226"/>
      <c r="J122" s="227">
        <f>ROUND(I122*H122,2)</f>
        <v>0</v>
      </c>
      <c r="K122" s="223" t="s">
        <v>137</v>
      </c>
      <c r="L122" s="72"/>
      <c r="M122" s="228" t="s">
        <v>30</v>
      </c>
      <c r="N122" s="229" t="s">
        <v>45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138</v>
      </c>
      <c r="AT122" s="24" t="s">
        <v>133</v>
      </c>
      <c r="AU122" s="24" t="s">
        <v>84</v>
      </c>
      <c r="AY122" s="24" t="s">
        <v>131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82</v>
      </c>
      <c r="BK122" s="232">
        <f>ROUND(I122*H122,2)</f>
        <v>0</v>
      </c>
      <c r="BL122" s="24" t="s">
        <v>138</v>
      </c>
      <c r="BM122" s="24" t="s">
        <v>194</v>
      </c>
    </row>
    <row r="123" spans="2:51" s="11" customFormat="1" ht="13.5">
      <c r="B123" s="233"/>
      <c r="C123" s="234"/>
      <c r="D123" s="235" t="s">
        <v>140</v>
      </c>
      <c r="E123" s="236" t="s">
        <v>30</v>
      </c>
      <c r="F123" s="237" t="s">
        <v>195</v>
      </c>
      <c r="G123" s="234"/>
      <c r="H123" s="236" t="s">
        <v>30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140</v>
      </c>
      <c r="AU123" s="243" t="s">
        <v>84</v>
      </c>
      <c r="AV123" s="11" t="s">
        <v>82</v>
      </c>
      <c r="AW123" s="11" t="s">
        <v>37</v>
      </c>
      <c r="AX123" s="11" t="s">
        <v>74</v>
      </c>
      <c r="AY123" s="243" t="s">
        <v>131</v>
      </c>
    </row>
    <row r="124" spans="2:51" s="12" customFormat="1" ht="13.5">
      <c r="B124" s="244"/>
      <c r="C124" s="245"/>
      <c r="D124" s="235" t="s">
        <v>140</v>
      </c>
      <c r="E124" s="246" t="s">
        <v>30</v>
      </c>
      <c r="F124" s="247" t="s">
        <v>196</v>
      </c>
      <c r="G124" s="245"/>
      <c r="H124" s="248">
        <v>97.5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AT124" s="254" t="s">
        <v>140</v>
      </c>
      <c r="AU124" s="254" t="s">
        <v>84</v>
      </c>
      <c r="AV124" s="12" t="s">
        <v>84</v>
      </c>
      <c r="AW124" s="12" t="s">
        <v>37</v>
      </c>
      <c r="AX124" s="12" t="s">
        <v>82</v>
      </c>
      <c r="AY124" s="254" t="s">
        <v>131</v>
      </c>
    </row>
    <row r="125" spans="2:65" s="1" customFormat="1" ht="38.25" customHeight="1">
      <c r="B125" s="46"/>
      <c r="C125" s="221" t="s">
        <v>197</v>
      </c>
      <c r="D125" s="221" t="s">
        <v>133</v>
      </c>
      <c r="E125" s="222" t="s">
        <v>198</v>
      </c>
      <c r="F125" s="223" t="s">
        <v>199</v>
      </c>
      <c r="G125" s="224" t="s">
        <v>136</v>
      </c>
      <c r="H125" s="225">
        <v>147</v>
      </c>
      <c r="I125" s="226"/>
      <c r="J125" s="227">
        <f>ROUND(I125*H125,2)</f>
        <v>0</v>
      </c>
      <c r="K125" s="223" t="s">
        <v>137</v>
      </c>
      <c r="L125" s="72"/>
      <c r="M125" s="228" t="s">
        <v>30</v>
      </c>
      <c r="N125" s="229" t="s">
        <v>45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138</v>
      </c>
      <c r="AT125" s="24" t="s">
        <v>133</v>
      </c>
      <c r="AU125" s="24" t="s">
        <v>84</v>
      </c>
      <c r="AY125" s="24" t="s">
        <v>131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82</v>
      </c>
      <c r="BK125" s="232">
        <f>ROUND(I125*H125,2)</f>
        <v>0</v>
      </c>
      <c r="BL125" s="24" t="s">
        <v>138</v>
      </c>
      <c r="BM125" s="24" t="s">
        <v>200</v>
      </c>
    </row>
    <row r="126" spans="2:51" s="11" customFormat="1" ht="13.5">
      <c r="B126" s="233"/>
      <c r="C126" s="234"/>
      <c r="D126" s="235" t="s">
        <v>140</v>
      </c>
      <c r="E126" s="236" t="s">
        <v>30</v>
      </c>
      <c r="F126" s="237" t="s">
        <v>201</v>
      </c>
      <c r="G126" s="234"/>
      <c r="H126" s="236" t="s">
        <v>30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140</v>
      </c>
      <c r="AU126" s="243" t="s">
        <v>84</v>
      </c>
      <c r="AV126" s="11" t="s">
        <v>82</v>
      </c>
      <c r="AW126" s="11" t="s">
        <v>37</v>
      </c>
      <c r="AX126" s="11" t="s">
        <v>74</v>
      </c>
      <c r="AY126" s="243" t="s">
        <v>131</v>
      </c>
    </row>
    <row r="127" spans="2:51" s="11" customFormat="1" ht="13.5">
      <c r="B127" s="233"/>
      <c r="C127" s="234"/>
      <c r="D127" s="235" t="s">
        <v>140</v>
      </c>
      <c r="E127" s="236" t="s">
        <v>30</v>
      </c>
      <c r="F127" s="237" t="s">
        <v>202</v>
      </c>
      <c r="G127" s="234"/>
      <c r="H127" s="236" t="s">
        <v>30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140</v>
      </c>
      <c r="AU127" s="243" t="s">
        <v>84</v>
      </c>
      <c r="AV127" s="11" t="s">
        <v>82</v>
      </c>
      <c r="AW127" s="11" t="s">
        <v>37</v>
      </c>
      <c r="AX127" s="11" t="s">
        <v>74</v>
      </c>
      <c r="AY127" s="243" t="s">
        <v>131</v>
      </c>
    </row>
    <row r="128" spans="2:51" s="12" customFormat="1" ht="13.5">
      <c r="B128" s="244"/>
      <c r="C128" s="245"/>
      <c r="D128" s="235" t="s">
        <v>140</v>
      </c>
      <c r="E128" s="246" t="s">
        <v>30</v>
      </c>
      <c r="F128" s="247" t="s">
        <v>203</v>
      </c>
      <c r="G128" s="245"/>
      <c r="H128" s="248">
        <v>108.5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140</v>
      </c>
      <c r="AU128" s="254" t="s">
        <v>84</v>
      </c>
      <c r="AV128" s="12" t="s">
        <v>84</v>
      </c>
      <c r="AW128" s="12" t="s">
        <v>37</v>
      </c>
      <c r="AX128" s="12" t="s">
        <v>74</v>
      </c>
      <c r="AY128" s="254" t="s">
        <v>131</v>
      </c>
    </row>
    <row r="129" spans="2:51" s="11" customFormat="1" ht="13.5">
      <c r="B129" s="233"/>
      <c r="C129" s="234"/>
      <c r="D129" s="235" t="s">
        <v>140</v>
      </c>
      <c r="E129" s="236" t="s">
        <v>30</v>
      </c>
      <c r="F129" s="237" t="s">
        <v>204</v>
      </c>
      <c r="G129" s="234"/>
      <c r="H129" s="236" t="s">
        <v>30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140</v>
      </c>
      <c r="AU129" s="243" t="s">
        <v>84</v>
      </c>
      <c r="AV129" s="11" t="s">
        <v>82</v>
      </c>
      <c r="AW129" s="11" t="s">
        <v>37</v>
      </c>
      <c r="AX129" s="11" t="s">
        <v>74</v>
      </c>
      <c r="AY129" s="243" t="s">
        <v>131</v>
      </c>
    </row>
    <row r="130" spans="2:51" s="11" customFormat="1" ht="13.5">
      <c r="B130" s="233"/>
      <c r="C130" s="234"/>
      <c r="D130" s="235" t="s">
        <v>140</v>
      </c>
      <c r="E130" s="236" t="s">
        <v>30</v>
      </c>
      <c r="F130" s="237" t="s">
        <v>205</v>
      </c>
      <c r="G130" s="234"/>
      <c r="H130" s="236" t="s">
        <v>30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140</v>
      </c>
      <c r="AU130" s="243" t="s">
        <v>84</v>
      </c>
      <c r="AV130" s="11" t="s">
        <v>82</v>
      </c>
      <c r="AW130" s="11" t="s">
        <v>37</v>
      </c>
      <c r="AX130" s="11" t="s">
        <v>74</v>
      </c>
      <c r="AY130" s="243" t="s">
        <v>131</v>
      </c>
    </row>
    <row r="131" spans="2:51" s="12" customFormat="1" ht="13.5">
      <c r="B131" s="244"/>
      <c r="C131" s="245"/>
      <c r="D131" s="235" t="s">
        <v>140</v>
      </c>
      <c r="E131" s="246" t="s">
        <v>30</v>
      </c>
      <c r="F131" s="247" t="s">
        <v>206</v>
      </c>
      <c r="G131" s="245"/>
      <c r="H131" s="248">
        <v>28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AT131" s="254" t="s">
        <v>140</v>
      </c>
      <c r="AU131" s="254" t="s">
        <v>84</v>
      </c>
      <c r="AV131" s="12" t="s">
        <v>84</v>
      </c>
      <c r="AW131" s="12" t="s">
        <v>37</v>
      </c>
      <c r="AX131" s="12" t="s">
        <v>74</v>
      </c>
      <c r="AY131" s="254" t="s">
        <v>131</v>
      </c>
    </row>
    <row r="132" spans="2:51" s="11" customFormat="1" ht="13.5">
      <c r="B132" s="233"/>
      <c r="C132" s="234"/>
      <c r="D132" s="235" t="s">
        <v>140</v>
      </c>
      <c r="E132" s="236" t="s">
        <v>30</v>
      </c>
      <c r="F132" s="237" t="s">
        <v>207</v>
      </c>
      <c r="G132" s="234"/>
      <c r="H132" s="236" t="s">
        <v>30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140</v>
      </c>
      <c r="AU132" s="243" t="s">
        <v>84</v>
      </c>
      <c r="AV132" s="11" t="s">
        <v>82</v>
      </c>
      <c r="AW132" s="11" t="s">
        <v>37</v>
      </c>
      <c r="AX132" s="11" t="s">
        <v>74</v>
      </c>
      <c r="AY132" s="243" t="s">
        <v>131</v>
      </c>
    </row>
    <row r="133" spans="2:51" s="11" customFormat="1" ht="13.5">
      <c r="B133" s="233"/>
      <c r="C133" s="234"/>
      <c r="D133" s="235" t="s">
        <v>140</v>
      </c>
      <c r="E133" s="236" t="s">
        <v>30</v>
      </c>
      <c r="F133" s="237" t="s">
        <v>208</v>
      </c>
      <c r="G133" s="234"/>
      <c r="H133" s="236" t="s">
        <v>30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140</v>
      </c>
      <c r="AU133" s="243" t="s">
        <v>84</v>
      </c>
      <c r="AV133" s="11" t="s">
        <v>82</v>
      </c>
      <c r="AW133" s="11" t="s">
        <v>37</v>
      </c>
      <c r="AX133" s="11" t="s">
        <v>74</v>
      </c>
      <c r="AY133" s="243" t="s">
        <v>131</v>
      </c>
    </row>
    <row r="134" spans="2:51" s="12" customFormat="1" ht="13.5">
      <c r="B134" s="244"/>
      <c r="C134" s="245"/>
      <c r="D134" s="235" t="s">
        <v>140</v>
      </c>
      <c r="E134" s="246" t="s">
        <v>30</v>
      </c>
      <c r="F134" s="247" t="s">
        <v>209</v>
      </c>
      <c r="G134" s="245"/>
      <c r="H134" s="248">
        <v>10.5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AT134" s="254" t="s">
        <v>140</v>
      </c>
      <c r="AU134" s="254" t="s">
        <v>84</v>
      </c>
      <c r="AV134" s="12" t="s">
        <v>84</v>
      </c>
      <c r="AW134" s="12" t="s">
        <v>37</v>
      </c>
      <c r="AX134" s="12" t="s">
        <v>74</v>
      </c>
      <c r="AY134" s="254" t="s">
        <v>131</v>
      </c>
    </row>
    <row r="135" spans="2:51" s="13" customFormat="1" ht="13.5">
      <c r="B135" s="255"/>
      <c r="C135" s="256"/>
      <c r="D135" s="235" t="s">
        <v>140</v>
      </c>
      <c r="E135" s="257" t="s">
        <v>30</v>
      </c>
      <c r="F135" s="258" t="s">
        <v>146</v>
      </c>
      <c r="G135" s="256"/>
      <c r="H135" s="259">
        <v>147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AT135" s="265" t="s">
        <v>140</v>
      </c>
      <c r="AU135" s="265" t="s">
        <v>84</v>
      </c>
      <c r="AV135" s="13" t="s">
        <v>138</v>
      </c>
      <c r="AW135" s="13" t="s">
        <v>37</v>
      </c>
      <c r="AX135" s="13" t="s">
        <v>82</v>
      </c>
      <c r="AY135" s="265" t="s">
        <v>131</v>
      </c>
    </row>
    <row r="136" spans="2:65" s="1" customFormat="1" ht="38.25" customHeight="1">
      <c r="B136" s="46"/>
      <c r="C136" s="221" t="s">
        <v>210</v>
      </c>
      <c r="D136" s="221" t="s">
        <v>133</v>
      </c>
      <c r="E136" s="222" t="s">
        <v>211</v>
      </c>
      <c r="F136" s="223" t="s">
        <v>212</v>
      </c>
      <c r="G136" s="224" t="s">
        <v>136</v>
      </c>
      <c r="H136" s="225">
        <v>924</v>
      </c>
      <c r="I136" s="226"/>
      <c r="J136" s="227">
        <f>ROUND(I136*H136,2)</f>
        <v>0</v>
      </c>
      <c r="K136" s="223" t="s">
        <v>137</v>
      </c>
      <c r="L136" s="72"/>
      <c r="M136" s="228" t="s">
        <v>30</v>
      </c>
      <c r="N136" s="229" t="s">
        <v>45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4" t="s">
        <v>138</v>
      </c>
      <c r="AT136" s="24" t="s">
        <v>133</v>
      </c>
      <c r="AU136" s="24" t="s">
        <v>84</v>
      </c>
      <c r="AY136" s="24" t="s">
        <v>131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82</v>
      </c>
      <c r="BK136" s="232">
        <f>ROUND(I136*H136,2)</f>
        <v>0</v>
      </c>
      <c r="BL136" s="24" t="s">
        <v>138</v>
      </c>
      <c r="BM136" s="24" t="s">
        <v>213</v>
      </c>
    </row>
    <row r="137" spans="2:51" s="11" customFormat="1" ht="13.5">
      <c r="B137" s="233"/>
      <c r="C137" s="234"/>
      <c r="D137" s="235" t="s">
        <v>140</v>
      </c>
      <c r="E137" s="236" t="s">
        <v>30</v>
      </c>
      <c r="F137" s="237" t="s">
        <v>214</v>
      </c>
      <c r="G137" s="234"/>
      <c r="H137" s="236" t="s">
        <v>30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140</v>
      </c>
      <c r="AU137" s="243" t="s">
        <v>84</v>
      </c>
      <c r="AV137" s="11" t="s">
        <v>82</v>
      </c>
      <c r="AW137" s="11" t="s">
        <v>37</v>
      </c>
      <c r="AX137" s="11" t="s">
        <v>74</v>
      </c>
      <c r="AY137" s="243" t="s">
        <v>131</v>
      </c>
    </row>
    <row r="138" spans="2:51" s="11" customFormat="1" ht="13.5">
      <c r="B138" s="233"/>
      <c r="C138" s="234"/>
      <c r="D138" s="235" t="s">
        <v>140</v>
      </c>
      <c r="E138" s="236" t="s">
        <v>30</v>
      </c>
      <c r="F138" s="237" t="s">
        <v>215</v>
      </c>
      <c r="G138" s="234"/>
      <c r="H138" s="236" t="s">
        <v>30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140</v>
      </c>
      <c r="AU138" s="243" t="s">
        <v>84</v>
      </c>
      <c r="AV138" s="11" t="s">
        <v>82</v>
      </c>
      <c r="AW138" s="11" t="s">
        <v>37</v>
      </c>
      <c r="AX138" s="11" t="s">
        <v>74</v>
      </c>
      <c r="AY138" s="243" t="s">
        <v>131</v>
      </c>
    </row>
    <row r="139" spans="2:51" s="12" customFormat="1" ht="13.5">
      <c r="B139" s="244"/>
      <c r="C139" s="245"/>
      <c r="D139" s="235" t="s">
        <v>140</v>
      </c>
      <c r="E139" s="246" t="s">
        <v>30</v>
      </c>
      <c r="F139" s="247" t="s">
        <v>216</v>
      </c>
      <c r="G139" s="245"/>
      <c r="H139" s="248">
        <v>1031.85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140</v>
      </c>
      <c r="AU139" s="254" t="s">
        <v>84</v>
      </c>
      <c r="AV139" s="12" t="s">
        <v>84</v>
      </c>
      <c r="AW139" s="12" t="s">
        <v>37</v>
      </c>
      <c r="AX139" s="12" t="s">
        <v>74</v>
      </c>
      <c r="AY139" s="254" t="s">
        <v>131</v>
      </c>
    </row>
    <row r="140" spans="2:51" s="11" customFormat="1" ht="13.5">
      <c r="B140" s="233"/>
      <c r="C140" s="234"/>
      <c r="D140" s="235" t="s">
        <v>140</v>
      </c>
      <c r="E140" s="236" t="s">
        <v>30</v>
      </c>
      <c r="F140" s="237" t="s">
        <v>217</v>
      </c>
      <c r="G140" s="234"/>
      <c r="H140" s="236" t="s">
        <v>30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140</v>
      </c>
      <c r="AU140" s="243" t="s">
        <v>84</v>
      </c>
      <c r="AV140" s="11" t="s">
        <v>82</v>
      </c>
      <c r="AW140" s="11" t="s">
        <v>37</v>
      </c>
      <c r="AX140" s="11" t="s">
        <v>74</v>
      </c>
      <c r="AY140" s="243" t="s">
        <v>131</v>
      </c>
    </row>
    <row r="141" spans="2:51" s="11" customFormat="1" ht="13.5">
      <c r="B141" s="233"/>
      <c r="C141" s="234"/>
      <c r="D141" s="235" t="s">
        <v>140</v>
      </c>
      <c r="E141" s="236" t="s">
        <v>30</v>
      </c>
      <c r="F141" s="237" t="s">
        <v>202</v>
      </c>
      <c r="G141" s="234"/>
      <c r="H141" s="236" t="s">
        <v>30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140</v>
      </c>
      <c r="AU141" s="243" t="s">
        <v>84</v>
      </c>
      <c r="AV141" s="11" t="s">
        <v>82</v>
      </c>
      <c r="AW141" s="11" t="s">
        <v>37</v>
      </c>
      <c r="AX141" s="11" t="s">
        <v>74</v>
      </c>
      <c r="AY141" s="243" t="s">
        <v>131</v>
      </c>
    </row>
    <row r="142" spans="2:51" s="12" customFormat="1" ht="13.5">
      <c r="B142" s="244"/>
      <c r="C142" s="245"/>
      <c r="D142" s="235" t="s">
        <v>140</v>
      </c>
      <c r="E142" s="246" t="s">
        <v>30</v>
      </c>
      <c r="F142" s="247" t="s">
        <v>218</v>
      </c>
      <c r="G142" s="245"/>
      <c r="H142" s="248">
        <v>-108.5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140</v>
      </c>
      <c r="AU142" s="254" t="s">
        <v>84</v>
      </c>
      <c r="AV142" s="12" t="s">
        <v>84</v>
      </c>
      <c r="AW142" s="12" t="s">
        <v>37</v>
      </c>
      <c r="AX142" s="12" t="s">
        <v>74</v>
      </c>
      <c r="AY142" s="254" t="s">
        <v>131</v>
      </c>
    </row>
    <row r="143" spans="2:51" s="12" customFormat="1" ht="13.5">
      <c r="B143" s="244"/>
      <c r="C143" s="245"/>
      <c r="D143" s="235" t="s">
        <v>140</v>
      </c>
      <c r="E143" s="246" t="s">
        <v>30</v>
      </c>
      <c r="F143" s="247" t="s">
        <v>219</v>
      </c>
      <c r="G143" s="245"/>
      <c r="H143" s="248">
        <v>0.65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140</v>
      </c>
      <c r="AU143" s="254" t="s">
        <v>84</v>
      </c>
      <c r="AV143" s="12" t="s">
        <v>84</v>
      </c>
      <c r="AW143" s="12" t="s">
        <v>37</v>
      </c>
      <c r="AX143" s="12" t="s">
        <v>74</v>
      </c>
      <c r="AY143" s="254" t="s">
        <v>131</v>
      </c>
    </row>
    <row r="144" spans="2:51" s="13" customFormat="1" ht="13.5">
      <c r="B144" s="255"/>
      <c r="C144" s="256"/>
      <c r="D144" s="235" t="s">
        <v>140</v>
      </c>
      <c r="E144" s="257" t="s">
        <v>30</v>
      </c>
      <c r="F144" s="258" t="s">
        <v>146</v>
      </c>
      <c r="G144" s="256"/>
      <c r="H144" s="259">
        <v>924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AT144" s="265" t="s">
        <v>140</v>
      </c>
      <c r="AU144" s="265" t="s">
        <v>84</v>
      </c>
      <c r="AV144" s="13" t="s">
        <v>138</v>
      </c>
      <c r="AW144" s="13" t="s">
        <v>37</v>
      </c>
      <c r="AX144" s="13" t="s">
        <v>82</v>
      </c>
      <c r="AY144" s="265" t="s">
        <v>131</v>
      </c>
    </row>
    <row r="145" spans="2:65" s="1" customFormat="1" ht="51" customHeight="1">
      <c r="B145" s="46"/>
      <c r="C145" s="221" t="s">
        <v>220</v>
      </c>
      <c r="D145" s="221" t="s">
        <v>133</v>
      </c>
      <c r="E145" s="222" t="s">
        <v>221</v>
      </c>
      <c r="F145" s="223" t="s">
        <v>222</v>
      </c>
      <c r="G145" s="224" t="s">
        <v>136</v>
      </c>
      <c r="H145" s="225">
        <v>4620</v>
      </c>
      <c r="I145" s="226"/>
      <c r="J145" s="227">
        <f>ROUND(I145*H145,2)</f>
        <v>0</v>
      </c>
      <c r="K145" s="223" t="s">
        <v>137</v>
      </c>
      <c r="L145" s="72"/>
      <c r="M145" s="228" t="s">
        <v>30</v>
      </c>
      <c r="N145" s="229" t="s">
        <v>45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138</v>
      </c>
      <c r="AT145" s="24" t="s">
        <v>133</v>
      </c>
      <c r="AU145" s="24" t="s">
        <v>84</v>
      </c>
      <c r="AY145" s="24" t="s">
        <v>131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82</v>
      </c>
      <c r="BK145" s="232">
        <f>ROUND(I145*H145,2)</f>
        <v>0</v>
      </c>
      <c r="BL145" s="24" t="s">
        <v>138</v>
      </c>
      <c r="BM145" s="24" t="s">
        <v>223</v>
      </c>
    </row>
    <row r="146" spans="2:51" s="11" customFormat="1" ht="13.5">
      <c r="B146" s="233"/>
      <c r="C146" s="234"/>
      <c r="D146" s="235" t="s">
        <v>140</v>
      </c>
      <c r="E146" s="236" t="s">
        <v>30</v>
      </c>
      <c r="F146" s="237" t="s">
        <v>224</v>
      </c>
      <c r="G146" s="234"/>
      <c r="H146" s="236" t="s">
        <v>30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140</v>
      </c>
      <c r="AU146" s="243" t="s">
        <v>84</v>
      </c>
      <c r="AV146" s="11" t="s">
        <v>82</v>
      </c>
      <c r="AW146" s="11" t="s">
        <v>37</v>
      </c>
      <c r="AX146" s="11" t="s">
        <v>74</v>
      </c>
      <c r="AY146" s="243" t="s">
        <v>131</v>
      </c>
    </row>
    <row r="147" spans="2:51" s="12" customFormat="1" ht="13.5">
      <c r="B147" s="244"/>
      <c r="C147" s="245"/>
      <c r="D147" s="235" t="s">
        <v>140</v>
      </c>
      <c r="E147" s="246" t="s">
        <v>30</v>
      </c>
      <c r="F147" s="247" t="s">
        <v>225</v>
      </c>
      <c r="G147" s="245"/>
      <c r="H147" s="248">
        <v>4620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AT147" s="254" t="s">
        <v>140</v>
      </c>
      <c r="AU147" s="254" t="s">
        <v>84</v>
      </c>
      <c r="AV147" s="12" t="s">
        <v>84</v>
      </c>
      <c r="AW147" s="12" t="s">
        <v>37</v>
      </c>
      <c r="AX147" s="12" t="s">
        <v>82</v>
      </c>
      <c r="AY147" s="254" t="s">
        <v>131</v>
      </c>
    </row>
    <row r="148" spans="2:65" s="1" customFormat="1" ht="16.5" customHeight="1">
      <c r="B148" s="46"/>
      <c r="C148" s="221" t="s">
        <v>226</v>
      </c>
      <c r="D148" s="221" t="s">
        <v>133</v>
      </c>
      <c r="E148" s="222" t="s">
        <v>227</v>
      </c>
      <c r="F148" s="223" t="s">
        <v>228</v>
      </c>
      <c r="G148" s="224" t="s">
        <v>136</v>
      </c>
      <c r="H148" s="225">
        <v>924</v>
      </c>
      <c r="I148" s="226"/>
      <c r="J148" s="227">
        <f>ROUND(I148*H148,2)</f>
        <v>0</v>
      </c>
      <c r="K148" s="223" t="s">
        <v>137</v>
      </c>
      <c r="L148" s="72"/>
      <c r="M148" s="228" t="s">
        <v>30</v>
      </c>
      <c r="N148" s="229" t="s">
        <v>45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138</v>
      </c>
      <c r="AT148" s="24" t="s">
        <v>133</v>
      </c>
      <c r="AU148" s="24" t="s">
        <v>84</v>
      </c>
      <c r="AY148" s="24" t="s">
        <v>131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82</v>
      </c>
      <c r="BK148" s="232">
        <f>ROUND(I148*H148,2)</f>
        <v>0</v>
      </c>
      <c r="BL148" s="24" t="s">
        <v>138</v>
      </c>
      <c r="BM148" s="24" t="s">
        <v>229</v>
      </c>
    </row>
    <row r="149" spans="2:65" s="1" customFormat="1" ht="16.5" customHeight="1">
      <c r="B149" s="46"/>
      <c r="C149" s="221" t="s">
        <v>10</v>
      </c>
      <c r="D149" s="221" t="s">
        <v>133</v>
      </c>
      <c r="E149" s="222" t="s">
        <v>230</v>
      </c>
      <c r="F149" s="223" t="s">
        <v>231</v>
      </c>
      <c r="G149" s="224" t="s">
        <v>232</v>
      </c>
      <c r="H149" s="225">
        <v>1570.8</v>
      </c>
      <c r="I149" s="226"/>
      <c r="J149" s="227">
        <f>ROUND(I149*H149,2)</f>
        <v>0</v>
      </c>
      <c r="K149" s="223" t="s">
        <v>30</v>
      </c>
      <c r="L149" s="72"/>
      <c r="M149" s="228" t="s">
        <v>30</v>
      </c>
      <c r="N149" s="229" t="s">
        <v>45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138</v>
      </c>
      <c r="AT149" s="24" t="s">
        <v>133</v>
      </c>
      <c r="AU149" s="24" t="s">
        <v>84</v>
      </c>
      <c r="AY149" s="24" t="s">
        <v>131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82</v>
      </c>
      <c r="BK149" s="232">
        <f>ROUND(I149*H149,2)</f>
        <v>0</v>
      </c>
      <c r="BL149" s="24" t="s">
        <v>138</v>
      </c>
      <c r="BM149" s="24" t="s">
        <v>233</v>
      </c>
    </row>
    <row r="150" spans="2:51" s="12" customFormat="1" ht="13.5">
      <c r="B150" s="244"/>
      <c r="C150" s="245"/>
      <c r="D150" s="235" t="s">
        <v>140</v>
      </c>
      <c r="E150" s="246" t="s">
        <v>30</v>
      </c>
      <c r="F150" s="247" t="s">
        <v>234</v>
      </c>
      <c r="G150" s="245"/>
      <c r="H150" s="248">
        <v>1570.8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140</v>
      </c>
      <c r="AU150" s="254" t="s">
        <v>84</v>
      </c>
      <c r="AV150" s="12" t="s">
        <v>84</v>
      </c>
      <c r="AW150" s="12" t="s">
        <v>37</v>
      </c>
      <c r="AX150" s="12" t="s">
        <v>82</v>
      </c>
      <c r="AY150" s="254" t="s">
        <v>131</v>
      </c>
    </row>
    <row r="151" spans="2:65" s="1" customFormat="1" ht="16.5" customHeight="1">
      <c r="B151" s="46"/>
      <c r="C151" s="221" t="s">
        <v>235</v>
      </c>
      <c r="D151" s="221" t="s">
        <v>133</v>
      </c>
      <c r="E151" s="222" t="s">
        <v>236</v>
      </c>
      <c r="F151" s="223" t="s">
        <v>237</v>
      </c>
      <c r="G151" s="224" t="s">
        <v>136</v>
      </c>
      <c r="H151" s="225">
        <v>58.5</v>
      </c>
      <c r="I151" s="226"/>
      <c r="J151" s="227">
        <f>ROUND(I151*H151,2)</f>
        <v>0</v>
      </c>
      <c r="K151" s="223" t="s">
        <v>137</v>
      </c>
      <c r="L151" s="72"/>
      <c r="M151" s="228" t="s">
        <v>30</v>
      </c>
      <c r="N151" s="229" t="s">
        <v>45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138</v>
      </c>
      <c r="AT151" s="24" t="s">
        <v>133</v>
      </c>
      <c r="AU151" s="24" t="s">
        <v>84</v>
      </c>
      <c r="AY151" s="24" t="s">
        <v>131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82</v>
      </c>
      <c r="BK151" s="232">
        <f>ROUND(I151*H151,2)</f>
        <v>0</v>
      </c>
      <c r="BL151" s="24" t="s">
        <v>138</v>
      </c>
      <c r="BM151" s="24" t="s">
        <v>238</v>
      </c>
    </row>
    <row r="152" spans="2:51" s="11" customFormat="1" ht="13.5">
      <c r="B152" s="233"/>
      <c r="C152" s="234"/>
      <c r="D152" s="235" t="s">
        <v>140</v>
      </c>
      <c r="E152" s="236" t="s">
        <v>30</v>
      </c>
      <c r="F152" s="237" t="s">
        <v>239</v>
      </c>
      <c r="G152" s="234"/>
      <c r="H152" s="236" t="s">
        <v>30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140</v>
      </c>
      <c r="AU152" s="243" t="s">
        <v>84</v>
      </c>
      <c r="AV152" s="11" t="s">
        <v>82</v>
      </c>
      <c r="AW152" s="11" t="s">
        <v>37</v>
      </c>
      <c r="AX152" s="11" t="s">
        <v>74</v>
      </c>
      <c r="AY152" s="243" t="s">
        <v>131</v>
      </c>
    </row>
    <row r="153" spans="2:51" s="11" customFormat="1" ht="13.5">
      <c r="B153" s="233"/>
      <c r="C153" s="234"/>
      <c r="D153" s="235" t="s">
        <v>140</v>
      </c>
      <c r="E153" s="236" t="s">
        <v>30</v>
      </c>
      <c r="F153" s="237" t="s">
        <v>240</v>
      </c>
      <c r="G153" s="234"/>
      <c r="H153" s="236" t="s">
        <v>30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140</v>
      </c>
      <c r="AU153" s="243" t="s">
        <v>84</v>
      </c>
      <c r="AV153" s="11" t="s">
        <v>82</v>
      </c>
      <c r="AW153" s="11" t="s">
        <v>37</v>
      </c>
      <c r="AX153" s="11" t="s">
        <v>74</v>
      </c>
      <c r="AY153" s="243" t="s">
        <v>131</v>
      </c>
    </row>
    <row r="154" spans="2:51" s="12" customFormat="1" ht="13.5">
      <c r="B154" s="244"/>
      <c r="C154" s="245"/>
      <c r="D154" s="235" t="s">
        <v>140</v>
      </c>
      <c r="E154" s="246" t="s">
        <v>30</v>
      </c>
      <c r="F154" s="247" t="s">
        <v>196</v>
      </c>
      <c r="G154" s="245"/>
      <c r="H154" s="248">
        <v>97.5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AT154" s="254" t="s">
        <v>140</v>
      </c>
      <c r="AU154" s="254" t="s">
        <v>84</v>
      </c>
      <c r="AV154" s="12" t="s">
        <v>84</v>
      </c>
      <c r="AW154" s="12" t="s">
        <v>37</v>
      </c>
      <c r="AX154" s="12" t="s">
        <v>74</v>
      </c>
      <c r="AY154" s="254" t="s">
        <v>131</v>
      </c>
    </row>
    <row r="155" spans="2:51" s="11" customFormat="1" ht="13.5">
      <c r="B155" s="233"/>
      <c r="C155" s="234"/>
      <c r="D155" s="235" t="s">
        <v>140</v>
      </c>
      <c r="E155" s="236" t="s">
        <v>30</v>
      </c>
      <c r="F155" s="237" t="s">
        <v>241</v>
      </c>
      <c r="G155" s="234"/>
      <c r="H155" s="236" t="s">
        <v>30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140</v>
      </c>
      <c r="AU155" s="243" t="s">
        <v>84</v>
      </c>
      <c r="AV155" s="11" t="s">
        <v>82</v>
      </c>
      <c r="AW155" s="11" t="s">
        <v>37</v>
      </c>
      <c r="AX155" s="11" t="s">
        <v>74</v>
      </c>
      <c r="AY155" s="243" t="s">
        <v>131</v>
      </c>
    </row>
    <row r="156" spans="2:51" s="12" customFormat="1" ht="13.5">
      <c r="B156" s="244"/>
      <c r="C156" s="245"/>
      <c r="D156" s="235" t="s">
        <v>140</v>
      </c>
      <c r="E156" s="246" t="s">
        <v>30</v>
      </c>
      <c r="F156" s="247" t="s">
        <v>242</v>
      </c>
      <c r="G156" s="245"/>
      <c r="H156" s="248">
        <v>-9.75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AT156" s="254" t="s">
        <v>140</v>
      </c>
      <c r="AU156" s="254" t="s">
        <v>84</v>
      </c>
      <c r="AV156" s="12" t="s">
        <v>84</v>
      </c>
      <c r="AW156" s="12" t="s">
        <v>37</v>
      </c>
      <c r="AX156" s="12" t="s">
        <v>74</v>
      </c>
      <c r="AY156" s="254" t="s">
        <v>131</v>
      </c>
    </row>
    <row r="157" spans="2:51" s="11" customFormat="1" ht="13.5">
      <c r="B157" s="233"/>
      <c r="C157" s="234"/>
      <c r="D157" s="235" t="s">
        <v>140</v>
      </c>
      <c r="E157" s="236" t="s">
        <v>30</v>
      </c>
      <c r="F157" s="237" t="s">
        <v>243</v>
      </c>
      <c r="G157" s="234"/>
      <c r="H157" s="236" t="s">
        <v>30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140</v>
      </c>
      <c r="AU157" s="243" t="s">
        <v>84</v>
      </c>
      <c r="AV157" s="11" t="s">
        <v>82</v>
      </c>
      <c r="AW157" s="11" t="s">
        <v>37</v>
      </c>
      <c r="AX157" s="11" t="s">
        <v>74</v>
      </c>
      <c r="AY157" s="243" t="s">
        <v>131</v>
      </c>
    </row>
    <row r="158" spans="2:51" s="11" customFormat="1" ht="13.5">
      <c r="B158" s="233"/>
      <c r="C158" s="234"/>
      <c r="D158" s="235" t="s">
        <v>140</v>
      </c>
      <c r="E158" s="236" t="s">
        <v>30</v>
      </c>
      <c r="F158" s="237" t="s">
        <v>244</v>
      </c>
      <c r="G158" s="234"/>
      <c r="H158" s="236" t="s">
        <v>30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140</v>
      </c>
      <c r="AU158" s="243" t="s">
        <v>84</v>
      </c>
      <c r="AV158" s="11" t="s">
        <v>82</v>
      </c>
      <c r="AW158" s="11" t="s">
        <v>37</v>
      </c>
      <c r="AX158" s="11" t="s">
        <v>74</v>
      </c>
      <c r="AY158" s="243" t="s">
        <v>131</v>
      </c>
    </row>
    <row r="159" spans="2:51" s="12" customFormat="1" ht="13.5">
      <c r="B159" s="244"/>
      <c r="C159" s="245"/>
      <c r="D159" s="235" t="s">
        <v>140</v>
      </c>
      <c r="E159" s="246" t="s">
        <v>30</v>
      </c>
      <c r="F159" s="247" t="s">
        <v>245</v>
      </c>
      <c r="G159" s="245"/>
      <c r="H159" s="248">
        <v>-29.25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140</v>
      </c>
      <c r="AU159" s="254" t="s">
        <v>84</v>
      </c>
      <c r="AV159" s="12" t="s">
        <v>84</v>
      </c>
      <c r="AW159" s="12" t="s">
        <v>37</v>
      </c>
      <c r="AX159" s="12" t="s">
        <v>74</v>
      </c>
      <c r="AY159" s="254" t="s">
        <v>131</v>
      </c>
    </row>
    <row r="160" spans="2:51" s="13" customFormat="1" ht="13.5">
      <c r="B160" s="255"/>
      <c r="C160" s="256"/>
      <c r="D160" s="235" t="s">
        <v>140</v>
      </c>
      <c r="E160" s="257" t="s">
        <v>30</v>
      </c>
      <c r="F160" s="258" t="s">
        <v>146</v>
      </c>
      <c r="G160" s="256"/>
      <c r="H160" s="259">
        <v>58.5</v>
      </c>
      <c r="I160" s="260"/>
      <c r="J160" s="256"/>
      <c r="K160" s="256"/>
      <c r="L160" s="261"/>
      <c r="M160" s="262"/>
      <c r="N160" s="263"/>
      <c r="O160" s="263"/>
      <c r="P160" s="263"/>
      <c r="Q160" s="263"/>
      <c r="R160" s="263"/>
      <c r="S160" s="263"/>
      <c r="T160" s="264"/>
      <c r="AT160" s="265" t="s">
        <v>140</v>
      </c>
      <c r="AU160" s="265" t="s">
        <v>84</v>
      </c>
      <c r="AV160" s="13" t="s">
        <v>138</v>
      </c>
      <c r="AW160" s="13" t="s">
        <v>37</v>
      </c>
      <c r="AX160" s="13" t="s">
        <v>82</v>
      </c>
      <c r="AY160" s="265" t="s">
        <v>131</v>
      </c>
    </row>
    <row r="161" spans="2:65" s="1" customFormat="1" ht="38.25" customHeight="1">
      <c r="B161" s="46"/>
      <c r="C161" s="221" t="s">
        <v>246</v>
      </c>
      <c r="D161" s="221" t="s">
        <v>133</v>
      </c>
      <c r="E161" s="222" t="s">
        <v>247</v>
      </c>
      <c r="F161" s="223" t="s">
        <v>248</v>
      </c>
      <c r="G161" s="224" t="s">
        <v>136</v>
      </c>
      <c r="H161" s="225">
        <v>28</v>
      </c>
      <c r="I161" s="226"/>
      <c r="J161" s="227">
        <f>ROUND(I161*H161,2)</f>
        <v>0</v>
      </c>
      <c r="K161" s="223" t="s">
        <v>137</v>
      </c>
      <c r="L161" s="72"/>
      <c r="M161" s="228" t="s">
        <v>30</v>
      </c>
      <c r="N161" s="229" t="s">
        <v>45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138</v>
      </c>
      <c r="AT161" s="24" t="s">
        <v>133</v>
      </c>
      <c r="AU161" s="24" t="s">
        <v>84</v>
      </c>
      <c r="AY161" s="24" t="s">
        <v>131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82</v>
      </c>
      <c r="BK161" s="232">
        <f>ROUND(I161*H161,2)</f>
        <v>0</v>
      </c>
      <c r="BL161" s="24" t="s">
        <v>138</v>
      </c>
      <c r="BM161" s="24" t="s">
        <v>249</v>
      </c>
    </row>
    <row r="162" spans="2:51" s="11" customFormat="1" ht="13.5">
      <c r="B162" s="233"/>
      <c r="C162" s="234"/>
      <c r="D162" s="235" t="s">
        <v>140</v>
      </c>
      <c r="E162" s="236" t="s">
        <v>30</v>
      </c>
      <c r="F162" s="237" t="s">
        <v>250</v>
      </c>
      <c r="G162" s="234"/>
      <c r="H162" s="236" t="s">
        <v>30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140</v>
      </c>
      <c r="AU162" s="243" t="s">
        <v>84</v>
      </c>
      <c r="AV162" s="11" t="s">
        <v>82</v>
      </c>
      <c r="AW162" s="11" t="s">
        <v>37</v>
      </c>
      <c r="AX162" s="11" t="s">
        <v>74</v>
      </c>
      <c r="AY162" s="243" t="s">
        <v>131</v>
      </c>
    </row>
    <row r="163" spans="2:51" s="11" customFormat="1" ht="13.5">
      <c r="B163" s="233"/>
      <c r="C163" s="234"/>
      <c r="D163" s="235" t="s">
        <v>140</v>
      </c>
      <c r="E163" s="236" t="s">
        <v>30</v>
      </c>
      <c r="F163" s="237" t="s">
        <v>251</v>
      </c>
      <c r="G163" s="234"/>
      <c r="H163" s="236" t="s">
        <v>30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140</v>
      </c>
      <c r="AU163" s="243" t="s">
        <v>84</v>
      </c>
      <c r="AV163" s="11" t="s">
        <v>82</v>
      </c>
      <c r="AW163" s="11" t="s">
        <v>37</v>
      </c>
      <c r="AX163" s="11" t="s">
        <v>74</v>
      </c>
      <c r="AY163" s="243" t="s">
        <v>131</v>
      </c>
    </row>
    <row r="164" spans="2:51" s="12" customFormat="1" ht="13.5">
      <c r="B164" s="244"/>
      <c r="C164" s="245"/>
      <c r="D164" s="235" t="s">
        <v>140</v>
      </c>
      <c r="E164" s="246" t="s">
        <v>30</v>
      </c>
      <c r="F164" s="247" t="s">
        <v>252</v>
      </c>
      <c r="G164" s="245"/>
      <c r="H164" s="248">
        <v>29.25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AT164" s="254" t="s">
        <v>140</v>
      </c>
      <c r="AU164" s="254" t="s">
        <v>84</v>
      </c>
      <c r="AV164" s="12" t="s">
        <v>84</v>
      </c>
      <c r="AW164" s="12" t="s">
        <v>37</v>
      </c>
      <c r="AX164" s="12" t="s">
        <v>74</v>
      </c>
      <c r="AY164" s="254" t="s">
        <v>131</v>
      </c>
    </row>
    <row r="165" spans="2:51" s="14" customFormat="1" ht="13.5">
      <c r="B165" s="266"/>
      <c r="C165" s="267"/>
      <c r="D165" s="235" t="s">
        <v>140</v>
      </c>
      <c r="E165" s="268" t="s">
        <v>30</v>
      </c>
      <c r="F165" s="269" t="s">
        <v>253</v>
      </c>
      <c r="G165" s="267"/>
      <c r="H165" s="270">
        <v>29.25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AT165" s="276" t="s">
        <v>140</v>
      </c>
      <c r="AU165" s="276" t="s">
        <v>84</v>
      </c>
      <c r="AV165" s="14" t="s">
        <v>152</v>
      </c>
      <c r="AW165" s="14" t="s">
        <v>37</v>
      </c>
      <c r="AX165" s="14" t="s">
        <v>74</v>
      </c>
      <c r="AY165" s="276" t="s">
        <v>131</v>
      </c>
    </row>
    <row r="166" spans="2:51" s="11" customFormat="1" ht="13.5">
      <c r="B166" s="233"/>
      <c r="C166" s="234"/>
      <c r="D166" s="235" t="s">
        <v>140</v>
      </c>
      <c r="E166" s="236" t="s">
        <v>30</v>
      </c>
      <c r="F166" s="237" t="s">
        <v>254</v>
      </c>
      <c r="G166" s="234"/>
      <c r="H166" s="236" t="s">
        <v>30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140</v>
      </c>
      <c r="AU166" s="243" t="s">
        <v>84</v>
      </c>
      <c r="AV166" s="11" t="s">
        <v>82</v>
      </c>
      <c r="AW166" s="11" t="s">
        <v>37</v>
      </c>
      <c r="AX166" s="11" t="s">
        <v>74</v>
      </c>
      <c r="AY166" s="243" t="s">
        <v>131</v>
      </c>
    </row>
    <row r="167" spans="2:51" s="12" customFormat="1" ht="13.5">
      <c r="B167" s="244"/>
      <c r="C167" s="245"/>
      <c r="D167" s="235" t="s">
        <v>140</v>
      </c>
      <c r="E167" s="246" t="s">
        <v>30</v>
      </c>
      <c r="F167" s="247" t="s">
        <v>255</v>
      </c>
      <c r="G167" s="245"/>
      <c r="H167" s="248">
        <v>-1.306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AT167" s="254" t="s">
        <v>140</v>
      </c>
      <c r="AU167" s="254" t="s">
        <v>84</v>
      </c>
      <c r="AV167" s="12" t="s">
        <v>84</v>
      </c>
      <c r="AW167" s="12" t="s">
        <v>37</v>
      </c>
      <c r="AX167" s="12" t="s">
        <v>74</v>
      </c>
      <c r="AY167" s="254" t="s">
        <v>131</v>
      </c>
    </row>
    <row r="168" spans="2:51" s="12" customFormat="1" ht="13.5">
      <c r="B168" s="244"/>
      <c r="C168" s="245"/>
      <c r="D168" s="235" t="s">
        <v>140</v>
      </c>
      <c r="E168" s="246" t="s">
        <v>30</v>
      </c>
      <c r="F168" s="247" t="s">
        <v>256</v>
      </c>
      <c r="G168" s="245"/>
      <c r="H168" s="248">
        <v>0.056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140</v>
      </c>
      <c r="AU168" s="254" t="s">
        <v>84</v>
      </c>
      <c r="AV168" s="12" t="s">
        <v>84</v>
      </c>
      <c r="AW168" s="12" t="s">
        <v>37</v>
      </c>
      <c r="AX168" s="12" t="s">
        <v>74</v>
      </c>
      <c r="AY168" s="254" t="s">
        <v>131</v>
      </c>
    </row>
    <row r="169" spans="2:51" s="13" customFormat="1" ht="13.5">
      <c r="B169" s="255"/>
      <c r="C169" s="256"/>
      <c r="D169" s="235" t="s">
        <v>140</v>
      </c>
      <c r="E169" s="257" t="s">
        <v>30</v>
      </c>
      <c r="F169" s="258" t="s">
        <v>146</v>
      </c>
      <c r="G169" s="256"/>
      <c r="H169" s="259">
        <v>28</v>
      </c>
      <c r="I169" s="260"/>
      <c r="J169" s="256"/>
      <c r="K169" s="256"/>
      <c r="L169" s="261"/>
      <c r="M169" s="262"/>
      <c r="N169" s="263"/>
      <c r="O169" s="263"/>
      <c r="P169" s="263"/>
      <c r="Q169" s="263"/>
      <c r="R169" s="263"/>
      <c r="S169" s="263"/>
      <c r="T169" s="264"/>
      <c r="AT169" s="265" t="s">
        <v>140</v>
      </c>
      <c r="AU169" s="265" t="s">
        <v>84</v>
      </c>
      <c r="AV169" s="13" t="s">
        <v>138</v>
      </c>
      <c r="AW169" s="13" t="s">
        <v>37</v>
      </c>
      <c r="AX169" s="13" t="s">
        <v>82</v>
      </c>
      <c r="AY169" s="265" t="s">
        <v>131</v>
      </c>
    </row>
    <row r="170" spans="2:65" s="1" customFormat="1" ht="16.5" customHeight="1">
      <c r="B170" s="46"/>
      <c r="C170" s="277" t="s">
        <v>257</v>
      </c>
      <c r="D170" s="277" t="s">
        <v>258</v>
      </c>
      <c r="E170" s="278" t="s">
        <v>259</v>
      </c>
      <c r="F170" s="279" t="s">
        <v>260</v>
      </c>
      <c r="G170" s="280" t="s">
        <v>232</v>
      </c>
      <c r="H170" s="281">
        <v>55.944</v>
      </c>
      <c r="I170" s="282"/>
      <c r="J170" s="283">
        <f>ROUND(I170*H170,2)</f>
        <v>0</v>
      </c>
      <c r="K170" s="279" t="s">
        <v>137</v>
      </c>
      <c r="L170" s="284"/>
      <c r="M170" s="285" t="s">
        <v>30</v>
      </c>
      <c r="N170" s="286" t="s">
        <v>45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180</v>
      </c>
      <c r="AT170" s="24" t="s">
        <v>258</v>
      </c>
      <c r="AU170" s="24" t="s">
        <v>84</v>
      </c>
      <c r="AY170" s="24" t="s">
        <v>131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82</v>
      </c>
      <c r="BK170" s="232">
        <f>ROUND(I170*H170,2)</f>
        <v>0</v>
      </c>
      <c r="BL170" s="24" t="s">
        <v>138</v>
      </c>
      <c r="BM170" s="24" t="s">
        <v>261</v>
      </c>
    </row>
    <row r="171" spans="2:51" s="11" customFormat="1" ht="13.5">
      <c r="B171" s="233"/>
      <c r="C171" s="234"/>
      <c r="D171" s="235" t="s">
        <v>140</v>
      </c>
      <c r="E171" s="236" t="s">
        <v>30</v>
      </c>
      <c r="F171" s="237" t="s">
        <v>262</v>
      </c>
      <c r="G171" s="234"/>
      <c r="H171" s="236" t="s">
        <v>30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140</v>
      </c>
      <c r="AU171" s="243" t="s">
        <v>84</v>
      </c>
      <c r="AV171" s="11" t="s">
        <v>82</v>
      </c>
      <c r="AW171" s="11" t="s">
        <v>37</v>
      </c>
      <c r="AX171" s="11" t="s">
        <v>74</v>
      </c>
      <c r="AY171" s="243" t="s">
        <v>131</v>
      </c>
    </row>
    <row r="172" spans="2:51" s="11" customFormat="1" ht="13.5">
      <c r="B172" s="233"/>
      <c r="C172" s="234"/>
      <c r="D172" s="235" t="s">
        <v>140</v>
      </c>
      <c r="E172" s="236" t="s">
        <v>30</v>
      </c>
      <c r="F172" s="237" t="s">
        <v>263</v>
      </c>
      <c r="G172" s="234"/>
      <c r="H172" s="236" t="s">
        <v>30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140</v>
      </c>
      <c r="AU172" s="243" t="s">
        <v>84</v>
      </c>
      <c r="AV172" s="11" t="s">
        <v>82</v>
      </c>
      <c r="AW172" s="11" t="s">
        <v>37</v>
      </c>
      <c r="AX172" s="11" t="s">
        <v>74</v>
      </c>
      <c r="AY172" s="243" t="s">
        <v>131</v>
      </c>
    </row>
    <row r="173" spans="2:51" s="12" customFormat="1" ht="13.5">
      <c r="B173" s="244"/>
      <c r="C173" s="245"/>
      <c r="D173" s="235" t="s">
        <v>140</v>
      </c>
      <c r="E173" s="246" t="s">
        <v>30</v>
      </c>
      <c r="F173" s="247" t="s">
        <v>264</v>
      </c>
      <c r="G173" s="245"/>
      <c r="H173" s="248">
        <v>55.944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AT173" s="254" t="s">
        <v>140</v>
      </c>
      <c r="AU173" s="254" t="s">
        <v>84</v>
      </c>
      <c r="AV173" s="12" t="s">
        <v>84</v>
      </c>
      <c r="AW173" s="12" t="s">
        <v>37</v>
      </c>
      <c r="AX173" s="12" t="s">
        <v>82</v>
      </c>
      <c r="AY173" s="254" t="s">
        <v>131</v>
      </c>
    </row>
    <row r="174" spans="2:65" s="1" customFormat="1" ht="25.5" customHeight="1">
      <c r="B174" s="46"/>
      <c r="C174" s="221" t="s">
        <v>265</v>
      </c>
      <c r="D174" s="221" t="s">
        <v>133</v>
      </c>
      <c r="E174" s="222" t="s">
        <v>266</v>
      </c>
      <c r="F174" s="223" t="s">
        <v>267</v>
      </c>
      <c r="G174" s="224" t="s">
        <v>183</v>
      </c>
      <c r="H174" s="225">
        <v>400</v>
      </c>
      <c r="I174" s="226"/>
      <c r="J174" s="227">
        <f>ROUND(I174*H174,2)</f>
        <v>0</v>
      </c>
      <c r="K174" s="223" t="s">
        <v>137</v>
      </c>
      <c r="L174" s="72"/>
      <c r="M174" s="228" t="s">
        <v>30</v>
      </c>
      <c r="N174" s="229" t="s">
        <v>45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138</v>
      </c>
      <c r="AT174" s="24" t="s">
        <v>133</v>
      </c>
      <c r="AU174" s="24" t="s">
        <v>84</v>
      </c>
      <c r="AY174" s="24" t="s">
        <v>131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82</v>
      </c>
      <c r="BK174" s="232">
        <f>ROUND(I174*H174,2)</f>
        <v>0</v>
      </c>
      <c r="BL174" s="24" t="s">
        <v>138</v>
      </c>
      <c r="BM174" s="24" t="s">
        <v>268</v>
      </c>
    </row>
    <row r="175" spans="2:51" s="11" customFormat="1" ht="13.5">
      <c r="B175" s="233"/>
      <c r="C175" s="234"/>
      <c r="D175" s="235" t="s">
        <v>140</v>
      </c>
      <c r="E175" s="236" t="s">
        <v>30</v>
      </c>
      <c r="F175" s="237" t="s">
        <v>269</v>
      </c>
      <c r="G175" s="234"/>
      <c r="H175" s="236" t="s">
        <v>30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140</v>
      </c>
      <c r="AU175" s="243" t="s">
        <v>84</v>
      </c>
      <c r="AV175" s="11" t="s">
        <v>82</v>
      </c>
      <c r="AW175" s="11" t="s">
        <v>37</v>
      </c>
      <c r="AX175" s="11" t="s">
        <v>74</v>
      </c>
      <c r="AY175" s="243" t="s">
        <v>131</v>
      </c>
    </row>
    <row r="176" spans="2:51" s="12" customFormat="1" ht="13.5">
      <c r="B176" s="244"/>
      <c r="C176" s="245"/>
      <c r="D176" s="235" t="s">
        <v>140</v>
      </c>
      <c r="E176" s="246" t="s">
        <v>30</v>
      </c>
      <c r="F176" s="247" t="s">
        <v>270</v>
      </c>
      <c r="G176" s="245"/>
      <c r="H176" s="248">
        <v>400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AT176" s="254" t="s">
        <v>140</v>
      </c>
      <c r="AU176" s="254" t="s">
        <v>84</v>
      </c>
      <c r="AV176" s="12" t="s">
        <v>84</v>
      </c>
      <c r="AW176" s="12" t="s">
        <v>37</v>
      </c>
      <c r="AX176" s="12" t="s">
        <v>82</v>
      </c>
      <c r="AY176" s="254" t="s">
        <v>131</v>
      </c>
    </row>
    <row r="177" spans="2:65" s="1" customFormat="1" ht="16.5" customHeight="1">
      <c r="B177" s="46"/>
      <c r="C177" s="277" t="s">
        <v>271</v>
      </c>
      <c r="D177" s="277" t="s">
        <v>258</v>
      </c>
      <c r="E177" s="278" t="s">
        <v>272</v>
      </c>
      <c r="F177" s="279" t="s">
        <v>273</v>
      </c>
      <c r="G177" s="280" t="s">
        <v>232</v>
      </c>
      <c r="H177" s="281">
        <v>60.6</v>
      </c>
      <c r="I177" s="282"/>
      <c r="J177" s="283">
        <f>ROUND(I177*H177,2)</f>
        <v>0</v>
      </c>
      <c r="K177" s="279" t="s">
        <v>137</v>
      </c>
      <c r="L177" s="284"/>
      <c r="M177" s="285" t="s">
        <v>30</v>
      </c>
      <c r="N177" s="286" t="s">
        <v>45</v>
      </c>
      <c r="O177" s="47"/>
      <c r="P177" s="230">
        <f>O177*H177</f>
        <v>0</v>
      </c>
      <c r="Q177" s="230">
        <v>1</v>
      </c>
      <c r="R177" s="230">
        <f>Q177*H177</f>
        <v>60.6</v>
      </c>
      <c r="S177" s="230">
        <v>0</v>
      </c>
      <c r="T177" s="231">
        <f>S177*H177</f>
        <v>0</v>
      </c>
      <c r="AR177" s="24" t="s">
        <v>180</v>
      </c>
      <c r="AT177" s="24" t="s">
        <v>258</v>
      </c>
      <c r="AU177" s="24" t="s">
        <v>84</v>
      </c>
      <c r="AY177" s="24" t="s">
        <v>131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82</v>
      </c>
      <c r="BK177" s="232">
        <f>ROUND(I177*H177,2)</f>
        <v>0</v>
      </c>
      <c r="BL177" s="24" t="s">
        <v>138</v>
      </c>
      <c r="BM177" s="24" t="s">
        <v>274</v>
      </c>
    </row>
    <row r="178" spans="2:51" s="11" customFormat="1" ht="13.5">
      <c r="B178" s="233"/>
      <c r="C178" s="234"/>
      <c r="D178" s="235" t="s">
        <v>140</v>
      </c>
      <c r="E178" s="236" t="s">
        <v>30</v>
      </c>
      <c r="F178" s="237" t="s">
        <v>275</v>
      </c>
      <c r="G178" s="234"/>
      <c r="H178" s="236" t="s">
        <v>30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140</v>
      </c>
      <c r="AU178" s="243" t="s">
        <v>84</v>
      </c>
      <c r="AV178" s="11" t="s">
        <v>82</v>
      </c>
      <c r="AW178" s="11" t="s">
        <v>37</v>
      </c>
      <c r="AX178" s="11" t="s">
        <v>74</v>
      </c>
      <c r="AY178" s="243" t="s">
        <v>131</v>
      </c>
    </row>
    <row r="179" spans="2:51" s="11" customFormat="1" ht="13.5">
      <c r="B179" s="233"/>
      <c r="C179" s="234"/>
      <c r="D179" s="235" t="s">
        <v>140</v>
      </c>
      <c r="E179" s="236" t="s">
        <v>30</v>
      </c>
      <c r="F179" s="237" t="s">
        <v>276</v>
      </c>
      <c r="G179" s="234"/>
      <c r="H179" s="236" t="s">
        <v>30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140</v>
      </c>
      <c r="AU179" s="243" t="s">
        <v>84</v>
      </c>
      <c r="AV179" s="11" t="s">
        <v>82</v>
      </c>
      <c r="AW179" s="11" t="s">
        <v>37</v>
      </c>
      <c r="AX179" s="11" t="s">
        <v>74</v>
      </c>
      <c r="AY179" s="243" t="s">
        <v>131</v>
      </c>
    </row>
    <row r="180" spans="2:51" s="12" customFormat="1" ht="13.5">
      <c r="B180" s="244"/>
      <c r="C180" s="245"/>
      <c r="D180" s="235" t="s">
        <v>140</v>
      </c>
      <c r="E180" s="246" t="s">
        <v>30</v>
      </c>
      <c r="F180" s="247" t="s">
        <v>277</v>
      </c>
      <c r="G180" s="245"/>
      <c r="H180" s="248">
        <v>60.6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AT180" s="254" t="s">
        <v>140</v>
      </c>
      <c r="AU180" s="254" t="s">
        <v>84</v>
      </c>
      <c r="AV180" s="12" t="s">
        <v>84</v>
      </c>
      <c r="AW180" s="12" t="s">
        <v>37</v>
      </c>
      <c r="AX180" s="12" t="s">
        <v>82</v>
      </c>
      <c r="AY180" s="254" t="s">
        <v>131</v>
      </c>
    </row>
    <row r="181" spans="2:65" s="1" customFormat="1" ht="25.5" customHeight="1">
      <c r="B181" s="46"/>
      <c r="C181" s="221" t="s">
        <v>9</v>
      </c>
      <c r="D181" s="221" t="s">
        <v>133</v>
      </c>
      <c r="E181" s="222" t="s">
        <v>278</v>
      </c>
      <c r="F181" s="223" t="s">
        <v>279</v>
      </c>
      <c r="G181" s="224" t="s">
        <v>183</v>
      </c>
      <c r="H181" s="225">
        <v>400</v>
      </c>
      <c r="I181" s="226"/>
      <c r="J181" s="227">
        <f>ROUND(I181*H181,2)</f>
        <v>0</v>
      </c>
      <c r="K181" s="223" t="s">
        <v>137</v>
      </c>
      <c r="L181" s="72"/>
      <c r="M181" s="228" t="s">
        <v>30</v>
      </c>
      <c r="N181" s="229" t="s">
        <v>45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4" t="s">
        <v>138</v>
      </c>
      <c r="AT181" s="24" t="s">
        <v>133</v>
      </c>
      <c r="AU181" s="24" t="s">
        <v>84</v>
      </c>
      <c r="AY181" s="24" t="s">
        <v>131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82</v>
      </c>
      <c r="BK181" s="232">
        <f>ROUND(I181*H181,2)</f>
        <v>0</v>
      </c>
      <c r="BL181" s="24" t="s">
        <v>138</v>
      </c>
      <c r="BM181" s="24" t="s">
        <v>280</v>
      </c>
    </row>
    <row r="182" spans="2:51" s="11" customFormat="1" ht="13.5">
      <c r="B182" s="233"/>
      <c r="C182" s="234"/>
      <c r="D182" s="235" t="s">
        <v>140</v>
      </c>
      <c r="E182" s="236" t="s">
        <v>30</v>
      </c>
      <c r="F182" s="237" t="s">
        <v>269</v>
      </c>
      <c r="G182" s="234"/>
      <c r="H182" s="236" t="s">
        <v>30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140</v>
      </c>
      <c r="AU182" s="243" t="s">
        <v>84</v>
      </c>
      <c r="AV182" s="11" t="s">
        <v>82</v>
      </c>
      <c r="AW182" s="11" t="s">
        <v>37</v>
      </c>
      <c r="AX182" s="11" t="s">
        <v>74</v>
      </c>
      <c r="AY182" s="243" t="s">
        <v>131</v>
      </c>
    </row>
    <row r="183" spans="2:51" s="12" customFormat="1" ht="13.5">
      <c r="B183" s="244"/>
      <c r="C183" s="245"/>
      <c r="D183" s="235" t="s">
        <v>140</v>
      </c>
      <c r="E183" s="246" t="s">
        <v>30</v>
      </c>
      <c r="F183" s="247" t="s">
        <v>270</v>
      </c>
      <c r="G183" s="245"/>
      <c r="H183" s="248">
        <v>400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140</v>
      </c>
      <c r="AU183" s="254" t="s">
        <v>84</v>
      </c>
      <c r="AV183" s="12" t="s">
        <v>84</v>
      </c>
      <c r="AW183" s="12" t="s">
        <v>37</v>
      </c>
      <c r="AX183" s="12" t="s">
        <v>82</v>
      </c>
      <c r="AY183" s="254" t="s">
        <v>131</v>
      </c>
    </row>
    <row r="184" spans="2:65" s="1" customFormat="1" ht="16.5" customHeight="1">
      <c r="B184" s="46"/>
      <c r="C184" s="277" t="s">
        <v>281</v>
      </c>
      <c r="D184" s="277" t="s">
        <v>258</v>
      </c>
      <c r="E184" s="278" t="s">
        <v>282</v>
      </c>
      <c r="F184" s="279" t="s">
        <v>283</v>
      </c>
      <c r="G184" s="280" t="s">
        <v>284</v>
      </c>
      <c r="H184" s="281">
        <v>6.18</v>
      </c>
      <c r="I184" s="282"/>
      <c r="J184" s="283">
        <f>ROUND(I184*H184,2)</f>
        <v>0</v>
      </c>
      <c r="K184" s="279" t="s">
        <v>137</v>
      </c>
      <c r="L184" s="284"/>
      <c r="M184" s="285" t="s">
        <v>30</v>
      </c>
      <c r="N184" s="286" t="s">
        <v>45</v>
      </c>
      <c r="O184" s="47"/>
      <c r="P184" s="230">
        <f>O184*H184</f>
        <v>0</v>
      </c>
      <c r="Q184" s="230">
        <v>0.001</v>
      </c>
      <c r="R184" s="230">
        <f>Q184*H184</f>
        <v>0.00618</v>
      </c>
      <c r="S184" s="230">
        <v>0</v>
      </c>
      <c r="T184" s="231">
        <f>S184*H184</f>
        <v>0</v>
      </c>
      <c r="AR184" s="24" t="s">
        <v>180</v>
      </c>
      <c r="AT184" s="24" t="s">
        <v>258</v>
      </c>
      <c r="AU184" s="24" t="s">
        <v>84</v>
      </c>
      <c r="AY184" s="24" t="s">
        <v>131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82</v>
      </c>
      <c r="BK184" s="232">
        <f>ROUND(I184*H184,2)</f>
        <v>0</v>
      </c>
      <c r="BL184" s="24" t="s">
        <v>138</v>
      </c>
      <c r="BM184" s="24" t="s">
        <v>285</v>
      </c>
    </row>
    <row r="185" spans="2:51" s="11" customFormat="1" ht="13.5">
      <c r="B185" s="233"/>
      <c r="C185" s="234"/>
      <c r="D185" s="235" t="s">
        <v>140</v>
      </c>
      <c r="E185" s="236" t="s">
        <v>30</v>
      </c>
      <c r="F185" s="237" t="s">
        <v>286</v>
      </c>
      <c r="G185" s="234"/>
      <c r="H185" s="236" t="s">
        <v>30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140</v>
      </c>
      <c r="AU185" s="243" t="s">
        <v>84</v>
      </c>
      <c r="AV185" s="11" t="s">
        <v>82</v>
      </c>
      <c r="AW185" s="11" t="s">
        <v>37</v>
      </c>
      <c r="AX185" s="11" t="s">
        <v>74</v>
      </c>
      <c r="AY185" s="243" t="s">
        <v>131</v>
      </c>
    </row>
    <row r="186" spans="2:51" s="11" customFormat="1" ht="13.5">
      <c r="B186" s="233"/>
      <c r="C186" s="234"/>
      <c r="D186" s="235" t="s">
        <v>140</v>
      </c>
      <c r="E186" s="236" t="s">
        <v>30</v>
      </c>
      <c r="F186" s="237" t="s">
        <v>287</v>
      </c>
      <c r="G186" s="234"/>
      <c r="H186" s="236" t="s">
        <v>30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140</v>
      </c>
      <c r="AU186" s="243" t="s">
        <v>84</v>
      </c>
      <c r="AV186" s="11" t="s">
        <v>82</v>
      </c>
      <c r="AW186" s="11" t="s">
        <v>37</v>
      </c>
      <c r="AX186" s="11" t="s">
        <v>74</v>
      </c>
      <c r="AY186" s="243" t="s">
        <v>131</v>
      </c>
    </row>
    <row r="187" spans="2:51" s="12" customFormat="1" ht="13.5">
      <c r="B187" s="244"/>
      <c r="C187" s="245"/>
      <c r="D187" s="235" t="s">
        <v>140</v>
      </c>
      <c r="E187" s="246" t="s">
        <v>30</v>
      </c>
      <c r="F187" s="247" t="s">
        <v>288</v>
      </c>
      <c r="G187" s="245"/>
      <c r="H187" s="248">
        <v>6.18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140</v>
      </c>
      <c r="AU187" s="254" t="s">
        <v>84</v>
      </c>
      <c r="AV187" s="12" t="s">
        <v>84</v>
      </c>
      <c r="AW187" s="12" t="s">
        <v>37</v>
      </c>
      <c r="AX187" s="12" t="s">
        <v>82</v>
      </c>
      <c r="AY187" s="254" t="s">
        <v>131</v>
      </c>
    </row>
    <row r="188" spans="2:65" s="1" customFormat="1" ht="16.5" customHeight="1">
      <c r="B188" s="46"/>
      <c r="C188" s="221" t="s">
        <v>289</v>
      </c>
      <c r="D188" s="221" t="s">
        <v>133</v>
      </c>
      <c r="E188" s="222" t="s">
        <v>290</v>
      </c>
      <c r="F188" s="223" t="s">
        <v>291</v>
      </c>
      <c r="G188" s="224" t="s">
        <v>136</v>
      </c>
      <c r="H188" s="225">
        <v>4</v>
      </c>
      <c r="I188" s="226"/>
      <c r="J188" s="227">
        <f>ROUND(I188*H188,2)</f>
        <v>0</v>
      </c>
      <c r="K188" s="223" t="s">
        <v>137</v>
      </c>
      <c r="L188" s="72"/>
      <c r="M188" s="228" t="s">
        <v>30</v>
      </c>
      <c r="N188" s="229" t="s">
        <v>45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138</v>
      </c>
      <c r="AT188" s="24" t="s">
        <v>133</v>
      </c>
      <c r="AU188" s="24" t="s">
        <v>84</v>
      </c>
      <c r="AY188" s="24" t="s">
        <v>131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82</v>
      </c>
      <c r="BK188" s="232">
        <f>ROUND(I188*H188,2)</f>
        <v>0</v>
      </c>
      <c r="BL188" s="24" t="s">
        <v>138</v>
      </c>
      <c r="BM188" s="24" t="s">
        <v>292</v>
      </c>
    </row>
    <row r="189" spans="2:51" s="11" customFormat="1" ht="13.5">
      <c r="B189" s="233"/>
      <c r="C189" s="234"/>
      <c r="D189" s="235" t="s">
        <v>140</v>
      </c>
      <c r="E189" s="236" t="s">
        <v>30</v>
      </c>
      <c r="F189" s="237" t="s">
        <v>293</v>
      </c>
      <c r="G189" s="234"/>
      <c r="H189" s="236" t="s">
        <v>30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140</v>
      </c>
      <c r="AU189" s="243" t="s">
        <v>84</v>
      </c>
      <c r="AV189" s="11" t="s">
        <v>82</v>
      </c>
      <c r="AW189" s="11" t="s">
        <v>37</v>
      </c>
      <c r="AX189" s="11" t="s">
        <v>74</v>
      </c>
      <c r="AY189" s="243" t="s">
        <v>131</v>
      </c>
    </row>
    <row r="190" spans="2:51" s="12" customFormat="1" ht="13.5">
      <c r="B190" s="244"/>
      <c r="C190" s="245"/>
      <c r="D190" s="235" t="s">
        <v>140</v>
      </c>
      <c r="E190" s="246" t="s">
        <v>30</v>
      </c>
      <c r="F190" s="247" t="s">
        <v>294</v>
      </c>
      <c r="G190" s="245"/>
      <c r="H190" s="248">
        <v>4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AT190" s="254" t="s">
        <v>140</v>
      </c>
      <c r="AU190" s="254" t="s">
        <v>84</v>
      </c>
      <c r="AV190" s="12" t="s">
        <v>84</v>
      </c>
      <c r="AW190" s="12" t="s">
        <v>37</v>
      </c>
      <c r="AX190" s="12" t="s">
        <v>82</v>
      </c>
      <c r="AY190" s="254" t="s">
        <v>131</v>
      </c>
    </row>
    <row r="191" spans="2:65" s="1" customFormat="1" ht="16.5" customHeight="1">
      <c r="B191" s="46"/>
      <c r="C191" s="221" t="s">
        <v>295</v>
      </c>
      <c r="D191" s="221" t="s">
        <v>133</v>
      </c>
      <c r="E191" s="222" t="s">
        <v>296</v>
      </c>
      <c r="F191" s="223" t="s">
        <v>297</v>
      </c>
      <c r="G191" s="224" t="s">
        <v>136</v>
      </c>
      <c r="H191" s="225">
        <v>4</v>
      </c>
      <c r="I191" s="226"/>
      <c r="J191" s="227">
        <f>ROUND(I191*H191,2)</f>
        <v>0</v>
      </c>
      <c r="K191" s="223" t="s">
        <v>137</v>
      </c>
      <c r="L191" s="72"/>
      <c r="M191" s="228" t="s">
        <v>30</v>
      </c>
      <c r="N191" s="229" t="s">
        <v>45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138</v>
      </c>
      <c r="AT191" s="24" t="s">
        <v>133</v>
      </c>
      <c r="AU191" s="24" t="s">
        <v>84</v>
      </c>
      <c r="AY191" s="24" t="s">
        <v>131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82</v>
      </c>
      <c r="BK191" s="232">
        <f>ROUND(I191*H191,2)</f>
        <v>0</v>
      </c>
      <c r="BL191" s="24" t="s">
        <v>138</v>
      </c>
      <c r="BM191" s="24" t="s">
        <v>298</v>
      </c>
    </row>
    <row r="192" spans="2:65" s="1" customFormat="1" ht="25.5" customHeight="1">
      <c r="B192" s="46"/>
      <c r="C192" s="221" t="s">
        <v>299</v>
      </c>
      <c r="D192" s="221" t="s">
        <v>133</v>
      </c>
      <c r="E192" s="222" t="s">
        <v>300</v>
      </c>
      <c r="F192" s="223" t="s">
        <v>301</v>
      </c>
      <c r="G192" s="224" t="s">
        <v>136</v>
      </c>
      <c r="H192" s="225">
        <v>16</v>
      </c>
      <c r="I192" s="226"/>
      <c r="J192" s="227">
        <f>ROUND(I192*H192,2)</f>
        <v>0</v>
      </c>
      <c r="K192" s="223" t="s">
        <v>137</v>
      </c>
      <c r="L192" s="72"/>
      <c r="M192" s="228" t="s">
        <v>30</v>
      </c>
      <c r="N192" s="229" t="s">
        <v>45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138</v>
      </c>
      <c r="AT192" s="24" t="s">
        <v>133</v>
      </c>
      <c r="AU192" s="24" t="s">
        <v>84</v>
      </c>
      <c r="AY192" s="24" t="s">
        <v>131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82</v>
      </c>
      <c r="BK192" s="232">
        <f>ROUND(I192*H192,2)</f>
        <v>0</v>
      </c>
      <c r="BL192" s="24" t="s">
        <v>138</v>
      </c>
      <c r="BM192" s="24" t="s">
        <v>302</v>
      </c>
    </row>
    <row r="193" spans="2:51" s="11" customFormat="1" ht="13.5">
      <c r="B193" s="233"/>
      <c r="C193" s="234"/>
      <c r="D193" s="235" t="s">
        <v>140</v>
      </c>
      <c r="E193" s="236" t="s">
        <v>30</v>
      </c>
      <c r="F193" s="237" t="s">
        <v>303</v>
      </c>
      <c r="G193" s="234"/>
      <c r="H193" s="236" t="s">
        <v>30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140</v>
      </c>
      <c r="AU193" s="243" t="s">
        <v>84</v>
      </c>
      <c r="AV193" s="11" t="s">
        <v>82</v>
      </c>
      <c r="AW193" s="11" t="s">
        <v>37</v>
      </c>
      <c r="AX193" s="11" t="s">
        <v>74</v>
      </c>
      <c r="AY193" s="243" t="s">
        <v>131</v>
      </c>
    </row>
    <row r="194" spans="2:51" s="12" customFormat="1" ht="13.5">
      <c r="B194" s="244"/>
      <c r="C194" s="245"/>
      <c r="D194" s="235" t="s">
        <v>140</v>
      </c>
      <c r="E194" s="246" t="s">
        <v>30</v>
      </c>
      <c r="F194" s="247" t="s">
        <v>304</v>
      </c>
      <c r="G194" s="245"/>
      <c r="H194" s="248">
        <v>16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AT194" s="254" t="s">
        <v>140</v>
      </c>
      <c r="AU194" s="254" t="s">
        <v>84</v>
      </c>
      <c r="AV194" s="12" t="s">
        <v>84</v>
      </c>
      <c r="AW194" s="12" t="s">
        <v>37</v>
      </c>
      <c r="AX194" s="12" t="s">
        <v>82</v>
      </c>
      <c r="AY194" s="254" t="s">
        <v>131</v>
      </c>
    </row>
    <row r="195" spans="2:65" s="1" customFormat="1" ht="25.5" customHeight="1">
      <c r="B195" s="46"/>
      <c r="C195" s="221" t="s">
        <v>305</v>
      </c>
      <c r="D195" s="221" t="s">
        <v>133</v>
      </c>
      <c r="E195" s="222" t="s">
        <v>306</v>
      </c>
      <c r="F195" s="223" t="s">
        <v>307</v>
      </c>
      <c r="G195" s="224" t="s">
        <v>183</v>
      </c>
      <c r="H195" s="225">
        <v>400</v>
      </c>
      <c r="I195" s="226"/>
      <c r="J195" s="227">
        <f>ROUND(I195*H195,2)</f>
        <v>0</v>
      </c>
      <c r="K195" s="223" t="s">
        <v>137</v>
      </c>
      <c r="L195" s="72"/>
      <c r="M195" s="228" t="s">
        <v>30</v>
      </c>
      <c r="N195" s="229" t="s">
        <v>45</v>
      </c>
      <c r="O195" s="47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4" t="s">
        <v>138</v>
      </c>
      <c r="AT195" s="24" t="s">
        <v>133</v>
      </c>
      <c r="AU195" s="24" t="s">
        <v>84</v>
      </c>
      <c r="AY195" s="24" t="s">
        <v>131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82</v>
      </c>
      <c r="BK195" s="232">
        <f>ROUND(I195*H195,2)</f>
        <v>0</v>
      </c>
      <c r="BL195" s="24" t="s">
        <v>138</v>
      </c>
      <c r="BM195" s="24" t="s">
        <v>308</v>
      </c>
    </row>
    <row r="196" spans="2:51" s="11" customFormat="1" ht="13.5">
      <c r="B196" s="233"/>
      <c r="C196" s="234"/>
      <c r="D196" s="235" t="s">
        <v>140</v>
      </c>
      <c r="E196" s="236" t="s">
        <v>30</v>
      </c>
      <c r="F196" s="237" t="s">
        <v>309</v>
      </c>
      <c r="G196" s="234"/>
      <c r="H196" s="236" t="s">
        <v>30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140</v>
      </c>
      <c r="AU196" s="243" t="s">
        <v>84</v>
      </c>
      <c r="AV196" s="11" t="s">
        <v>82</v>
      </c>
      <c r="AW196" s="11" t="s">
        <v>37</v>
      </c>
      <c r="AX196" s="11" t="s">
        <v>74</v>
      </c>
      <c r="AY196" s="243" t="s">
        <v>131</v>
      </c>
    </row>
    <row r="197" spans="2:51" s="12" customFormat="1" ht="13.5">
      <c r="B197" s="244"/>
      <c r="C197" s="245"/>
      <c r="D197" s="235" t="s">
        <v>140</v>
      </c>
      <c r="E197" s="246" t="s">
        <v>30</v>
      </c>
      <c r="F197" s="247" t="s">
        <v>270</v>
      </c>
      <c r="G197" s="245"/>
      <c r="H197" s="248">
        <v>400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140</v>
      </c>
      <c r="AU197" s="254" t="s">
        <v>84</v>
      </c>
      <c r="AV197" s="12" t="s">
        <v>84</v>
      </c>
      <c r="AW197" s="12" t="s">
        <v>37</v>
      </c>
      <c r="AX197" s="12" t="s">
        <v>82</v>
      </c>
      <c r="AY197" s="254" t="s">
        <v>131</v>
      </c>
    </row>
    <row r="198" spans="2:65" s="1" customFormat="1" ht="25.5" customHeight="1">
      <c r="B198" s="46"/>
      <c r="C198" s="221" t="s">
        <v>310</v>
      </c>
      <c r="D198" s="221" t="s">
        <v>133</v>
      </c>
      <c r="E198" s="222" t="s">
        <v>311</v>
      </c>
      <c r="F198" s="223" t="s">
        <v>312</v>
      </c>
      <c r="G198" s="224" t="s">
        <v>183</v>
      </c>
      <c r="H198" s="225">
        <v>2148</v>
      </c>
      <c r="I198" s="226"/>
      <c r="J198" s="227">
        <f>ROUND(I198*H198,2)</f>
        <v>0</v>
      </c>
      <c r="K198" s="223" t="s">
        <v>137</v>
      </c>
      <c r="L198" s="72"/>
      <c r="M198" s="228" t="s">
        <v>30</v>
      </c>
      <c r="N198" s="229" t="s">
        <v>45</v>
      </c>
      <c r="O198" s="4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4" t="s">
        <v>138</v>
      </c>
      <c r="AT198" s="24" t="s">
        <v>133</v>
      </c>
      <c r="AU198" s="24" t="s">
        <v>84</v>
      </c>
      <c r="AY198" s="24" t="s">
        <v>131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82</v>
      </c>
      <c r="BK198" s="232">
        <f>ROUND(I198*H198,2)</f>
        <v>0</v>
      </c>
      <c r="BL198" s="24" t="s">
        <v>138</v>
      </c>
      <c r="BM198" s="24" t="s">
        <v>313</v>
      </c>
    </row>
    <row r="199" spans="2:51" s="11" customFormat="1" ht="13.5">
      <c r="B199" s="233"/>
      <c r="C199" s="234"/>
      <c r="D199" s="235" t="s">
        <v>140</v>
      </c>
      <c r="E199" s="236" t="s">
        <v>30</v>
      </c>
      <c r="F199" s="237" t="s">
        <v>314</v>
      </c>
      <c r="G199" s="234"/>
      <c r="H199" s="236" t="s">
        <v>30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140</v>
      </c>
      <c r="AU199" s="243" t="s">
        <v>84</v>
      </c>
      <c r="AV199" s="11" t="s">
        <v>82</v>
      </c>
      <c r="AW199" s="11" t="s">
        <v>37</v>
      </c>
      <c r="AX199" s="11" t="s">
        <v>74</v>
      </c>
      <c r="AY199" s="243" t="s">
        <v>131</v>
      </c>
    </row>
    <row r="200" spans="2:51" s="12" customFormat="1" ht="13.5">
      <c r="B200" s="244"/>
      <c r="C200" s="245"/>
      <c r="D200" s="235" t="s">
        <v>140</v>
      </c>
      <c r="E200" s="246" t="s">
        <v>30</v>
      </c>
      <c r="F200" s="247" t="s">
        <v>315</v>
      </c>
      <c r="G200" s="245"/>
      <c r="H200" s="248">
        <v>970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140</v>
      </c>
      <c r="AU200" s="254" t="s">
        <v>84</v>
      </c>
      <c r="AV200" s="12" t="s">
        <v>84</v>
      </c>
      <c r="AW200" s="12" t="s">
        <v>37</v>
      </c>
      <c r="AX200" s="12" t="s">
        <v>74</v>
      </c>
      <c r="AY200" s="254" t="s">
        <v>131</v>
      </c>
    </row>
    <row r="201" spans="2:51" s="11" customFormat="1" ht="13.5">
      <c r="B201" s="233"/>
      <c r="C201" s="234"/>
      <c r="D201" s="235" t="s">
        <v>140</v>
      </c>
      <c r="E201" s="236" t="s">
        <v>30</v>
      </c>
      <c r="F201" s="237" t="s">
        <v>316</v>
      </c>
      <c r="G201" s="234"/>
      <c r="H201" s="236" t="s">
        <v>30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140</v>
      </c>
      <c r="AU201" s="243" t="s">
        <v>84</v>
      </c>
      <c r="AV201" s="11" t="s">
        <v>82</v>
      </c>
      <c r="AW201" s="11" t="s">
        <v>37</v>
      </c>
      <c r="AX201" s="11" t="s">
        <v>74</v>
      </c>
      <c r="AY201" s="243" t="s">
        <v>131</v>
      </c>
    </row>
    <row r="202" spans="2:51" s="12" customFormat="1" ht="13.5">
      <c r="B202" s="244"/>
      <c r="C202" s="245"/>
      <c r="D202" s="235" t="s">
        <v>140</v>
      </c>
      <c r="E202" s="246" t="s">
        <v>30</v>
      </c>
      <c r="F202" s="247" t="s">
        <v>317</v>
      </c>
      <c r="G202" s="245"/>
      <c r="H202" s="248">
        <v>261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AT202" s="254" t="s">
        <v>140</v>
      </c>
      <c r="AU202" s="254" t="s">
        <v>84</v>
      </c>
      <c r="AV202" s="12" t="s">
        <v>84</v>
      </c>
      <c r="AW202" s="12" t="s">
        <v>37</v>
      </c>
      <c r="AX202" s="12" t="s">
        <v>74</v>
      </c>
      <c r="AY202" s="254" t="s">
        <v>131</v>
      </c>
    </row>
    <row r="203" spans="2:51" s="11" customFormat="1" ht="13.5">
      <c r="B203" s="233"/>
      <c r="C203" s="234"/>
      <c r="D203" s="235" t="s">
        <v>140</v>
      </c>
      <c r="E203" s="236" t="s">
        <v>30</v>
      </c>
      <c r="F203" s="237" t="s">
        <v>318</v>
      </c>
      <c r="G203" s="234"/>
      <c r="H203" s="236" t="s">
        <v>30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140</v>
      </c>
      <c r="AU203" s="243" t="s">
        <v>84</v>
      </c>
      <c r="AV203" s="11" t="s">
        <v>82</v>
      </c>
      <c r="AW203" s="11" t="s">
        <v>37</v>
      </c>
      <c r="AX203" s="11" t="s">
        <v>74</v>
      </c>
      <c r="AY203" s="243" t="s">
        <v>131</v>
      </c>
    </row>
    <row r="204" spans="2:51" s="12" customFormat="1" ht="13.5">
      <c r="B204" s="244"/>
      <c r="C204" s="245"/>
      <c r="D204" s="235" t="s">
        <v>140</v>
      </c>
      <c r="E204" s="246" t="s">
        <v>30</v>
      </c>
      <c r="F204" s="247" t="s">
        <v>319</v>
      </c>
      <c r="G204" s="245"/>
      <c r="H204" s="248">
        <v>397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140</v>
      </c>
      <c r="AU204" s="254" t="s">
        <v>84</v>
      </c>
      <c r="AV204" s="12" t="s">
        <v>84</v>
      </c>
      <c r="AW204" s="12" t="s">
        <v>37</v>
      </c>
      <c r="AX204" s="12" t="s">
        <v>74</v>
      </c>
      <c r="AY204" s="254" t="s">
        <v>131</v>
      </c>
    </row>
    <row r="205" spans="2:51" s="11" customFormat="1" ht="13.5">
      <c r="B205" s="233"/>
      <c r="C205" s="234"/>
      <c r="D205" s="235" t="s">
        <v>140</v>
      </c>
      <c r="E205" s="236" t="s">
        <v>30</v>
      </c>
      <c r="F205" s="237" t="s">
        <v>320</v>
      </c>
      <c r="G205" s="234"/>
      <c r="H205" s="236" t="s">
        <v>30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140</v>
      </c>
      <c r="AU205" s="243" t="s">
        <v>84</v>
      </c>
      <c r="AV205" s="11" t="s">
        <v>82</v>
      </c>
      <c r="AW205" s="11" t="s">
        <v>37</v>
      </c>
      <c r="AX205" s="11" t="s">
        <v>74</v>
      </c>
      <c r="AY205" s="243" t="s">
        <v>131</v>
      </c>
    </row>
    <row r="206" spans="2:51" s="12" customFormat="1" ht="13.5">
      <c r="B206" s="244"/>
      <c r="C206" s="245"/>
      <c r="D206" s="235" t="s">
        <v>140</v>
      </c>
      <c r="E206" s="246" t="s">
        <v>30</v>
      </c>
      <c r="F206" s="247" t="s">
        <v>321</v>
      </c>
      <c r="G206" s="245"/>
      <c r="H206" s="248">
        <v>520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AT206" s="254" t="s">
        <v>140</v>
      </c>
      <c r="AU206" s="254" t="s">
        <v>84</v>
      </c>
      <c r="AV206" s="12" t="s">
        <v>84</v>
      </c>
      <c r="AW206" s="12" t="s">
        <v>37</v>
      </c>
      <c r="AX206" s="12" t="s">
        <v>74</v>
      </c>
      <c r="AY206" s="254" t="s">
        <v>131</v>
      </c>
    </row>
    <row r="207" spans="2:51" s="13" customFormat="1" ht="13.5">
      <c r="B207" s="255"/>
      <c r="C207" s="256"/>
      <c r="D207" s="235" t="s">
        <v>140</v>
      </c>
      <c r="E207" s="257" t="s">
        <v>30</v>
      </c>
      <c r="F207" s="258" t="s">
        <v>146</v>
      </c>
      <c r="G207" s="256"/>
      <c r="H207" s="259">
        <v>2148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AT207" s="265" t="s">
        <v>140</v>
      </c>
      <c r="AU207" s="265" t="s">
        <v>84</v>
      </c>
      <c r="AV207" s="13" t="s">
        <v>138</v>
      </c>
      <c r="AW207" s="13" t="s">
        <v>37</v>
      </c>
      <c r="AX207" s="13" t="s">
        <v>82</v>
      </c>
      <c r="AY207" s="265" t="s">
        <v>131</v>
      </c>
    </row>
    <row r="208" spans="2:63" s="10" customFormat="1" ht="29.85" customHeight="1">
      <c r="B208" s="205"/>
      <c r="C208" s="206"/>
      <c r="D208" s="207" t="s">
        <v>73</v>
      </c>
      <c r="E208" s="219" t="s">
        <v>9</v>
      </c>
      <c r="F208" s="219" t="s">
        <v>322</v>
      </c>
      <c r="G208" s="206"/>
      <c r="H208" s="206"/>
      <c r="I208" s="209"/>
      <c r="J208" s="220">
        <f>BK208</f>
        <v>0</v>
      </c>
      <c r="K208" s="206"/>
      <c r="L208" s="211"/>
      <c r="M208" s="212"/>
      <c r="N208" s="213"/>
      <c r="O208" s="213"/>
      <c r="P208" s="214">
        <f>SUM(P209:P220)</f>
        <v>0</v>
      </c>
      <c r="Q208" s="213"/>
      <c r="R208" s="214">
        <f>SUM(R209:R220)</f>
        <v>35.208600000000004</v>
      </c>
      <c r="S208" s="213"/>
      <c r="T208" s="215">
        <f>SUM(T209:T220)</f>
        <v>0</v>
      </c>
      <c r="AR208" s="216" t="s">
        <v>82</v>
      </c>
      <c r="AT208" s="217" t="s">
        <v>73</v>
      </c>
      <c r="AU208" s="217" t="s">
        <v>82</v>
      </c>
      <c r="AY208" s="216" t="s">
        <v>131</v>
      </c>
      <c r="BK208" s="218">
        <f>SUM(BK209:BK220)</f>
        <v>0</v>
      </c>
    </row>
    <row r="209" spans="2:65" s="1" customFormat="1" ht="16.5" customHeight="1">
      <c r="B209" s="46"/>
      <c r="C209" s="221" t="s">
        <v>323</v>
      </c>
      <c r="D209" s="221" t="s">
        <v>133</v>
      </c>
      <c r="E209" s="222" t="s">
        <v>324</v>
      </c>
      <c r="F209" s="223" t="s">
        <v>325</v>
      </c>
      <c r="G209" s="224" t="s">
        <v>326</v>
      </c>
      <c r="H209" s="225">
        <v>210</v>
      </c>
      <c r="I209" s="226"/>
      <c r="J209" s="227">
        <f>ROUND(I209*H209,2)</f>
        <v>0</v>
      </c>
      <c r="K209" s="223" t="s">
        <v>137</v>
      </c>
      <c r="L209" s="72"/>
      <c r="M209" s="228" t="s">
        <v>30</v>
      </c>
      <c r="N209" s="229" t="s">
        <v>45</v>
      </c>
      <c r="O209" s="47"/>
      <c r="P209" s="230">
        <f>O209*H209</f>
        <v>0</v>
      </c>
      <c r="Q209" s="230">
        <v>0.00116</v>
      </c>
      <c r="R209" s="230">
        <f>Q209*H209</f>
        <v>0.2436</v>
      </c>
      <c r="S209" s="230">
        <v>0</v>
      </c>
      <c r="T209" s="231">
        <f>S209*H209</f>
        <v>0</v>
      </c>
      <c r="AR209" s="24" t="s">
        <v>138</v>
      </c>
      <c r="AT209" s="24" t="s">
        <v>133</v>
      </c>
      <c r="AU209" s="24" t="s">
        <v>84</v>
      </c>
      <c r="AY209" s="24" t="s">
        <v>131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82</v>
      </c>
      <c r="BK209" s="232">
        <f>ROUND(I209*H209,2)</f>
        <v>0</v>
      </c>
      <c r="BL209" s="24" t="s">
        <v>138</v>
      </c>
      <c r="BM209" s="24" t="s">
        <v>327</v>
      </c>
    </row>
    <row r="210" spans="2:51" s="11" customFormat="1" ht="13.5">
      <c r="B210" s="233"/>
      <c r="C210" s="234"/>
      <c r="D210" s="235" t="s">
        <v>140</v>
      </c>
      <c r="E210" s="236" t="s">
        <v>30</v>
      </c>
      <c r="F210" s="237" t="s">
        <v>141</v>
      </c>
      <c r="G210" s="234"/>
      <c r="H210" s="236" t="s">
        <v>30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140</v>
      </c>
      <c r="AU210" s="243" t="s">
        <v>84</v>
      </c>
      <c r="AV210" s="11" t="s">
        <v>82</v>
      </c>
      <c r="AW210" s="11" t="s">
        <v>37</v>
      </c>
      <c r="AX210" s="11" t="s">
        <v>74</v>
      </c>
      <c r="AY210" s="243" t="s">
        <v>131</v>
      </c>
    </row>
    <row r="211" spans="2:51" s="12" customFormat="1" ht="13.5">
      <c r="B211" s="244"/>
      <c r="C211" s="245"/>
      <c r="D211" s="235" t="s">
        <v>140</v>
      </c>
      <c r="E211" s="246" t="s">
        <v>30</v>
      </c>
      <c r="F211" s="247" t="s">
        <v>328</v>
      </c>
      <c r="G211" s="245"/>
      <c r="H211" s="248">
        <v>210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AT211" s="254" t="s">
        <v>140</v>
      </c>
      <c r="AU211" s="254" t="s">
        <v>84</v>
      </c>
      <c r="AV211" s="12" t="s">
        <v>84</v>
      </c>
      <c r="AW211" s="12" t="s">
        <v>37</v>
      </c>
      <c r="AX211" s="12" t="s">
        <v>82</v>
      </c>
      <c r="AY211" s="254" t="s">
        <v>131</v>
      </c>
    </row>
    <row r="212" spans="2:65" s="1" customFormat="1" ht="16.5" customHeight="1">
      <c r="B212" s="46"/>
      <c r="C212" s="221" t="s">
        <v>329</v>
      </c>
      <c r="D212" s="221" t="s">
        <v>133</v>
      </c>
      <c r="E212" s="222" t="s">
        <v>330</v>
      </c>
      <c r="F212" s="223" t="s">
        <v>331</v>
      </c>
      <c r="G212" s="224" t="s">
        <v>136</v>
      </c>
      <c r="H212" s="225">
        <v>3.15</v>
      </c>
      <c r="I212" s="226"/>
      <c r="J212" s="227">
        <f>ROUND(I212*H212,2)</f>
        <v>0</v>
      </c>
      <c r="K212" s="223" t="s">
        <v>137</v>
      </c>
      <c r="L212" s="72"/>
      <c r="M212" s="228" t="s">
        <v>30</v>
      </c>
      <c r="N212" s="229" t="s">
        <v>45</v>
      </c>
      <c r="O212" s="47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AR212" s="24" t="s">
        <v>138</v>
      </c>
      <c r="AT212" s="24" t="s">
        <v>133</v>
      </c>
      <c r="AU212" s="24" t="s">
        <v>84</v>
      </c>
      <c r="AY212" s="24" t="s">
        <v>131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82</v>
      </c>
      <c r="BK212" s="232">
        <f>ROUND(I212*H212,2)</f>
        <v>0</v>
      </c>
      <c r="BL212" s="24" t="s">
        <v>138</v>
      </c>
      <c r="BM212" s="24" t="s">
        <v>332</v>
      </c>
    </row>
    <row r="213" spans="2:51" s="11" customFormat="1" ht="13.5">
      <c r="B213" s="233"/>
      <c r="C213" s="234"/>
      <c r="D213" s="235" t="s">
        <v>140</v>
      </c>
      <c r="E213" s="236" t="s">
        <v>30</v>
      </c>
      <c r="F213" s="237" t="s">
        <v>333</v>
      </c>
      <c r="G213" s="234"/>
      <c r="H213" s="236" t="s">
        <v>30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140</v>
      </c>
      <c r="AU213" s="243" t="s">
        <v>84</v>
      </c>
      <c r="AV213" s="11" t="s">
        <v>82</v>
      </c>
      <c r="AW213" s="11" t="s">
        <v>37</v>
      </c>
      <c r="AX213" s="11" t="s">
        <v>74</v>
      </c>
      <c r="AY213" s="243" t="s">
        <v>131</v>
      </c>
    </row>
    <row r="214" spans="2:51" s="12" customFormat="1" ht="13.5">
      <c r="B214" s="244"/>
      <c r="C214" s="245"/>
      <c r="D214" s="235" t="s">
        <v>140</v>
      </c>
      <c r="E214" s="246" t="s">
        <v>30</v>
      </c>
      <c r="F214" s="247" t="s">
        <v>334</v>
      </c>
      <c r="G214" s="245"/>
      <c r="H214" s="248">
        <v>3.15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140</v>
      </c>
      <c r="AU214" s="254" t="s">
        <v>84</v>
      </c>
      <c r="AV214" s="12" t="s">
        <v>84</v>
      </c>
      <c r="AW214" s="12" t="s">
        <v>37</v>
      </c>
      <c r="AX214" s="12" t="s">
        <v>82</v>
      </c>
      <c r="AY214" s="254" t="s">
        <v>131</v>
      </c>
    </row>
    <row r="215" spans="2:65" s="1" customFormat="1" ht="25.5" customHeight="1">
      <c r="B215" s="46"/>
      <c r="C215" s="221" t="s">
        <v>335</v>
      </c>
      <c r="D215" s="221" t="s">
        <v>133</v>
      </c>
      <c r="E215" s="222" t="s">
        <v>336</v>
      </c>
      <c r="F215" s="223" t="s">
        <v>337</v>
      </c>
      <c r="G215" s="224" t="s">
        <v>136</v>
      </c>
      <c r="H215" s="225">
        <v>21</v>
      </c>
      <c r="I215" s="226"/>
      <c r="J215" s="227">
        <f>ROUND(I215*H215,2)</f>
        <v>0</v>
      </c>
      <c r="K215" s="223" t="s">
        <v>137</v>
      </c>
      <c r="L215" s="72"/>
      <c r="M215" s="228" t="s">
        <v>30</v>
      </c>
      <c r="N215" s="229" t="s">
        <v>45</v>
      </c>
      <c r="O215" s="47"/>
      <c r="P215" s="230">
        <f>O215*H215</f>
        <v>0</v>
      </c>
      <c r="Q215" s="230">
        <v>1.665</v>
      </c>
      <c r="R215" s="230">
        <f>Q215*H215</f>
        <v>34.965</v>
      </c>
      <c r="S215" s="230">
        <v>0</v>
      </c>
      <c r="T215" s="231">
        <f>S215*H215</f>
        <v>0</v>
      </c>
      <c r="AR215" s="24" t="s">
        <v>138</v>
      </c>
      <c r="AT215" s="24" t="s">
        <v>133</v>
      </c>
      <c r="AU215" s="24" t="s">
        <v>84</v>
      </c>
      <c r="AY215" s="24" t="s">
        <v>131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4" t="s">
        <v>82</v>
      </c>
      <c r="BK215" s="232">
        <f>ROUND(I215*H215,2)</f>
        <v>0</v>
      </c>
      <c r="BL215" s="24" t="s">
        <v>138</v>
      </c>
      <c r="BM215" s="24" t="s">
        <v>338</v>
      </c>
    </row>
    <row r="216" spans="2:51" s="12" customFormat="1" ht="13.5">
      <c r="B216" s="244"/>
      <c r="C216" s="245"/>
      <c r="D216" s="235" t="s">
        <v>140</v>
      </c>
      <c r="E216" s="246" t="s">
        <v>30</v>
      </c>
      <c r="F216" s="247" t="s">
        <v>339</v>
      </c>
      <c r="G216" s="245"/>
      <c r="H216" s="248">
        <v>25.2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AT216" s="254" t="s">
        <v>140</v>
      </c>
      <c r="AU216" s="254" t="s">
        <v>84</v>
      </c>
      <c r="AV216" s="12" t="s">
        <v>84</v>
      </c>
      <c r="AW216" s="12" t="s">
        <v>37</v>
      </c>
      <c r="AX216" s="12" t="s">
        <v>74</v>
      </c>
      <c r="AY216" s="254" t="s">
        <v>131</v>
      </c>
    </row>
    <row r="217" spans="2:51" s="11" customFormat="1" ht="13.5">
      <c r="B217" s="233"/>
      <c r="C217" s="234"/>
      <c r="D217" s="235" t="s">
        <v>140</v>
      </c>
      <c r="E217" s="236" t="s">
        <v>30</v>
      </c>
      <c r="F217" s="237" t="s">
        <v>340</v>
      </c>
      <c r="G217" s="234"/>
      <c r="H217" s="236" t="s">
        <v>30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140</v>
      </c>
      <c r="AU217" s="243" t="s">
        <v>84</v>
      </c>
      <c r="AV217" s="11" t="s">
        <v>82</v>
      </c>
      <c r="AW217" s="11" t="s">
        <v>37</v>
      </c>
      <c r="AX217" s="11" t="s">
        <v>74</v>
      </c>
      <c r="AY217" s="243" t="s">
        <v>131</v>
      </c>
    </row>
    <row r="218" spans="2:51" s="12" customFormat="1" ht="13.5">
      <c r="B218" s="244"/>
      <c r="C218" s="245"/>
      <c r="D218" s="235" t="s">
        <v>140</v>
      </c>
      <c r="E218" s="246" t="s">
        <v>30</v>
      </c>
      <c r="F218" s="247" t="s">
        <v>341</v>
      </c>
      <c r="G218" s="245"/>
      <c r="H218" s="248">
        <v>-4.22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140</v>
      </c>
      <c r="AU218" s="254" t="s">
        <v>84</v>
      </c>
      <c r="AV218" s="12" t="s">
        <v>84</v>
      </c>
      <c r="AW218" s="12" t="s">
        <v>37</v>
      </c>
      <c r="AX218" s="12" t="s">
        <v>74</v>
      </c>
      <c r="AY218" s="254" t="s">
        <v>131</v>
      </c>
    </row>
    <row r="219" spans="2:51" s="12" customFormat="1" ht="13.5">
      <c r="B219" s="244"/>
      <c r="C219" s="245"/>
      <c r="D219" s="235" t="s">
        <v>140</v>
      </c>
      <c r="E219" s="246" t="s">
        <v>30</v>
      </c>
      <c r="F219" s="247" t="s">
        <v>342</v>
      </c>
      <c r="G219" s="245"/>
      <c r="H219" s="248">
        <v>0.02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140</v>
      </c>
      <c r="AU219" s="254" t="s">
        <v>84</v>
      </c>
      <c r="AV219" s="12" t="s">
        <v>84</v>
      </c>
      <c r="AW219" s="12" t="s">
        <v>37</v>
      </c>
      <c r="AX219" s="12" t="s">
        <v>74</v>
      </c>
      <c r="AY219" s="254" t="s">
        <v>131</v>
      </c>
    </row>
    <row r="220" spans="2:51" s="13" customFormat="1" ht="13.5">
      <c r="B220" s="255"/>
      <c r="C220" s="256"/>
      <c r="D220" s="235" t="s">
        <v>140</v>
      </c>
      <c r="E220" s="257" t="s">
        <v>30</v>
      </c>
      <c r="F220" s="258" t="s">
        <v>146</v>
      </c>
      <c r="G220" s="256"/>
      <c r="H220" s="259">
        <v>21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AT220" s="265" t="s">
        <v>140</v>
      </c>
      <c r="AU220" s="265" t="s">
        <v>84</v>
      </c>
      <c r="AV220" s="13" t="s">
        <v>138</v>
      </c>
      <c r="AW220" s="13" t="s">
        <v>37</v>
      </c>
      <c r="AX220" s="13" t="s">
        <v>82</v>
      </c>
      <c r="AY220" s="265" t="s">
        <v>131</v>
      </c>
    </row>
    <row r="221" spans="2:63" s="10" customFormat="1" ht="29.85" customHeight="1">
      <c r="B221" s="205"/>
      <c r="C221" s="206"/>
      <c r="D221" s="207" t="s">
        <v>73</v>
      </c>
      <c r="E221" s="219" t="s">
        <v>343</v>
      </c>
      <c r="F221" s="219" t="s">
        <v>344</v>
      </c>
      <c r="G221" s="206"/>
      <c r="H221" s="206"/>
      <c r="I221" s="209"/>
      <c r="J221" s="220">
        <f>BK221</f>
        <v>0</v>
      </c>
      <c r="K221" s="206"/>
      <c r="L221" s="211"/>
      <c r="M221" s="212"/>
      <c r="N221" s="213"/>
      <c r="O221" s="213"/>
      <c r="P221" s="214">
        <f>SUM(P222:P224)</f>
        <v>0</v>
      </c>
      <c r="Q221" s="213"/>
      <c r="R221" s="214">
        <f>SUM(R222:R224)</f>
        <v>0</v>
      </c>
      <c r="S221" s="213"/>
      <c r="T221" s="215">
        <f>SUM(T222:T224)</f>
        <v>0</v>
      </c>
      <c r="AR221" s="216" t="s">
        <v>82</v>
      </c>
      <c r="AT221" s="217" t="s">
        <v>73</v>
      </c>
      <c r="AU221" s="217" t="s">
        <v>82</v>
      </c>
      <c r="AY221" s="216" t="s">
        <v>131</v>
      </c>
      <c r="BK221" s="218">
        <f>SUM(BK222:BK224)</f>
        <v>0</v>
      </c>
    </row>
    <row r="222" spans="2:65" s="1" customFormat="1" ht="25.5" customHeight="1">
      <c r="B222" s="46"/>
      <c r="C222" s="221" t="s">
        <v>345</v>
      </c>
      <c r="D222" s="221" t="s">
        <v>133</v>
      </c>
      <c r="E222" s="222" t="s">
        <v>346</v>
      </c>
      <c r="F222" s="223" t="s">
        <v>347</v>
      </c>
      <c r="G222" s="224" t="s">
        <v>136</v>
      </c>
      <c r="H222" s="225">
        <v>9.75</v>
      </c>
      <c r="I222" s="226"/>
      <c r="J222" s="227">
        <f>ROUND(I222*H222,2)</f>
        <v>0</v>
      </c>
      <c r="K222" s="223" t="s">
        <v>137</v>
      </c>
      <c r="L222" s="72"/>
      <c r="M222" s="228" t="s">
        <v>30</v>
      </c>
      <c r="N222" s="229" t="s">
        <v>45</v>
      </c>
      <c r="O222" s="47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AR222" s="24" t="s">
        <v>138</v>
      </c>
      <c r="AT222" s="24" t="s">
        <v>133</v>
      </c>
      <c r="AU222" s="24" t="s">
        <v>84</v>
      </c>
      <c r="AY222" s="24" t="s">
        <v>131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4" t="s">
        <v>82</v>
      </c>
      <c r="BK222" s="232">
        <f>ROUND(I222*H222,2)</f>
        <v>0</v>
      </c>
      <c r="BL222" s="24" t="s">
        <v>138</v>
      </c>
      <c r="BM222" s="24" t="s">
        <v>348</v>
      </c>
    </row>
    <row r="223" spans="2:51" s="11" customFormat="1" ht="13.5">
      <c r="B223" s="233"/>
      <c r="C223" s="234"/>
      <c r="D223" s="235" t="s">
        <v>140</v>
      </c>
      <c r="E223" s="236" t="s">
        <v>30</v>
      </c>
      <c r="F223" s="237" t="s">
        <v>349</v>
      </c>
      <c r="G223" s="234"/>
      <c r="H223" s="236" t="s">
        <v>30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140</v>
      </c>
      <c r="AU223" s="243" t="s">
        <v>84</v>
      </c>
      <c r="AV223" s="11" t="s">
        <v>82</v>
      </c>
      <c r="AW223" s="11" t="s">
        <v>37</v>
      </c>
      <c r="AX223" s="11" t="s">
        <v>74</v>
      </c>
      <c r="AY223" s="243" t="s">
        <v>131</v>
      </c>
    </row>
    <row r="224" spans="2:51" s="12" customFormat="1" ht="13.5">
      <c r="B224" s="244"/>
      <c r="C224" s="245"/>
      <c r="D224" s="235" t="s">
        <v>140</v>
      </c>
      <c r="E224" s="246" t="s">
        <v>30</v>
      </c>
      <c r="F224" s="247" t="s">
        <v>350</v>
      </c>
      <c r="G224" s="245"/>
      <c r="H224" s="248">
        <v>9.75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AT224" s="254" t="s">
        <v>140</v>
      </c>
      <c r="AU224" s="254" t="s">
        <v>84</v>
      </c>
      <c r="AV224" s="12" t="s">
        <v>84</v>
      </c>
      <c r="AW224" s="12" t="s">
        <v>37</v>
      </c>
      <c r="AX224" s="12" t="s">
        <v>82</v>
      </c>
      <c r="AY224" s="254" t="s">
        <v>131</v>
      </c>
    </row>
    <row r="225" spans="2:63" s="10" customFormat="1" ht="29.85" customHeight="1">
      <c r="B225" s="205"/>
      <c r="C225" s="206"/>
      <c r="D225" s="207" t="s">
        <v>73</v>
      </c>
      <c r="E225" s="219" t="s">
        <v>351</v>
      </c>
      <c r="F225" s="219" t="s">
        <v>352</v>
      </c>
      <c r="G225" s="206"/>
      <c r="H225" s="206"/>
      <c r="I225" s="209"/>
      <c r="J225" s="220">
        <f>BK225</f>
        <v>0</v>
      </c>
      <c r="K225" s="206"/>
      <c r="L225" s="211"/>
      <c r="M225" s="212"/>
      <c r="N225" s="213"/>
      <c r="O225" s="213"/>
      <c r="P225" s="214">
        <f>SUM(P226:P238)</f>
        <v>0</v>
      </c>
      <c r="Q225" s="213"/>
      <c r="R225" s="214">
        <f>SUM(R226:R238)</f>
        <v>6.4947</v>
      </c>
      <c r="S225" s="213"/>
      <c r="T225" s="215">
        <f>SUM(T226:T238)</f>
        <v>0</v>
      </c>
      <c r="AR225" s="216" t="s">
        <v>82</v>
      </c>
      <c r="AT225" s="217" t="s">
        <v>73</v>
      </c>
      <c r="AU225" s="217" t="s">
        <v>82</v>
      </c>
      <c r="AY225" s="216" t="s">
        <v>131</v>
      </c>
      <c r="BK225" s="218">
        <f>SUM(BK226:BK238)</f>
        <v>0</v>
      </c>
    </row>
    <row r="226" spans="2:65" s="1" customFormat="1" ht="25.5" customHeight="1">
      <c r="B226" s="46"/>
      <c r="C226" s="221" t="s">
        <v>353</v>
      </c>
      <c r="D226" s="221" t="s">
        <v>133</v>
      </c>
      <c r="E226" s="222" t="s">
        <v>354</v>
      </c>
      <c r="F226" s="223" t="s">
        <v>355</v>
      </c>
      <c r="G226" s="224" t="s">
        <v>183</v>
      </c>
      <c r="H226" s="225">
        <v>850</v>
      </c>
      <c r="I226" s="226"/>
      <c r="J226" s="227">
        <f>ROUND(I226*H226,2)</f>
        <v>0</v>
      </c>
      <c r="K226" s="223" t="s">
        <v>137</v>
      </c>
      <c r="L226" s="72"/>
      <c r="M226" s="228" t="s">
        <v>30</v>
      </c>
      <c r="N226" s="229" t="s">
        <v>45</v>
      </c>
      <c r="O226" s="47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AR226" s="24" t="s">
        <v>138</v>
      </c>
      <c r="AT226" s="24" t="s">
        <v>133</v>
      </c>
      <c r="AU226" s="24" t="s">
        <v>84</v>
      </c>
      <c r="AY226" s="24" t="s">
        <v>131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82</v>
      </c>
      <c r="BK226" s="232">
        <f>ROUND(I226*H226,2)</f>
        <v>0</v>
      </c>
      <c r="BL226" s="24" t="s">
        <v>138</v>
      </c>
      <c r="BM226" s="24" t="s">
        <v>356</v>
      </c>
    </row>
    <row r="227" spans="2:51" s="11" customFormat="1" ht="13.5">
      <c r="B227" s="233"/>
      <c r="C227" s="234"/>
      <c r="D227" s="235" t="s">
        <v>140</v>
      </c>
      <c r="E227" s="236" t="s">
        <v>30</v>
      </c>
      <c r="F227" s="237" t="s">
        <v>141</v>
      </c>
      <c r="G227" s="234"/>
      <c r="H227" s="236" t="s">
        <v>30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140</v>
      </c>
      <c r="AU227" s="243" t="s">
        <v>84</v>
      </c>
      <c r="AV227" s="11" t="s">
        <v>82</v>
      </c>
      <c r="AW227" s="11" t="s">
        <v>37</v>
      </c>
      <c r="AX227" s="11" t="s">
        <v>74</v>
      </c>
      <c r="AY227" s="243" t="s">
        <v>131</v>
      </c>
    </row>
    <row r="228" spans="2:51" s="12" customFormat="1" ht="13.5">
      <c r="B228" s="244"/>
      <c r="C228" s="245"/>
      <c r="D228" s="235" t="s">
        <v>140</v>
      </c>
      <c r="E228" s="246" t="s">
        <v>30</v>
      </c>
      <c r="F228" s="247" t="s">
        <v>357</v>
      </c>
      <c r="G228" s="245"/>
      <c r="H228" s="248">
        <v>850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140</v>
      </c>
      <c r="AU228" s="254" t="s">
        <v>84</v>
      </c>
      <c r="AV228" s="12" t="s">
        <v>84</v>
      </c>
      <c r="AW228" s="12" t="s">
        <v>37</v>
      </c>
      <c r="AX228" s="12" t="s">
        <v>82</v>
      </c>
      <c r="AY228" s="254" t="s">
        <v>131</v>
      </c>
    </row>
    <row r="229" spans="2:65" s="1" customFormat="1" ht="25.5" customHeight="1">
      <c r="B229" s="46"/>
      <c r="C229" s="221" t="s">
        <v>358</v>
      </c>
      <c r="D229" s="221" t="s">
        <v>133</v>
      </c>
      <c r="E229" s="222" t="s">
        <v>359</v>
      </c>
      <c r="F229" s="223" t="s">
        <v>360</v>
      </c>
      <c r="G229" s="224" t="s">
        <v>183</v>
      </c>
      <c r="H229" s="225">
        <v>850</v>
      </c>
      <c r="I229" s="226"/>
      <c r="J229" s="227">
        <f>ROUND(I229*H229,2)</f>
        <v>0</v>
      </c>
      <c r="K229" s="223" t="s">
        <v>137</v>
      </c>
      <c r="L229" s="72"/>
      <c r="M229" s="228" t="s">
        <v>30</v>
      </c>
      <c r="N229" s="229" t="s">
        <v>45</v>
      </c>
      <c r="O229" s="47"/>
      <c r="P229" s="230">
        <f>O229*H229</f>
        <v>0</v>
      </c>
      <c r="Q229" s="230">
        <v>0.00071</v>
      </c>
      <c r="R229" s="230">
        <f>Q229*H229</f>
        <v>0.6035</v>
      </c>
      <c r="S229" s="230">
        <v>0</v>
      </c>
      <c r="T229" s="231">
        <f>S229*H229</f>
        <v>0</v>
      </c>
      <c r="AR229" s="24" t="s">
        <v>138</v>
      </c>
      <c r="AT229" s="24" t="s">
        <v>133</v>
      </c>
      <c r="AU229" s="24" t="s">
        <v>84</v>
      </c>
      <c r="AY229" s="24" t="s">
        <v>131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4" t="s">
        <v>82</v>
      </c>
      <c r="BK229" s="232">
        <f>ROUND(I229*H229,2)</f>
        <v>0</v>
      </c>
      <c r="BL229" s="24" t="s">
        <v>138</v>
      </c>
      <c r="BM229" s="24" t="s">
        <v>361</v>
      </c>
    </row>
    <row r="230" spans="2:65" s="1" customFormat="1" ht="25.5" customHeight="1">
      <c r="B230" s="46"/>
      <c r="C230" s="221" t="s">
        <v>362</v>
      </c>
      <c r="D230" s="221" t="s">
        <v>133</v>
      </c>
      <c r="E230" s="222" t="s">
        <v>363</v>
      </c>
      <c r="F230" s="223" t="s">
        <v>364</v>
      </c>
      <c r="G230" s="224" t="s">
        <v>183</v>
      </c>
      <c r="H230" s="225">
        <v>850</v>
      </c>
      <c r="I230" s="226"/>
      <c r="J230" s="227">
        <f>ROUND(I230*H230,2)</f>
        <v>0</v>
      </c>
      <c r="K230" s="223" t="s">
        <v>137</v>
      </c>
      <c r="L230" s="72"/>
      <c r="M230" s="228" t="s">
        <v>30</v>
      </c>
      <c r="N230" s="229" t="s">
        <v>45</v>
      </c>
      <c r="O230" s="47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AR230" s="24" t="s">
        <v>138</v>
      </c>
      <c r="AT230" s="24" t="s">
        <v>133</v>
      </c>
      <c r="AU230" s="24" t="s">
        <v>84</v>
      </c>
      <c r="AY230" s="24" t="s">
        <v>131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82</v>
      </c>
      <c r="BK230" s="232">
        <f>ROUND(I230*H230,2)</f>
        <v>0</v>
      </c>
      <c r="BL230" s="24" t="s">
        <v>138</v>
      </c>
      <c r="BM230" s="24" t="s">
        <v>365</v>
      </c>
    </row>
    <row r="231" spans="2:65" s="1" customFormat="1" ht="25.5" customHeight="1">
      <c r="B231" s="46"/>
      <c r="C231" s="221" t="s">
        <v>366</v>
      </c>
      <c r="D231" s="221" t="s">
        <v>133</v>
      </c>
      <c r="E231" s="222" t="s">
        <v>367</v>
      </c>
      <c r="F231" s="223" t="s">
        <v>368</v>
      </c>
      <c r="G231" s="224" t="s">
        <v>183</v>
      </c>
      <c r="H231" s="225">
        <v>850</v>
      </c>
      <c r="I231" s="226"/>
      <c r="J231" s="227">
        <f>ROUND(I231*H231,2)</f>
        <v>0</v>
      </c>
      <c r="K231" s="223" t="s">
        <v>137</v>
      </c>
      <c r="L231" s="72"/>
      <c r="M231" s="228" t="s">
        <v>30</v>
      </c>
      <c r="N231" s="229" t="s">
        <v>45</v>
      </c>
      <c r="O231" s="47"/>
      <c r="P231" s="230">
        <f>O231*H231</f>
        <v>0</v>
      </c>
      <c r="Q231" s="230">
        <v>0.00652</v>
      </c>
      <c r="R231" s="230">
        <f>Q231*H231</f>
        <v>5.542</v>
      </c>
      <c r="S231" s="230">
        <v>0</v>
      </c>
      <c r="T231" s="231">
        <f>S231*H231</f>
        <v>0</v>
      </c>
      <c r="AR231" s="24" t="s">
        <v>138</v>
      </c>
      <c r="AT231" s="24" t="s">
        <v>133</v>
      </c>
      <c r="AU231" s="24" t="s">
        <v>84</v>
      </c>
      <c r="AY231" s="24" t="s">
        <v>131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82</v>
      </c>
      <c r="BK231" s="232">
        <f>ROUND(I231*H231,2)</f>
        <v>0</v>
      </c>
      <c r="BL231" s="24" t="s">
        <v>138</v>
      </c>
      <c r="BM231" s="24" t="s">
        <v>369</v>
      </c>
    </row>
    <row r="232" spans="2:65" s="1" customFormat="1" ht="25.5" customHeight="1">
      <c r="B232" s="46"/>
      <c r="C232" s="221" t="s">
        <v>370</v>
      </c>
      <c r="D232" s="221" t="s">
        <v>133</v>
      </c>
      <c r="E232" s="222" t="s">
        <v>371</v>
      </c>
      <c r="F232" s="223" t="s">
        <v>372</v>
      </c>
      <c r="G232" s="224" t="s">
        <v>183</v>
      </c>
      <c r="H232" s="225">
        <v>850</v>
      </c>
      <c r="I232" s="226"/>
      <c r="J232" s="227">
        <f>ROUND(I232*H232,2)</f>
        <v>0</v>
      </c>
      <c r="K232" s="223" t="s">
        <v>137</v>
      </c>
      <c r="L232" s="72"/>
      <c r="M232" s="228" t="s">
        <v>30</v>
      </c>
      <c r="N232" s="229" t="s">
        <v>45</v>
      </c>
      <c r="O232" s="47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AR232" s="24" t="s">
        <v>138</v>
      </c>
      <c r="AT232" s="24" t="s">
        <v>133</v>
      </c>
      <c r="AU232" s="24" t="s">
        <v>84</v>
      </c>
      <c r="AY232" s="24" t="s">
        <v>131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4" t="s">
        <v>82</v>
      </c>
      <c r="BK232" s="232">
        <f>ROUND(I232*H232,2)</f>
        <v>0</v>
      </c>
      <c r="BL232" s="24" t="s">
        <v>138</v>
      </c>
      <c r="BM232" s="24" t="s">
        <v>373</v>
      </c>
    </row>
    <row r="233" spans="2:65" s="1" customFormat="1" ht="25.5" customHeight="1">
      <c r="B233" s="46"/>
      <c r="C233" s="221" t="s">
        <v>374</v>
      </c>
      <c r="D233" s="221" t="s">
        <v>133</v>
      </c>
      <c r="E233" s="222" t="s">
        <v>375</v>
      </c>
      <c r="F233" s="223" t="s">
        <v>376</v>
      </c>
      <c r="G233" s="224" t="s">
        <v>183</v>
      </c>
      <c r="H233" s="225">
        <v>970</v>
      </c>
      <c r="I233" s="226"/>
      <c r="J233" s="227">
        <f>ROUND(I233*H233,2)</f>
        <v>0</v>
      </c>
      <c r="K233" s="223" t="s">
        <v>137</v>
      </c>
      <c r="L233" s="72"/>
      <c r="M233" s="228" t="s">
        <v>30</v>
      </c>
      <c r="N233" s="229" t="s">
        <v>45</v>
      </c>
      <c r="O233" s="47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AR233" s="24" t="s">
        <v>138</v>
      </c>
      <c r="AT233" s="24" t="s">
        <v>133</v>
      </c>
      <c r="AU233" s="24" t="s">
        <v>84</v>
      </c>
      <c r="AY233" s="24" t="s">
        <v>131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82</v>
      </c>
      <c r="BK233" s="232">
        <f>ROUND(I233*H233,2)</f>
        <v>0</v>
      </c>
      <c r="BL233" s="24" t="s">
        <v>138</v>
      </c>
      <c r="BM233" s="24" t="s">
        <v>377</v>
      </c>
    </row>
    <row r="234" spans="2:51" s="12" customFormat="1" ht="13.5">
      <c r="B234" s="244"/>
      <c r="C234" s="245"/>
      <c r="D234" s="235" t="s">
        <v>140</v>
      </c>
      <c r="E234" s="246" t="s">
        <v>30</v>
      </c>
      <c r="F234" s="247" t="s">
        <v>357</v>
      </c>
      <c r="G234" s="245"/>
      <c r="H234" s="248">
        <v>850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AT234" s="254" t="s">
        <v>140</v>
      </c>
      <c r="AU234" s="254" t="s">
        <v>84</v>
      </c>
      <c r="AV234" s="12" t="s">
        <v>84</v>
      </c>
      <c r="AW234" s="12" t="s">
        <v>37</v>
      </c>
      <c r="AX234" s="12" t="s">
        <v>74</v>
      </c>
      <c r="AY234" s="254" t="s">
        <v>131</v>
      </c>
    </row>
    <row r="235" spans="2:51" s="11" customFormat="1" ht="13.5">
      <c r="B235" s="233"/>
      <c r="C235" s="234"/>
      <c r="D235" s="235" t="s">
        <v>140</v>
      </c>
      <c r="E235" s="236" t="s">
        <v>30</v>
      </c>
      <c r="F235" s="237" t="s">
        <v>378</v>
      </c>
      <c r="G235" s="234"/>
      <c r="H235" s="236" t="s">
        <v>30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140</v>
      </c>
      <c r="AU235" s="243" t="s">
        <v>84</v>
      </c>
      <c r="AV235" s="11" t="s">
        <v>82</v>
      </c>
      <c r="AW235" s="11" t="s">
        <v>37</v>
      </c>
      <c r="AX235" s="11" t="s">
        <v>74</v>
      </c>
      <c r="AY235" s="243" t="s">
        <v>131</v>
      </c>
    </row>
    <row r="236" spans="2:51" s="12" customFormat="1" ht="13.5">
      <c r="B236" s="244"/>
      <c r="C236" s="245"/>
      <c r="D236" s="235" t="s">
        <v>140</v>
      </c>
      <c r="E236" s="246" t="s">
        <v>30</v>
      </c>
      <c r="F236" s="247" t="s">
        <v>379</v>
      </c>
      <c r="G236" s="245"/>
      <c r="H236" s="248">
        <v>120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AT236" s="254" t="s">
        <v>140</v>
      </c>
      <c r="AU236" s="254" t="s">
        <v>84</v>
      </c>
      <c r="AV236" s="12" t="s">
        <v>84</v>
      </c>
      <c r="AW236" s="12" t="s">
        <v>37</v>
      </c>
      <c r="AX236" s="12" t="s">
        <v>74</v>
      </c>
      <c r="AY236" s="254" t="s">
        <v>131</v>
      </c>
    </row>
    <row r="237" spans="2:51" s="13" customFormat="1" ht="13.5">
      <c r="B237" s="255"/>
      <c r="C237" s="256"/>
      <c r="D237" s="235" t="s">
        <v>140</v>
      </c>
      <c r="E237" s="257" t="s">
        <v>30</v>
      </c>
      <c r="F237" s="258" t="s">
        <v>146</v>
      </c>
      <c r="G237" s="256"/>
      <c r="H237" s="259">
        <v>970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AT237" s="265" t="s">
        <v>140</v>
      </c>
      <c r="AU237" s="265" t="s">
        <v>84</v>
      </c>
      <c r="AV237" s="13" t="s">
        <v>138</v>
      </c>
      <c r="AW237" s="13" t="s">
        <v>37</v>
      </c>
      <c r="AX237" s="13" t="s">
        <v>82</v>
      </c>
      <c r="AY237" s="265" t="s">
        <v>131</v>
      </c>
    </row>
    <row r="238" spans="2:65" s="1" customFormat="1" ht="25.5" customHeight="1">
      <c r="B238" s="46"/>
      <c r="C238" s="221" t="s">
        <v>380</v>
      </c>
      <c r="D238" s="221" t="s">
        <v>133</v>
      </c>
      <c r="E238" s="222" t="s">
        <v>381</v>
      </c>
      <c r="F238" s="223" t="s">
        <v>382</v>
      </c>
      <c r="G238" s="224" t="s">
        <v>183</v>
      </c>
      <c r="H238" s="225">
        <v>970</v>
      </c>
      <c r="I238" s="226"/>
      <c r="J238" s="227">
        <f>ROUND(I238*H238,2)</f>
        <v>0</v>
      </c>
      <c r="K238" s="223" t="s">
        <v>137</v>
      </c>
      <c r="L238" s="72"/>
      <c r="M238" s="228" t="s">
        <v>30</v>
      </c>
      <c r="N238" s="229" t="s">
        <v>45</v>
      </c>
      <c r="O238" s="47"/>
      <c r="P238" s="230">
        <f>O238*H238</f>
        <v>0</v>
      </c>
      <c r="Q238" s="230">
        <v>0.00036</v>
      </c>
      <c r="R238" s="230">
        <f>Q238*H238</f>
        <v>0.3492</v>
      </c>
      <c r="S238" s="230">
        <v>0</v>
      </c>
      <c r="T238" s="231">
        <f>S238*H238</f>
        <v>0</v>
      </c>
      <c r="AR238" s="24" t="s">
        <v>138</v>
      </c>
      <c r="AT238" s="24" t="s">
        <v>133</v>
      </c>
      <c r="AU238" s="24" t="s">
        <v>84</v>
      </c>
      <c r="AY238" s="24" t="s">
        <v>131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82</v>
      </c>
      <c r="BK238" s="232">
        <f>ROUND(I238*H238,2)</f>
        <v>0</v>
      </c>
      <c r="BL238" s="24" t="s">
        <v>138</v>
      </c>
      <c r="BM238" s="24" t="s">
        <v>383</v>
      </c>
    </row>
    <row r="239" spans="2:63" s="10" customFormat="1" ht="29.85" customHeight="1">
      <c r="B239" s="205"/>
      <c r="C239" s="206"/>
      <c r="D239" s="207" t="s">
        <v>73</v>
      </c>
      <c r="E239" s="219" t="s">
        <v>384</v>
      </c>
      <c r="F239" s="219" t="s">
        <v>385</v>
      </c>
      <c r="G239" s="206"/>
      <c r="H239" s="206"/>
      <c r="I239" s="209"/>
      <c r="J239" s="220">
        <f>BK239</f>
        <v>0</v>
      </c>
      <c r="K239" s="206"/>
      <c r="L239" s="211"/>
      <c r="M239" s="212"/>
      <c r="N239" s="213"/>
      <c r="O239" s="213"/>
      <c r="P239" s="214">
        <f>SUM(P240:P263)</f>
        <v>0</v>
      </c>
      <c r="Q239" s="213"/>
      <c r="R239" s="214">
        <f>SUM(R240:R263)</f>
        <v>57.177580000000006</v>
      </c>
      <c r="S239" s="213"/>
      <c r="T239" s="215">
        <f>SUM(T240:T263)</f>
        <v>0</v>
      </c>
      <c r="AR239" s="216" t="s">
        <v>82</v>
      </c>
      <c r="AT239" s="217" t="s">
        <v>73</v>
      </c>
      <c r="AU239" s="217" t="s">
        <v>82</v>
      </c>
      <c r="AY239" s="216" t="s">
        <v>131</v>
      </c>
      <c r="BK239" s="218">
        <f>SUM(BK240:BK263)</f>
        <v>0</v>
      </c>
    </row>
    <row r="240" spans="2:65" s="1" customFormat="1" ht="51" customHeight="1">
      <c r="B240" s="46"/>
      <c r="C240" s="221" t="s">
        <v>386</v>
      </c>
      <c r="D240" s="221" t="s">
        <v>133</v>
      </c>
      <c r="E240" s="222" t="s">
        <v>387</v>
      </c>
      <c r="F240" s="223" t="s">
        <v>388</v>
      </c>
      <c r="G240" s="224" t="s">
        <v>183</v>
      </c>
      <c r="H240" s="225">
        <v>201</v>
      </c>
      <c r="I240" s="226"/>
      <c r="J240" s="227">
        <f>ROUND(I240*H240,2)</f>
        <v>0</v>
      </c>
      <c r="K240" s="223" t="s">
        <v>137</v>
      </c>
      <c r="L240" s="72"/>
      <c r="M240" s="228" t="s">
        <v>30</v>
      </c>
      <c r="N240" s="229" t="s">
        <v>45</v>
      </c>
      <c r="O240" s="47"/>
      <c r="P240" s="230">
        <f>O240*H240</f>
        <v>0</v>
      </c>
      <c r="Q240" s="230">
        <v>0.10362</v>
      </c>
      <c r="R240" s="230">
        <f>Q240*H240</f>
        <v>20.82762</v>
      </c>
      <c r="S240" s="230">
        <v>0</v>
      </c>
      <c r="T240" s="231">
        <f>S240*H240</f>
        <v>0</v>
      </c>
      <c r="AR240" s="24" t="s">
        <v>138</v>
      </c>
      <c r="AT240" s="24" t="s">
        <v>133</v>
      </c>
      <c r="AU240" s="24" t="s">
        <v>84</v>
      </c>
      <c r="AY240" s="24" t="s">
        <v>131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4" t="s">
        <v>82</v>
      </c>
      <c r="BK240" s="232">
        <f>ROUND(I240*H240,2)</f>
        <v>0</v>
      </c>
      <c r="BL240" s="24" t="s">
        <v>138</v>
      </c>
      <c r="BM240" s="24" t="s">
        <v>389</v>
      </c>
    </row>
    <row r="241" spans="2:51" s="11" customFormat="1" ht="13.5">
      <c r="B241" s="233"/>
      <c r="C241" s="234"/>
      <c r="D241" s="235" t="s">
        <v>140</v>
      </c>
      <c r="E241" s="236" t="s">
        <v>30</v>
      </c>
      <c r="F241" s="237" t="s">
        <v>316</v>
      </c>
      <c r="G241" s="234"/>
      <c r="H241" s="236" t="s">
        <v>30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140</v>
      </c>
      <c r="AU241" s="243" t="s">
        <v>84</v>
      </c>
      <c r="AV241" s="11" t="s">
        <v>82</v>
      </c>
      <c r="AW241" s="11" t="s">
        <v>37</v>
      </c>
      <c r="AX241" s="11" t="s">
        <v>74</v>
      </c>
      <c r="AY241" s="243" t="s">
        <v>131</v>
      </c>
    </row>
    <row r="242" spans="2:51" s="12" customFormat="1" ht="13.5">
      <c r="B242" s="244"/>
      <c r="C242" s="245"/>
      <c r="D242" s="235" t="s">
        <v>140</v>
      </c>
      <c r="E242" s="246" t="s">
        <v>30</v>
      </c>
      <c r="F242" s="247" t="s">
        <v>390</v>
      </c>
      <c r="G242" s="245"/>
      <c r="H242" s="248">
        <v>190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AT242" s="254" t="s">
        <v>140</v>
      </c>
      <c r="AU242" s="254" t="s">
        <v>84</v>
      </c>
      <c r="AV242" s="12" t="s">
        <v>84</v>
      </c>
      <c r="AW242" s="12" t="s">
        <v>37</v>
      </c>
      <c r="AX242" s="12" t="s">
        <v>74</v>
      </c>
      <c r="AY242" s="254" t="s">
        <v>131</v>
      </c>
    </row>
    <row r="243" spans="2:51" s="14" customFormat="1" ht="13.5">
      <c r="B243" s="266"/>
      <c r="C243" s="267"/>
      <c r="D243" s="235" t="s">
        <v>140</v>
      </c>
      <c r="E243" s="268" t="s">
        <v>30</v>
      </c>
      <c r="F243" s="269" t="s">
        <v>253</v>
      </c>
      <c r="G243" s="267"/>
      <c r="H243" s="270">
        <v>190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AT243" s="276" t="s">
        <v>140</v>
      </c>
      <c r="AU243" s="276" t="s">
        <v>84</v>
      </c>
      <c r="AV243" s="14" t="s">
        <v>152</v>
      </c>
      <c r="AW243" s="14" t="s">
        <v>37</v>
      </c>
      <c r="AX243" s="14" t="s">
        <v>74</v>
      </c>
      <c r="AY243" s="276" t="s">
        <v>131</v>
      </c>
    </row>
    <row r="244" spans="2:51" s="11" customFormat="1" ht="13.5">
      <c r="B244" s="233"/>
      <c r="C244" s="234"/>
      <c r="D244" s="235" t="s">
        <v>140</v>
      </c>
      <c r="E244" s="236" t="s">
        <v>30</v>
      </c>
      <c r="F244" s="237" t="s">
        <v>391</v>
      </c>
      <c r="G244" s="234"/>
      <c r="H244" s="236" t="s">
        <v>30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140</v>
      </c>
      <c r="AU244" s="243" t="s">
        <v>84</v>
      </c>
      <c r="AV244" s="11" t="s">
        <v>82</v>
      </c>
      <c r="AW244" s="11" t="s">
        <v>37</v>
      </c>
      <c r="AX244" s="11" t="s">
        <v>74</v>
      </c>
      <c r="AY244" s="243" t="s">
        <v>131</v>
      </c>
    </row>
    <row r="245" spans="2:51" s="12" customFormat="1" ht="13.5">
      <c r="B245" s="244"/>
      <c r="C245" s="245"/>
      <c r="D245" s="235" t="s">
        <v>140</v>
      </c>
      <c r="E245" s="246" t="s">
        <v>30</v>
      </c>
      <c r="F245" s="247" t="s">
        <v>392</v>
      </c>
      <c r="G245" s="245"/>
      <c r="H245" s="248">
        <v>11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140</v>
      </c>
      <c r="AU245" s="254" t="s">
        <v>84</v>
      </c>
      <c r="AV245" s="12" t="s">
        <v>84</v>
      </c>
      <c r="AW245" s="12" t="s">
        <v>37</v>
      </c>
      <c r="AX245" s="12" t="s">
        <v>74</v>
      </c>
      <c r="AY245" s="254" t="s">
        <v>131</v>
      </c>
    </row>
    <row r="246" spans="2:51" s="14" customFormat="1" ht="13.5">
      <c r="B246" s="266"/>
      <c r="C246" s="267"/>
      <c r="D246" s="235" t="s">
        <v>140</v>
      </c>
      <c r="E246" s="268" t="s">
        <v>30</v>
      </c>
      <c r="F246" s="269" t="s">
        <v>393</v>
      </c>
      <c r="G246" s="267"/>
      <c r="H246" s="270">
        <v>11</v>
      </c>
      <c r="I246" s="271"/>
      <c r="J246" s="267"/>
      <c r="K246" s="267"/>
      <c r="L246" s="272"/>
      <c r="M246" s="273"/>
      <c r="N246" s="274"/>
      <c r="O246" s="274"/>
      <c r="P246" s="274"/>
      <c r="Q246" s="274"/>
      <c r="R246" s="274"/>
      <c r="S246" s="274"/>
      <c r="T246" s="275"/>
      <c r="AT246" s="276" t="s">
        <v>140</v>
      </c>
      <c r="AU246" s="276" t="s">
        <v>84</v>
      </c>
      <c r="AV246" s="14" t="s">
        <v>152</v>
      </c>
      <c r="AW246" s="14" t="s">
        <v>37</v>
      </c>
      <c r="AX246" s="14" t="s">
        <v>74</v>
      </c>
      <c r="AY246" s="276" t="s">
        <v>131</v>
      </c>
    </row>
    <row r="247" spans="2:51" s="13" customFormat="1" ht="13.5">
      <c r="B247" s="255"/>
      <c r="C247" s="256"/>
      <c r="D247" s="235" t="s">
        <v>140</v>
      </c>
      <c r="E247" s="257" t="s">
        <v>30</v>
      </c>
      <c r="F247" s="258" t="s">
        <v>146</v>
      </c>
      <c r="G247" s="256"/>
      <c r="H247" s="259">
        <v>201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AT247" s="265" t="s">
        <v>140</v>
      </c>
      <c r="AU247" s="265" t="s">
        <v>84</v>
      </c>
      <c r="AV247" s="13" t="s">
        <v>138</v>
      </c>
      <c r="AW247" s="13" t="s">
        <v>37</v>
      </c>
      <c r="AX247" s="13" t="s">
        <v>82</v>
      </c>
      <c r="AY247" s="265" t="s">
        <v>131</v>
      </c>
    </row>
    <row r="248" spans="2:65" s="1" customFormat="1" ht="16.5" customHeight="1">
      <c r="B248" s="46"/>
      <c r="C248" s="277" t="s">
        <v>394</v>
      </c>
      <c r="D248" s="277" t="s">
        <v>258</v>
      </c>
      <c r="E248" s="278" t="s">
        <v>395</v>
      </c>
      <c r="F248" s="279" t="s">
        <v>396</v>
      </c>
      <c r="G248" s="280" t="s">
        <v>183</v>
      </c>
      <c r="H248" s="281">
        <v>194</v>
      </c>
      <c r="I248" s="282"/>
      <c r="J248" s="283">
        <f>ROUND(I248*H248,2)</f>
        <v>0</v>
      </c>
      <c r="K248" s="279" t="s">
        <v>137</v>
      </c>
      <c r="L248" s="284"/>
      <c r="M248" s="285" t="s">
        <v>30</v>
      </c>
      <c r="N248" s="286" t="s">
        <v>45</v>
      </c>
      <c r="O248" s="47"/>
      <c r="P248" s="230">
        <f>O248*H248</f>
        <v>0</v>
      </c>
      <c r="Q248" s="230">
        <v>0.176</v>
      </c>
      <c r="R248" s="230">
        <f>Q248*H248</f>
        <v>34.144</v>
      </c>
      <c r="S248" s="230">
        <v>0</v>
      </c>
      <c r="T248" s="231">
        <f>S248*H248</f>
        <v>0</v>
      </c>
      <c r="AR248" s="24" t="s">
        <v>180</v>
      </c>
      <c r="AT248" s="24" t="s">
        <v>258</v>
      </c>
      <c r="AU248" s="24" t="s">
        <v>84</v>
      </c>
      <c r="AY248" s="24" t="s">
        <v>131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4" t="s">
        <v>82</v>
      </c>
      <c r="BK248" s="232">
        <f>ROUND(I248*H248,2)</f>
        <v>0</v>
      </c>
      <c r="BL248" s="24" t="s">
        <v>138</v>
      </c>
      <c r="BM248" s="24" t="s">
        <v>397</v>
      </c>
    </row>
    <row r="249" spans="2:51" s="11" customFormat="1" ht="13.5">
      <c r="B249" s="233"/>
      <c r="C249" s="234"/>
      <c r="D249" s="235" t="s">
        <v>140</v>
      </c>
      <c r="E249" s="236" t="s">
        <v>30</v>
      </c>
      <c r="F249" s="237" t="s">
        <v>398</v>
      </c>
      <c r="G249" s="234"/>
      <c r="H249" s="236" t="s">
        <v>30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140</v>
      </c>
      <c r="AU249" s="243" t="s">
        <v>84</v>
      </c>
      <c r="AV249" s="11" t="s">
        <v>82</v>
      </c>
      <c r="AW249" s="11" t="s">
        <v>37</v>
      </c>
      <c r="AX249" s="11" t="s">
        <v>74</v>
      </c>
      <c r="AY249" s="243" t="s">
        <v>131</v>
      </c>
    </row>
    <row r="250" spans="2:51" s="11" customFormat="1" ht="13.5">
      <c r="B250" s="233"/>
      <c r="C250" s="234"/>
      <c r="D250" s="235" t="s">
        <v>140</v>
      </c>
      <c r="E250" s="236" t="s">
        <v>30</v>
      </c>
      <c r="F250" s="237" t="s">
        <v>399</v>
      </c>
      <c r="G250" s="234"/>
      <c r="H250" s="236" t="s">
        <v>30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140</v>
      </c>
      <c r="AU250" s="243" t="s">
        <v>84</v>
      </c>
      <c r="AV250" s="11" t="s">
        <v>82</v>
      </c>
      <c r="AW250" s="11" t="s">
        <v>37</v>
      </c>
      <c r="AX250" s="11" t="s">
        <v>74</v>
      </c>
      <c r="AY250" s="243" t="s">
        <v>131</v>
      </c>
    </row>
    <row r="251" spans="2:51" s="12" customFormat="1" ht="13.5">
      <c r="B251" s="244"/>
      <c r="C251" s="245"/>
      <c r="D251" s="235" t="s">
        <v>140</v>
      </c>
      <c r="E251" s="246" t="s">
        <v>30</v>
      </c>
      <c r="F251" s="247" t="s">
        <v>400</v>
      </c>
      <c r="G251" s="245"/>
      <c r="H251" s="248">
        <v>194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AT251" s="254" t="s">
        <v>140</v>
      </c>
      <c r="AU251" s="254" t="s">
        <v>84</v>
      </c>
      <c r="AV251" s="12" t="s">
        <v>84</v>
      </c>
      <c r="AW251" s="12" t="s">
        <v>37</v>
      </c>
      <c r="AX251" s="12" t="s">
        <v>82</v>
      </c>
      <c r="AY251" s="254" t="s">
        <v>131</v>
      </c>
    </row>
    <row r="252" spans="2:65" s="1" customFormat="1" ht="16.5" customHeight="1">
      <c r="B252" s="46"/>
      <c r="C252" s="277" t="s">
        <v>401</v>
      </c>
      <c r="D252" s="277" t="s">
        <v>258</v>
      </c>
      <c r="E252" s="278" t="s">
        <v>402</v>
      </c>
      <c r="F252" s="279" t="s">
        <v>403</v>
      </c>
      <c r="G252" s="280" t="s">
        <v>183</v>
      </c>
      <c r="H252" s="281">
        <v>12</v>
      </c>
      <c r="I252" s="282"/>
      <c r="J252" s="283">
        <f>ROUND(I252*H252,2)</f>
        <v>0</v>
      </c>
      <c r="K252" s="279" t="s">
        <v>137</v>
      </c>
      <c r="L252" s="284"/>
      <c r="M252" s="285" t="s">
        <v>30</v>
      </c>
      <c r="N252" s="286" t="s">
        <v>45</v>
      </c>
      <c r="O252" s="47"/>
      <c r="P252" s="230">
        <f>O252*H252</f>
        <v>0</v>
      </c>
      <c r="Q252" s="230">
        <v>0.176</v>
      </c>
      <c r="R252" s="230">
        <f>Q252*H252</f>
        <v>2.112</v>
      </c>
      <c r="S252" s="230">
        <v>0</v>
      </c>
      <c r="T252" s="231">
        <f>S252*H252</f>
        <v>0</v>
      </c>
      <c r="AR252" s="24" t="s">
        <v>180</v>
      </c>
      <c r="AT252" s="24" t="s">
        <v>258</v>
      </c>
      <c r="AU252" s="24" t="s">
        <v>84</v>
      </c>
      <c r="AY252" s="24" t="s">
        <v>131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4" t="s">
        <v>82</v>
      </c>
      <c r="BK252" s="232">
        <f>ROUND(I252*H252,2)</f>
        <v>0</v>
      </c>
      <c r="BL252" s="24" t="s">
        <v>138</v>
      </c>
      <c r="BM252" s="24" t="s">
        <v>404</v>
      </c>
    </row>
    <row r="253" spans="2:51" s="11" customFormat="1" ht="13.5">
      <c r="B253" s="233"/>
      <c r="C253" s="234"/>
      <c r="D253" s="235" t="s">
        <v>140</v>
      </c>
      <c r="E253" s="236" t="s">
        <v>30</v>
      </c>
      <c r="F253" s="237" t="s">
        <v>405</v>
      </c>
      <c r="G253" s="234"/>
      <c r="H253" s="236" t="s">
        <v>30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140</v>
      </c>
      <c r="AU253" s="243" t="s">
        <v>84</v>
      </c>
      <c r="AV253" s="11" t="s">
        <v>82</v>
      </c>
      <c r="AW253" s="11" t="s">
        <v>37</v>
      </c>
      <c r="AX253" s="11" t="s">
        <v>74</v>
      </c>
      <c r="AY253" s="243" t="s">
        <v>131</v>
      </c>
    </row>
    <row r="254" spans="2:51" s="11" customFormat="1" ht="13.5">
      <c r="B254" s="233"/>
      <c r="C254" s="234"/>
      <c r="D254" s="235" t="s">
        <v>140</v>
      </c>
      <c r="E254" s="236" t="s">
        <v>30</v>
      </c>
      <c r="F254" s="237" t="s">
        <v>391</v>
      </c>
      <c r="G254" s="234"/>
      <c r="H254" s="236" t="s">
        <v>30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140</v>
      </c>
      <c r="AU254" s="243" t="s">
        <v>84</v>
      </c>
      <c r="AV254" s="11" t="s">
        <v>82</v>
      </c>
      <c r="AW254" s="11" t="s">
        <v>37</v>
      </c>
      <c r="AX254" s="11" t="s">
        <v>74</v>
      </c>
      <c r="AY254" s="243" t="s">
        <v>131</v>
      </c>
    </row>
    <row r="255" spans="2:51" s="11" customFormat="1" ht="13.5">
      <c r="B255" s="233"/>
      <c r="C255" s="234"/>
      <c r="D255" s="235" t="s">
        <v>140</v>
      </c>
      <c r="E255" s="236" t="s">
        <v>30</v>
      </c>
      <c r="F255" s="237" t="s">
        <v>406</v>
      </c>
      <c r="G255" s="234"/>
      <c r="H255" s="236" t="s">
        <v>30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140</v>
      </c>
      <c r="AU255" s="243" t="s">
        <v>84</v>
      </c>
      <c r="AV255" s="11" t="s">
        <v>82</v>
      </c>
      <c r="AW255" s="11" t="s">
        <v>37</v>
      </c>
      <c r="AX255" s="11" t="s">
        <v>74</v>
      </c>
      <c r="AY255" s="243" t="s">
        <v>131</v>
      </c>
    </row>
    <row r="256" spans="2:51" s="12" customFormat="1" ht="13.5">
      <c r="B256" s="244"/>
      <c r="C256" s="245"/>
      <c r="D256" s="235" t="s">
        <v>140</v>
      </c>
      <c r="E256" s="246" t="s">
        <v>30</v>
      </c>
      <c r="F256" s="247" t="s">
        <v>407</v>
      </c>
      <c r="G256" s="245"/>
      <c r="H256" s="248">
        <v>12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AT256" s="254" t="s">
        <v>140</v>
      </c>
      <c r="AU256" s="254" t="s">
        <v>84</v>
      </c>
      <c r="AV256" s="12" t="s">
        <v>84</v>
      </c>
      <c r="AW256" s="12" t="s">
        <v>37</v>
      </c>
      <c r="AX256" s="12" t="s">
        <v>82</v>
      </c>
      <c r="AY256" s="254" t="s">
        <v>131</v>
      </c>
    </row>
    <row r="257" spans="2:65" s="1" customFormat="1" ht="25.5" customHeight="1">
      <c r="B257" s="46"/>
      <c r="C257" s="221" t="s">
        <v>408</v>
      </c>
      <c r="D257" s="221" t="s">
        <v>133</v>
      </c>
      <c r="E257" s="222" t="s">
        <v>371</v>
      </c>
      <c r="F257" s="223" t="s">
        <v>372</v>
      </c>
      <c r="G257" s="224" t="s">
        <v>183</v>
      </c>
      <c r="H257" s="225">
        <v>201</v>
      </c>
      <c r="I257" s="226"/>
      <c r="J257" s="227">
        <f>ROUND(I257*H257,2)</f>
        <v>0</v>
      </c>
      <c r="K257" s="223" t="s">
        <v>137</v>
      </c>
      <c r="L257" s="72"/>
      <c r="M257" s="228" t="s">
        <v>30</v>
      </c>
      <c r="N257" s="229" t="s">
        <v>45</v>
      </c>
      <c r="O257" s="47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AR257" s="24" t="s">
        <v>138</v>
      </c>
      <c r="AT257" s="24" t="s">
        <v>133</v>
      </c>
      <c r="AU257" s="24" t="s">
        <v>84</v>
      </c>
      <c r="AY257" s="24" t="s">
        <v>131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4" t="s">
        <v>82</v>
      </c>
      <c r="BK257" s="232">
        <f>ROUND(I257*H257,2)</f>
        <v>0</v>
      </c>
      <c r="BL257" s="24" t="s">
        <v>138</v>
      </c>
      <c r="BM257" s="24" t="s">
        <v>409</v>
      </c>
    </row>
    <row r="258" spans="2:65" s="1" customFormat="1" ht="25.5" customHeight="1">
      <c r="B258" s="46"/>
      <c r="C258" s="221" t="s">
        <v>410</v>
      </c>
      <c r="D258" s="221" t="s">
        <v>133</v>
      </c>
      <c r="E258" s="222" t="s">
        <v>375</v>
      </c>
      <c r="F258" s="223" t="s">
        <v>376</v>
      </c>
      <c r="G258" s="224" t="s">
        <v>183</v>
      </c>
      <c r="H258" s="225">
        <v>261</v>
      </c>
      <c r="I258" s="226"/>
      <c r="J258" s="227">
        <f>ROUND(I258*H258,2)</f>
        <v>0</v>
      </c>
      <c r="K258" s="223" t="s">
        <v>137</v>
      </c>
      <c r="L258" s="72"/>
      <c r="M258" s="228" t="s">
        <v>30</v>
      </c>
      <c r="N258" s="229" t="s">
        <v>45</v>
      </c>
      <c r="O258" s="47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AR258" s="24" t="s">
        <v>138</v>
      </c>
      <c r="AT258" s="24" t="s">
        <v>133</v>
      </c>
      <c r="AU258" s="24" t="s">
        <v>84</v>
      </c>
      <c r="AY258" s="24" t="s">
        <v>131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4" t="s">
        <v>82</v>
      </c>
      <c r="BK258" s="232">
        <f>ROUND(I258*H258,2)</f>
        <v>0</v>
      </c>
      <c r="BL258" s="24" t="s">
        <v>138</v>
      </c>
      <c r="BM258" s="24" t="s">
        <v>411</v>
      </c>
    </row>
    <row r="259" spans="2:51" s="12" customFormat="1" ht="13.5">
      <c r="B259" s="244"/>
      <c r="C259" s="245"/>
      <c r="D259" s="235" t="s">
        <v>140</v>
      </c>
      <c r="E259" s="246" t="s">
        <v>30</v>
      </c>
      <c r="F259" s="247" t="s">
        <v>412</v>
      </c>
      <c r="G259" s="245"/>
      <c r="H259" s="248">
        <v>201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AT259" s="254" t="s">
        <v>140</v>
      </c>
      <c r="AU259" s="254" t="s">
        <v>84</v>
      </c>
      <c r="AV259" s="12" t="s">
        <v>84</v>
      </c>
      <c r="AW259" s="12" t="s">
        <v>37</v>
      </c>
      <c r="AX259" s="12" t="s">
        <v>74</v>
      </c>
      <c r="AY259" s="254" t="s">
        <v>131</v>
      </c>
    </row>
    <row r="260" spans="2:51" s="11" customFormat="1" ht="13.5">
      <c r="B260" s="233"/>
      <c r="C260" s="234"/>
      <c r="D260" s="235" t="s">
        <v>140</v>
      </c>
      <c r="E260" s="236" t="s">
        <v>30</v>
      </c>
      <c r="F260" s="237" t="s">
        <v>413</v>
      </c>
      <c r="G260" s="234"/>
      <c r="H260" s="236" t="s">
        <v>30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140</v>
      </c>
      <c r="AU260" s="243" t="s">
        <v>84</v>
      </c>
      <c r="AV260" s="11" t="s">
        <v>82</v>
      </c>
      <c r="AW260" s="11" t="s">
        <v>37</v>
      </c>
      <c r="AX260" s="11" t="s">
        <v>74</v>
      </c>
      <c r="AY260" s="243" t="s">
        <v>131</v>
      </c>
    </row>
    <row r="261" spans="2:51" s="12" customFormat="1" ht="13.5">
      <c r="B261" s="244"/>
      <c r="C261" s="245"/>
      <c r="D261" s="235" t="s">
        <v>140</v>
      </c>
      <c r="E261" s="246" t="s">
        <v>30</v>
      </c>
      <c r="F261" s="247" t="s">
        <v>414</v>
      </c>
      <c r="G261" s="245"/>
      <c r="H261" s="248">
        <v>60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AT261" s="254" t="s">
        <v>140</v>
      </c>
      <c r="AU261" s="254" t="s">
        <v>84</v>
      </c>
      <c r="AV261" s="12" t="s">
        <v>84</v>
      </c>
      <c r="AW261" s="12" t="s">
        <v>37</v>
      </c>
      <c r="AX261" s="12" t="s">
        <v>74</v>
      </c>
      <c r="AY261" s="254" t="s">
        <v>131</v>
      </c>
    </row>
    <row r="262" spans="2:51" s="13" customFormat="1" ht="13.5">
      <c r="B262" s="255"/>
      <c r="C262" s="256"/>
      <c r="D262" s="235" t="s">
        <v>140</v>
      </c>
      <c r="E262" s="257" t="s">
        <v>30</v>
      </c>
      <c r="F262" s="258" t="s">
        <v>146</v>
      </c>
      <c r="G262" s="256"/>
      <c r="H262" s="259">
        <v>261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AT262" s="265" t="s">
        <v>140</v>
      </c>
      <c r="AU262" s="265" t="s">
        <v>84</v>
      </c>
      <c r="AV262" s="13" t="s">
        <v>138</v>
      </c>
      <c r="AW262" s="13" t="s">
        <v>37</v>
      </c>
      <c r="AX262" s="13" t="s">
        <v>82</v>
      </c>
      <c r="AY262" s="265" t="s">
        <v>131</v>
      </c>
    </row>
    <row r="263" spans="2:65" s="1" customFormat="1" ht="25.5" customHeight="1">
      <c r="B263" s="46"/>
      <c r="C263" s="221" t="s">
        <v>415</v>
      </c>
      <c r="D263" s="221" t="s">
        <v>133</v>
      </c>
      <c r="E263" s="222" t="s">
        <v>381</v>
      </c>
      <c r="F263" s="223" t="s">
        <v>382</v>
      </c>
      <c r="G263" s="224" t="s">
        <v>183</v>
      </c>
      <c r="H263" s="225">
        <v>261</v>
      </c>
      <c r="I263" s="226"/>
      <c r="J263" s="227">
        <f>ROUND(I263*H263,2)</f>
        <v>0</v>
      </c>
      <c r="K263" s="223" t="s">
        <v>137</v>
      </c>
      <c r="L263" s="72"/>
      <c r="M263" s="228" t="s">
        <v>30</v>
      </c>
      <c r="N263" s="229" t="s">
        <v>45</v>
      </c>
      <c r="O263" s="47"/>
      <c r="P263" s="230">
        <f>O263*H263</f>
        <v>0</v>
      </c>
      <c r="Q263" s="230">
        <v>0.00036</v>
      </c>
      <c r="R263" s="230">
        <f>Q263*H263</f>
        <v>0.09396</v>
      </c>
      <c r="S263" s="230">
        <v>0</v>
      </c>
      <c r="T263" s="231">
        <f>S263*H263</f>
        <v>0</v>
      </c>
      <c r="AR263" s="24" t="s">
        <v>138</v>
      </c>
      <c r="AT263" s="24" t="s">
        <v>133</v>
      </c>
      <c r="AU263" s="24" t="s">
        <v>84</v>
      </c>
      <c r="AY263" s="24" t="s">
        <v>131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4" t="s">
        <v>82</v>
      </c>
      <c r="BK263" s="232">
        <f>ROUND(I263*H263,2)</f>
        <v>0</v>
      </c>
      <c r="BL263" s="24" t="s">
        <v>138</v>
      </c>
      <c r="BM263" s="24" t="s">
        <v>416</v>
      </c>
    </row>
    <row r="264" spans="2:63" s="10" customFormat="1" ht="29.85" customHeight="1">
      <c r="B264" s="205"/>
      <c r="C264" s="206"/>
      <c r="D264" s="207" t="s">
        <v>73</v>
      </c>
      <c r="E264" s="219" t="s">
        <v>417</v>
      </c>
      <c r="F264" s="219" t="s">
        <v>418</v>
      </c>
      <c r="G264" s="206"/>
      <c r="H264" s="206"/>
      <c r="I264" s="209"/>
      <c r="J264" s="220">
        <f>BK264</f>
        <v>0</v>
      </c>
      <c r="K264" s="206"/>
      <c r="L264" s="211"/>
      <c r="M264" s="212"/>
      <c r="N264" s="213"/>
      <c r="O264" s="213"/>
      <c r="P264" s="214">
        <f>SUM(P265:P282)</f>
        <v>0</v>
      </c>
      <c r="Q264" s="213"/>
      <c r="R264" s="214">
        <f>SUM(R265:R282)</f>
        <v>92.75900000000001</v>
      </c>
      <c r="S264" s="213"/>
      <c r="T264" s="215">
        <f>SUM(T265:T282)</f>
        <v>0</v>
      </c>
      <c r="AR264" s="216" t="s">
        <v>82</v>
      </c>
      <c r="AT264" s="217" t="s">
        <v>73</v>
      </c>
      <c r="AU264" s="217" t="s">
        <v>82</v>
      </c>
      <c r="AY264" s="216" t="s">
        <v>131</v>
      </c>
      <c r="BK264" s="218">
        <f>SUM(BK265:BK282)</f>
        <v>0</v>
      </c>
    </row>
    <row r="265" spans="2:65" s="1" customFormat="1" ht="51" customHeight="1">
      <c r="B265" s="46"/>
      <c r="C265" s="221" t="s">
        <v>343</v>
      </c>
      <c r="D265" s="221" t="s">
        <v>133</v>
      </c>
      <c r="E265" s="222" t="s">
        <v>419</v>
      </c>
      <c r="F265" s="223" t="s">
        <v>420</v>
      </c>
      <c r="G265" s="224" t="s">
        <v>183</v>
      </c>
      <c r="H265" s="225">
        <v>397</v>
      </c>
      <c r="I265" s="226"/>
      <c r="J265" s="227">
        <f>ROUND(I265*H265,2)</f>
        <v>0</v>
      </c>
      <c r="K265" s="223" t="s">
        <v>137</v>
      </c>
      <c r="L265" s="72"/>
      <c r="M265" s="228" t="s">
        <v>30</v>
      </c>
      <c r="N265" s="229" t="s">
        <v>45</v>
      </c>
      <c r="O265" s="47"/>
      <c r="P265" s="230">
        <f>O265*H265</f>
        <v>0</v>
      </c>
      <c r="Q265" s="230">
        <v>0.101</v>
      </c>
      <c r="R265" s="230">
        <f>Q265*H265</f>
        <v>40.097</v>
      </c>
      <c r="S265" s="230">
        <v>0</v>
      </c>
      <c r="T265" s="231">
        <f>S265*H265</f>
        <v>0</v>
      </c>
      <c r="AR265" s="24" t="s">
        <v>138</v>
      </c>
      <c r="AT265" s="24" t="s">
        <v>133</v>
      </c>
      <c r="AU265" s="24" t="s">
        <v>84</v>
      </c>
      <c r="AY265" s="24" t="s">
        <v>131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4" t="s">
        <v>82</v>
      </c>
      <c r="BK265" s="232">
        <f>ROUND(I265*H265,2)</f>
        <v>0</v>
      </c>
      <c r="BL265" s="24" t="s">
        <v>138</v>
      </c>
      <c r="BM265" s="24" t="s">
        <v>421</v>
      </c>
    </row>
    <row r="266" spans="2:51" s="11" customFormat="1" ht="13.5">
      <c r="B266" s="233"/>
      <c r="C266" s="234"/>
      <c r="D266" s="235" t="s">
        <v>140</v>
      </c>
      <c r="E266" s="236" t="s">
        <v>30</v>
      </c>
      <c r="F266" s="237" t="s">
        <v>422</v>
      </c>
      <c r="G266" s="234"/>
      <c r="H266" s="236" t="s">
        <v>30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140</v>
      </c>
      <c r="AU266" s="243" t="s">
        <v>84</v>
      </c>
      <c r="AV266" s="11" t="s">
        <v>82</v>
      </c>
      <c r="AW266" s="11" t="s">
        <v>37</v>
      </c>
      <c r="AX266" s="11" t="s">
        <v>74</v>
      </c>
      <c r="AY266" s="243" t="s">
        <v>131</v>
      </c>
    </row>
    <row r="267" spans="2:51" s="12" customFormat="1" ht="13.5">
      <c r="B267" s="244"/>
      <c r="C267" s="245"/>
      <c r="D267" s="235" t="s">
        <v>140</v>
      </c>
      <c r="E267" s="246" t="s">
        <v>30</v>
      </c>
      <c r="F267" s="247" t="s">
        <v>423</v>
      </c>
      <c r="G267" s="245"/>
      <c r="H267" s="248">
        <v>370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AT267" s="254" t="s">
        <v>140</v>
      </c>
      <c r="AU267" s="254" t="s">
        <v>84</v>
      </c>
      <c r="AV267" s="12" t="s">
        <v>84</v>
      </c>
      <c r="AW267" s="12" t="s">
        <v>37</v>
      </c>
      <c r="AX267" s="12" t="s">
        <v>74</v>
      </c>
      <c r="AY267" s="254" t="s">
        <v>131</v>
      </c>
    </row>
    <row r="268" spans="2:51" s="14" customFormat="1" ht="13.5">
      <c r="B268" s="266"/>
      <c r="C268" s="267"/>
      <c r="D268" s="235" t="s">
        <v>140</v>
      </c>
      <c r="E268" s="268" t="s">
        <v>30</v>
      </c>
      <c r="F268" s="269" t="s">
        <v>253</v>
      </c>
      <c r="G268" s="267"/>
      <c r="H268" s="270">
        <v>370</v>
      </c>
      <c r="I268" s="271"/>
      <c r="J268" s="267"/>
      <c r="K268" s="267"/>
      <c r="L268" s="272"/>
      <c r="M268" s="273"/>
      <c r="N268" s="274"/>
      <c r="O268" s="274"/>
      <c r="P268" s="274"/>
      <c r="Q268" s="274"/>
      <c r="R268" s="274"/>
      <c r="S268" s="274"/>
      <c r="T268" s="275"/>
      <c r="AT268" s="276" t="s">
        <v>140</v>
      </c>
      <c r="AU268" s="276" t="s">
        <v>84</v>
      </c>
      <c r="AV268" s="14" t="s">
        <v>152</v>
      </c>
      <c r="AW268" s="14" t="s">
        <v>37</v>
      </c>
      <c r="AX268" s="14" t="s">
        <v>74</v>
      </c>
      <c r="AY268" s="276" t="s">
        <v>131</v>
      </c>
    </row>
    <row r="269" spans="2:51" s="11" customFormat="1" ht="13.5">
      <c r="B269" s="233"/>
      <c r="C269" s="234"/>
      <c r="D269" s="235" t="s">
        <v>140</v>
      </c>
      <c r="E269" s="236" t="s">
        <v>30</v>
      </c>
      <c r="F269" s="237" t="s">
        <v>424</v>
      </c>
      <c r="G269" s="234"/>
      <c r="H269" s="236" t="s">
        <v>30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140</v>
      </c>
      <c r="AU269" s="243" t="s">
        <v>84</v>
      </c>
      <c r="AV269" s="11" t="s">
        <v>82</v>
      </c>
      <c r="AW269" s="11" t="s">
        <v>37</v>
      </c>
      <c r="AX269" s="11" t="s">
        <v>74</v>
      </c>
      <c r="AY269" s="243" t="s">
        <v>131</v>
      </c>
    </row>
    <row r="270" spans="2:51" s="12" customFormat="1" ht="13.5">
      <c r="B270" s="244"/>
      <c r="C270" s="245"/>
      <c r="D270" s="235" t="s">
        <v>140</v>
      </c>
      <c r="E270" s="246" t="s">
        <v>30</v>
      </c>
      <c r="F270" s="247" t="s">
        <v>425</v>
      </c>
      <c r="G270" s="245"/>
      <c r="H270" s="248">
        <v>27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AT270" s="254" t="s">
        <v>140</v>
      </c>
      <c r="AU270" s="254" t="s">
        <v>84</v>
      </c>
      <c r="AV270" s="12" t="s">
        <v>84</v>
      </c>
      <c r="AW270" s="12" t="s">
        <v>37</v>
      </c>
      <c r="AX270" s="12" t="s">
        <v>74</v>
      </c>
      <c r="AY270" s="254" t="s">
        <v>131</v>
      </c>
    </row>
    <row r="271" spans="2:51" s="14" customFormat="1" ht="13.5">
      <c r="B271" s="266"/>
      <c r="C271" s="267"/>
      <c r="D271" s="235" t="s">
        <v>140</v>
      </c>
      <c r="E271" s="268" t="s">
        <v>30</v>
      </c>
      <c r="F271" s="269" t="s">
        <v>393</v>
      </c>
      <c r="G271" s="267"/>
      <c r="H271" s="270">
        <v>27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AT271" s="276" t="s">
        <v>140</v>
      </c>
      <c r="AU271" s="276" t="s">
        <v>84</v>
      </c>
      <c r="AV271" s="14" t="s">
        <v>152</v>
      </c>
      <c r="AW271" s="14" t="s">
        <v>37</v>
      </c>
      <c r="AX271" s="14" t="s">
        <v>74</v>
      </c>
      <c r="AY271" s="276" t="s">
        <v>131</v>
      </c>
    </row>
    <row r="272" spans="2:51" s="13" customFormat="1" ht="13.5">
      <c r="B272" s="255"/>
      <c r="C272" s="256"/>
      <c r="D272" s="235" t="s">
        <v>140</v>
      </c>
      <c r="E272" s="257" t="s">
        <v>30</v>
      </c>
      <c r="F272" s="258" t="s">
        <v>146</v>
      </c>
      <c r="G272" s="256"/>
      <c r="H272" s="259">
        <v>397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AT272" s="265" t="s">
        <v>140</v>
      </c>
      <c r="AU272" s="265" t="s">
        <v>84</v>
      </c>
      <c r="AV272" s="13" t="s">
        <v>138</v>
      </c>
      <c r="AW272" s="13" t="s">
        <v>37</v>
      </c>
      <c r="AX272" s="13" t="s">
        <v>82</v>
      </c>
      <c r="AY272" s="265" t="s">
        <v>131</v>
      </c>
    </row>
    <row r="273" spans="2:65" s="1" customFormat="1" ht="16.5" customHeight="1">
      <c r="B273" s="46"/>
      <c r="C273" s="277" t="s">
        <v>426</v>
      </c>
      <c r="D273" s="277" t="s">
        <v>258</v>
      </c>
      <c r="E273" s="278" t="s">
        <v>427</v>
      </c>
      <c r="F273" s="279" t="s">
        <v>428</v>
      </c>
      <c r="G273" s="280" t="s">
        <v>183</v>
      </c>
      <c r="H273" s="281">
        <v>374</v>
      </c>
      <c r="I273" s="282"/>
      <c r="J273" s="283">
        <f>ROUND(I273*H273,2)</f>
        <v>0</v>
      </c>
      <c r="K273" s="279" t="s">
        <v>137</v>
      </c>
      <c r="L273" s="284"/>
      <c r="M273" s="285" t="s">
        <v>30</v>
      </c>
      <c r="N273" s="286" t="s">
        <v>45</v>
      </c>
      <c r="O273" s="47"/>
      <c r="P273" s="230">
        <f>O273*H273</f>
        <v>0</v>
      </c>
      <c r="Q273" s="230">
        <v>0.131</v>
      </c>
      <c r="R273" s="230">
        <f>Q273*H273</f>
        <v>48.994</v>
      </c>
      <c r="S273" s="230">
        <v>0</v>
      </c>
      <c r="T273" s="231">
        <f>S273*H273</f>
        <v>0</v>
      </c>
      <c r="AR273" s="24" t="s">
        <v>180</v>
      </c>
      <c r="AT273" s="24" t="s">
        <v>258</v>
      </c>
      <c r="AU273" s="24" t="s">
        <v>84</v>
      </c>
      <c r="AY273" s="24" t="s">
        <v>131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24" t="s">
        <v>82</v>
      </c>
      <c r="BK273" s="232">
        <f>ROUND(I273*H273,2)</f>
        <v>0</v>
      </c>
      <c r="BL273" s="24" t="s">
        <v>138</v>
      </c>
      <c r="BM273" s="24" t="s">
        <v>429</v>
      </c>
    </row>
    <row r="274" spans="2:51" s="11" customFormat="1" ht="13.5">
      <c r="B274" s="233"/>
      <c r="C274" s="234"/>
      <c r="D274" s="235" t="s">
        <v>140</v>
      </c>
      <c r="E274" s="236" t="s">
        <v>30</v>
      </c>
      <c r="F274" s="237" t="s">
        <v>430</v>
      </c>
      <c r="G274" s="234"/>
      <c r="H274" s="236" t="s">
        <v>30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140</v>
      </c>
      <c r="AU274" s="243" t="s">
        <v>84</v>
      </c>
      <c r="AV274" s="11" t="s">
        <v>82</v>
      </c>
      <c r="AW274" s="11" t="s">
        <v>37</v>
      </c>
      <c r="AX274" s="11" t="s">
        <v>74</v>
      </c>
      <c r="AY274" s="243" t="s">
        <v>131</v>
      </c>
    </row>
    <row r="275" spans="2:51" s="11" customFormat="1" ht="13.5">
      <c r="B275" s="233"/>
      <c r="C275" s="234"/>
      <c r="D275" s="235" t="s">
        <v>140</v>
      </c>
      <c r="E275" s="236" t="s">
        <v>30</v>
      </c>
      <c r="F275" s="237" t="s">
        <v>431</v>
      </c>
      <c r="G275" s="234"/>
      <c r="H275" s="236" t="s">
        <v>30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140</v>
      </c>
      <c r="AU275" s="243" t="s">
        <v>84</v>
      </c>
      <c r="AV275" s="11" t="s">
        <v>82</v>
      </c>
      <c r="AW275" s="11" t="s">
        <v>37</v>
      </c>
      <c r="AX275" s="11" t="s">
        <v>74</v>
      </c>
      <c r="AY275" s="243" t="s">
        <v>131</v>
      </c>
    </row>
    <row r="276" spans="2:51" s="12" customFormat="1" ht="13.5">
      <c r="B276" s="244"/>
      <c r="C276" s="245"/>
      <c r="D276" s="235" t="s">
        <v>140</v>
      </c>
      <c r="E276" s="246" t="s">
        <v>30</v>
      </c>
      <c r="F276" s="247" t="s">
        <v>432</v>
      </c>
      <c r="G276" s="245"/>
      <c r="H276" s="248">
        <v>374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140</v>
      </c>
      <c r="AU276" s="254" t="s">
        <v>84</v>
      </c>
      <c r="AV276" s="12" t="s">
        <v>84</v>
      </c>
      <c r="AW276" s="12" t="s">
        <v>37</v>
      </c>
      <c r="AX276" s="12" t="s">
        <v>82</v>
      </c>
      <c r="AY276" s="254" t="s">
        <v>131</v>
      </c>
    </row>
    <row r="277" spans="2:65" s="1" customFormat="1" ht="16.5" customHeight="1">
      <c r="B277" s="46"/>
      <c r="C277" s="277" t="s">
        <v>433</v>
      </c>
      <c r="D277" s="277" t="s">
        <v>258</v>
      </c>
      <c r="E277" s="278" t="s">
        <v>434</v>
      </c>
      <c r="F277" s="279" t="s">
        <v>435</v>
      </c>
      <c r="G277" s="280" t="s">
        <v>183</v>
      </c>
      <c r="H277" s="281">
        <v>28</v>
      </c>
      <c r="I277" s="282"/>
      <c r="J277" s="283">
        <f>ROUND(I277*H277,2)</f>
        <v>0</v>
      </c>
      <c r="K277" s="279" t="s">
        <v>137</v>
      </c>
      <c r="L277" s="284"/>
      <c r="M277" s="285" t="s">
        <v>30</v>
      </c>
      <c r="N277" s="286" t="s">
        <v>45</v>
      </c>
      <c r="O277" s="47"/>
      <c r="P277" s="230">
        <f>O277*H277</f>
        <v>0</v>
      </c>
      <c r="Q277" s="230">
        <v>0.131</v>
      </c>
      <c r="R277" s="230">
        <f>Q277*H277</f>
        <v>3.668</v>
      </c>
      <c r="S277" s="230">
        <v>0</v>
      </c>
      <c r="T277" s="231">
        <f>S277*H277</f>
        <v>0</v>
      </c>
      <c r="AR277" s="24" t="s">
        <v>180</v>
      </c>
      <c r="AT277" s="24" t="s">
        <v>258</v>
      </c>
      <c r="AU277" s="24" t="s">
        <v>84</v>
      </c>
      <c r="AY277" s="24" t="s">
        <v>131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4" t="s">
        <v>82</v>
      </c>
      <c r="BK277" s="232">
        <f>ROUND(I277*H277,2)</f>
        <v>0</v>
      </c>
      <c r="BL277" s="24" t="s">
        <v>138</v>
      </c>
      <c r="BM277" s="24" t="s">
        <v>436</v>
      </c>
    </row>
    <row r="278" spans="2:51" s="11" customFormat="1" ht="13.5">
      <c r="B278" s="233"/>
      <c r="C278" s="234"/>
      <c r="D278" s="235" t="s">
        <v>140</v>
      </c>
      <c r="E278" s="236" t="s">
        <v>30</v>
      </c>
      <c r="F278" s="237" t="s">
        <v>437</v>
      </c>
      <c r="G278" s="234"/>
      <c r="H278" s="236" t="s">
        <v>30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AT278" s="243" t="s">
        <v>140</v>
      </c>
      <c r="AU278" s="243" t="s">
        <v>84</v>
      </c>
      <c r="AV278" s="11" t="s">
        <v>82</v>
      </c>
      <c r="AW278" s="11" t="s">
        <v>37</v>
      </c>
      <c r="AX278" s="11" t="s">
        <v>74</v>
      </c>
      <c r="AY278" s="243" t="s">
        <v>131</v>
      </c>
    </row>
    <row r="279" spans="2:51" s="11" customFormat="1" ht="13.5">
      <c r="B279" s="233"/>
      <c r="C279" s="234"/>
      <c r="D279" s="235" t="s">
        <v>140</v>
      </c>
      <c r="E279" s="236" t="s">
        <v>30</v>
      </c>
      <c r="F279" s="237" t="s">
        <v>438</v>
      </c>
      <c r="G279" s="234"/>
      <c r="H279" s="236" t="s">
        <v>30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140</v>
      </c>
      <c r="AU279" s="243" t="s">
        <v>84</v>
      </c>
      <c r="AV279" s="11" t="s">
        <v>82</v>
      </c>
      <c r="AW279" s="11" t="s">
        <v>37</v>
      </c>
      <c r="AX279" s="11" t="s">
        <v>74</v>
      </c>
      <c r="AY279" s="243" t="s">
        <v>131</v>
      </c>
    </row>
    <row r="280" spans="2:51" s="11" customFormat="1" ht="13.5">
      <c r="B280" s="233"/>
      <c r="C280" s="234"/>
      <c r="D280" s="235" t="s">
        <v>140</v>
      </c>
      <c r="E280" s="236" t="s">
        <v>30</v>
      </c>
      <c r="F280" s="237" t="s">
        <v>406</v>
      </c>
      <c r="G280" s="234"/>
      <c r="H280" s="236" t="s">
        <v>30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140</v>
      </c>
      <c r="AU280" s="243" t="s">
        <v>84</v>
      </c>
      <c r="AV280" s="11" t="s">
        <v>82</v>
      </c>
      <c r="AW280" s="11" t="s">
        <v>37</v>
      </c>
      <c r="AX280" s="11" t="s">
        <v>74</v>
      </c>
      <c r="AY280" s="243" t="s">
        <v>131</v>
      </c>
    </row>
    <row r="281" spans="2:51" s="12" customFormat="1" ht="13.5">
      <c r="B281" s="244"/>
      <c r="C281" s="245"/>
      <c r="D281" s="235" t="s">
        <v>140</v>
      </c>
      <c r="E281" s="246" t="s">
        <v>30</v>
      </c>
      <c r="F281" s="247" t="s">
        <v>439</v>
      </c>
      <c r="G281" s="245"/>
      <c r="H281" s="248">
        <v>28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140</v>
      </c>
      <c r="AU281" s="254" t="s">
        <v>84</v>
      </c>
      <c r="AV281" s="12" t="s">
        <v>84</v>
      </c>
      <c r="AW281" s="12" t="s">
        <v>37</v>
      </c>
      <c r="AX281" s="12" t="s">
        <v>82</v>
      </c>
      <c r="AY281" s="254" t="s">
        <v>131</v>
      </c>
    </row>
    <row r="282" spans="2:65" s="1" customFormat="1" ht="16.5" customHeight="1">
      <c r="B282" s="46"/>
      <c r="C282" s="221" t="s">
        <v>440</v>
      </c>
      <c r="D282" s="221" t="s">
        <v>133</v>
      </c>
      <c r="E282" s="222" t="s">
        <v>441</v>
      </c>
      <c r="F282" s="223" t="s">
        <v>442</v>
      </c>
      <c r="G282" s="224" t="s">
        <v>183</v>
      </c>
      <c r="H282" s="225">
        <v>397</v>
      </c>
      <c r="I282" s="226"/>
      <c r="J282" s="227">
        <f>ROUND(I282*H282,2)</f>
        <v>0</v>
      </c>
      <c r="K282" s="223" t="s">
        <v>137</v>
      </c>
      <c r="L282" s="72"/>
      <c r="M282" s="228" t="s">
        <v>30</v>
      </c>
      <c r="N282" s="229" t="s">
        <v>45</v>
      </c>
      <c r="O282" s="47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AR282" s="24" t="s">
        <v>138</v>
      </c>
      <c r="AT282" s="24" t="s">
        <v>133</v>
      </c>
      <c r="AU282" s="24" t="s">
        <v>84</v>
      </c>
      <c r="AY282" s="24" t="s">
        <v>131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4" t="s">
        <v>82</v>
      </c>
      <c r="BK282" s="232">
        <f>ROUND(I282*H282,2)</f>
        <v>0</v>
      </c>
      <c r="BL282" s="24" t="s">
        <v>138</v>
      </c>
      <c r="BM282" s="24" t="s">
        <v>443</v>
      </c>
    </row>
    <row r="283" spans="2:63" s="10" customFormat="1" ht="29.85" customHeight="1">
      <c r="B283" s="205"/>
      <c r="C283" s="206"/>
      <c r="D283" s="207" t="s">
        <v>73</v>
      </c>
      <c r="E283" s="219" t="s">
        <v>444</v>
      </c>
      <c r="F283" s="219" t="s">
        <v>445</v>
      </c>
      <c r="G283" s="206"/>
      <c r="H283" s="206"/>
      <c r="I283" s="209"/>
      <c r="J283" s="220">
        <f>BK283</f>
        <v>0</v>
      </c>
      <c r="K283" s="206"/>
      <c r="L283" s="211"/>
      <c r="M283" s="212"/>
      <c r="N283" s="213"/>
      <c r="O283" s="213"/>
      <c r="P283" s="214">
        <f>SUM(P284:P294)</f>
        <v>0</v>
      </c>
      <c r="Q283" s="213"/>
      <c r="R283" s="214">
        <f>SUM(R284:R294)</f>
        <v>0.13</v>
      </c>
      <c r="S283" s="213"/>
      <c r="T283" s="215">
        <f>SUM(T284:T294)</f>
        <v>0</v>
      </c>
      <c r="AR283" s="216" t="s">
        <v>82</v>
      </c>
      <c r="AT283" s="217" t="s">
        <v>73</v>
      </c>
      <c r="AU283" s="217" t="s">
        <v>82</v>
      </c>
      <c r="AY283" s="216" t="s">
        <v>131</v>
      </c>
      <c r="BK283" s="218">
        <f>SUM(BK284:BK294)</f>
        <v>0</v>
      </c>
    </row>
    <row r="284" spans="2:65" s="1" customFormat="1" ht="25.5" customHeight="1">
      <c r="B284" s="46"/>
      <c r="C284" s="221" t="s">
        <v>446</v>
      </c>
      <c r="D284" s="221" t="s">
        <v>133</v>
      </c>
      <c r="E284" s="222" t="s">
        <v>447</v>
      </c>
      <c r="F284" s="223" t="s">
        <v>448</v>
      </c>
      <c r="G284" s="224" t="s">
        <v>183</v>
      </c>
      <c r="H284" s="225">
        <v>520</v>
      </c>
      <c r="I284" s="226"/>
      <c r="J284" s="227">
        <f>ROUND(I284*H284,2)</f>
        <v>0</v>
      </c>
      <c r="K284" s="223" t="s">
        <v>137</v>
      </c>
      <c r="L284" s="72"/>
      <c r="M284" s="228" t="s">
        <v>30</v>
      </c>
      <c r="N284" s="229" t="s">
        <v>45</v>
      </c>
      <c r="O284" s="47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AR284" s="24" t="s">
        <v>138</v>
      </c>
      <c r="AT284" s="24" t="s">
        <v>133</v>
      </c>
      <c r="AU284" s="24" t="s">
        <v>84</v>
      </c>
      <c r="AY284" s="24" t="s">
        <v>131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24" t="s">
        <v>82</v>
      </c>
      <c r="BK284" s="232">
        <f>ROUND(I284*H284,2)</f>
        <v>0</v>
      </c>
      <c r="BL284" s="24" t="s">
        <v>138</v>
      </c>
      <c r="BM284" s="24" t="s">
        <v>449</v>
      </c>
    </row>
    <row r="285" spans="2:51" s="11" customFormat="1" ht="13.5">
      <c r="B285" s="233"/>
      <c r="C285" s="234"/>
      <c r="D285" s="235" t="s">
        <v>140</v>
      </c>
      <c r="E285" s="236" t="s">
        <v>30</v>
      </c>
      <c r="F285" s="237" t="s">
        <v>450</v>
      </c>
      <c r="G285" s="234"/>
      <c r="H285" s="236" t="s">
        <v>30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140</v>
      </c>
      <c r="AU285" s="243" t="s">
        <v>84</v>
      </c>
      <c r="AV285" s="11" t="s">
        <v>82</v>
      </c>
      <c r="AW285" s="11" t="s">
        <v>37</v>
      </c>
      <c r="AX285" s="11" t="s">
        <v>74</v>
      </c>
      <c r="AY285" s="243" t="s">
        <v>131</v>
      </c>
    </row>
    <row r="286" spans="2:51" s="12" customFormat="1" ht="13.5">
      <c r="B286" s="244"/>
      <c r="C286" s="245"/>
      <c r="D286" s="235" t="s">
        <v>140</v>
      </c>
      <c r="E286" s="246" t="s">
        <v>30</v>
      </c>
      <c r="F286" s="247" t="s">
        <v>321</v>
      </c>
      <c r="G286" s="245"/>
      <c r="H286" s="248">
        <v>520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AT286" s="254" t="s">
        <v>140</v>
      </c>
      <c r="AU286" s="254" t="s">
        <v>84</v>
      </c>
      <c r="AV286" s="12" t="s">
        <v>84</v>
      </c>
      <c r="AW286" s="12" t="s">
        <v>37</v>
      </c>
      <c r="AX286" s="12" t="s">
        <v>82</v>
      </c>
      <c r="AY286" s="254" t="s">
        <v>131</v>
      </c>
    </row>
    <row r="287" spans="2:51" s="11" customFormat="1" ht="13.5">
      <c r="B287" s="233"/>
      <c r="C287" s="234"/>
      <c r="D287" s="235" t="s">
        <v>140</v>
      </c>
      <c r="E287" s="236" t="s">
        <v>30</v>
      </c>
      <c r="F287" s="237" t="s">
        <v>451</v>
      </c>
      <c r="G287" s="234"/>
      <c r="H287" s="236" t="s">
        <v>30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140</v>
      </c>
      <c r="AU287" s="243" t="s">
        <v>84</v>
      </c>
      <c r="AV287" s="11" t="s">
        <v>82</v>
      </c>
      <c r="AW287" s="11" t="s">
        <v>37</v>
      </c>
      <c r="AX287" s="11" t="s">
        <v>74</v>
      </c>
      <c r="AY287" s="243" t="s">
        <v>131</v>
      </c>
    </row>
    <row r="288" spans="2:51" s="11" customFormat="1" ht="13.5">
      <c r="B288" s="233"/>
      <c r="C288" s="234"/>
      <c r="D288" s="235" t="s">
        <v>140</v>
      </c>
      <c r="E288" s="236" t="s">
        <v>30</v>
      </c>
      <c r="F288" s="237" t="s">
        <v>452</v>
      </c>
      <c r="G288" s="234"/>
      <c r="H288" s="236" t="s">
        <v>30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140</v>
      </c>
      <c r="AU288" s="243" t="s">
        <v>84</v>
      </c>
      <c r="AV288" s="11" t="s">
        <v>82</v>
      </c>
      <c r="AW288" s="11" t="s">
        <v>37</v>
      </c>
      <c r="AX288" s="11" t="s">
        <v>74</v>
      </c>
      <c r="AY288" s="243" t="s">
        <v>131</v>
      </c>
    </row>
    <row r="289" spans="2:51" s="11" customFormat="1" ht="13.5">
      <c r="B289" s="233"/>
      <c r="C289" s="234"/>
      <c r="D289" s="235" t="s">
        <v>140</v>
      </c>
      <c r="E289" s="236" t="s">
        <v>30</v>
      </c>
      <c r="F289" s="237" t="s">
        <v>453</v>
      </c>
      <c r="G289" s="234"/>
      <c r="H289" s="236" t="s">
        <v>30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140</v>
      </c>
      <c r="AU289" s="243" t="s">
        <v>84</v>
      </c>
      <c r="AV289" s="11" t="s">
        <v>82</v>
      </c>
      <c r="AW289" s="11" t="s">
        <v>37</v>
      </c>
      <c r="AX289" s="11" t="s">
        <v>74</v>
      </c>
      <c r="AY289" s="243" t="s">
        <v>131</v>
      </c>
    </row>
    <row r="290" spans="2:51" s="11" customFormat="1" ht="13.5">
      <c r="B290" s="233"/>
      <c r="C290" s="234"/>
      <c r="D290" s="235" t="s">
        <v>140</v>
      </c>
      <c r="E290" s="236" t="s">
        <v>30</v>
      </c>
      <c r="F290" s="237" t="s">
        <v>454</v>
      </c>
      <c r="G290" s="234"/>
      <c r="H290" s="236" t="s">
        <v>30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140</v>
      </c>
      <c r="AU290" s="243" t="s">
        <v>84</v>
      </c>
      <c r="AV290" s="11" t="s">
        <v>82</v>
      </c>
      <c r="AW290" s="11" t="s">
        <v>37</v>
      </c>
      <c r="AX290" s="11" t="s">
        <v>74</v>
      </c>
      <c r="AY290" s="243" t="s">
        <v>131</v>
      </c>
    </row>
    <row r="291" spans="2:51" s="11" customFormat="1" ht="13.5">
      <c r="B291" s="233"/>
      <c r="C291" s="234"/>
      <c r="D291" s="235" t="s">
        <v>140</v>
      </c>
      <c r="E291" s="236" t="s">
        <v>30</v>
      </c>
      <c r="F291" s="237" t="s">
        <v>455</v>
      </c>
      <c r="G291" s="234"/>
      <c r="H291" s="236" t="s">
        <v>30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140</v>
      </c>
      <c r="AU291" s="243" t="s">
        <v>84</v>
      </c>
      <c r="AV291" s="11" t="s">
        <v>82</v>
      </c>
      <c r="AW291" s="11" t="s">
        <v>37</v>
      </c>
      <c r="AX291" s="11" t="s">
        <v>74</v>
      </c>
      <c r="AY291" s="243" t="s">
        <v>131</v>
      </c>
    </row>
    <row r="292" spans="2:51" s="11" customFormat="1" ht="13.5">
      <c r="B292" s="233"/>
      <c r="C292" s="234"/>
      <c r="D292" s="235" t="s">
        <v>140</v>
      </c>
      <c r="E292" s="236" t="s">
        <v>30</v>
      </c>
      <c r="F292" s="237" t="s">
        <v>456</v>
      </c>
      <c r="G292" s="234"/>
      <c r="H292" s="236" t="s">
        <v>30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140</v>
      </c>
      <c r="AU292" s="243" t="s">
        <v>84</v>
      </c>
      <c r="AV292" s="11" t="s">
        <v>82</v>
      </c>
      <c r="AW292" s="11" t="s">
        <v>37</v>
      </c>
      <c r="AX292" s="11" t="s">
        <v>74</v>
      </c>
      <c r="AY292" s="243" t="s">
        <v>131</v>
      </c>
    </row>
    <row r="293" spans="2:65" s="1" customFormat="1" ht="16.5" customHeight="1">
      <c r="B293" s="46"/>
      <c r="C293" s="221" t="s">
        <v>457</v>
      </c>
      <c r="D293" s="221" t="s">
        <v>133</v>
      </c>
      <c r="E293" s="222" t="s">
        <v>458</v>
      </c>
      <c r="F293" s="223" t="s">
        <v>459</v>
      </c>
      <c r="G293" s="224" t="s">
        <v>183</v>
      </c>
      <c r="H293" s="225">
        <v>520</v>
      </c>
      <c r="I293" s="226"/>
      <c r="J293" s="227">
        <f>ROUND(I293*H293,2)</f>
        <v>0</v>
      </c>
      <c r="K293" s="223" t="s">
        <v>30</v>
      </c>
      <c r="L293" s="72"/>
      <c r="M293" s="228" t="s">
        <v>30</v>
      </c>
      <c r="N293" s="229" t="s">
        <v>45</v>
      </c>
      <c r="O293" s="47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4" t="s">
        <v>138</v>
      </c>
      <c r="AT293" s="24" t="s">
        <v>133</v>
      </c>
      <c r="AU293" s="24" t="s">
        <v>84</v>
      </c>
      <c r="AY293" s="24" t="s">
        <v>131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4" t="s">
        <v>82</v>
      </c>
      <c r="BK293" s="232">
        <f>ROUND(I293*H293,2)</f>
        <v>0</v>
      </c>
      <c r="BL293" s="24" t="s">
        <v>138</v>
      </c>
      <c r="BM293" s="24" t="s">
        <v>460</v>
      </c>
    </row>
    <row r="294" spans="2:65" s="1" customFormat="1" ht="25.5" customHeight="1">
      <c r="B294" s="46"/>
      <c r="C294" s="221" t="s">
        <v>461</v>
      </c>
      <c r="D294" s="221" t="s">
        <v>133</v>
      </c>
      <c r="E294" s="222" t="s">
        <v>462</v>
      </c>
      <c r="F294" s="223" t="s">
        <v>463</v>
      </c>
      <c r="G294" s="224" t="s">
        <v>183</v>
      </c>
      <c r="H294" s="225">
        <v>520</v>
      </c>
      <c r="I294" s="226"/>
      <c r="J294" s="227">
        <f>ROUND(I294*H294,2)</f>
        <v>0</v>
      </c>
      <c r="K294" s="223" t="s">
        <v>137</v>
      </c>
      <c r="L294" s="72"/>
      <c r="M294" s="228" t="s">
        <v>30</v>
      </c>
      <c r="N294" s="229" t="s">
        <v>45</v>
      </c>
      <c r="O294" s="47"/>
      <c r="P294" s="230">
        <f>O294*H294</f>
        <v>0</v>
      </c>
      <c r="Q294" s="230">
        <v>0.00025</v>
      </c>
      <c r="R294" s="230">
        <f>Q294*H294</f>
        <v>0.13</v>
      </c>
      <c r="S294" s="230">
        <v>0</v>
      </c>
      <c r="T294" s="231">
        <f>S294*H294</f>
        <v>0</v>
      </c>
      <c r="AR294" s="24" t="s">
        <v>138</v>
      </c>
      <c r="AT294" s="24" t="s">
        <v>133</v>
      </c>
      <c r="AU294" s="24" t="s">
        <v>84</v>
      </c>
      <c r="AY294" s="24" t="s">
        <v>131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4" t="s">
        <v>82</v>
      </c>
      <c r="BK294" s="232">
        <f>ROUND(I294*H294,2)</f>
        <v>0</v>
      </c>
      <c r="BL294" s="24" t="s">
        <v>138</v>
      </c>
      <c r="BM294" s="24" t="s">
        <v>464</v>
      </c>
    </row>
    <row r="295" spans="2:63" s="10" customFormat="1" ht="29.85" customHeight="1">
      <c r="B295" s="205"/>
      <c r="C295" s="206"/>
      <c r="D295" s="207" t="s">
        <v>73</v>
      </c>
      <c r="E295" s="219" t="s">
        <v>180</v>
      </c>
      <c r="F295" s="219" t="s">
        <v>465</v>
      </c>
      <c r="G295" s="206"/>
      <c r="H295" s="206"/>
      <c r="I295" s="209"/>
      <c r="J295" s="220">
        <f>BK295</f>
        <v>0</v>
      </c>
      <c r="K295" s="206"/>
      <c r="L295" s="211"/>
      <c r="M295" s="212"/>
      <c r="N295" s="213"/>
      <c r="O295" s="213"/>
      <c r="P295" s="214">
        <f>SUM(P296:P347)</f>
        <v>0</v>
      </c>
      <c r="Q295" s="213"/>
      <c r="R295" s="214">
        <f>SUM(R296:R347)</f>
        <v>13.916859999999998</v>
      </c>
      <c r="S295" s="213"/>
      <c r="T295" s="215">
        <f>SUM(T296:T347)</f>
        <v>0</v>
      </c>
      <c r="AR295" s="216" t="s">
        <v>82</v>
      </c>
      <c r="AT295" s="217" t="s">
        <v>73</v>
      </c>
      <c r="AU295" s="217" t="s">
        <v>82</v>
      </c>
      <c r="AY295" s="216" t="s">
        <v>131</v>
      </c>
      <c r="BK295" s="218">
        <f>SUM(BK296:BK347)</f>
        <v>0</v>
      </c>
    </row>
    <row r="296" spans="2:65" s="1" customFormat="1" ht="25.5" customHeight="1">
      <c r="B296" s="46"/>
      <c r="C296" s="221" t="s">
        <v>466</v>
      </c>
      <c r="D296" s="221" t="s">
        <v>133</v>
      </c>
      <c r="E296" s="222" t="s">
        <v>467</v>
      </c>
      <c r="F296" s="223" t="s">
        <v>468</v>
      </c>
      <c r="G296" s="224" t="s">
        <v>326</v>
      </c>
      <c r="H296" s="225">
        <v>65</v>
      </c>
      <c r="I296" s="226"/>
      <c r="J296" s="227">
        <f>ROUND(I296*H296,2)</f>
        <v>0</v>
      </c>
      <c r="K296" s="223" t="s">
        <v>137</v>
      </c>
      <c r="L296" s="72"/>
      <c r="M296" s="228" t="s">
        <v>30</v>
      </c>
      <c r="N296" s="229" t="s">
        <v>45</v>
      </c>
      <c r="O296" s="47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AR296" s="24" t="s">
        <v>138</v>
      </c>
      <c r="AT296" s="24" t="s">
        <v>133</v>
      </c>
      <c r="AU296" s="24" t="s">
        <v>84</v>
      </c>
      <c r="AY296" s="24" t="s">
        <v>131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4" t="s">
        <v>82</v>
      </c>
      <c r="BK296" s="232">
        <f>ROUND(I296*H296,2)</f>
        <v>0</v>
      </c>
      <c r="BL296" s="24" t="s">
        <v>138</v>
      </c>
      <c r="BM296" s="24" t="s">
        <v>469</v>
      </c>
    </row>
    <row r="297" spans="2:51" s="11" customFormat="1" ht="13.5">
      <c r="B297" s="233"/>
      <c r="C297" s="234"/>
      <c r="D297" s="235" t="s">
        <v>140</v>
      </c>
      <c r="E297" s="236" t="s">
        <v>30</v>
      </c>
      <c r="F297" s="237" t="s">
        <v>470</v>
      </c>
      <c r="G297" s="234"/>
      <c r="H297" s="236" t="s">
        <v>30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140</v>
      </c>
      <c r="AU297" s="243" t="s">
        <v>84</v>
      </c>
      <c r="AV297" s="11" t="s">
        <v>82</v>
      </c>
      <c r="AW297" s="11" t="s">
        <v>37</v>
      </c>
      <c r="AX297" s="11" t="s">
        <v>74</v>
      </c>
      <c r="AY297" s="243" t="s">
        <v>131</v>
      </c>
    </row>
    <row r="298" spans="2:51" s="12" customFormat="1" ht="13.5">
      <c r="B298" s="244"/>
      <c r="C298" s="245"/>
      <c r="D298" s="235" t="s">
        <v>140</v>
      </c>
      <c r="E298" s="246" t="s">
        <v>30</v>
      </c>
      <c r="F298" s="247" t="s">
        <v>471</v>
      </c>
      <c r="G298" s="245"/>
      <c r="H298" s="248">
        <v>65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AT298" s="254" t="s">
        <v>140</v>
      </c>
      <c r="AU298" s="254" t="s">
        <v>84</v>
      </c>
      <c r="AV298" s="12" t="s">
        <v>84</v>
      </c>
      <c r="AW298" s="12" t="s">
        <v>37</v>
      </c>
      <c r="AX298" s="12" t="s">
        <v>82</v>
      </c>
      <c r="AY298" s="254" t="s">
        <v>131</v>
      </c>
    </row>
    <row r="299" spans="2:65" s="1" customFormat="1" ht="25.5" customHeight="1">
      <c r="B299" s="46"/>
      <c r="C299" s="277" t="s">
        <v>472</v>
      </c>
      <c r="D299" s="277" t="s">
        <v>258</v>
      </c>
      <c r="E299" s="278" t="s">
        <v>473</v>
      </c>
      <c r="F299" s="279" t="s">
        <v>474</v>
      </c>
      <c r="G299" s="280" t="s">
        <v>326</v>
      </c>
      <c r="H299" s="281">
        <v>66</v>
      </c>
      <c r="I299" s="282"/>
      <c r="J299" s="283">
        <f>ROUND(I299*H299,2)</f>
        <v>0</v>
      </c>
      <c r="K299" s="279" t="s">
        <v>137</v>
      </c>
      <c r="L299" s="284"/>
      <c r="M299" s="285" t="s">
        <v>30</v>
      </c>
      <c r="N299" s="286" t="s">
        <v>45</v>
      </c>
      <c r="O299" s="47"/>
      <c r="P299" s="230">
        <f>O299*H299</f>
        <v>0</v>
      </c>
      <c r="Q299" s="230">
        <v>0.00448</v>
      </c>
      <c r="R299" s="230">
        <f>Q299*H299</f>
        <v>0.29568</v>
      </c>
      <c r="S299" s="230">
        <v>0</v>
      </c>
      <c r="T299" s="231">
        <f>S299*H299</f>
        <v>0</v>
      </c>
      <c r="AR299" s="24" t="s">
        <v>180</v>
      </c>
      <c r="AT299" s="24" t="s">
        <v>258</v>
      </c>
      <c r="AU299" s="24" t="s">
        <v>84</v>
      </c>
      <c r="AY299" s="24" t="s">
        <v>131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4" t="s">
        <v>82</v>
      </c>
      <c r="BK299" s="232">
        <f>ROUND(I299*H299,2)</f>
        <v>0</v>
      </c>
      <c r="BL299" s="24" t="s">
        <v>138</v>
      </c>
      <c r="BM299" s="24" t="s">
        <v>475</v>
      </c>
    </row>
    <row r="300" spans="2:51" s="11" customFormat="1" ht="13.5">
      <c r="B300" s="233"/>
      <c r="C300" s="234"/>
      <c r="D300" s="235" t="s">
        <v>140</v>
      </c>
      <c r="E300" s="236" t="s">
        <v>30</v>
      </c>
      <c r="F300" s="237" t="s">
        <v>476</v>
      </c>
      <c r="G300" s="234"/>
      <c r="H300" s="236" t="s">
        <v>30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140</v>
      </c>
      <c r="AU300" s="243" t="s">
        <v>84</v>
      </c>
      <c r="AV300" s="11" t="s">
        <v>82</v>
      </c>
      <c r="AW300" s="11" t="s">
        <v>37</v>
      </c>
      <c r="AX300" s="11" t="s">
        <v>74</v>
      </c>
      <c r="AY300" s="243" t="s">
        <v>131</v>
      </c>
    </row>
    <row r="301" spans="2:51" s="11" customFormat="1" ht="13.5">
      <c r="B301" s="233"/>
      <c r="C301" s="234"/>
      <c r="D301" s="235" t="s">
        <v>140</v>
      </c>
      <c r="E301" s="236" t="s">
        <v>30</v>
      </c>
      <c r="F301" s="237" t="s">
        <v>477</v>
      </c>
      <c r="G301" s="234"/>
      <c r="H301" s="236" t="s">
        <v>30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140</v>
      </c>
      <c r="AU301" s="243" t="s">
        <v>84</v>
      </c>
      <c r="AV301" s="11" t="s">
        <v>82</v>
      </c>
      <c r="AW301" s="11" t="s">
        <v>37</v>
      </c>
      <c r="AX301" s="11" t="s">
        <v>74</v>
      </c>
      <c r="AY301" s="243" t="s">
        <v>131</v>
      </c>
    </row>
    <row r="302" spans="2:51" s="12" customFormat="1" ht="13.5">
      <c r="B302" s="244"/>
      <c r="C302" s="245"/>
      <c r="D302" s="235" t="s">
        <v>140</v>
      </c>
      <c r="E302" s="246" t="s">
        <v>30</v>
      </c>
      <c r="F302" s="247" t="s">
        <v>478</v>
      </c>
      <c r="G302" s="245"/>
      <c r="H302" s="248">
        <v>66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AT302" s="254" t="s">
        <v>140</v>
      </c>
      <c r="AU302" s="254" t="s">
        <v>84</v>
      </c>
      <c r="AV302" s="12" t="s">
        <v>84</v>
      </c>
      <c r="AW302" s="12" t="s">
        <v>37</v>
      </c>
      <c r="AX302" s="12" t="s">
        <v>82</v>
      </c>
      <c r="AY302" s="254" t="s">
        <v>131</v>
      </c>
    </row>
    <row r="303" spans="2:65" s="1" customFormat="1" ht="25.5" customHeight="1">
      <c r="B303" s="46"/>
      <c r="C303" s="221" t="s">
        <v>479</v>
      </c>
      <c r="D303" s="221" t="s">
        <v>133</v>
      </c>
      <c r="E303" s="222" t="s">
        <v>480</v>
      </c>
      <c r="F303" s="223" t="s">
        <v>481</v>
      </c>
      <c r="G303" s="224" t="s">
        <v>326</v>
      </c>
      <c r="H303" s="225">
        <v>65</v>
      </c>
      <c r="I303" s="226"/>
      <c r="J303" s="227">
        <f>ROUND(I303*H303,2)</f>
        <v>0</v>
      </c>
      <c r="K303" s="223" t="s">
        <v>30</v>
      </c>
      <c r="L303" s="72"/>
      <c r="M303" s="228" t="s">
        <v>30</v>
      </c>
      <c r="N303" s="229" t="s">
        <v>45</v>
      </c>
      <c r="O303" s="47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AR303" s="24" t="s">
        <v>138</v>
      </c>
      <c r="AT303" s="24" t="s">
        <v>133</v>
      </c>
      <c r="AU303" s="24" t="s">
        <v>84</v>
      </c>
      <c r="AY303" s="24" t="s">
        <v>131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4" t="s">
        <v>82</v>
      </c>
      <c r="BK303" s="232">
        <f>ROUND(I303*H303,2)</f>
        <v>0</v>
      </c>
      <c r="BL303" s="24" t="s">
        <v>138</v>
      </c>
      <c r="BM303" s="24" t="s">
        <v>482</v>
      </c>
    </row>
    <row r="304" spans="2:65" s="1" customFormat="1" ht="16.5" customHeight="1">
      <c r="B304" s="46"/>
      <c r="C304" s="221" t="s">
        <v>483</v>
      </c>
      <c r="D304" s="221" t="s">
        <v>133</v>
      </c>
      <c r="E304" s="222" t="s">
        <v>484</v>
      </c>
      <c r="F304" s="223" t="s">
        <v>485</v>
      </c>
      <c r="G304" s="224" t="s">
        <v>486</v>
      </c>
      <c r="H304" s="225">
        <v>6</v>
      </c>
      <c r="I304" s="226"/>
      <c r="J304" s="227">
        <f>ROUND(I304*H304,2)</f>
        <v>0</v>
      </c>
      <c r="K304" s="223" t="s">
        <v>137</v>
      </c>
      <c r="L304" s="72"/>
      <c r="M304" s="228" t="s">
        <v>30</v>
      </c>
      <c r="N304" s="229" t="s">
        <v>45</v>
      </c>
      <c r="O304" s="47"/>
      <c r="P304" s="230">
        <f>O304*H304</f>
        <v>0</v>
      </c>
      <c r="Q304" s="230">
        <v>0.0001</v>
      </c>
      <c r="R304" s="230">
        <f>Q304*H304</f>
        <v>0.0006000000000000001</v>
      </c>
      <c r="S304" s="230">
        <v>0</v>
      </c>
      <c r="T304" s="231">
        <f>S304*H304</f>
        <v>0</v>
      </c>
      <c r="AR304" s="24" t="s">
        <v>138</v>
      </c>
      <c r="AT304" s="24" t="s">
        <v>133</v>
      </c>
      <c r="AU304" s="24" t="s">
        <v>84</v>
      </c>
      <c r="AY304" s="24" t="s">
        <v>131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24" t="s">
        <v>82</v>
      </c>
      <c r="BK304" s="232">
        <f>ROUND(I304*H304,2)</f>
        <v>0</v>
      </c>
      <c r="BL304" s="24" t="s">
        <v>138</v>
      </c>
      <c r="BM304" s="24" t="s">
        <v>487</v>
      </c>
    </row>
    <row r="305" spans="2:65" s="1" customFormat="1" ht="16.5" customHeight="1">
      <c r="B305" s="46"/>
      <c r="C305" s="221" t="s">
        <v>488</v>
      </c>
      <c r="D305" s="221" t="s">
        <v>133</v>
      </c>
      <c r="E305" s="222" t="s">
        <v>489</v>
      </c>
      <c r="F305" s="223" t="s">
        <v>490</v>
      </c>
      <c r="G305" s="224" t="s">
        <v>491</v>
      </c>
      <c r="H305" s="225">
        <v>4</v>
      </c>
      <c r="I305" s="226"/>
      <c r="J305" s="227">
        <f>ROUND(I305*H305,2)</f>
        <v>0</v>
      </c>
      <c r="K305" s="223" t="s">
        <v>137</v>
      </c>
      <c r="L305" s="72"/>
      <c r="M305" s="228" t="s">
        <v>30</v>
      </c>
      <c r="N305" s="229" t="s">
        <v>45</v>
      </c>
      <c r="O305" s="47"/>
      <c r="P305" s="230">
        <f>O305*H305</f>
        <v>0</v>
      </c>
      <c r="Q305" s="230">
        <v>0.3409</v>
      </c>
      <c r="R305" s="230">
        <f>Q305*H305</f>
        <v>1.3636</v>
      </c>
      <c r="S305" s="230">
        <v>0</v>
      </c>
      <c r="T305" s="231">
        <f>S305*H305</f>
        <v>0</v>
      </c>
      <c r="AR305" s="24" t="s">
        <v>138</v>
      </c>
      <c r="AT305" s="24" t="s">
        <v>133</v>
      </c>
      <c r="AU305" s="24" t="s">
        <v>84</v>
      </c>
      <c r="AY305" s="24" t="s">
        <v>131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24" t="s">
        <v>82</v>
      </c>
      <c r="BK305" s="232">
        <f>ROUND(I305*H305,2)</f>
        <v>0</v>
      </c>
      <c r="BL305" s="24" t="s">
        <v>138</v>
      </c>
      <c r="BM305" s="24" t="s">
        <v>492</v>
      </c>
    </row>
    <row r="306" spans="2:65" s="1" customFormat="1" ht="25.5" customHeight="1">
      <c r="B306" s="46"/>
      <c r="C306" s="221" t="s">
        <v>493</v>
      </c>
      <c r="D306" s="221" t="s">
        <v>133</v>
      </c>
      <c r="E306" s="222" t="s">
        <v>494</v>
      </c>
      <c r="F306" s="223" t="s">
        <v>495</v>
      </c>
      <c r="G306" s="224" t="s">
        <v>491</v>
      </c>
      <c r="H306" s="225">
        <v>4</v>
      </c>
      <c r="I306" s="226"/>
      <c r="J306" s="227">
        <f>ROUND(I306*H306,2)</f>
        <v>0</v>
      </c>
      <c r="K306" s="223" t="s">
        <v>137</v>
      </c>
      <c r="L306" s="72"/>
      <c r="M306" s="228" t="s">
        <v>30</v>
      </c>
      <c r="N306" s="229" t="s">
        <v>45</v>
      </c>
      <c r="O306" s="47"/>
      <c r="P306" s="230">
        <f>O306*H306</f>
        <v>0</v>
      </c>
      <c r="Q306" s="230">
        <v>0.21734</v>
      </c>
      <c r="R306" s="230">
        <f>Q306*H306</f>
        <v>0.86936</v>
      </c>
      <c r="S306" s="230">
        <v>0</v>
      </c>
      <c r="T306" s="231">
        <f>S306*H306</f>
        <v>0</v>
      </c>
      <c r="AR306" s="24" t="s">
        <v>138</v>
      </c>
      <c r="AT306" s="24" t="s">
        <v>133</v>
      </c>
      <c r="AU306" s="24" t="s">
        <v>84</v>
      </c>
      <c r="AY306" s="24" t="s">
        <v>131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4" t="s">
        <v>82</v>
      </c>
      <c r="BK306" s="232">
        <f>ROUND(I306*H306,2)</f>
        <v>0</v>
      </c>
      <c r="BL306" s="24" t="s">
        <v>138</v>
      </c>
      <c r="BM306" s="24" t="s">
        <v>496</v>
      </c>
    </row>
    <row r="307" spans="2:51" s="11" customFormat="1" ht="13.5">
      <c r="B307" s="233"/>
      <c r="C307" s="234"/>
      <c r="D307" s="235" t="s">
        <v>140</v>
      </c>
      <c r="E307" s="236" t="s">
        <v>30</v>
      </c>
      <c r="F307" s="237" t="s">
        <v>497</v>
      </c>
      <c r="G307" s="234"/>
      <c r="H307" s="236" t="s">
        <v>30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140</v>
      </c>
      <c r="AU307" s="243" t="s">
        <v>84</v>
      </c>
      <c r="AV307" s="11" t="s">
        <v>82</v>
      </c>
      <c r="AW307" s="11" t="s">
        <v>37</v>
      </c>
      <c r="AX307" s="11" t="s">
        <v>74</v>
      </c>
      <c r="AY307" s="243" t="s">
        <v>131</v>
      </c>
    </row>
    <row r="308" spans="2:51" s="12" customFormat="1" ht="13.5">
      <c r="B308" s="244"/>
      <c r="C308" s="245"/>
      <c r="D308" s="235" t="s">
        <v>140</v>
      </c>
      <c r="E308" s="246" t="s">
        <v>30</v>
      </c>
      <c r="F308" s="247" t="s">
        <v>138</v>
      </c>
      <c r="G308" s="245"/>
      <c r="H308" s="248">
        <v>4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AT308" s="254" t="s">
        <v>140</v>
      </c>
      <c r="AU308" s="254" t="s">
        <v>84</v>
      </c>
      <c r="AV308" s="12" t="s">
        <v>84</v>
      </c>
      <c r="AW308" s="12" t="s">
        <v>37</v>
      </c>
      <c r="AX308" s="12" t="s">
        <v>82</v>
      </c>
      <c r="AY308" s="254" t="s">
        <v>131</v>
      </c>
    </row>
    <row r="309" spans="2:65" s="1" customFormat="1" ht="25.5" customHeight="1">
      <c r="B309" s="46"/>
      <c r="C309" s="277" t="s">
        <v>498</v>
      </c>
      <c r="D309" s="277" t="s">
        <v>258</v>
      </c>
      <c r="E309" s="278" t="s">
        <v>499</v>
      </c>
      <c r="F309" s="279" t="s">
        <v>500</v>
      </c>
      <c r="G309" s="280" t="s">
        <v>491</v>
      </c>
      <c r="H309" s="281">
        <v>4</v>
      </c>
      <c r="I309" s="282"/>
      <c r="J309" s="283">
        <f>ROUND(I309*H309,2)</f>
        <v>0</v>
      </c>
      <c r="K309" s="279" t="s">
        <v>30</v>
      </c>
      <c r="L309" s="284"/>
      <c r="M309" s="285" t="s">
        <v>30</v>
      </c>
      <c r="N309" s="286" t="s">
        <v>45</v>
      </c>
      <c r="O309" s="47"/>
      <c r="P309" s="230">
        <f>O309*H309</f>
        <v>0</v>
      </c>
      <c r="Q309" s="230">
        <v>0.42</v>
      </c>
      <c r="R309" s="230">
        <f>Q309*H309</f>
        <v>1.68</v>
      </c>
      <c r="S309" s="230">
        <v>0</v>
      </c>
      <c r="T309" s="231">
        <f>S309*H309</f>
        <v>0</v>
      </c>
      <c r="AR309" s="24" t="s">
        <v>180</v>
      </c>
      <c r="AT309" s="24" t="s">
        <v>258</v>
      </c>
      <c r="AU309" s="24" t="s">
        <v>84</v>
      </c>
      <c r="AY309" s="24" t="s">
        <v>131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24" t="s">
        <v>82</v>
      </c>
      <c r="BK309" s="232">
        <f>ROUND(I309*H309,2)</f>
        <v>0</v>
      </c>
      <c r="BL309" s="24" t="s">
        <v>138</v>
      </c>
      <c r="BM309" s="24" t="s">
        <v>501</v>
      </c>
    </row>
    <row r="310" spans="2:51" s="11" customFormat="1" ht="13.5">
      <c r="B310" s="233"/>
      <c r="C310" s="234"/>
      <c r="D310" s="235" t="s">
        <v>140</v>
      </c>
      <c r="E310" s="236" t="s">
        <v>30</v>
      </c>
      <c r="F310" s="237" t="s">
        <v>502</v>
      </c>
      <c r="G310" s="234"/>
      <c r="H310" s="236" t="s">
        <v>30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140</v>
      </c>
      <c r="AU310" s="243" t="s">
        <v>84</v>
      </c>
      <c r="AV310" s="11" t="s">
        <v>82</v>
      </c>
      <c r="AW310" s="11" t="s">
        <v>37</v>
      </c>
      <c r="AX310" s="11" t="s">
        <v>74</v>
      </c>
      <c r="AY310" s="243" t="s">
        <v>131</v>
      </c>
    </row>
    <row r="311" spans="2:51" s="12" customFormat="1" ht="13.5">
      <c r="B311" s="244"/>
      <c r="C311" s="245"/>
      <c r="D311" s="235" t="s">
        <v>140</v>
      </c>
      <c r="E311" s="246" t="s">
        <v>30</v>
      </c>
      <c r="F311" s="247" t="s">
        <v>138</v>
      </c>
      <c r="G311" s="245"/>
      <c r="H311" s="248">
        <v>4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140</v>
      </c>
      <c r="AU311" s="254" t="s">
        <v>84</v>
      </c>
      <c r="AV311" s="12" t="s">
        <v>84</v>
      </c>
      <c r="AW311" s="12" t="s">
        <v>37</v>
      </c>
      <c r="AX311" s="12" t="s">
        <v>82</v>
      </c>
      <c r="AY311" s="254" t="s">
        <v>131</v>
      </c>
    </row>
    <row r="312" spans="2:65" s="1" customFormat="1" ht="16.5" customHeight="1">
      <c r="B312" s="46"/>
      <c r="C312" s="277" t="s">
        <v>503</v>
      </c>
      <c r="D312" s="277" t="s">
        <v>258</v>
      </c>
      <c r="E312" s="278" t="s">
        <v>504</v>
      </c>
      <c r="F312" s="279" t="s">
        <v>505</v>
      </c>
      <c r="G312" s="280" t="s">
        <v>491</v>
      </c>
      <c r="H312" s="281">
        <v>4</v>
      </c>
      <c r="I312" s="282"/>
      <c r="J312" s="283">
        <f>ROUND(I312*H312,2)</f>
        <v>0</v>
      </c>
      <c r="K312" s="279" t="s">
        <v>137</v>
      </c>
      <c r="L312" s="284"/>
      <c r="M312" s="285" t="s">
        <v>30</v>
      </c>
      <c r="N312" s="286" t="s">
        <v>45</v>
      </c>
      <c r="O312" s="47"/>
      <c r="P312" s="230">
        <f>O312*H312</f>
        <v>0</v>
      </c>
      <c r="Q312" s="230">
        <v>0.041</v>
      </c>
      <c r="R312" s="230">
        <f>Q312*H312</f>
        <v>0.164</v>
      </c>
      <c r="S312" s="230">
        <v>0</v>
      </c>
      <c r="T312" s="231">
        <f>S312*H312</f>
        <v>0</v>
      </c>
      <c r="AR312" s="24" t="s">
        <v>180</v>
      </c>
      <c r="AT312" s="24" t="s">
        <v>258</v>
      </c>
      <c r="AU312" s="24" t="s">
        <v>84</v>
      </c>
      <c r="AY312" s="24" t="s">
        <v>131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24" t="s">
        <v>82</v>
      </c>
      <c r="BK312" s="232">
        <f>ROUND(I312*H312,2)</f>
        <v>0</v>
      </c>
      <c r="BL312" s="24" t="s">
        <v>138</v>
      </c>
      <c r="BM312" s="24" t="s">
        <v>506</v>
      </c>
    </row>
    <row r="313" spans="2:51" s="11" customFormat="1" ht="13.5">
      <c r="B313" s="233"/>
      <c r="C313" s="234"/>
      <c r="D313" s="235" t="s">
        <v>140</v>
      </c>
      <c r="E313" s="236" t="s">
        <v>30</v>
      </c>
      <c r="F313" s="237" t="s">
        <v>507</v>
      </c>
      <c r="G313" s="234"/>
      <c r="H313" s="236" t="s">
        <v>30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140</v>
      </c>
      <c r="AU313" s="243" t="s">
        <v>84</v>
      </c>
      <c r="AV313" s="11" t="s">
        <v>82</v>
      </c>
      <c r="AW313" s="11" t="s">
        <v>37</v>
      </c>
      <c r="AX313" s="11" t="s">
        <v>74</v>
      </c>
      <c r="AY313" s="243" t="s">
        <v>131</v>
      </c>
    </row>
    <row r="314" spans="2:51" s="12" customFormat="1" ht="13.5">
      <c r="B314" s="244"/>
      <c r="C314" s="245"/>
      <c r="D314" s="235" t="s">
        <v>140</v>
      </c>
      <c r="E314" s="246" t="s">
        <v>30</v>
      </c>
      <c r="F314" s="247" t="s">
        <v>138</v>
      </c>
      <c r="G314" s="245"/>
      <c r="H314" s="248">
        <v>4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AT314" s="254" t="s">
        <v>140</v>
      </c>
      <c r="AU314" s="254" t="s">
        <v>84</v>
      </c>
      <c r="AV314" s="12" t="s">
        <v>84</v>
      </c>
      <c r="AW314" s="12" t="s">
        <v>37</v>
      </c>
      <c r="AX314" s="12" t="s">
        <v>82</v>
      </c>
      <c r="AY314" s="254" t="s">
        <v>131</v>
      </c>
    </row>
    <row r="315" spans="2:65" s="1" customFormat="1" ht="16.5" customHeight="1">
      <c r="B315" s="46"/>
      <c r="C315" s="277" t="s">
        <v>508</v>
      </c>
      <c r="D315" s="277" t="s">
        <v>258</v>
      </c>
      <c r="E315" s="278" t="s">
        <v>509</v>
      </c>
      <c r="F315" s="279" t="s">
        <v>510</v>
      </c>
      <c r="G315" s="280" t="s">
        <v>491</v>
      </c>
      <c r="H315" s="281">
        <v>4</v>
      </c>
      <c r="I315" s="282"/>
      <c r="J315" s="283">
        <f>ROUND(I315*H315,2)</f>
        <v>0</v>
      </c>
      <c r="K315" s="279" t="s">
        <v>137</v>
      </c>
      <c r="L315" s="284"/>
      <c r="M315" s="285" t="s">
        <v>30</v>
      </c>
      <c r="N315" s="286" t="s">
        <v>45</v>
      </c>
      <c r="O315" s="47"/>
      <c r="P315" s="230">
        <f>O315*H315</f>
        <v>0</v>
      </c>
      <c r="Q315" s="230">
        <v>0.001</v>
      </c>
      <c r="R315" s="230">
        <f>Q315*H315</f>
        <v>0.004</v>
      </c>
      <c r="S315" s="230">
        <v>0</v>
      </c>
      <c r="T315" s="231">
        <f>S315*H315</f>
        <v>0</v>
      </c>
      <c r="AR315" s="24" t="s">
        <v>180</v>
      </c>
      <c r="AT315" s="24" t="s">
        <v>258</v>
      </c>
      <c r="AU315" s="24" t="s">
        <v>84</v>
      </c>
      <c r="AY315" s="24" t="s">
        <v>131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24" t="s">
        <v>82</v>
      </c>
      <c r="BK315" s="232">
        <f>ROUND(I315*H315,2)</f>
        <v>0</v>
      </c>
      <c r="BL315" s="24" t="s">
        <v>138</v>
      </c>
      <c r="BM315" s="24" t="s">
        <v>511</v>
      </c>
    </row>
    <row r="316" spans="2:51" s="11" customFormat="1" ht="13.5">
      <c r="B316" s="233"/>
      <c r="C316" s="234"/>
      <c r="D316" s="235" t="s">
        <v>140</v>
      </c>
      <c r="E316" s="236" t="s">
        <v>30</v>
      </c>
      <c r="F316" s="237" t="s">
        <v>507</v>
      </c>
      <c r="G316" s="234"/>
      <c r="H316" s="236" t="s">
        <v>30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140</v>
      </c>
      <c r="AU316" s="243" t="s">
        <v>84</v>
      </c>
      <c r="AV316" s="11" t="s">
        <v>82</v>
      </c>
      <c r="AW316" s="11" t="s">
        <v>37</v>
      </c>
      <c r="AX316" s="11" t="s">
        <v>74</v>
      </c>
      <c r="AY316" s="243" t="s">
        <v>131</v>
      </c>
    </row>
    <row r="317" spans="2:51" s="12" customFormat="1" ht="13.5">
      <c r="B317" s="244"/>
      <c r="C317" s="245"/>
      <c r="D317" s="235" t="s">
        <v>140</v>
      </c>
      <c r="E317" s="246" t="s">
        <v>30</v>
      </c>
      <c r="F317" s="247" t="s">
        <v>138</v>
      </c>
      <c r="G317" s="245"/>
      <c r="H317" s="248">
        <v>4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AT317" s="254" t="s">
        <v>140</v>
      </c>
      <c r="AU317" s="254" t="s">
        <v>84</v>
      </c>
      <c r="AV317" s="12" t="s">
        <v>84</v>
      </c>
      <c r="AW317" s="12" t="s">
        <v>37</v>
      </c>
      <c r="AX317" s="12" t="s">
        <v>82</v>
      </c>
      <c r="AY317" s="254" t="s">
        <v>131</v>
      </c>
    </row>
    <row r="318" spans="2:65" s="1" customFormat="1" ht="25.5" customHeight="1">
      <c r="B318" s="46"/>
      <c r="C318" s="221" t="s">
        <v>512</v>
      </c>
      <c r="D318" s="221" t="s">
        <v>133</v>
      </c>
      <c r="E318" s="222" t="s">
        <v>513</v>
      </c>
      <c r="F318" s="223" t="s">
        <v>514</v>
      </c>
      <c r="G318" s="224" t="s">
        <v>491</v>
      </c>
      <c r="H318" s="225">
        <v>5</v>
      </c>
      <c r="I318" s="226"/>
      <c r="J318" s="227">
        <f>ROUND(I318*H318,2)</f>
        <v>0</v>
      </c>
      <c r="K318" s="223" t="s">
        <v>137</v>
      </c>
      <c r="L318" s="72"/>
      <c r="M318" s="228" t="s">
        <v>30</v>
      </c>
      <c r="N318" s="229" t="s">
        <v>45</v>
      </c>
      <c r="O318" s="47"/>
      <c r="P318" s="230">
        <f>O318*H318</f>
        <v>0</v>
      </c>
      <c r="Q318" s="230">
        <v>0.4208</v>
      </c>
      <c r="R318" s="230">
        <f>Q318*H318</f>
        <v>2.104</v>
      </c>
      <c r="S318" s="230">
        <v>0</v>
      </c>
      <c r="T318" s="231">
        <f>S318*H318</f>
        <v>0</v>
      </c>
      <c r="AR318" s="24" t="s">
        <v>138</v>
      </c>
      <c r="AT318" s="24" t="s">
        <v>133</v>
      </c>
      <c r="AU318" s="24" t="s">
        <v>84</v>
      </c>
      <c r="AY318" s="24" t="s">
        <v>131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24" t="s">
        <v>82</v>
      </c>
      <c r="BK318" s="232">
        <f>ROUND(I318*H318,2)</f>
        <v>0</v>
      </c>
      <c r="BL318" s="24" t="s">
        <v>138</v>
      </c>
      <c r="BM318" s="24" t="s">
        <v>515</v>
      </c>
    </row>
    <row r="319" spans="2:51" s="11" customFormat="1" ht="13.5">
      <c r="B319" s="233"/>
      <c r="C319" s="234"/>
      <c r="D319" s="235" t="s">
        <v>140</v>
      </c>
      <c r="E319" s="236" t="s">
        <v>30</v>
      </c>
      <c r="F319" s="237" t="s">
        <v>141</v>
      </c>
      <c r="G319" s="234"/>
      <c r="H319" s="236" t="s">
        <v>30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140</v>
      </c>
      <c r="AU319" s="243" t="s">
        <v>84</v>
      </c>
      <c r="AV319" s="11" t="s">
        <v>82</v>
      </c>
      <c r="AW319" s="11" t="s">
        <v>37</v>
      </c>
      <c r="AX319" s="11" t="s">
        <v>74</v>
      </c>
      <c r="AY319" s="243" t="s">
        <v>131</v>
      </c>
    </row>
    <row r="320" spans="2:51" s="11" customFormat="1" ht="13.5">
      <c r="B320" s="233"/>
      <c r="C320" s="234"/>
      <c r="D320" s="235" t="s">
        <v>140</v>
      </c>
      <c r="E320" s="236" t="s">
        <v>30</v>
      </c>
      <c r="F320" s="237" t="s">
        <v>516</v>
      </c>
      <c r="G320" s="234"/>
      <c r="H320" s="236" t="s">
        <v>30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AT320" s="243" t="s">
        <v>140</v>
      </c>
      <c r="AU320" s="243" t="s">
        <v>84</v>
      </c>
      <c r="AV320" s="11" t="s">
        <v>82</v>
      </c>
      <c r="AW320" s="11" t="s">
        <v>37</v>
      </c>
      <c r="AX320" s="11" t="s">
        <v>74</v>
      </c>
      <c r="AY320" s="243" t="s">
        <v>131</v>
      </c>
    </row>
    <row r="321" spans="2:51" s="12" customFormat="1" ht="13.5">
      <c r="B321" s="244"/>
      <c r="C321" s="245"/>
      <c r="D321" s="235" t="s">
        <v>140</v>
      </c>
      <c r="E321" s="246" t="s">
        <v>30</v>
      </c>
      <c r="F321" s="247" t="s">
        <v>163</v>
      </c>
      <c r="G321" s="245"/>
      <c r="H321" s="248">
        <v>5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AT321" s="254" t="s">
        <v>140</v>
      </c>
      <c r="AU321" s="254" t="s">
        <v>84</v>
      </c>
      <c r="AV321" s="12" t="s">
        <v>84</v>
      </c>
      <c r="AW321" s="12" t="s">
        <v>37</v>
      </c>
      <c r="AX321" s="12" t="s">
        <v>82</v>
      </c>
      <c r="AY321" s="254" t="s">
        <v>131</v>
      </c>
    </row>
    <row r="322" spans="2:65" s="1" customFormat="1" ht="25.5" customHeight="1">
      <c r="B322" s="46"/>
      <c r="C322" s="221" t="s">
        <v>517</v>
      </c>
      <c r="D322" s="221" t="s">
        <v>133</v>
      </c>
      <c r="E322" s="222" t="s">
        <v>518</v>
      </c>
      <c r="F322" s="223" t="s">
        <v>519</v>
      </c>
      <c r="G322" s="224" t="s">
        <v>491</v>
      </c>
      <c r="H322" s="225">
        <v>12</v>
      </c>
      <c r="I322" s="226"/>
      <c r="J322" s="227">
        <f>ROUND(I322*H322,2)</f>
        <v>0</v>
      </c>
      <c r="K322" s="223" t="s">
        <v>137</v>
      </c>
      <c r="L322" s="72"/>
      <c r="M322" s="228" t="s">
        <v>30</v>
      </c>
      <c r="N322" s="229" t="s">
        <v>45</v>
      </c>
      <c r="O322" s="47"/>
      <c r="P322" s="230">
        <f>O322*H322</f>
        <v>0</v>
      </c>
      <c r="Q322" s="230">
        <v>0.31108</v>
      </c>
      <c r="R322" s="230">
        <f>Q322*H322</f>
        <v>3.7329600000000003</v>
      </c>
      <c r="S322" s="230">
        <v>0</v>
      </c>
      <c r="T322" s="231">
        <f>S322*H322</f>
        <v>0</v>
      </c>
      <c r="AR322" s="24" t="s">
        <v>138</v>
      </c>
      <c r="AT322" s="24" t="s">
        <v>133</v>
      </c>
      <c r="AU322" s="24" t="s">
        <v>84</v>
      </c>
      <c r="AY322" s="24" t="s">
        <v>131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24" t="s">
        <v>82</v>
      </c>
      <c r="BK322" s="232">
        <f>ROUND(I322*H322,2)</f>
        <v>0</v>
      </c>
      <c r="BL322" s="24" t="s">
        <v>138</v>
      </c>
      <c r="BM322" s="24" t="s">
        <v>520</v>
      </c>
    </row>
    <row r="323" spans="2:51" s="11" customFormat="1" ht="13.5">
      <c r="B323" s="233"/>
      <c r="C323" s="234"/>
      <c r="D323" s="235" t="s">
        <v>140</v>
      </c>
      <c r="E323" s="236" t="s">
        <v>30</v>
      </c>
      <c r="F323" s="237" t="s">
        <v>141</v>
      </c>
      <c r="G323" s="234"/>
      <c r="H323" s="236" t="s">
        <v>30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140</v>
      </c>
      <c r="AU323" s="243" t="s">
        <v>84</v>
      </c>
      <c r="AV323" s="11" t="s">
        <v>82</v>
      </c>
      <c r="AW323" s="11" t="s">
        <v>37</v>
      </c>
      <c r="AX323" s="11" t="s">
        <v>74</v>
      </c>
      <c r="AY323" s="243" t="s">
        <v>131</v>
      </c>
    </row>
    <row r="324" spans="2:51" s="11" customFormat="1" ht="13.5">
      <c r="B324" s="233"/>
      <c r="C324" s="234"/>
      <c r="D324" s="235" t="s">
        <v>140</v>
      </c>
      <c r="E324" s="236" t="s">
        <v>30</v>
      </c>
      <c r="F324" s="237" t="s">
        <v>521</v>
      </c>
      <c r="G324" s="234"/>
      <c r="H324" s="236" t="s">
        <v>30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140</v>
      </c>
      <c r="AU324" s="243" t="s">
        <v>84</v>
      </c>
      <c r="AV324" s="11" t="s">
        <v>82</v>
      </c>
      <c r="AW324" s="11" t="s">
        <v>37</v>
      </c>
      <c r="AX324" s="11" t="s">
        <v>74</v>
      </c>
      <c r="AY324" s="243" t="s">
        <v>131</v>
      </c>
    </row>
    <row r="325" spans="2:51" s="12" customFormat="1" ht="13.5">
      <c r="B325" s="244"/>
      <c r="C325" s="245"/>
      <c r="D325" s="235" t="s">
        <v>140</v>
      </c>
      <c r="E325" s="246" t="s">
        <v>30</v>
      </c>
      <c r="F325" s="247" t="s">
        <v>210</v>
      </c>
      <c r="G325" s="245"/>
      <c r="H325" s="248">
        <v>12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AT325" s="254" t="s">
        <v>140</v>
      </c>
      <c r="AU325" s="254" t="s">
        <v>84</v>
      </c>
      <c r="AV325" s="12" t="s">
        <v>84</v>
      </c>
      <c r="AW325" s="12" t="s">
        <v>37</v>
      </c>
      <c r="AX325" s="12" t="s">
        <v>82</v>
      </c>
      <c r="AY325" s="254" t="s">
        <v>131</v>
      </c>
    </row>
    <row r="326" spans="2:65" s="1" customFormat="1" ht="16.5" customHeight="1">
      <c r="B326" s="46"/>
      <c r="C326" s="221" t="s">
        <v>522</v>
      </c>
      <c r="D326" s="221" t="s">
        <v>133</v>
      </c>
      <c r="E326" s="222" t="s">
        <v>523</v>
      </c>
      <c r="F326" s="223" t="s">
        <v>524</v>
      </c>
      <c r="G326" s="224" t="s">
        <v>491</v>
      </c>
      <c r="H326" s="225">
        <v>12</v>
      </c>
      <c r="I326" s="226"/>
      <c r="J326" s="227">
        <f>ROUND(I326*H326,2)</f>
        <v>0</v>
      </c>
      <c r="K326" s="223" t="s">
        <v>137</v>
      </c>
      <c r="L326" s="72"/>
      <c r="M326" s="228" t="s">
        <v>30</v>
      </c>
      <c r="N326" s="229" t="s">
        <v>45</v>
      </c>
      <c r="O326" s="47"/>
      <c r="P326" s="230">
        <f>O326*H326</f>
        <v>0</v>
      </c>
      <c r="Q326" s="230">
        <v>0.12303</v>
      </c>
      <c r="R326" s="230">
        <f>Q326*H326</f>
        <v>1.4763600000000001</v>
      </c>
      <c r="S326" s="230">
        <v>0</v>
      </c>
      <c r="T326" s="231">
        <f>S326*H326</f>
        <v>0</v>
      </c>
      <c r="AR326" s="24" t="s">
        <v>138</v>
      </c>
      <c r="AT326" s="24" t="s">
        <v>133</v>
      </c>
      <c r="AU326" s="24" t="s">
        <v>84</v>
      </c>
      <c r="AY326" s="24" t="s">
        <v>131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24" t="s">
        <v>82</v>
      </c>
      <c r="BK326" s="232">
        <f>ROUND(I326*H326,2)</f>
        <v>0</v>
      </c>
      <c r="BL326" s="24" t="s">
        <v>138</v>
      </c>
      <c r="BM326" s="24" t="s">
        <v>525</v>
      </c>
    </row>
    <row r="327" spans="2:51" s="11" customFormat="1" ht="13.5">
      <c r="B327" s="233"/>
      <c r="C327" s="234"/>
      <c r="D327" s="235" t="s">
        <v>140</v>
      </c>
      <c r="E327" s="236" t="s">
        <v>30</v>
      </c>
      <c r="F327" s="237" t="s">
        <v>141</v>
      </c>
      <c r="G327" s="234"/>
      <c r="H327" s="236" t="s">
        <v>30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140</v>
      </c>
      <c r="AU327" s="243" t="s">
        <v>84</v>
      </c>
      <c r="AV327" s="11" t="s">
        <v>82</v>
      </c>
      <c r="AW327" s="11" t="s">
        <v>37</v>
      </c>
      <c r="AX327" s="11" t="s">
        <v>74</v>
      </c>
      <c r="AY327" s="243" t="s">
        <v>131</v>
      </c>
    </row>
    <row r="328" spans="2:51" s="11" customFormat="1" ht="13.5">
      <c r="B328" s="233"/>
      <c r="C328" s="234"/>
      <c r="D328" s="235" t="s">
        <v>140</v>
      </c>
      <c r="E328" s="236" t="s">
        <v>30</v>
      </c>
      <c r="F328" s="237" t="s">
        <v>521</v>
      </c>
      <c r="G328" s="234"/>
      <c r="H328" s="236" t="s">
        <v>30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140</v>
      </c>
      <c r="AU328" s="243" t="s">
        <v>84</v>
      </c>
      <c r="AV328" s="11" t="s">
        <v>82</v>
      </c>
      <c r="AW328" s="11" t="s">
        <v>37</v>
      </c>
      <c r="AX328" s="11" t="s">
        <v>74</v>
      </c>
      <c r="AY328" s="243" t="s">
        <v>131</v>
      </c>
    </row>
    <row r="329" spans="2:51" s="11" customFormat="1" ht="13.5">
      <c r="B329" s="233"/>
      <c r="C329" s="234"/>
      <c r="D329" s="235" t="s">
        <v>140</v>
      </c>
      <c r="E329" s="236" t="s">
        <v>30</v>
      </c>
      <c r="F329" s="237" t="s">
        <v>526</v>
      </c>
      <c r="G329" s="234"/>
      <c r="H329" s="236" t="s">
        <v>30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140</v>
      </c>
      <c r="AU329" s="243" t="s">
        <v>84</v>
      </c>
      <c r="AV329" s="11" t="s">
        <v>82</v>
      </c>
      <c r="AW329" s="11" t="s">
        <v>37</v>
      </c>
      <c r="AX329" s="11" t="s">
        <v>74</v>
      </c>
      <c r="AY329" s="243" t="s">
        <v>131</v>
      </c>
    </row>
    <row r="330" spans="2:51" s="12" customFormat="1" ht="13.5">
      <c r="B330" s="244"/>
      <c r="C330" s="245"/>
      <c r="D330" s="235" t="s">
        <v>140</v>
      </c>
      <c r="E330" s="246" t="s">
        <v>30</v>
      </c>
      <c r="F330" s="247" t="s">
        <v>210</v>
      </c>
      <c r="G330" s="245"/>
      <c r="H330" s="248">
        <v>12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AT330" s="254" t="s">
        <v>140</v>
      </c>
      <c r="AU330" s="254" t="s">
        <v>84</v>
      </c>
      <c r="AV330" s="12" t="s">
        <v>84</v>
      </c>
      <c r="AW330" s="12" t="s">
        <v>37</v>
      </c>
      <c r="AX330" s="12" t="s">
        <v>82</v>
      </c>
      <c r="AY330" s="254" t="s">
        <v>131</v>
      </c>
    </row>
    <row r="331" spans="2:65" s="1" customFormat="1" ht="16.5" customHeight="1">
      <c r="B331" s="46"/>
      <c r="C331" s="277" t="s">
        <v>527</v>
      </c>
      <c r="D331" s="277" t="s">
        <v>258</v>
      </c>
      <c r="E331" s="278" t="s">
        <v>528</v>
      </c>
      <c r="F331" s="279" t="s">
        <v>529</v>
      </c>
      <c r="G331" s="280" t="s">
        <v>491</v>
      </c>
      <c r="H331" s="281">
        <v>12</v>
      </c>
      <c r="I331" s="282"/>
      <c r="J331" s="283">
        <f>ROUND(I331*H331,2)</f>
        <v>0</v>
      </c>
      <c r="K331" s="279" t="s">
        <v>137</v>
      </c>
      <c r="L331" s="284"/>
      <c r="M331" s="285" t="s">
        <v>30</v>
      </c>
      <c r="N331" s="286" t="s">
        <v>45</v>
      </c>
      <c r="O331" s="47"/>
      <c r="P331" s="230">
        <f>O331*H331</f>
        <v>0</v>
      </c>
      <c r="Q331" s="230">
        <v>0.0133</v>
      </c>
      <c r="R331" s="230">
        <f>Q331*H331</f>
        <v>0.1596</v>
      </c>
      <c r="S331" s="230">
        <v>0</v>
      </c>
      <c r="T331" s="231">
        <f>S331*H331</f>
        <v>0</v>
      </c>
      <c r="AR331" s="24" t="s">
        <v>180</v>
      </c>
      <c r="AT331" s="24" t="s">
        <v>258</v>
      </c>
      <c r="AU331" s="24" t="s">
        <v>84</v>
      </c>
      <c r="AY331" s="24" t="s">
        <v>131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24" t="s">
        <v>82</v>
      </c>
      <c r="BK331" s="232">
        <f>ROUND(I331*H331,2)</f>
        <v>0</v>
      </c>
      <c r="BL331" s="24" t="s">
        <v>138</v>
      </c>
      <c r="BM331" s="24" t="s">
        <v>530</v>
      </c>
    </row>
    <row r="332" spans="2:51" s="11" customFormat="1" ht="13.5">
      <c r="B332" s="233"/>
      <c r="C332" s="234"/>
      <c r="D332" s="235" t="s">
        <v>140</v>
      </c>
      <c r="E332" s="236" t="s">
        <v>30</v>
      </c>
      <c r="F332" s="237" t="s">
        <v>531</v>
      </c>
      <c r="G332" s="234"/>
      <c r="H332" s="236" t="s">
        <v>30</v>
      </c>
      <c r="I332" s="238"/>
      <c r="J332" s="234"/>
      <c r="K332" s="234"/>
      <c r="L332" s="239"/>
      <c r="M332" s="240"/>
      <c r="N332" s="241"/>
      <c r="O332" s="241"/>
      <c r="P332" s="241"/>
      <c r="Q332" s="241"/>
      <c r="R332" s="241"/>
      <c r="S332" s="241"/>
      <c r="T332" s="242"/>
      <c r="AT332" s="243" t="s">
        <v>140</v>
      </c>
      <c r="AU332" s="243" t="s">
        <v>84</v>
      </c>
      <c r="AV332" s="11" t="s">
        <v>82</v>
      </c>
      <c r="AW332" s="11" t="s">
        <v>37</v>
      </c>
      <c r="AX332" s="11" t="s">
        <v>74</v>
      </c>
      <c r="AY332" s="243" t="s">
        <v>131</v>
      </c>
    </row>
    <row r="333" spans="2:51" s="12" customFormat="1" ht="13.5">
      <c r="B333" s="244"/>
      <c r="C333" s="245"/>
      <c r="D333" s="235" t="s">
        <v>140</v>
      </c>
      <c r="E333" s="246" t="s">
        <v>30</v>
      </c>
      <c r="F333" s="247" t="s">
        <v>210</v>
      </c>
      <c r="G333" s="245"/>
      <c r="H333" s="248">
        <v>12</v>
      </c>
      <c r="I333" s="249"/>
      <c r="J333" s="245"/>
      <c r="K333" s="245"/>
      <c r="L333" s="250"/>
      <c r="M333" s="251"/>
      <c r="N333" s="252"/>
      <c r="O333" s="252"/>
      <c r="P333" s="252"/>
      <c r="Q333" s="252"/>
      <c r="R333" s="252"/>
      <c r="S333" s="252"/>
      <c r="T333" s="253"/>
      <c r="AT333" s="254" t="s">
        <v>140</v>
      </c>
      <c r="AU333" s="254" t="s">
        <v>84</v>
      </c>
      <c r="AV333" s="12" t="s">
        <v>84</v>
      </c>
      <c r="AW333" s="12" t="s">
        <v>37</v>
      </c>
      <c r="AX333" s="12" t="s">
        <v>82</v>
      </c>
      <c r="AY333" s="254" t="s">
        <v>131</v>
      </c>
    </row>
    <row r="334" spans="2:65" s="1" customFormat="1" ht="25.5" customHeight="1">
      <c r="B334" s="46"/>
      <c r="C334" s="221" t="s">
        <v>532</v>
      </c>
      <c r="D334" s="221" t="s">
        <v>133</v>
      </c>
      <c r="E334" s="222" t="s">
        <v>533</v>
      </c>
      <c r="F334" s="223" t="s">
        <v>534</v>
      </c>
      <c r="G334" s="224" t="s">
        <v>491</v>
      </c>
      <c r="H334" s="225">
        <v>5</v>
      </c>
      <c r="I334" s="226"/>
      <c r="J334" s="227">
        <f>ROUND(I334*H334,2)</f>
        <v>0</v>
      </c>
      <c r="K334" s="223" t="s">
        <v>137</v>
      </c>
      <c r="L334" s="72"/>
      <c r="M334" s="228" t="s">
        <v>30</v>
      </c>
      <c r="N334" s="229" t="s">
        <v>45</v>
      </c>
      <c r="O334" s="47"/>
      <c r="P334" s="230">
        <f>O334*H334</f>
        <v>0</v>
      </c>
      <c r="Q334" s="230">
        <v>0.21734</v>
      </c>
      <c r="R334" s="230">
        <f>Q334*H334</f>
        <v>1.0867</v>
      </c>
      <c r="S334" s="230">
        <v>0</v>
      </c>
      <c r="T334" s="231">
        <f>S334*H334</f>
        <v>0</v>
      </c>
      <c r="AR334" s="24" t="s">
        <v>138</v>
      </c>
      <c r="AT334" s="24" t="s">
        <v>133</v>
      </c>
      <c r="AU334" s="24" t="s">
        <v>84</v>
      </c>
      <c r="AY334" s="24" t="s">
        <v>131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24" t="s">
        <v>82</v>
      </c>
      <c r="BK334" s="232">
        <f>ROUND(I334*H334,2)</f>
        <v>0</v>
      </c>
      <c r="BL334" s="24" t="s">
        <v>138</v>
      </c>
      <c r="BM334" s="24" t="s">
        <v>535</v>
      </c>
    </row>
    <row r="335" spans="2:51" s="11" customFormat="1" ht="13.5">
      <c r="B335" s="233"/>
      <c r="C335" s="234"/>
      <c r="D335" s="235" t="s">
        <v>140</v>
      </c>
      <c r="E335" s="236" t="s">
        <v>30</v>
      </c>
      <c r="F335" s="237" t="s">
        <v>141</v>
      </c>
      <c r="G335" s="234"/>
      <c r="H335" s="236" t="s">
        <v>30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140</v>
      </c>
      <c r="AU335" s="243" t="s">
        <v>84</v>
      </c>
      <c r="AV335" s="11" t="s">
        <v>82</v>
      </c>
      <c r="AW335" s="11" t="s">
        <v>37</v>
      </c>
      <c r="AX335" s="11" t="s">
        <v>74</v>
      </c>
      <c r="AY335" s="243" t="s">
        <v>131</v>
      </c>
    </row>
    <row r="336" spans="2:51" s="11" customFormat="1" ht="13.5">
      <c r="B336" s="233"/>
      <c r="C336" s="234"/>
      <c r="D336" s="235" t="s">
        <v>140</v>
      </c>
      <c r="E336" s="236" t="s">
        <v>30</v>
      </c>
      <c r="F336" s="237" t="s">
        <v>516</v>
      </c>
      <c r="G336" s="234"/>
      <c r="H336" s="236" t="s">
        <v>30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140</v>
      </c>
      <c r="AU336" s="243" t="s">
        <v>84</v>
      </c>
      <c r="AV336" s="11" t="s">
        <v>82</v>
      </c>
      <c r="AW336" s="11" t="s">
        <v>37</v>
      </c>
      <c r="AX336" s="11" t="s">
        <v>74</v>
      </c>
      <c r="AY336" s="243" t="s">
        <v>131</v>
      </c>
    </row>
    <row r="337" spans="2:51" s="11" customFormat="1" ht="13.5">
      <c r="B337" s="233"/>
      <c r="C337" s="234"/>
      <c r="D337" s="235" t="s">
        <v>140</v>
      </c>
      <c r="E337" s="236" t="s">
        <v>30</v>
      </c>
      <c r="F337" s="237" t="s">
        <v>526</v>
      </c>
      <c r="G337" s="234"/>
      <c r="H337" s="236" t="s">
        <v>30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140</v>
      </c>
      <c r="AU337" s="243" t="s">
        <v>84</v>
      </c>
      <c r="AV337" s="11" t="s">
        <v>82</v>
      </c>
      <c r="AW337" s="11" t="s">
        <v>37</v>
      </c>
      <c r="AX337" s="11" t="s">
        <v>74</v>
      </c>
      <c r="AY337" s="243" t="s">
        <v>131</v>
      </c>
    </row>
    <row r="338" spans="2:51" s="12" customFormat="1" ht="13.5">
      <c r="B338" s="244"/>
      <c r="C338" s="245"/>
      <c r="D338" s="235" t="s">
        <v>140</v>
      </c>
      <c r="E338" s="246" t="s">
        <v>30</v>
      </c>
      <c r="F338" s="247" t="s">
        <v>163</v>
      </c>
      <c r="G338" s="245"/>
      <c r="H338" s="248">
        <v>5</v>
      </c>
      <c r="I338" s="249"/>
      <c r="J338" s="245"/>
      <c r="K338" s="245"/>
      <c r="L338" s="250"/>
      <c r="M338" s="251"/>
      <c r="N338" s="252"/>
      <c r="O338" s="252"/>
      <c r="P338" s="252"/>
      <c r="Q338" s="252"/>
      <c r="R338" s="252"/>
      <c r="S338" s="252"/>
      <c r="T338" s="253"/>
      <c r="AT338" s="254" t="s">
        <v>140</v>
      </c>
      <c r="AU338" s="254" t="s">
        <v>84</v>
      </c>
      <c r="AV338" s="12" t="s">
        <v>84</v>
      </c>
      <c r="AW338" s="12" t="s">
        <v>37</v>
      </c>
      <c r="AX338" s="12" t="s">
        <v>82</v>
      </c>
      <c r="AY338" s="254" t="s">
        <v>131</v>
      </c>
    </row>
    <row r="339" spans="2:65" s="1" customFormat="1" ht="16.5" customHeight="1">
      <c r="B339" s="46"/>
      <c r="C339" s="277" t="s">
        <v>536</v>
      </c>
      <c r="D339" s="277" t="s">
        <v>258</v>
      </c>
      <c r="E339" s="278" t="s">
        <v>537</v>
      </c>
      <c r="F339" s="279" t="s">
        <v>538</v>
      </c>
      <c r="G339" s="280" t="s">
        <v>491</v>
      </c>
      <c r="H339" s="281">
        <v>5</v>
      </c>
      <c r="I339" s="282"/>
      <c r="J339" s="283">
        <f>ROUND(I339*H339,2)</f>
        <v>0</v>
      </c>
      <c r="K339" s="279" t="s">
        <v>137</v>
      </c>
      <c r="L339" s="284"/>
      <c r="M339" s="285" t="s">
        <v>30</v>
      </c>
      <c r="N339" s="286" t="s">
        <v>45</v>
      </c>
      <c r="O339" s="47"/>
      <c r="P339" s="230">
        <f>O339*H339</f>
        <v>0</v>
      </c>
      <c r="Q339" s="230">
        <v>0.196</v>
      </c>
      <c r="R339" s="230">
        <f>Q339*H339</f>
        <v>0.98</v>
      </c>
      <c r="S339" s="230">
        <v>0</v>
      </c>
      <c r="T339" s="231">
        <f>S339*H339</f>
        <v>0</v>
      </c>
      <c r="AR339" s="24" t="s">
        <v>180</v>
      </c>
      <c r="AT339" s="24" t="s">
        <v>258</v>
      </c>
      <c r="AU339" s="24" t="s">
        <v>84</v>
      </c>
      <c r="AY339" s="24" t="s">
        <v>131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24" t="s">
        <v>82</v>
      </c>
      <c r="BK339" s="232">
        <f>ROUND(I339*H339,2)</f>
        <v>0</v>
      </c>
      <c r="BL339" s="24" t="s">
        <v>138</v>
      </c>
      <c r="BM339" s="24" t="s">
        <v>539</v>
      </c>
    </row>
    <row r="340" spans="2:51" s="11" customFormat="1" ht="13.5">
      <c r="B340" s="233"/>
      <c r="C340" s="234"/>
      <c r="D340" s="235" t="s">
        <v>140</v>
      </c>
      <c r="E340" s="236" t="s">
        <v>30</v>
      </c>
      <c r="F340" s="237" t="s">
        <v>540</v>
      </c>
      <c r="G340" s="234"/>
      <c r="H340" s="236" t="s">
        <v>30</v>
      </c>
      <c r="I340" s="238"/>
      <c r="J340" s="234"/>
      <c r="K340" s="234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140</v>
      </c>
      <c r="AU340" s="243" t="s">
        <v>84</v>
      </c>
      <c r="AV340" s="11" t="s">
        <v>82</v>
      </c>
      <c r="AW340" s="11" t="s">
        <v>37</v>
      </c>
      <c r="AX340" s="11" t="s">
        <v>74</v>
      </c>
      <c r="AY340" s="243" t="s">
        <v>131</v>
      </c>
    </row>
    <row r="341" spans="2:51" s="12" customFormat="1" ht="13.5">
      <c r="B341" s="244"/>
      <c r="C341" s="245"/>
      <c r="D341" s="235" t="s">
        <v>140</v>
      </c>
      <c r="E341" s="246" t="s">
        <v>30</v>
      </c>
      <c r="F341" s="247" t="s">
        <v>163</v>
      </c>
      <c r="G341" s="245"/>
      <c r="H341" s="248">
        <v>5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AT341" s="254" t="s">
        <v>140</v>
      </c>
      <c r="AU341" s="254" t="s">
        <v>84</v>
      </c>
      <c r="AV341" s="12" t="s">
        <v>84</v>
      </c>
      <c r="AW341" s="12" t="s">
        <v>37</v>
      </c>
      <c r="AX341" s="12" t="s">
        <v>82</v>
      </c>
      <c r="AY341" s="254" t="s">
        <v>131</v>
      </c>
    </row>
    <row r="342" spans="2:65" s="1" customFormat="1" ht="25.5" customHeight="1">
      <c r="B342" s="46"/>
      <c r="C342" s="221" t="s">
        <v>541</v>
      </c>
      <c r="D342" s="221" t="s">
        <v>133</v>
      </c>
      <c r="E342" s="222" t="s">
        <v>542</v>
      </c>
      <c r="F342" s="223" t="s">
        <v>543</v>
      </c>
      <c r="G342" s="224" t="s">
        <v>326</v>
      </c>
      <c r="H342" s="225">
        <v>100</v>
      </c>
      <c r="I342" s="226"/>
      <c r="J342" s="227">
        <f>ROUND(I342*H342,2)</f>
        <v>0</v>
      </c>
      <c r="K342" s="223" t="s">
        <v>30</v>
      </c>
      <c r="L342" s="72"/>
      <c r="M342" s="228" t="s">
        <v>30</v>
      </c>
      <c r="N342" s="229" t="s">
        <v>45</v>
      </c>
      <c r="O342" s="47"/>
      <c r="P342" s="230">
        <f>O342*H342</f>
        <v>0</v>
      </c>
      <c r="Q342" s="230">
        <v>0</v>
      </c>
      <c r="R342" s="230">
        <f>Q342*H342</f>
        <v>0</v>
      </c>
      <c r="S342" s="230">
        <v>0</v>
      </c>
      <c r="T342" s="231">
        <f>S342*H342</f>
        <v>0</v>
      </c>
      <c r="AR342" s="24" t="s">
        <v>138</v>
      </c>
      <c r="AT342" s="24" t="s">
        <v>133</v>
      </c>
      <c r="AU342" s="24" t="s">
        <v>84</v>
      </c>
      <c r="AY342" s="24" t="s">
        <v>131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24" t="s">
        <v>82</v>
      </c>
      <c r="BK342" s="232">
        <f>ROUND(I342*H342,2)</f>
        <v>0</v>
      </c>
      <c r="BL342" s="24" t="s">
        <v>138</v>
      </c>
      <c r="BM342" s="24" t="s">
        <v>544</v>
      </c>
    </row>
    <row r="343" spans="2:51" s="11" customFormat="1" ht="13.5">
      <c r="B343" s="233"/>
      <c r="C343" s="234"/>
      <c r="D343" s="235" t="s">
        <v>140</v>
      </c>
      <c r="E343" s="236" t="s">
        <v>30</v>
      </c>
      <c r="F343" s="237" t="s">
        <v>545</v>
      </c>
      <c r="G343" s="234"/>
      <c r="H343" s="236" t="s">
        <v>30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140</v>
      </c>
      <c r="AU343" s="243" t="s">
        <v>84</v>
      </c>
      <c r="AV343" s="11" t="s">
        <v>82</v>
      </c>
      <c r="AW343" s="11" t="s">
        <v>37</v>
      </c>
      <c r="AX343" s="11" t="s">
        <v>74</v>
      </c>
      <c r="AY343" s="243" t="s">
        <v>131</v>
      </c>
    </row>
    <row r="344" spans="2:51" s="12" customFormat="1" ht="13.5">
      <c r="B344" s="244"/>
      <c r="C344" s="245"/>
      <c r="D344" s="235" t="s">
        <v>140</v>
      </c>
      <c r="E344" s="246" t="s">
        <v>30</v>
      </c>
      <c r="F344" s="247" t="s">
        <v>546</v>
      </c>
      <c r="G344" s="245"/>
      <c r="H344" s="248">
        <v>100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AT344" s="254" t="s">
        <v>140</v>
      </c>
      <c r="AU344" s="254" t="s">
        <v>84</v>
      </c>
      <c r="AV344" s="12" t="s">
        <v>84</v>
      </c>
      <c r="AW344" s="12" t="s">
        <v>37</v>
      </c>
      <c r="AX344" s="12" t="s">
        <v>82</v>
      </c>
      <c r="AY344" s="254" t="s">
        <v>131</v>
      </c>
    </row>
    <row r="345" spans="2:51" s="11" customFormat="1" ht="13.5">
      <c r="B345" s="233"/>
      <c r="C345" s="234"/>
      <c r="D345" s="235" t="s">
        <v>140</v>
      </c>
      <c r="E345" s="236" t="s">
        <v>30</v>
      </c>
      <c r="F345" s="237" t="s">
        <v>547</v>
      </c>
      <c r="G345" s="234"/>
      <c r="H345" s="236" t="s">
        <v>30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140</v>
      </c>
      <c r="AU345" s="243" t="s">
        <v>84</v>
      </c>
      <c r="AV345" s="11" t="s">
        <v>82</v>
      </c>
      <c r="AW345" s="11" t="s">
        <v>37</v>
      </c>
      <c r="AX345" s="11" t="s">
        <v>74</v>
      </c>
      <c r="AY345" s="243" t="s">
        <v>131</v>
      </c>
    </row>
    <row r="346" spans="2:51" s="11" customFormat="1" ht="13.5">
      <c r="B346" s="233"/>
      <c r="C346" s="234"/>
      <c r="D346" s="235" t="s">
        <v>140</v>
      </c>
      <c r="E346" s="236" t="s">
        <v>30</v>
      </c>
      <c r="F346" s="237" t="s">
        <v>548</v>
      </c>
      <c r="G346" s="234"/>
      <c r="H346" s="236" t="s">
        <v>30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140</v>
      </c>
      <c r="AU346" s="243" t="s">
        <v>84</v>
      </c>
      <c r="AV346" s="11" t="s">
        <v>82</v>
      </c>
      <c r="AW346" s="11" t="s">
        <v>37</v>
      </c>
      <c r="AX346" s="11" t="s">
        <v>74</v>
      </c>
      <c r="AY346" s="243" t="s">
        <v>131</v>
      </c>
    </row>
    <row r="347" spans="2:51" s="11" customFormat="1" ht="13.5">
      <c r="B347" s="233"/>
      <c r="C347" s="234"/>
      <c r="D347" s="235" t="s">
        <v>140</v>
      </c>
      <c r="E347" s="236" t="s">
        <v>30</v>
      </c>
      <c r="F347" s="237" t="s">
        <v>549</v>
      </c>
      <c r="G347" s="234"/>
      <c r="H347" s="236" t="s">
        <v>30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140</v>
      </c>
      <c r="AU347" s="243" t="s">
        <v>84</v>
      </c>
      <c r="AV347" s="11" t="s">
        <v>82</v>
      </c>
      <c r="AW347" s="11" t="s">
        <v>37</v>
      </c>
      <c r="AX347" s="11" t="s">
        <v>74</v>
      </c>
      <c r="AY347" s="243" t="s">
        <v>131</v>
      </c>
    </row>
    <row r="348" spans="2:63" s="10" customFormat="1" ht="29.85" customHeight="1">
      <c r="B348" s="205"/>
      <c r="C348" s="206"/>
      <c r="D348" s="207" t="s">
        <v>73</v>
      </c>
      <c r="E348" s="219" t="s">
        <v>550</v>
      </c>
      <c r="F348" s="219" t="s">
        <v>551</v>
      </c>
      <c r="G348" s="206"/>
      <c r="H348" s="206"/>
      <c r="I348" s="209"/>
      <c r="J348" s="220">
        <f>BK348</f>
        <v>0</v>
      </c>
      <c r="K348" s="206"/>
      <c r="L348" s="211"/>
      <c r="M348" s="212"/>
      <c r="N348" s="213"/>
      <c r="O348" s="213"/>
      <c r="P348" s="214">
        <f>SUM(P349:P417)</f>
        <v>0</v>
      </c>
      <c r="Q348" s="213"/>
      <c r="R348" s="214">
        <f>SUM(R349:R417)</f>
        <v>255.73512</v>
      </c>
      <c r="S348" s="213"/>
      <c r="T348" s="215">
        <f>SUM(T349:T417)</f>
        <v>0</v>
      </c>
      <c r="AR348" s="216" t="s">
        <v>82</v>
      </c>
      <c r="AT348" s="217" t="s">
        <v>73</v>
      </c>
      <c r="AU348" s="217" t="s">
        <v>82</v>
      </c>
      <c r="AY348" s="216" t="s">
        <v>131</v>
      </c>
      <c r="BK348" s="218">
        <f>SUM(BK349:BK417)</f>
        <v>0</v>
      </c>
    </row>
    <row r="349" spans="2:65" s="1" customFormat="1" ht="38.25" customHeight="1">
      <c r="B349" s="46"/>
      <c r="C349" s="221" t="s">
        <v>552</v>
      </c>
      <c r="D349" s="221" t="s">
        <v>133</v>
      </c>
      <c r="E349" s="222" t="s">
        <v>553</v>
      </c>
      <c r="F349" s="223" t="s">
        <v>554</v>
      </c>
      <c r="G349" s="224" t="s">
        <v>326</v>
      </c>
      <c r="H349" s="225">
        <v>464.6</v>
      </c>
      <c r="I349" s="226"/>
      <c r="J349" s="227">
        <f>ROUND(I349*H349,2)</f>
        <v>0</v>
      </c>
      <c r="K349" s="223" t="s">
        <v>137</v>
      </c>
      <c r="L349" s="72"/>
      <c r="M349" s="228" t="s">
        <v>30</v>
      </c>
      <c r="N349" s="229" t="s">
        <v>45</v>
      </c>
      <c r="O349" s="47"/>
      <c r="P349" s="230">
        <f>O349*H349</f>
        <v>0</v>
      </c>
      <c r="Q349" s="230">
        <v>0.1554</v>
      </c>
      <c r="R349" s="230">
        <f>Q349*H349</f>
        <v>72.19884</v>
      </c>
      <c r="S349" s="230">
        <v>0</v>
      </c>
      <c r="T349" s="231">
        <f>S349*H349</f>
        <v>0</v>
      </c>
      <c r="AR349" s="24" t="s">
        <v>138</v>
      </c>
      <c r="AT349" s="24" t="s">
        <v>133</v>
      </c>
      <c r="AU349" s="24" t="s">
        <v>84</v>
      </c>
      <c r="AY349" s="24" t="s">
        <v>131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24" t="s">
        <v>82</v>
      </c>
      <c r="BK349" s="232">
        <f>ROUND(I349*H349,2)</f>
        <v>0</v>
      </c>
      <c r="BL349" s="24" t="s">
        <v>138</v>
      </c>
      <c r="BM349" s="24" t="s">
        <v>555</v>
      </c>
    </row>
    <row r="350" spans="2:51" s="11" customFormat="1" ht="13.5">
      <c r="B350" s="233"/>
      <c r="C350" s="234"/>
      <c r="D350" s="235" t="s">
        <v>140</v>
      </c>
      <c r="E350" s="236" t="s">
        <v>30</v>
      </c>
      <c r="F350" s="237" t="s">
        <v>141</v>
      </c>
      <c r="G350" s="234"/>
      <c r="H350" s="236" t="s">
        <v>30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140</v>
      </c>
      <c r="AU350" s="243" t="s">
        <v>84</v>
      </c>
      <c r="AV350" s="11" t="s">
        <v>82</v>
      </c>
      <c r="AW350" s="11" t="s">
        <v>37</v>
      </c>
      <c r="AX350" s="11" t="s">
        <v>74</v>
      </c>
      <c r="AY350" s="243" t="s">
        <v>131</v>
      </c>
    </row>
    <row r="351" spans="2:51" s="11" customFormat="1" ht="13.5">
      <c r="B351" s="233"/>
      <c r="C351" s="234"/>
      <c r="D351" s="235" t="s">
        <v>140</v>
      </c>
      <c r="E351" s="236" t="s">
        <v>30</v>
      </c>
      <c r="F351" s="237" t="s">
        <v>556</v>
      </c>
      <c r="G351" s="234"/>
      <c r="H351" s="236" t="s">
        <v>30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AT351" s="243" t="s">
        <v>140</v>
      </c>
      <c r="AU351" s="243" t="s">
        <v>84</v>
      </c>
      <c r="AV351" s="11" t="s">
        <v>82</v>
      </c>
      <c r="AW351" s="11" t="s">
        <v>37</v>
      </c>
      <c r="AX351" s="11" t="s">
        <v>74</v>
      </c>
      <c r="AY351" s="243" t="s">
        <v>131</v>
      </c>
    </row>
    <row r="352" spans="2:51" s="12" customFormat="1" ht="13.5">
      <c r="B352" s="244"/>
      <c r="C352" s="245"/>
      <c r="D352" s="235" t="s">
        <v>140</v>
      </c>
      <c r="E352" s="246" t="s">
        <v>30</v>
      </c>
      <c r="F352" s="247" t="s">
        <v>557</v>
      </c>
      <c r="G352" s="245"/>
      <c r="H352" s="248">
        <v>455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AT352" s="254" t="s">
        <v>140</v>
      </c>
      <c r="AU352" s="254" t="s">
        <v>84</v>
      </c>
      <c r="AV352" s="12" t="s">
        <v>84</v>
      </c>
      <c r="AW352" s="12" t="s">
        <v>37</v>
      </c>
      <c r="AX352" s="12" t="s">
        <v>74</v>
      </c>
      <c r="AY352" s="254" t="s">
        <v>131</v>
      </c>
    </row>
    <row r="353" spans="2:51" s="11" customFormat="1" ht="13.5">
      <c r="B353" s="233"/>
      <c r="C353" s="234"/>
      <c r="D353" s="235" t="s">
        <v>140</v>
      </c>
      <c r="E353" s="236" t="s">
        <v>30</v>
      </c>
      <c r="F353" s="237" t="s">
        <v>558</v>
      </c>
      <c r="G353" s="234"/>
      <c r="H353" s="236" t="s">
        <v>30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140</v>
      </c>
      <c r="AU353" s="243" t="s">
        <v>84</v>
      </c>
      <c r="AV353" s="11" t="s">
        <v>82</v>
      </c>
      <c r="AW353" s="11" t="s">
        <v>37</v>
      </c>
      <c r="AX353" s="11" t="s">
        <v>74</v>
      </c>
      <c r="AY353" s="243" t="s">
        <v>131</v>
      </c>
    </row>
    <row r="354" spans="2:51" s="12" customFormat="1" ht="13.5">
      <c r="B354" s="244"/>
      <c r="C354" s="245"/>
      <c r="D354" s="235" t="s">
        <v>140</v>
      </c>
      <c r="E354" s="246" t="s">
        <v>30</v>
      </c>
      <c r="F354" s="247" t="s">
        <v>559</v>
      </c>
      <c r="G354" s="245"/>
      <c r="H354" s="248">
        <v>9.6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AT354" s="254" t="s">
        <v>140</v>
      </c>
      <c r="AU354" s="254" t="s">
        <v>84</v>
      </c>
      <c r="AV354" s="12" t="s">
        <v>84</v>
      </c>
      <c r="AW354" s="12" t="s">
        <v>37</v>
      </c>
      <c r="AX354" s="12" t="s">
        <v>74</v>
      </c>
      <c r="AY354" s="254" t="s">
        <v>131</v>
      </c>
    </row>
    <row r="355" spans="2:51" s="13" customFormat="1" ht="13.5">
      <c r="B355" s="255"/>
      <c r="C355" s="256"/>
      <c r="D355" s="235" t="s">
        <v>140</v>
      </c>
      <c r="E355" s="257" t="s">
        <v>30</v>
      </c>
      <c r="F355" s="258" t="s">
        <v>146</v>
      </c>
      <c r="G355" s="256"/>
      <c r="H355" s="259">
        <v>464.6</v>
      </c>
      <c r="I355" s="260"/>
      <c r="J355" s="256"/>
      <c r="K355" s="256"/>
      <c r="L355" s="261"/>
      <c r="M355" s="262"/>
      <c r="N355" s="263"/>
      <c r="O355" s="263"/>
      <c r="P355" s="263"/>
      <c r="Q355" s="263"/>
      <c r="R355" s="263"/>
      <c r="S355" s="263"/>
      <c r="T355" s="264"/>
      <c r="AT355" s="265" t="s">
        <v>140</v>
      </c>
      <c r="AU355" s="265" t="s">
        <v>84</v>
      </c>
      <c r="AV355" s="13" t="s">
        <v>138</v>
      </c>
      <c r="AW355" s="13" t="s">
        <v>37</v>
      </c>
      <c r="AX355" s="13" t="s">
        <v>82</v>
      </c>
      <c r="AY355" s="265" t="s">
        <v>131</v>
      </c>
    </row>
    <row r="356" spans="2:51" s="11" customFormat="1" ht="13.5">
      <c r="B356" s="233"/>
      <c r="C356" s="234"/>
      <c r="D356" s="235" t="s">
        <v>140</v>
      </c>
      <c r="E356" s="236" t="s">
        <v>30</v>
      </c>
      <c r="F356" s="237" t="s">
        <v>451</v>
      </c>
      <c r="G356" s="234"/>
      <c r="H356" s="236" t="s">
        <v>30</v>
      </c>
      <c r="I356" s="238"/>
      <c r="J356" s="234"/>
      <c r="K356" s="234"/>
      <c r="L356" s="239"/>
      <c r="M356" s="240"/>
      <c r="N356" s="241"/>
      <c r="O356" s="241"/>
      <c r="P356" s="241"/>
      <c r="Q356" s="241"/>
      <c r="R356" s="241"/>
      <c r="S356" s="241"/>
      <c r="T356" s="242"/>
      <c r="AT356" s="243" t="s">
        <v>140</v>
      </c>
      <c r="AU356" s="243" t="s">
        <v>84</v>
      </c>
      <c r="AV356" s="11" t="s">
        <v>82</v>
      </c>
      <c r="AW356" s="11" t="s">
        <v>37</v>
      </c>
      <c r="AX356" s="11" t="s">
        <v>74</v>
      </c>
      <c r="AY356" s="243" t="s">
        <v>131</v>
      </c>
    </row>
    <row r="357" spans="2:51" s="11" customFormat="1" ht="13.5">
      <c r="B357" s="233"/>
      <c r="C357" s="234"/>
      <c r="D357" s="235" t="s">
        <v>140</v>
      </c>
      <c r="E357" s="236" t="s">
        <v>30</v>
      </c>
      <c r="F357" s="237" t="s">
        <v>560</v>
      </c>
      <c r="G357" s="234"/>
      <c r="H357" s="236" t="s">
        <v>30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140</v>
      </c>
      <c r="AU357" s="243" t="s">
        <v>84</v>
      </c>
      <c r="AV357" s="11" t="s">
        <v>82</v>
      </c>
      <c r="AW357" s="11" t="s">
        <v>37</v>
      </c>
      <c r="AX357" s="11" t="s">
        <v>74</v>
      </c>
      <c r="AY357" s="243" t="s">
        <v>131</v>
      </c>
    </row>
    <row r="358" spans="2:65" s="1" customFormat="1" ht="16.5" customHeight="1">
      <c r="B358" s="46"/>
      <c r="C358" s="277" t="s">
        <v>561</v>
      </c>
      <c r="D358" s="277" t="s">
        <v>258</v>
      </c>
      <c r="E358" s="278" t="s">
        <v>562</v>
      </c>
      <c r="F358" s="279" t="s">
        <v>563</v>
      </c>
      <c r="G358" s="280" t="s">
        <v>491</v>
      </c>
      <c r="H358" s="281">
        <v>460</v>
      </c>
      <c r="I358" s="282"/>
      <c r="J358" s="283">
        <f>ROUND(I358*H358,2)</f>
        <v>0</v>
      </c>
      <c r="K358" s="279" t="s">
        <v>137</v>
      </c>
      <c r="L358" s="284"/>
      <c r="M358" s="285" t="s">
        <v>30</v>
      </c>
      <c r="N358" s="286" t="s">
        <v>45</v>
      </c>
      <c r="O358" s="47"/>
      <c r="P358" s="230">
        <f>O358*H358</f>
        <v>0</v>
      </c>
      <c r="Q358" s="230">
        <v>0.0821</v>
      </c>
      <c r="R358" s="230">
        <f>Q358*H358</f>
        <v>37.766000000000005</v>
      </c>
      <c r="S358" s="230">
        <v>0</v>
      </c>
      <c r="T358" s="231">
        <f>S358*H358</f>
        <v>0</v>
      </c>
      <c r="AR358" s="24" t="s">
        <v>180</v>
      </c>
      <c r="AT358" s="24" t="s">
        <v>258</v>
      </c>
      <c r="AU358" s="24" t="s">
        <v>84</v>
      </c>
      <c r="AY358" s="24" t="s">
        <v>131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24" t="s">
        <v>82</v>
      </c>
      <c r="BK358" s="232">
        <f>ROUND(I358*H358,2)</f>
        <v>0</v>
      </c>
      <c r="BL358" s="24" t="s">
        <v>138</v>
      </c>
      <c r="BM358" s="24" t="s">
        <v>564</v>
      </c>
    </row>
    <row r="359" spans="2:51" s="11" customFormat="1" ht="13.5">
      <c r="B359" s="233"/>
      <c r="C359" s="234"/>
      <c r="D359" s="235" t="s">
        <v>140</v>
      </c>
      <c r="E359" s="236" t="s">
        <v>30</v>
      </c>
      <c r="F359" s="237" t="s">
        <v>565</v>
      </c>
      <c r="G359" s="234"/>
      <c r="H359" s="236" t="s">
        <v>30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140</v>
      </c>
      <c r="AU359" s="243" t="s">
        <v>84</v>
      </c>
      <c r="AV359" s="11" t="s">
        <v>82</v>
      </c>
      <c r="AW359" s="11" t="s">
        <v>37</v>
      </c>
      <c r="AX359" s="11" t="s">
        <v>74</v>
      </c>
      <c r="AY359" s="243" t="s">
        <v>131</v>
      </c>
    </row>
    <row r="360" spans="2:51" s="11" customFormat="1" ht="13.5">
      <c r="B360" s="233"/>
      <c r="C360" s="234"/>
      <c r="D360" s="235" t="s">
        <v>140</v>
      </c>
      <c r="E360" s="236" t="s">
        <v>30</v>
      </c>
      <c r="F360" s="237" t="s">
        <v>431</v>
      </c>
      <c r="G360" s="234"/>
      <c r="H360" s="236" t="s">
        <v>30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140</v>
      </c>
      <c r="AU360" s="243" t="s">
        <v>84</v>
      </c>
      <c r="AV360" s="11" t="s">
        <v>82</v>
      </c>
      <c r="AW360" s="11" t="s">
        <v>37</v>
      </c>
      <c r="AX360" s="11" t="s">
        <v>74</v>
      </c>
      <c r="AY360" s="243" t="s">
        <v>131</v>
      </c>
    </row>
    <row r="361" spans="2:51" s="12" customFormat="1" ht="13.5">
      <c r="B361" s="244"/>
      <c r="C361" s="245"/>
      <c r="D361" s="235" t="s">
        <v>140</v>
      </c>
      <c r="E361" s="246" t="s">
        <v>30</v>
      </c>
      <c r="F361" s="247" t="s">
        <v>566</v>
      </c>
      <c r="G361" s="245"/>
      <c r="H361" s="248">
        <v>460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AT361" s="254" t="s">
        <v>140</v>
      </c>
      <c r="AU361" s="254" t="s">
        <v>84</v>
      </c>
      <c r="AV361" s="12" t="s">
        <v>84</v>
      </c>
      <c r="AW361" s="12" t="s">
        <v>37</v>
      </c>
      <c r="AX361" s="12" t="s">
        <v>82</v>
      </c>
      <c r="AY361" s="254" t="s">
        <v>131</v>
      </c>
    </row>
    <row r="362" spans="2:65" s="1" customFormat="1" ht="16.5" customHeight="1">
      <c r="B362" s="46"/>
      <c r="C362" s="277" t="s">
        <v>567</v>
      </c>
      <c r="D362" s="277" t="s">
        <v>258</v>
      </c>
      <c r="E362" s="278" t="s">
        <v>568</v>
      </c>
      <c r="F362" s="279" t="s">
        <v>569</v>
      </c>
      <c r="G362" s="280" t="s">
        <v>491</v>
      </c>
      <c r="H362" s="281">
        <v>12.12</v>
      </c>
      <c r="I362" s="282"/>
      <c r="J362" s="283">
        <f>ROUND(I362*H362,2)</f>
        <v>0</v>
      </c>
      <c r="K362" s="279" t="s">
        <v>137</v>
      </c>
      <c r="L362" s="284"/>
      <c r="M362" s="285" t="s">
        <v>30</v>
      </c>
      <c r="N362" s="286" t="s">
        <v>45</v>
      </c>
      <c r="O362" s="47"/>
      <c r="P362" s="230">
        <f>O362*H362</f>
        <v>0</v>
      </c>
      <c r="Q362" s="230">
        <v>0.0585</v>
      </c>
      <c r="R362" s="230">
        <f>Q362*H362</f>
        <v>0.70902</v>
      </c>
      <c r="S362" s="230">
        <v>0</v>
      </c>
      <c r="T362" s="231">
        <f>S362*H362</f>
        <v>0</v>
      </c>
      <c r="AR362" s="24" t="s">
        <v>180</v>
      </c>
      <c r="AT362" s="24" t="s">
        <v>258</v>
      </c>
      <c r="AU362" s="24" t="s">
        <v>84</v>
      </c>
      <c r="AY362" s="24" t="s">
        <v>131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24" t="s">
        <v>82</v>
      </c>
      <c r="BK362" s="232">
        <f>ROUND(I362*H362,2)</f>
        <v>0</v>
      </c>
      <c r="BL362" s="24" t="s">
        <v>138</v>
      </c>
      <c r="BM362" s="24" t="s">
        <v>570</v>
      </c>
    </row>
    <row r="363" spans="2:51" s="11" customFormat="1" ht="13.5">
      <c r="B363" s="233"/>
      <c r="C363" s="234"/>
      <c r="D363" s="235" t="s">
        <v>140</v>
      </c>
      <c r="E363" s="236" t="s">
        <v>30</v>
      </c>
      <c r="F363" s="237" t="s">
        <v>571</v>
      </c>
      <c r="G363" s="234"/>
      <c r="H363" s="236" t="s">
        <v>30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140</v>
      </c>
      <c r="AU363" s="243" t="s">
        <v>84</v>
      </c>
      <c r="AV363" s="11" t="s">
        <v>82</v>
      </c>
      <c r="AW363" s="11" t="s">
        <v>37</v>
      </c>
      <c r="AX363" s="11" t="s">
        <v>74</v>
      </c>
      <c r="AY363" s="243" t="s">
        <v>131</v>
      </c>
    </row>
    <row r="364" spans="2:51" s="11" customFormat="1" ht="13.5">
      <c r="B364" s="233"/>
      <c r="C364" s="234"/>
      <c r="D364" s="235" t="s">
        <v>140</v>
      </c>
      <c r="E364" s="236" t="s">
        <v>30</v>
      </c>
      <c r="F364" s="237" t="s">
        <v>275</v>
      </c>
      <c r="G364" s="234"/>
      <c r="H364" s="236" t="s">
        <v>30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140</v>
      </c>
      <c r="AU364" s="243" t="s">
        <v>84</v>
      </c>
      <c r="AV364" s="11" t="s">
        <v>82</v>
      </c>
      <c r="AW364" s="11" t="s">
        <v>37</v>
      </c>
      <c r="AX364" s="11" t="s">
        <v>74</v>
      </c>
      <c r="AY364" s="243" t="s">
        <v>131</v>
      </c>
    </row>
    <row r="365" spans="2:51" s="12" customFormat="1" ht="13.5">
      <c r="B365" s="244"/>
      <c r="C365" s="245"/>
      <c r="D365" s="235" t="s">
        <v>140</v>
      </c>
      <c r="E365" s="246" t="s">
        <v>30</v>
      </c>
      <c r="F365" s="247" t="s">
        <v>572</v>
      </c>
      <c r="G365" s="245"/>
      <c r="H365" s="248">
        <v>12.12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AT365" s="254" t="s">
        <v>140</v>
      </c>
      <c r="AU365" s="254" t="s">
        <v>84</v>
      </c>
      <c r="AV365" s="12" t="s">
        <v>84</v>
      </c>
      <c r="AW365" s="12" t="s">
        <v>37</v>
      </c>
      <c r="AX365" s="12" t="s">
        <v>82</v>
      </c>
      <c r="AY365" s="254" t="s">
        <v>131</v>
      </c>
    </row>
    <row r="366" spans="2:65" s="1" customFormat="1" ht="38.25" customHeight="1">
      <c r="B366" s="46"/>
      <c r="C366" s="221" t="s">
        <v>573</v>
      </c>
      <c r="D366" s="221" t="s">
        <v>133</v>
      </c>
      <c r="E366" s="222" t="s">
        <v>574</v>
      </c>
      <c r="F366" s="223" t="s">
        <v>575</v>
      </c>
      <c r="G366" s="224" t="s">
        <v>326</v>
      </c>
      <c r="H366" s="225">
        <v>299.4</v>
      </c>
      <c r="I366" s="226"/>
      <c r="J366" s="227">
        <f>ROUND(I366*H366,2)</f>
        <v>0</v>
      </c>
      <c r="K366" s="223" t="s">
        <v>137</v>
      </c>
      <c r="L366" s="72"/>
      <c r="M366" s="228" t="s">
        <v>30</v>
      </c>
      <c r="N366" s="229" t="s">
        <v>45</v>
      </c>
      <c r="O366" s="47"/>
      <c r="P366" s="230">
        <f>O366*H366</f>
        <v>0</v>
      </c>
      <c r="Q366" s="230">
        <v>0.1295</v>
      </c>
      <c r="R366" s="230">
        <f>Q366*H366</f>
        <v>38.7723</v>
      </c>
      <c r="S366" s="230">
        <v>0</v>
      </c>
      <c r="T366" s="231">
        <f>S366*H366</f>
        <v>0</v>
      </c>
      <c r="AR366" s="24" t="s">
        <v>138</v>
      </c>
      <c r="AT366" s="24" t="s">
        <v>133</v>
      </c>
      <c r="AU366" s="24" t="s">
        <v>84</v>
      </c>
      <c r="AY366" s="24" t="s">
        <v>131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24" t="s">
        <v>82</v>
      </c>
      <c r="BK366" s="232">
        <f>ROUND(I366*H366,2)</f>
        <v>0</v>
      </c>
      <c r="BL366" s="24" t="s">
        <v>138</v>
      </c>
      <c r="BM366" s="24" t="s">
        <v>576</v>
      </c>
    </row>
    <row r="367" spans="2:51" s="11" customFormat="1" ht="13.5">
      <c r="B367" s="233"/>
      <c r="C367" s="234"/>
      <c r="D367" s="235" t="s">
        <v>140</v>
      </c>
      <c r="E367" s="236" t="s">
        <v>30</v>
      </c>
      <c r="F367" s="237" t="s">
        <v>141</v>
      </c>
      <c r="G367" s="234"/>
      <c r="H367" s="236" t="s">
        <v>30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140</v>
      </c>
      <c r="AU367" s="243" t="s">
        <v>84</v>
      </c>
      <c r="AV367" s="11" t="s">
        <v>82</v>
      </c>
      <c r="AW367" s="11" t="s">
        <v>37</v>
      </c>
      <c r="AX367" s="11" t="s">
        <v>74</v>
      </c>
      <c r="AY367" s="243" t="s">
        <v>131</v>
      </c>
    </row>
    <row r="368" spans="2:51" s="11" customFormat="1" ht="13.5">
      <c r="B368" s="233"/>
      <c r="C368" s="234"/>
      <c r="D368" s="235" t="s">
        <v>140</v>
      </c>
      <c r="E368" s="236" t="s">
        <v>30</v>
      </c>
      <c r="F368" s="237" t="s">
        <v>577</v>
      </c>
      <c r="G368" s="234"/>
      <c r="H368" s="236" t="s">
        <v>30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140</v>
      </c>
      <c r="AU368" s="243" t="s">
        <v>84</v>
      </c>
      <c r="AV368" s="11" t="s">
        <v>82</v>
      </c>
      <c r="AW368" s="11" t="s">
        <v>37</v>
      </c>
      <c r="AX368" s="11" t="s">
        <v>74</v>
      </c>
      <c r="AY368" s="243" t="s">
        <v>131</v>
      </c>
    </row>
    <row r="369" spans="2:51" s="12" customFormat="1" ht="13.5">
      <c r="B369" s="244"/>
      <c r="C369" s="245"/>
      <c r="D369" s="235" t="s">
        <v>140</v>
      </c>
      <c r="E369" s="246" t="s">
        <v>30</v>
      </c>
      <c r="F369" s="247" t="s">
        <v>578</v>
      </c>
      <c r="G369" s="245"/>
      <c r="H369" s="248">
        <v>285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AT369" s="254" t="s">
        <v>140</v>
      </c>
      <c r="AU369" s="254" t="s">
        <v>84</v>
      </c>
      <c r="AV369" s="12" t="s">
        <v>84</v>
      </c>
      <c r="AW369" s="12" t="s">
        <v>37</v>
      </c>
      <c r="AX369" s="12" t="s">
        <v>74</v>
      </c>
      <c r="AY369" s="254" t="s">
        <v>131</v>
      </c>
    </row>
    <row r="370" spans="2:51" s="14" customFormat="1" ht="13.5">
      <c r="B370" s="266"/>
      <c r="C370" s="267"/>
      <c r="D370" s="235" t="s">
        <v>140</v>
      </c>
      <c r="E370" s="268" t="s">
        <v>30</v>
      </c>
      <c r="F370" s="269" t="s">
        <v>253</v>
      </c>
      <c r="G370" s="267"/>
      <c r="H370" s="270">
        <v>285</v>
      </c>
      <c r="I370" s="271"/>
      <c r="J370" s="267"/>
      <c r="K370" s="267"/>
      <c r="L370" s="272"/>
      <c r="M370" s="273"/>
      <c r="N370" s="274"/>
      <c r="O370" s="274"/>
      <c r="P370" s="274"/>
      <c r="Q370" s="274"/>
      <c r="R370" s="274"/>
      <c r="S370" s="274"/>
      <c r="T370" s="275"/>
      <c r="AT370" s="276" t="s">
        <v>140</v>
      </c>
      <c r="AU370" s="276" t="s">
        <v>84</v>
      </c>
      <c r="AV370" s="14" t="s">
        <v>152</v>
      </c>
      <c r="AW370" s="14" t="s">
        <v>37</v>
      </c>
      <c r="AX370" s="14" t="s">
        <v>74</v>
      </c>
      <c r="AY370" s="276" t="s">
        <v>131</v>
      </c>
    </row>
    <row r="371" spans="2:51" s="11" customFormat="1" ht="13.5">
      <c r="B371" s="233"/>
      <c r="C371" s="234"/>
      <c r="D371" s="235" t="s">
        <v>140</v>
      </c>
      <c r="E371" s="236" t="s">
        <v>30</v>
      </c>
      <c r="F371" s="237" t="s">
        <v>579</v>
      </c>
      <c r="G371" s="234"/>
      <c r="H371" s="236" t="s">
        <v>30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140</v>
      </c>
      <c r="AU371" s="243" t="s">
        <v>84</v>
      </c>
      <c r="AV371" s="11" t="s">
        <v>82</v>
      </c>
      <c r="AW371" s="11" t="s">
        <v>37</v>
      </c>
      <c r="AX371" s="11" t="s">
        <v>74</v>
      </c>
      <c r="AY371" s="243" t="s">
        <v>131</v>
      </c>
    </row>
    <row r="372" spans="2:51" s="12" customFormat="1" ht="13.5">
      <c r="B372" s="244"/>
      <c r="C372" s="245"/>
      <c r="D372" s="235" t="s">
        <v>140</v>
      </c>
      <c r="E372" s="246" t="s">
        <v>30</v>
      </c>
      <c r="F372" s="247" t="s">
        <v>580</v>
      </c>
      <c r="G372" s="245"/>
      <c r="H372" s="248">
        <v>4.8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AT372" s="254" t="s">
        <v>140</v>
      </c>
      <c r="AU372" s="254" t="s">
        <v>84</v>
      </c>
      <c r="AV372" s="12" t="s">
        <v>84</v>
      </c>
      <c r="AW372" s="12" t="s">
        <v>37</v>
      </c>
      <c r="AX372" s="12" t="s">
        <v>74</v>
      </c>
      <c r="AY372" s="254" t="s">
        <v>131</v>
      </c>
    </row>
    <row r="373" spans="2:51" s="14" customFormat="1" ht="13.5">
      <c r="B373" s="266"/>
      <c r="C373" s="267"/>
      <c r="D373" s="235" t="s">
        <v>140</v>
      </c>
      <c r="E373" s="268" t="s">
        <v>30</v>
      </c>
      <c r="F373" s="269" t="s">
        <v>393</v>
      </c>
      <c r="G373" s="267"/>
      <c r="H373" s="270">
        <v>4.8</v>
      </c>
      <c r="I373" s="271"/>
      <c r="J373" s="267"/>
      <c r="K373" s="267"/>
      <c r="L373" s="272"/>
      <c r="M373" s="273"/>
      <c r="N373" s="274"/>
      <c r="O373" s="274"/>
      <c r="P373" s="274"/>
      <c r="Q373" s="274"/>
      <c r="R373" s="274"/>
      <c r="S373" s="274"/>
      <c r="T373" s="275"/>
      <c r="AT373" s="276" t="s">
        <v>140</v>
      </c>
      <c r="AU373" s="276" t="s">
        <v>84</v>
      </c>
      <c r="AV373" s="14" t="s">
        <v>152</v>
      </c>
      <c r="AW373" s="14" t="s">
        <v>37</v>
      </c>
      <c r="AX373" s="14" t="s">
        <v>74</v>
      </c>
      <c r="AY373" s="276" t="s">
        <v>131</v>
      </c>
    </row>
    <row r="374" spans="2:51" s="11" customFormat="1" ht="13.5">
      <c r="B374" s="233"/>
      <c r="C374" s="234"/>
      <c r="D374" s="235" t="s">
        <v>140</v>
      </c>
      <c r="E374" s="236" t="s">
        <v>30</v>
      </c>
      <c r="F374" s="237" t="s">
        <v>581</v>
      </c>
      <c r="G374" s="234"/>
      <c r="H374" s="236" t="s">
        <v>30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140</v>
      </c>
      <c r="AU374" s="243" t="s">
        <v>84</v>
      </c>
      <c r="AV374" s="11" t="s">
        <v>82</v>
      </c>
      <c r="AW374" s="11" t="s">
        <v>37</v>
      </c>
      <c r="AX374" s="11" t="s">
        <v>74</v>
      </c>
      <c r="AY374" s="243" t="s">
        <v>131</v>
      </c>
    </row>
    <row r="375" spans="2:51" s="12" customFormat="1" ht="13.5">
      <c r="B375" s="244"/>
      <c r="C375" s="245"/>
      <c r="D375" s="235" t="s">
        <v>140</v>
      </c>
      <c r="E375" s="246" t="s">
        <v>30</v>
      </c>
      <c r="F375" s="247" t="s">
        <v>559</v>
      </c>
      <c r="G375" s="245"/>
      <c r="H375" s="248">
        <v>9.6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AT375" s="254" t="s">
        <v>140</v>
      </c>
      <c r="AU375" s="254" t="s">
        <v>84</v>
      </c>
      <c r="AV375" s="12" t="s">
        <v>84</v>
      </c>
      <c r="AW375" s="12" t="s">
        <v>37</v>
      </c>
      <c r="AX375" s="12" t="s">
        <v>74</v>
      </c>
      <c r="AY375" s="254" t="s">
        <v>131</v>
      </c>
    </row>
    <row r="376" spans="2:51" s="14" customFormat="1" ht="13.5">
      <c r="B376" s="266"/>
      <c r="C376" s="267"/>
      <c r="D376" s="235" t="s">
        <v>140</v>
      </c>
      <c r="E376" s="268" t="s">
        <v>30</v>
      </c>
      <c r="F376" s="269" t="s">
        <v>582</v>
      </c>
      <c r="G376" s="267"/>
      <c r="H376" s="270">
        <v>9.6</v>
      </c>
      <c r="I376" s="271"/>
      <c r="J376" s="267"/>
      <c r="K376" s="267"/>
      <c r="L376" s="272"/>
      <c r="M376" s="273"/>
      <c r="N376" s="274"/>
      <c r="O376" s="274"/>
      <c r="P376" s="274"/>
      <c r="Q376" s="274"/>
      <c r="R376" s="274"/>
      <c r="S376" s="274"/>
      <c r="T376" s="275"/>
      <c r="AT376" s="276" t="s">
        <v>140</v>
      </c>
      <c r="AU376" s="276" t="s">
        <v>84</v>
      </c>
      <c r="AV376" s="14" t="s">
        <v>152</v>
      </c>
      <c r="AW376" s="14" t="s">
        <v>37</v>
      </c>
      <c r="AX376" s="14" t="s">
        <v>74</v>
      </c>
      <c r="AY376" s="276" t="s">
        <v>131</v>
      </c>
    </row>
    <row r="377" spans="2:51" s="13" customFormat="1" ht="13.5">
      <c r="B377" s="255"/>
      <c r="C377" s="256"/>
      <c r="D377" s="235" t="s">
        <v>140</v>
      </c>
      <c r="E377" s="257" t="s">
        <v>30</v>
      </c>
      <c r="F377" s="258" t="s">
        <v>146</v>
      </c>
      <c r="G377" s="256"/>
      <c r="H377" s="259">
        <v>299.4</v>
      </c>
      <c r="I377" s="260"/>
      <c r="J377" s="256"/>
      <c r="K377" s="256"/>
      <c r="L377" s="261"/>
      <c r="M377" s="262"/>
      <c r="N377" s="263"/>
      <c r="O377" s="263"/>
      <c r="P377" s="263"/>
      <c r="Q377" s="263"/>
      <c r="R377" s="263"/>
      <c r="S377" s="263"/>
      <c r="T377" s="264"/>
      <c r="AT377" s="265" t="s">
        <v>140</v>
      </c>
      <c r="AU377" s="265" t="s">
        <v>84</v>
      </c>
      <c r="AV377" s="13" t="s">
        <v>138</v>
      </c>
      <c r="AW377" s="13" t="s">
        <v>37</v>
      </c>
      <c r="AX377" s="13" t="s">
        <v>82</v>
      </c>
      <c r="AY377" s="265" t="s">
        <v>131</v>
      </c>
    </row>
    <row r="378" spans="2:65" s="1" customFormat="1" ht="16.5" customHeight="1">
      <c r="B378" s="46"/>
      <c r="C378" s="277" t="s">
        <v>583</v>
      </c>
      <c r="D378" s="277" t="s">
        <v>258</v>
      </c>
      <c r="E378" s="278" t="s">
        <v>584</v>
      </c>
      <c r="F378" s="279" t="s">
        <v>585</v>
      </c>
      <c r="G378" s="280" t="s">
        <v>491</v>
      </c>
      <c r="H378" s="281">
        <v>576</v>
      </c>
      <c r="I378" s="282"/>
      <c r="J378" s="283">
        <f>ROUND(I378*H378,2)</f>
        <v>0</v>
      </c>
      <c r="K378" s="279" t="s">
        <v>137</v>
      </c>
      <c r="L378" s="284"/>
      <c r="M378" s="285" t="s">
        <v>30</v>
      </c>
      <c r="N378" s="286" t="s">
        <v>45</v>
      </c>
      <c r="O378" s="47"/>
      <c r="P378" s="230">
        <f>O378*H378</f>
        <v>0</v>
      </c>
      <c r="Q378" s="230">
        <v>0.023</v>
      </c>
      <c r="R378" s="230">
        <f>Q378*H378</f>
        <v>13.248</v>
      </c>
      <c r="S378" s="230">
        <v>0</v>
      </c>
      <c r="T378" s="231">
        <f>S378*H378</f>
        <v>0</v>
      </c>
      <c r="AR378" s="24" t="s">
        <v>180</v>
      </c>
      <c r="AT378" s="24" t="s">
        <v>258</v>
      </c>
      <c r="AU378" s="24" t="s">
        <v>84</v>
      </c>
      <c r="AY378" s="24" t="s">
        <v>131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24" t="s">
        <v>82</v>
      </c>
      <c r="BK378" s="232">
        <f>ROUND(I378*H378,2)</f>
        <v>0</v>
      </c>
      <c r="BL378" s="24" t="s">
        <v>138</v>
      </c>
      <c r="BM378" s="24" t="s">
        <v>586</v>
      </c>
    </row>
    <row r="379" spans="2:51" s="11" customFormat="1" ht="13.5">
      <c r="B379" s="233"/>
      <c r="C379" s="234"/>
      <c r="D379" s="235" t="s">
        <v>140</v>
      </c>
      <c r="E379" s="236" t="s">
        <v>30</v>
      </c>
      <c r="F379" s="237" t="s">
        <v>587</v>
      </c>
      <c r="G379" s="234"/>
      <c r="H379" s="236" t="s">
        <v>30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140</v>
      </c>
      <c r="AU379" s="243" t="s">
        <v>84</v>
      </c>
      <c r="AV379" s="11" t="s">
        <v>82</v>
      </c>
      <c r="AW379" s="11" t="s">
        <v>37</v>
      </c>
      <c r="AX379" s="11" t="s">
        <v>74</v>
      </c>
      <c r="AY379" s="243" t="s">
        <v>131</v>
      </c>
    </row>
    <row r="380" spans="2:51" s="11" customFormat="1" ht="13.5">
      <c r="B380" s="233"/>
      <c r="C380" s="234"/>
      <c r="D380" s="235" t="s">
        <v>140</v>
      </c>
      <c r="E380" s="236" t="s">
        <v>30</v>
      </c>
      <c r="F380" s="237" t="s">
        <v>431</v>
      </c>
      <c r="G380" s="234"/>
      <c r="H380" s="236" t="s">
        <v>30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140</v>
      </c>
      <c r="AU380" s="243" t="s">
        <v>84</v>
      </c>
      <c r="AV380" s="11" t="s">
        <v>82</v>
      </c>
      <c r="AW380" s="11" t="s">
        <v>37</v>
      </c>
      <c r="AX380" s="11" t="s">
        <v>74</v>
      </c>
      <c r="AY380" s="243" t="s">
        <v>131</v>
      </c>
    </row>
    <row r="381" spans="2:51" s="12" customFormat="1" ht="13.5">
      <c r="B381" s="244"/>
      <c r="C381" s="245"/>
      <c r="D381" s="235" t="s">
        <v>140</v>
      </c>
      <c r="E381" s="246" t="s">
        <v>30</v>
      </c>
      <c r="F381" s="247" t="s">
        <v>588</v>
      </c>
      <c r="G381" s="245"/>
      <c r="H381" s="248">
        <v>576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AT381" s="254" t="s">
        <v>140</v>
      </c>
      <c r="AU381" s="254" t="s">
        <v>84</v>
      </c>
      <c r="AV381" s="12" t="s">
        <v>84</v>
      </c>
      <c r="AW381" s="12" t="s">
        <v>37</v>
      </c>
      <c r="AX381" s="12" t="s">
        <v>82</v>
      </c>
      <c r="AY381" s="254" t="s">
        <v>131</v>
      </c>
    </row>
    <row r="382" spans="2:65" s="1" customFormat="1" ht="16.5" customHeight="1">
      <c r="B382" s="46"/>
      <c r="C382" s="277" t="s">
        <v>589</v>
      </c>
      <c r="D382" s="277" t="s">
        <v>258</v>
      </c>
      <c r="E382" s="278" t="s">
        <v>590</v>
      </c>
      <c r="F382" s="279" t="s">
        <v>591</v>
      </c>
      <c r="G382" s="280" t="s">
        <v>491</v>
      </c>
      <c r="H382" s="281">
        <v>12.12</v>
      </c>
      <c r="I382" s="282"/>
      <c r="J382" s="283">
        <f>ROUND(I382*H382,2)</f>
        <v>0</v>
      </c>
      <c r="K382" s="279" t="s">
        <v>30</v>
      </c>
      <c r="L382" s="284"/>
      <c r="M382" s="285" t="s">
        <v>30</v>
      </c>
      <c r="N382" s="286" t="s">
        <v>45</v>
      </c>
      <c r="O382" s="47"/>
      <c r="P382" s="230">
        <f>O382*H382</f>
        <v>0</v>
      </c>
      <c r="Q382" s="230">
        <v>0.023</v>
      </c>
      <c r="R382" s="230">
        <f>Q382*H382</f>
        <v>0.27875999999999995</v>
      </c>
      <c r="S382" s="230">
        <v>0</v>
      </c>
      <c r="T382" s="231">
        <f>S382*H382</f>
        <v>0</v>
      </c>
      <c r="AR382" s="24" t="s">
        <v>180</v>
      </c>
      <c r="AT382" s="24" t="s">
        <v>258</v>
      </c>
      <c r="AU382" s="24" t="s">
        <v>84</v>
      </c>
      <c r="AY382" s="24" t="s">
        <v>131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24" t="s">
        <v>82</v>
      </c>
      <c r="BK382" s="232">
        <f>ROUND(I382*H382,2)</f>
        <v>0</v>
      </c>
      <c r="BL382" s="24" t="s">
        <v>138</v>
      </c>
      <c r="BM382" s="24" t="s">
        <v>592</v>
      </c>
    </row>
    <row r="383" spans="2:51" s="11" customFormat="1" ht="13.5">
      <c r="B383" s="233"/>
      <c r="C383" s="234"/>
      <c r="D383" s="235" t="s">
        <v>140</v>
      </c>
      <c r="E383" s="236" t="s">
        <v>30</v>
      </c>
      <c r="F383" s="237" t="s">
        <v>593</v>
      </c>
      <c r="G383" s="234"/>
      <c r="H383" s="236" t="s">
        <v>30</v>
      </c>
      <c r="I383" s="238"/>
      <c r="J383" s="234"/>
      <c r="K383" s="234"/>
      <c r="L383" s="239"/>
      <c r="M383" s="240"/>
      <c r="N383" s="241"/>
      <c r="O383" s="241"/>
      <c r="P383" s="241"/>
      <c r="Q383" s="241"/>
      <c r="R383" s="241"/>
      <c r="S383" s="241"/>
      <c r="T383" s="242"/>
      <c r="AT383" s="243" t="s">
        <v>140</v>
      </c>
      <c r="AU383" s="243" t="s">
        <v>84</v>
      </c>
      <c r="AV383" s="11" t="s">
        <v>82</v>
      </c>
      <c r="AW383" s="11" t="s">
        <v>37</v>
      </c>
      <c r="AX383" s="11" t="s">
        <v>74</v>
      </c>
      <c r="AY383" s="243" t="s">
        <v>131</v>
      </c>
    </row>
    <row r="384" spans="2:51" s="11" customFormat="1" ht="13.5">
      <c r="B384" s="233"/>
      <c r="C384" s="234"/>
      <c r="D384" s="235" t="s">
        <v>140</v>
      </c>
      <c r="E384" s="236" t="s">
        <v>30</v>
      </c>
      <c r="F384" s="237" t="s">
        <v>431</v>
      </c>
      <c r="G384" s="234"/>
      <c r="H384" s="236" t="s">
        <v>30</v>
      </c>
      <c r="I384" s="238"/>
      <c r="J384" s="234"/>
      <c r="K384" s="234"/>
      <c r="L384" s="239"/>
      <c r="M384" s="240"/>
      <c r="N384" s="241"/>
      <c r="O384" s="241"/>
      <c r="P384" s="241"/>
      <c r="Q384" s="241"/>
      <c r="R384" s="241"/>
      <c r="S384" s="241"/>
      <c r="T384" s="242"/>
      <c r="AT384" s="243" t="s">
        <v>140</v>
      </c>
      <c r="AU384" s="243" t="s">
        <v>84</v>
      </c>
      <c r="AV384" s="11" t="s">
        <v>82</v>
      </c>
      <c r="AW384" s="11" t="s">
        <v>37</v>
      </c>
      <c r="AX384" s="11" t="s">
        <v>74</v>
      </c>
      <c r="AY384" s="243" t="s">
        <v>131</v>
      </c>
    </row>
    <row r="385" spans="2:51" s="12" customFormat="1" ht="13.5">
      <c r="B385" s="244"/>
      <c r="C385" s="245"/>
      <c r="D385" s="235" t="s">
        <v>140</v>
      </c>
      <c r="E385" s="246" t="s">
        <v>30</v>
      </c>
      <c r="F385" s="247" t="s">
        <v>572</v>
      </c>
      <c r="G385" s="245"/>
      <c r="H385" s="248">
        <v>12.12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AT385" s="254" t="s">
        <v>140</v>
      </c>
      <c r="AU385" s="254" t="s">
        <v>84</v>
      </c>
      <c r="AV385" s="12" t="s">
        <v>84</v>
      </c>
      <c r="AW385" s="12" t="s">
        <v>37</v>
      </c>
      <c r="AX385" s="12" t="s">
        <v>82</v>
      </c>
      <c r="AY385" s="254" t="s">
        <v>131</v>
      </c>
    </row>
    <row r="386" spans="2:65" s="1" customFormat="1" ht="16.5" customHeight="1">
      <c r="B386" s="46"/>
      <c r="C386" s="277" t="s">
        <v>594</v>
      </c>
      <c r="D386" s="277" t="s">
        <v>258</v>
      </c>
      <c r="E386" s="278" t="s">
        <v>595</v>
      </c>
      <c r="F386" s="279" t="s">
        <v>596</v>
      </c>
      <c r="G386" s="280" t="s">
        <v>491</v>
      </c>
      <c r="H386" s="281">
        <v>12.12</v>
      </c>
      <c r="I386" s="282"/>
      <c r="J386" s="283">
        <f>ROUND(I386*H386,2)</f>
        <v>0</v>
      </c>
      <c r="K386" s="279" t="s">
        <v>30</v>
      </c>
      <c r="L386" s="284"/>
      <c r="M386" s="285" t="s">
        <v>30</v>
      </c>
      <c r="N386" s="286" t="s">
        <v>45</v>
      </c>
      <c r="O386" s="47"/>
      <c r="P386" s="230">
        <f>O386*H386</f>
        <v>0</v>
      </c>
      <c r="Q386" s="230">
        <v>0.023</v>
      </c>
      <c r="R386" s="230">
        <f>Q386*H386</f>
        <v>0.27875999999999995</v>
      </c>
      <c r="S386" s="230">
        <v>0</v>
      </c>
      <c r="T386" s="231">
        <f>S386*H386</f>
        <v>0</v>
      </c>
      <c r="AR386" s="24" t="s">
        <v>180</v>
      </c>
      <c r="AT386" s="24" t="s">
        <v>258</v>
      </c>
      <c r="AU386" s="24" t="s">
        <v>84</v>
      </c>
      <c r="AY386" s="24" t="s">
        <v>131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24" t="s">
        <v>82</v>
      </c>
      <c r="BK386" s="232">
        <f>ROUND(I386*H386,2)</f>
        <v>0</v>
      </c>
      <c r="BL386" s="24" t="s">
        <v>138</v>
      </c>
      <c r="BM386" s="24" t="s">
        <v>597</v>
      </c>
    </row>
    <row r="387" spans="2:51" s="11" customFormat="1" ht="13.5">
      <c r="B387" s="233"/>
      <c r="C387" s="234"/>
      <c r="D387" s="235" t="s">
        <v>140</v>
      </c>
      <c r="E387" s="236" t="s">
        <v>30</v>
      </c>
      <c r="F387" s="237" t="s">
        <v>598</v>
      </c>
      <c r="G387" s="234"/>
      <c r="H387" s="236" t="s">
        <v>30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140</v>
      </c>
      <c r="AU387" s="243" t="s">
        <v>84</v>
      </c>
      <c r="AV387" s="11" t="s">
        <v>82</v>
      </c>
      <c r="AW387" s="11" t="s">
        <v>37</v>
      </c>
      <c r="AX387" s="11" t="s">
        <v>74</v>
      </c>
      <c r="AY387" s="243" t="s">
        <v>131</v>
      </c>
    </row>
    <row r="388" spans="2:51" s="11" customFormat="1" ht="13.5">
      <c r="B388" s="233"/>
      <c r="C388" s="234"/>
      <c r="D388" s="235" t="s">
        <v>140</v>
      </c>
      <c r="E388" s="236" t="s">
        <v>30</v>
      </c>
      <c r="F388" s="237" t="s">
        <v>431</v>
      </c>
      <c r="G388" s="234"/>
      <c r="H388" s="236" t="s">
        <v>30</v>
      </c>
      <c r="I388" s="238"/>
      <c r="J388" s="234"/>
      <c r="K388" s="234"/>
      <c r="L388" s="239"/>
      <c r="M388" s="240"/>
      <c r="N388" s="241"/>
      <c r="O388" s="241"/>
      <c r="P388" s="241"/>
      <c r="Q388" s="241"/>
      <c r="R388" s="241"/>
      <c r="S388" s="241"/>
      <c r="T388" s="242"/>
      <c r="AT388" s="243" t="s">
        <v>140</v>
      </c>
      <c r="AU388" s="243" t="s">
        <v>84</v>
      </c>
      <c r="AV388" s="11" t="s">
        <v>82</v>
      </c>
      <c r="AW388" s="11" t="s">
        <v>37</v>
      </c>
      <c r="AX388" s="11" t="s">
        <v>74</v>
      </c>
      <c r="AY388" s="243" t="s">
        <v>131</v>
      </c>
    </row>
    <row r="389" spans="2:51" s="12" customFormat="1" ht="13.5">
      <c r="B389" s="244"/>
      <c r="C389" s="245"/>
      <c r="D389" s="235" t="s">
        <v>140</v>
      </c>
      <c r="E389" s="246" t="s">
        <v>30</v>
      </c>
      <c r="F389" s="247" t="s">
        <v>572</v>
      </c>
      <c r="G389" s="245"/>
      <c r="H389" s="248">
        <v>12.12</v>
      </c>
      <c r="I389" s="249"/>
      <c r="J389" s="245"/>
      <c r="K389" s="245"/>
      <c r="L389" s="250"/>
      <c r="M389" s="251"/>
      <c r="N389" s="252"/>
      <c r="O389" s="252"/>
      <c r="P389" s="252"/>
      <c r="Q389" s="252"/>
      <c r="R389" s="252"/>
      <c r="S389" s="252"/>
      <c r="T389" s="253"/>
      <c r="AT389" s="254" t="s">
        <v>140</v>
      </c>
      <c r="AU389" s="254" t="s">
        <v>84</v>
      </c>
      <c r="AV389" s="12" t="s">
        <v>84</v>
      </c>
      <c r="AW389" s="12" t="s">
        <v>37</v>
      </c>
      <c r="AX389" s="12" t="s">
        <v>82</v>
      </c>
      <c r="AY389" s="254" t="s">
        <v>131</v>
      </c>
    </row>
    <row r="390" spans="2:65" s="1" customFormat="1" ht="38.25" customHeight="1">
      <c r="B390" s="46"/>
      <c r="C390" s="221" t="s">
        <v>599</v>
      </c>
      <c r="D390" s="221" t="s">
        <v>133</v>
      </c>
      <c r="E390" s="222" t="s">
        <v>600</v>
      </c>
      <c r="F390" s="223" t="s">
        <v>601</v>
      </c>
      <c r="G390" s="224" t="s">
        <v>326</v>
      </c>
      <c r="H390" s="225">
        <v>97</v>
      </c>
      <c r="I390" s="226"/>
      <c r="J390" s="227">
        <f>ROUND(I390*H390,2)</f>
        <v>0</v>
      </c>
      <c r="K390" s="223" t="s">
        <v>30</v>
      </c>
      <c r="L390" s="72"/>
      <c r="M390" s="228" t="s">
        <v>30</v>
      </c>
      <c r="N390" s="229" t="s">
        <v>45</v>
      </c>
      <c r="O390" s="47"/>
      <c r="P390" s="230">
        <f>O390*H390</f>
        <v>0</v>
      </c>
      <c r="Q390" s="230">
        <v>0.53</v>
      </c>
      <c r="R390" s="230">
        <f>Q390*H390</f>
        <v>51.410000000000004</v>
      </c>
      <c r="S390" s="230">
        <v>0</v>
      </c>
      <c r="T390" s="231">
        <f>S390*H390</f>
        <v>0</v>
      </c>
      <c r="AR390" s="24" t="s">
        <v>138</v>
      </c>
      <c r="AT390" s="24" t="s">
        <v>133</v>
      </c>
      <c r="AU390" s="24" t="s">
        <v>84</v>
      </c>
      <c r="AY390" s="24" t="s">
        <v>131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24" t="s">
        <v>82</v>
      </c>
      <c r="BK390" s="232">
        <f>ROUND(I390*H390,2)</f>
        <v>0</v>
      </c>
      <c r="BL390" s="24" t="s">
        <v>138</v>
      </c>
      <c r="BM390" s="24" t="s">
        <v>602</v>
      </c>
    </row>
    <row r="391" spans="2:51" s="11" customFormat="1" ht="13.5">
      <c r="B391" s="233"/>
      <c r="C391" s="234"/>
      <c r="D391" s="235" t="s">
        <v>140</v>
      </c>
      <c r="E391" s="236" t="s">
        <v>30</v>
      </c>
      <c r="F391" s="237" t="s">
        <v>141</v>
      </c>
      <c r="G391" s="234"/>
      <c r="H391" s="236" t="s">
        <v>30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140</v>
      </c>
      <c r="AU391" s="243" t="s">
        <v>84</v>
      </c>
      <c r="AV391" s="11" t="s">
        <v>82</v>
      </c>
      <c r="AW391" s="11" t="s">
        <v>37</v>
      </c>
      <c r="AX391" s="11" t="s">
        <v>74</v>
      </c>
      <c r="AY391" s="243" t="s">
        <v>131</v>
      </c>
    </row>
    <row r="392" spans="2:51" s="12" customFormat="1" ht="13.5">
      <c r="B392" s="244"/>
      <c r="C392" s="245"/>
      <c r="D392" s="235" t="s">
        <v>140</v>
      </c>
      <c r="E392" s="246" t="s">
        <v>30</v>
      </c>
      <c r="F392" s="247" t="s">
        <v>603</v>
      </c>
      <c r="G392" s="245"/>
      <c r="H392" s="248">
        <v>97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AT392" s="254" t="s">
        <v>140</v>
      </c>
      <c r="AU392" s="254" t="s">
        <v>84</v>
      </c>
      <c r="AV392" s="12" t="s">
        <v>84</v>
      </c>
      <c r="AW392" s="12" t="s">
        <v>37</v>
      </c>
      <c r="AX392" s="12" t="s">
        <v>82</v>
      </c>
      <c r="AY392" s="254" t="s">
        <v>131</v>
      </c>
    </row>
    <row r="393" spans="2:65" s="1" customFormat="1" ht="25.5" customHeight="1">
      <c r="B393" s="46"/>
      <c r="C393" s="221" t="s">
        <v>604</v>
      </c>
      <c r="D393" s="221" t="s">
        <v>133</v>
      </c>
      <c r="E393" s="222" t="s">
        <v>605</v>
      </c>
      <c r="F393" s="223" t="s">
        <v>606</v>
      </c>
      <c r="G393" s="224" t="s">
        <v>491</v>
      </c>
      <c r="H393" s="225">
        <v>2</v>
      </c>
      <c r="I393" s="226"/>
      <c r="J393" s="227">
        <f>ROUND(I393*H393,2)</f>
        <v>0</v>
      </c>
      <c r="K393" s="223" t="s">
        <v>30</v>
      </c>
      <c r="L393" s="72"/>
      <c r="M393" s="228" t="s">
        <v>30</v>
      </c>
      <c r="N393" s="229" t="s">
        <v>45</v>
      </c>
      <c r="O393" s="47"/>
      <c r="P393" s="230">
        <f>O393*H393</f>
        <v>0</v>
      </c>
      <c r="Q393" s="230">
        <v>0.53</v>
      </c>
      <c r="R393" s="230">
        <f>Q393*H393</f>
        <v>1.06</v>
      </c>
      <c r="S393" s="230">
        <v>0</v>
      </c>
      <c r="T393" s="231">
        <f>S393*H393</f>
        <v>0</v>
      </c>
      <c r="AR393" s="24" t="s">
        <v>138</v>
      </c>
      <c r="AT393" s="24" t="s">
        <v>133</v>
      </c>
      <c r="AU393" s="24" t="s">
        <v>84</v>
      </c>
      <c r="AY393" s="24" t="s">
        <v>131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24" t="s">
        <v>82</v>
      </c>
      <c r="BK393" s="232">
        <f>ROUND(I393*H393,2)</f>
        <v>0</v>
      </c>
      <c r="BL393" s="24" t="s">
        <v>138</v>
      </c>
      <c r="BM393" s="24" t="s">
        <v>607</v>
      </c>
    </row>
    <row r="394" spans="2:51" s="11" customFormat="1" ht="13.5">
      <c r="B394" s="233"/>
      <c r="C394" s="234"/>
      <c r="D394" s="235" t="s">
        <v>140</v>
      </c>
      <c r="E394" s="236" t="s">
        <v>30</v>
      </c>
      <c r="F394" s="237" t="s">
        <v>141</v>
      </c>
      <c r="G394" s="234"/>
      <c r="H394" s="236" t="s">
        <v>30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140</v>
      </c>
      <c r="AU394" s="243" t="s">
        <v>84</v>
      </c>
      <c r="AV394" s="11" t="s">
        <v>82</v>
      </c>
      <c r="AW394" s="11" t="s">
        <v>37</v>
      </c>
      <c r="AX394" s="11" t="s">
        <v>74</v>
      </c>
      <c r="AY394" s="243" t="s">
        <v>131</v>
      </c>
    </row>
    <row r="395" spans="2:51" s="12" customFormat="1" ht="13.5">
      <c r="B395" s="244"/>
      <c r="C395" s="245"/>
      <c r="D395" s="235" t="s">
        <v>140</v>
      </c>
      <c r="E395" s="246" t="s">
        <v>30</v>
      </c>
      <c r="F395" s="247" t="s">
        <v>84</v>
      </c>
      <c r="G395" s="245"/>
      <c r="H395" s="248">
        <v>2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AT395" s="254" t="s">
        <v>140</v>
      </c>
      <c r="AU395" s="254" t="s">
        <v>84</v>
      </c>
      <c r="AV395" s="12" t="s">
        <v>84</v>
      </c>
      <c r="AW395" s="12" t="s">
        <v>37</v>
      </c>
      <c r="AX395" s="12" t="s">
        <v>82</v>
      </c>
      <c r="AY395" s="254" t="s">
        <v>131</v>
      </c>
    </row>
    <row r="396" spans="2:65" s="1" customFormat="1" ht="25.5" customHeight="1">
      <c r="B396" s="46"/>
      <c r="C396" s="221" t="s">
        <v>608</v>
      </c>
      <c r="D396" s="221" t="s">
        <v>133</v>
      </c>
      <c r="E396" s="222" t="s">
        <v>609</v>
      </c>
      <c r="F396" s="223" t="s">
        <v>610</v>
      </c>
      <c r="G396" s="224" t="s">
        <v>491</v>
      </c>
      <c r="H396" s="225">
        <v>16</v>
      </c>
      <c r="I396" s="226"/>
      <c r="J396" s="227">
        <f>ROUND(I396*H396,2)</f>
        <v>0</v>
      </c>
      <c r="K396" s="223" t="s">
        <v>30</v>
      </c>
      <c r="L396" s="72"/>
      <c r="M396" s="228" t="s">
        <v>30</v>
      </c>
      <c r="N396" s="229" t="s">
        <v>45</v>
      </c>
      <c r="O396" s="47"/>
      <c r="P396" s="230">
        <f>O396*H396</f>
        <v>0</v>
      </c>
      <c r="Q396" s="230">
        <v>0.215</v>
      </c>
      <c r="R396" s="230">
        <f>Q396*H396</f>
        <v>3.44</v>
      </c>
      <c r="S396" s="230">
        <v>0</v>
      </c>
      <c r="T396" s="231">
        <f>S396*H396</f>
        <v>0</v>
      </c>
      <c r="AR396" s="24" t="s">
        <v>138</v>
      </c>
      <c r="AT396" s="24" t="s">
        <v>133</v>
      </c>
      <c r="AU396" s="24" t="s">
        <v>84</v>
      </c>
      <c r="AY396" s="24" t="s">
        <v>131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24" t="s">
        <v>82</v>
      </c>
      <c r="BK396" s="232">
        <f>ROUND(I396*H396,2)</f>
        <v>0</v>
      </c>
      <c r="BL396" s="24" t="s">
        <v>138</v>
      </c>
      <c r="BM396" s="24" t="s">
        <v>611</v>
      </c>
    </row>
    <row r="397" spans="2:51" s="11" customFormat="1" ht="13.5">
      <c r="B397" s="233"/>
      <c r="C397" s="234"/>
      <c r="D397" s="235" t="s">
        <v>140</v>
      </c>
      <c r="E397" s="236" t="s">
        <v>30</v>
      </c>
      <c r="F397" s="237" t="s">
        <v>141</v>
      </c>
      <c r="G397" s="234"/>
      <c r="H397" s="236" t="s">
        <v>30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140</v>
      </c>
      <c r="AU397" s="243" t="s">
        <v>84</v>
      </c>
      <c r="AV397" s="11" t="s">
        <v>82</v>
      </c>
      <c r="AW397" s="11" t="s">
        <v>37</v>
      </c>
      <c r="AX397" s="11" t="s">
        <v>74</v>
      </c>
      <c r="AY397" s="243" t="s">
        <v>131</v>
      </c>
    </row>
    <row r="398" spans="2:51" s="12" customFormat="1" ht="13.5">
      <c r="B398" s="244"/>
      <c r="C398" s="245"/>
      <c r="D398" s="235" t="s">
        <v>140</v>
      </c>
      <c r="E398" s="246" t="s">
        <v>30</v>
      </c>
      <c r="F398" s="247" t="s">
        <v>235</v>
      </c>
      <c r="G398" s="245"/>
      <c r="H398" s="248">
        <v>16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AT398" s="254" t="s">
        <v>140</v>
      </c>
      <c r="AU398" s="254" t="s">
        <v>84</v>
      </c>
      <c r="AV398" s="12" t="s">
        <v>84</v>
      </c>
      <c r="AW398" s="12" t="s">
        <v>37</v>
      </c>
      <c r="AX398" s="12" t="s">
        <v>82</v>
      </c>
      <c r="AY398" s="254" t="s">
        <v>131</v>
      </c>
    </row>
    <row r="399" spans="2:65" s="1" customFormat="1" ht="25.5" customHeight="1">
      <c r="B399" s="46"/>
      <c r="C399" s="221" t="s">
        <v>612</v>
      </c>
      <c r="D399" s="221" t="s">
        <v>133</v>
      </c>
      <c r="E399" s="222" t="s">
        <v>613</v>
      </c>
      <c r="F399" s="223" t="s">
        <v>614</v>
      </c>
      <c r="G399" s="224" t="s">
        <v>326</v>
      </c>
      <c r="H399" s="225">
        <v>150</v>
      </c>
      <c r="I399" s="226"/>
      <c r="J399" s="227">
        <f>ROUND(I399*H399,2)</f>
        <v>0</v>
      </c>
      <c r="K399" s="223" t="s">
        <v>137</v>
      </c>
      <c r="L399" s="72"/>
      <c r="M399" s="228" t="s">
        <v>30</v>
      </c>
      <c r="N399" s="229" t="s">
        <v>45</v>
      </c>
      <c r="O399" s="47"/>
      <c r="P399" s="230">
        <f>O399*H399</f>
        <v>0</v>
      </c>
      <c r="Q399" s="230">
        <v>0.203</v>
      </c>
      <c r="R399" s="230">
        <f>Q399*H399</f>
        <v>30.450000000000003</v>
      </c>
      <c r="S399" s="230">
        <v>0</v>
      </c>
      <c r="T399" s="231">
        <f>S399*H399</f>
        <v>0</v>
      </c>
      <c r="AR399" s="24" t="s">
        <v>138</v>
      </c>
      <c r="AT399" s="24" t="s">
        <v>133</v>
      </c>
      <c r="AU399" s="24" t="s">
        <v>84</v>
      </c>
      <c r="AY399" s="24" t="s">
        <v>131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24" t="s">
        <v>82</v>
      </c>
      <c r="BK399" s="232">
        <f>ROUND(I399*H399,2)</f>
        <v>0</v>
      </c>
      <c r="BL399" s="24" t="s">
        <v>138</v>
      </c>
      <c r="BM399" s="24" t="s">
        <v>615</v>
      </c>
    </row>
    <row r="400" spans="2:51" s="11" customFormat="1" ht="13.5">
      <c r="B400" s="233"/>
      <c r="C400" s="234"/>
      <c r="D400" s="235" t="s">
        <v>140</v>
      </c>
      <c r="E400" s="236" t="s">
        <v>30</v>
      </c>
      <c r="F400" s="237" t="s">
        <v>616</v>
      </c>
      <c r="G400" s="234"/>
      <c r="H400" s="236" t="s">
        <v>30</v>
      </c>
      <c r="I400" s="238"/>
      <c r="J400" s="234"/>
      <c r="K400" s="234"/>
      <c r="L400" s="239"/>
      <c r="M400" s="240"/>
      <c r="N400" s="241"/>
      <c r="O400" s="241"/>
      <c r="P400" s="241"/>
      <c r="Q400" s="241"/>
      <c r="R400" s="241"/>
      <c r="S400" s="241"/>
      <c r="T400" s="242"/>
      <c r="AT400" s="243" t="s">
        <v>140</v>
      </c>
      <c r="AU400" s="243" t="s">
        <v>84</v>
      </c>
      <c r="AV400" s="11" t="s">
        <v>82</v>
      </c>
      <c r="AW400" s="11" t="s">
        <v>37</v>
      </c>
      <c r="AX400" s="11" t="s">
        <v>74</v>
      </c>
      <c r="AY400" s="243" t="s">
        <v>131</v>
      </c>
    </row>
    <row r="401" spans="2:51" s="12" customFormat="1" ht="13.5">
      <c r="B401" s="244"/>
      <c r="C401" s="245"/>
      <c r="D401" s="235" t="s">
        <v>140</v>
      </c>
      <c r="E401" s="246" t="s">
        <v>30</v>
      </c>
      <c r="F401" s="247" t="s">
        <v>617</v>
      </c>
      <c r="G401" s="245"/>
      <c r="H401" s="248">
        <v>150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AT401" s="254" t="s">
        <v>140</v>
      </c>
      <c r="AU401" s="254" t="s">
        <v>84</v>
      </c>
      <c r="AV401" s="12" t="s">
        <v>84</v>
      </c>
      <c r="AW401" s="12" t="s">
        <v>37</v>
      </c>
      <c r="AX401" s="12" t="s">
        <v>82</v>
      </c>
      <c r="AY401" s="254" t="s">
        <v>131</v>
      </c>
    </row>
    <row r="402" spans="2:65" s="1" customFormat="1" ht="38.25" customHeight="1">
      <c r="B402" s="46"/>
      <c r="C402" s="221" t="s">
        <v>618</v>
      </c>
      <c r="D402" s="221" t="s">
        <v>133</v>
      </c>
      <c r="E402" s="222" t="s">
        <v>619</v>
      </c>
      <c r="F402" s="223" t="s">
        <v>620</v>
      </c>
      <c r="G402" s="224" t="s">
        <v>326</v>
      </c>
      <c r="H402" s="225">
        <v>150</v>
      </c>
      <c r="I402" s="226"/>
      <c r="J402" s="227">
        <f>ROUND(I402*H402,2)</f>
        <v>0</v>
      </c>
      <c r="K402" s="223" t="s">
        <v>137</v>
      </c>
      <c r="L402" s="72"/>
      <c r="M402" s="228" t="s">
        <v>30</v>
      </c>
      <c r="N402" s="229" t="s">
        <v>45</v>
      </c>
      <c r="O402" s="47"/>
      <c r="P402" s="230">
        <f>O402*H402</f>
        <v>0</v>
      </c>
      <c r="Q402" s="230">
        <v>6E-05</v>
      </c>
      <c r="R402" s="230">
        <f>Q402*H402</f>
        <v>0.009000000000000001</v>
      </c>
      <c r="S402" s="230">
        <v>0</v>
      </c>
      <c r="T402" s="231">
        <f>S402*H402</f>
        <v>0</v>
      </c>
      <c r="AR402" s="24" t="s">
        <v>138</v>
      </c>
      <c r="AT402" s="24" t="s">
        <v>133</v>
      </c>
      <c r="AU402" s="24" t="s">
        <v>84</v>
      </c>
      <c r="AY402" s="24" t="s">
        <v>131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24" t="s">
        <v>82</v>
      </c>
      <c r="BK402" s="232">
        <f>ROUND(I402*H402,2)</f>
        <v>0</v>
      </c>
      <c r="BL402" s="24" t="s">
        <v>138</v>
      </c>
      <c r="BM402" s="24" t="s">
        <v>621</v>
      </c>
    </row>
    <row r="403" spans="2:51" s="11" customFormat="1" ht="13.5">
      <c r="B403" s="233"/>
      <c r="C403" s="234"/>
      <c r="D403" s="235" t="s">
        <v>140</v>
      </c>
      <c r="E403" s="236" t="s">
        <v>30</v>
      </c>
      <c r="F403" s="237" t="s">
        <v>616</v>
      </c>
      <c r="G403" s="234"/>
      <c r="H403" s="236" t="s">
        <v>30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140</v>
      </c>
      <c r="AU403" s="243" t="s">
        <v>84</v>
      </c>
      <c r="AV403" s="11" t="s">
        <v>82</v>
      </c>
      <c r="AW403" s="11" t="s">
        <v>37</v>
      </c>
      <c r="AX403" s="11" t="s">
        <v>74</v>
      </c>
      <c r="AY403" s="243" t="s">
        <v>131</v>
      </c>
    </row>
    <row r="404" spans="2:51" s="12" customFormat="1" ht="13.5">
      <c r="B404" s="244"/>
      <c r="C404" s="245"/>
      <c r="D404" s="235" t="s">
        <v>140</v>
      </c>
      <c r="E404" s="246" t="s">
        <v>30</v>
      </c>
      <c r="F404" s="247" t="s">
        <v>617</v>
      </c>
      <c r="G404" s="245"/>
      <c r="H404" s="248">
        <v>150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AT404" s="254" t="s">
        <v>140</v>
      </c>
      <c r="AU404" s="254" t="s">
        <v>84</v>
      </c>
      <c r="AV404" s="12" t="s">
        <v>84</v>
      </c>
      <c r="AW404" s="12" t="s">
        <v>37</v>
      </c>
      <c r="AX404" s="12" t="s">
        <v>82</v>
      </c>
      <c r="AY404" s="254" t="s">
        <v>131</v>
      </c>
    </row>
    <row r="405" spans="2:65" s="1" customFormat="1" ht="25.5" customHeight="1">
      <c r="B405" s="46"/>
      <c r="C405" s="221" t="s">
        <v>622</v>
      </c>
      <c r="D405" s="221" t="s">
        <v>133</v>
      </c>
      <c r="E405" s="222" t="s">
        <v>623</v>
      </c>
      <c r="F405" s="223" t="s">
        <v>624</v>
      </c>
      <c r="G405" s="224" t="s">
        <v>326</v>
      </c>
      <c r="H405" s="225">
        <v>150</v>
      </c>
      <c r="I405" s="226"/>
      <c r="J405" s="227">
        <f>ROUND(I405*H405,2)</f>
        <v>0</v>
      </c>
      <c r="K405" s="223" t="s">
        <v>137</v>
      </c>
      <c r="L405" s="72"/>
      <c r="M405" s="228" t="s">
        <v>30</v>
      </c>
      <c r="N405" s="229" t="s">
        <v>45</v>
      </c>
      <c r="O405" s="47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AR405" s="24" t="s">
        <v>138</v>
      </c>
      <c r="AT405" s="24" t="s">
        <v>133</v>
      </c>
      <c r="AU405" s="24" t="s">
        <v>84</v>
      </c>
      <c r="AY405" s="24" t="s">
        <v>131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24" t="s">
        <v>82</v>
      </c>
      <c r="BK405" s="232">
        <f>ROUND(I405*H405,2)</f>
        <v>0</v>
      </c>
      <c r="BL405" s="24" t="s">
        <v>138</v>
      </c>
      <c r="BM405" s="24" t="s">
        <v>625</v>
      </c>
    </row>
    <row r="406" spans="2:51" s="11" customFormat="1" ht="13.5">
      <c r="B406" s="233"/>
      <c r="C406" s="234"/>
      <c r="D406" s="235" t="s">
        <v>140</v>
      </c>
      <c r="E406" s="236" t="s">
        <v>30</v>
      </c>
      <c r="F406" s="237" t="s">
        <v>616</v>
      </c>
      <c r="G406" s="234"/>
      <c r="H406" s="236" t="s">
        <v>30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140</v>
      </c>
      <c r="AU406" s="243" t="s">
        <v>84</v>
      </c>
      <c r="AV406" s="11" t="s">
        <v>82</v>
      </c>
      <c r="AW406" s="11" t="s">
        <v>37</v>
      </c>
      <c r="AX406" s="11" t="s">
        <v>74</v>
      </c>
      <c r="AY406" s="243" t="s">
        <v>131</v>
      </c>
    </row>
    <row r="407" spans="2:51" s="12" customFormat="1" ht="13.5">
      <c r="B407" s="244"/>
      <c r="C407" s="245"/>
      <c r="D407" s="235" t="s">
        <v>140</v>
      </c>
      <c r="E407" s="246" t="s">
        <v>30</v>
      </c>
      <c r="F407" s="247" t="s">
        <v>617</v>
      </c>
      <c r="G407" s="245"/>
      <c r="H407" s="248">
        <v>150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AT407" s="254" t="s">
        <v>140</v>
      </c>
      <c r="AU407" s="254" t="s">
        <v>84</v>
      </c>
      <c r="AV407" s="12" t="s">
        <v>84</v>
      </c>
      <c r="AW407" s="12" t="s">
        <v>37</v>
      </c>
      <c r="AX407" s="12" t="s">
        <v>82</v>
      </c>
      <c r="AY407" s="254" t="s">
        <v>131</v>
      </c>
    </row>
    <row r="408" spans="2:65" s="1" customFormat="1" ht="16.5" customHeight="1">
      <c r="B408" s="46"/>
      <c r="C408" s="221" t="s">
        <v>626</v>
      </c>
      <c r="D408" s="221" t="s">
        <v>133</v>
      </c>
      <c r="E408" s="222" t="s">
        <v>627</v>
      </c>
      <c r="F408" s="223" t="s">
        <v>628</v>
      </c>
      <c r="G408" s="224" t="s">
        <v>326</v>
      </c>
      <c r="H408" s="225">
        <v>150</v>
      </c>
      <c r="I408" s="226"/>
      <c r="J408" s="227">
        <f>ROUND(I408*H408,2)</f>
        <v>0</v>
      </c>
      <c r="K408" s="223" t="s">
        <v>30</v>
      </c>
      <c r="L408" s="72"/>
      <c r="M408" s="228" t="s">
        <v>30</v>
      </c>
      <c r="N408" s="229" t="s">
        <v>45</v>
      </c>
      <c r="O408" s="47"/>
      <c r="P408" s="230">
        <f>O408*H408</f>
        <v>0</v>
      </c>
      <c r="Q408" s="230">
        <v>0</v>
      </c>
      <c r="R408" s="230">
        <f>Q408*H408</f>
        <v>0</v>
      </c>
      <c r="S408" s="230">
        <v>0</v>
      </c>
      <c r="T408" s="231">
        <f>S408*H408</f>
        <v>0</v>
      </c>
      <c r="AR408" s="24" t="s">
        <v>138</v>
      </c>
      <c r="AT408" s="24" t="s">
        <v>133</v>
      </c>
      <c r="AU408" s="24" t="s">
        <v>84</v>
      </c>
      <c r="AY408" s="24" t="s">
        <v>131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24" t="s">
        <v>82</v>
      </c>
      <c r="BK408" s="232">
        <f>ROUND(I408*H408,2)</f>
        <v>0</v>
      </c>
      <c r="BL408" s="24" t="s">
        <v>138</v>
      </c>
      <c r="BM408" s="24" t="s">
        <v>629</v>
      </c>
    </row>
    <row r="409" spans="2:51" s="11" customFormat="1" ht="13.5">
      <c r="B409" s="233"/>
      <c r="C409" s="234"/>
      <c r="D409" s="235" t="s">
        <v>140</v>
      </c>
      <c r="E409" s="236" t="s">
        <v>30</v>
      </c>
      <c r="F409" s="237" t="s">
        <v>630</v>
      </c>
      <c r="G409" s="234"/>
      <c r="H409" s="236" t="s">
        <v>30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140</v>
      </c>
      <c r="AU409" s="243" t="s">
        <v>84</v>
      </c>
      <c r="AV409" s="11" t="s">
        <v>82</v>
      </c>
      <c r="AW409" s="11" t="s">
        <v>37</v>
      </c>
      <c r="AX409" s="11" t="s">
        <v>74</v>
      </c>
      <c r="AY409" s="243" t="s">
        <v>131</v>
      </c>
    </row>
    <row r="410" spans="2:51" s="12" customFormat="1" ht="13.5">
      <c r="B410" s="244"/>
      <c r="C410" s="245"/>
      <c r="D410" s="235" t="s">
        <v>140</v>
      </c>
      <c r="E410" s="246" t="s">
        <v>30</v>
      </c>
      <c r="F410" s="247" t="s">
        <v>617</v>
      </c>
      <c r="G410" s="245"/>
      <c r="H410" s="248">
        <v>150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AT410" s="254" t="s">
        <v>140</v>
      </c>
      <c r="AU410" s="254" t="s">
        <v>84</v>
      </c>
      <c r="AV410" s="12" t="s">
        <v>84</v>
      </c>
      <c r="AW410" s="12" t="s">
        <v>37</v>
      </c>
      <c r="AX410" s="12" t="s">
        <v>82</v>
      </c>
      <c r="AY410" s="254" t="s">
        <v>131</v>
      </c>
    </row>
    <row r="411" spans="2:65" s="1" customFormat="1" ht="16.5" customHeight="1">
      <c r="B411" s="46"/>
      <c r="C411" s="277" t="s">
        <v>631</v>
      </c>
      <c r="D411" s="277" t="s">
        <v>258</v>
      </c>
      <c r="E411" s="278" t="s">
        <v>632</v>
      </c>
      <c r="F411" s="279" t="s">
        <v>633</v>
      </c>
      <c r="G411" s="280" t="s">
        <v>326</v>
      </c>
      <c r="H411" s="281">
        <v>150</v>
      </c>
      <c r="I411" s="282"/>
      <c r="J411" s="283">
        <f>ROUND(I411*H411,2)</f>
        <v>0</v>
      </c>
      <c r="K411" s="279" t="s">
        <v>30</v>
      </c>
      <c r="L411" s="284"/>
      <c r="M411" s="285" t="s">
        <v>30</v>
      </c>
      <c r="N411" s="286" t="s">
        <v>45</v>
      </c>
      <c r="O411" s="47"/>
      <c r="P411" s="230">
        <f>O411*H411</f>
        <v>0</v>
      </c>
      <c r="Q411" s="230">
        <v>0.0005</v>
      </c>
      <c r="R411" s="230">
        <f>Q411*H411</f>
        <v>0.075</v>
      </c>
      <c r="S411" s="230">
        <v>0</v>
      </c>
      <c r="T411" s="231">
        <f>S411*H411</f>
        <v>0</v>
      </c>
      <c r="AR411" s="24" t="s">
        <v>180</v>
      </c>
      <c r="AT411" s="24" t="s">
        <v>258</v>
      </c>
      <c r="AU411" s="24" t="s">
        <v>84</v>
      </c>
      <c r="AY411" s="24" t="s">
        <v>131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24" t="s">
        <v>82</v>
      </c>
      <c r="BK411" s="232">
        <f>ROUND(I411*H411,2)</f>
        <v>0</v>
      </c>
      <c r="BL411" s="24" t="s">
        <v>138</v>
      </c>
      <c r="BM411" s="24" t="s">
        <v>634</v>
      </c>
    </row>
    <row r="412" spans="2:65" s="1" customFormat="1" ht="16.5" customHeight="1">
      <c r="B412" s="46"/>
      <c r="C412" s="221" t="s">
        <v>635</v>
      </c>
      <c r="D412" s="221" t="s">
        <v>133</v>
      </c>
      <c r="E412" s="222" t="s">
        <v>636</v>
      </c>
      <c r="F412" s="223" t="s">
        <v>637</v>
      </c>
      <c r="G412" s="224" t="s">
        <v>491</v>
      </c>
      <c r="H412" s="225">
        <v>1</v>
      </c>
      <c r="I412" s="226"/>
      <c r="J412" s="227">
        <f>ROUND(I412*H412,2)</f>
        <v>0</v>
      </c>
      <c r="K412" s="223" t="s">
        <v>137</v>
      </c>
      <c r="L412" s="72"/>
      <c r="M412" s="228" t="s">
        <v>30</v>
      </c>
      <c r="N412" s="229" t="s">
        <v>45</v>
      </c>
      <c r="O412" s="47"/>
      <c r="P412" s="230">
        <f>O412*H412</f>
        <v>0</v>
      </c>
      <c r="Q412" s="230">
        <v>0.35744</v>
      </c>
      <c r="R412" s="230">
        <f>Q412*H412</f>
        <v>0.35744</v>
      </c>
      <c r="S412" s="230">
        <v>0</v>
      </c>
      <c r="T412" s="231">
        <f>S412*H412</f>
        <v>0</v>
      </c>
      <c r="AR412" s="24" t="s">
        <v>138</v>
      </c>
      <c r="AT412" s="24" t="s">
        <v>133</v>
      </c>
      <c r="AU412" s="24" t="s">
        <v>84</v>
      </c>
      <c r="AY412" s="24" t="s">
        <v>131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24" t="s">
        <v>82</v>
      </c>
      <c r="BK412" s="232">
        <f>ROUND(I412*H412,2)</f>
        <v>0</v>
      </c>
      <c r="BL412" s="24" t="s">
        <v>138</v>
      </c>
      <c r="BM412" s="24" t="s">
        <v>638</v>
      </c>
    </row>
    <row r="413" spans="2:65" s="1" customFormat="1" ht="16.5" customHeight="1">
      <c r="B413" s="46"/>
      <c r="C413" s="277" t="s">
        <v>639</v>
      </c>
      <c r="D413" s="277" t="s">
        <v>258</v>
      </c>
      <c r="E413" s="278" t="s">
        <v>640</v>
      </c>
      <c r="F413" s="279" t="s">
        <v>641</v>
      </c>
      <c r="G413" s="280" t="s">
        <v>491</v>
      </c>
      <c r="H413" s="281">
        <v>1</v>
      </c>
      <c r="I413" s="282"/>
      <c r="J413" s="283">
        <f>ROUND(I413*H413,2)</f>
        <v>0</v>
      </c>
      <c r="K413" s="279" t="s">
        <v>137</v>
      </c>
      <c r="L413" s="284"/>
      <c r="M413" s="285" t="s">
        <v>30</v>
      </c>
      <c r="N413" s="286" t="s">
        <v>45</v>
      </c>
      <c r="O413" s="47"/>
      <c r="P413" s="230">
        <f>O413*H413</f>
        <v>0</v>
      </c>
      <c r="Q413" s="230">
        <v>0.082</v>
      </c>
      <c r="R413" s="230">
        <f>Q413*H413</f>
        <v>0.082</v>
      </c>
      <c r="S413" s="230">
        <v>0</v>
      </c>
      <c r="T413" s="231">
        <f>S413*H413</f>
        <v>0</v>
      </c>
      <c r="AR413" s="24" t="s">
        <v>180</v>
      </c>
      <c r="AT413" s="24" t="s">
        <v>258</v>
      </c>
      <c r="AU413" s="24" t="s">
        <v>84</v>
      </c>
      <c r="AY413" s="24" t="s">
        <v>131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24" t="s">
        <v>82</v>
      </c>
      <c r="BK413" s="232">
        <f>ROUND(I413*H413,2)</f>
        <v>0</v>
      </c>
      <c r="BL413" s="24" t="s">
        <v>138</v>
      </c>
      <c r="BM413" s="24" t="s">
        <v>642</v>
      </c>
    </row>
    <row r="414" spans="2:65" s="1" customFormat="1" ht="16.5" customHeight="1">
      <c r="B414" s="46"/>
      <c r="C414" s="221" t="s">
        <v>643</v>
      </c>
      <c r="D414" s="221" t="s">
        <v>133</v>
      </c>
      <c r="E414" s="222" t="s">
        <v>644</v>
      </c>
      <c r="F414" s="223" t="s">
        <v>645</v>
      </c>
      <c r="G414" s="224" t="s">
        <v>326</v>
      </c>
      <c r="H414" s="225">
        <v>35</v>
      </c>
      <c r="I414" s="226"/>
      <c r="J414" s="227">
        <f>ROUND(I414*H414,2)</f>
        <v>0</v>
      </c>
      <c r="K414" s="223" t="s">
        <v>30</v>
      </c>
      <c r="L414" s="72"/>
      <c r="M414" s="228" t="s">
        <v>30</v>
      </c>
      <c r="N414" s="229" t="s">
        <v>45</v>
      </c>
      <c r="O414" s="47"/>
      <c r="P414" s="230">
        <f>O414*H414</f>
        <v>0</v>
      </c>
      <c r="Q414" s="230">
        <v>0.16</v>
      </c>
      <c r="R414" s="230">
        <f>Q414*H414</f>
        <v>5.6000000000000005</v>
      </c>
      <c r="S414" s="230">
        <v>0</v>
      </c>
      <c r="T414" s="231">
        <f>S414*H414</f>
        <v>0</v>
      </c>
      <c r="AR414" s="24" t="s">
        <v>138</v>
      </c>
      <c r="AT414" s="24" t="s">
        <v>133</v>
      </c>
      <c r="AU414" s="24" t="s">
        <v>84</v>
      </c>
      <c r="AY414" s="24" t="s">
        <v>131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24" t="s">
        <v>82</v>
      </c>
      <c r="BK414" s="232">
        <f>ROUND(I414*H414,2)</f>
        <v>0</v>
      </c>
      <c r="BL414" s="24" t="s">
        <v>138</v>
      </c>
      <c r="BM414" s="24" t="s">
        <v>646</v>
      </c>
    </row>
    <row r="415" spans="2:51" s="11" customFormat="1" ht="13.5">
      <c r="B415" s="233"/>
      <c r="C415" s="234"/>
      <c r="D415" s="235" t="s">
        <v>140</v>
      </c>
      <c r="E415" s="236" t="s">
        <v>30</v>
      </c>
      <c r="F415" s="237" t="s">
        <v>647</v>
      </c>
      <c r="G415" s="234"/>
      <c r="H415" s="236" t="s">
        <v>30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140</v>
      </c>
      <c r="AU415" s="243" t="s">
        <v>84</v>
      </c>
      <c r="AV415" s="11" t="s">
        <v>82</v>
      </c>
      <c r="AW415" s="11" t="s">
        <v>37</v>
      </c>
      <c r="AX415" s="11" t="s">
        <v>74</v>
      </c>
      <c r="AY415" s="243" t="s">
        <v>131</v>
      </c>
    </row>
    <row r="416" spans="2:51" s="11" customFormat="1" ht="13.5">
      <c r="B416" s="233"/>
      <c r="C416" s="234"/>
      <c r="D416" s="235" t="s">
        <v>140</v>
      </c>
      <c r="E416" s="236" t="s">
        <v>30</v>
      </c>
      <c r="F416" s="237" t="s">
        <v>648</v>
      </c>
      <c r="G416" s="234"/>
      <c r="H416" s="236" t="s">
        <v>30</v>
      </c>
      <c r="I416" s="238"/>
      <c r="J416" s="234"/>
      <c r="K416" s="234"/>
      <c r="L416" s="239"/>
      <c r="M416" s="240"/>
      <c r="N416" s="241"/>
      <c r="O416" s="241"/>
      <c r="P416" s="241"/>
      <c r="Q416" s="241"/>
      <c r="R416" s="241"/>
      <c r="S416" s="241"/>
      <c r="T416" s="242"/>
      <c r="AT416" s="243" t="s">
        <v>140</v>
      </c>
      <c r="AU416" s="243" t="s">
        <v>84</v>
      </c>
      <c r="AV416" s="11" t="s">
        <v>82</v>
      </c>
      <c r="AW416" s="11" t="s">
        <v>37</v>
      </c>
      <c r="AX416" s="11" t="s">
        <v>74</v>
      </c>
      <c r="AY416" s="243" t="s">
        <v>131</v>
      </c>
    </row>
    <row r="417" spans="2:51" s="12" customFormat="1" ht="13.5">
      <c r="B417" s="244"/>
      <c r="C417" s="245"/>
      <c r="D417" s="235" t="s">
        <v>140</v>
      </c>
      <c r="E417" s="246" t="s">
        <v>30</v>
      </c>
      <c r="F417" s="247" t="s">
        <v>649</v>
      </c>
      <c r="G417" s="245"/>
      <c r="H417" s="248">
        <v>35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AT417" s="254" t="s">
        <v>140</v>
      </c>
      <c r="AU417" s="254" t="s">
        <v>84</v>
      </c>
      <c r="AV417" s="12" t="s">
        <v>84</v>
      </c>
      <c r="AW417" s="12" t="s">
        <v>37</v>
      </c>
      <c r="AX417" s="12" t="s">
        <v>82</v>
      </c>
      <c r="AY417" s="254" t="s">
        <v>131</v>
      </c>
    </row>
    <row r="418" spans="2:63" s="10" customFormat="1" ht="29.85" customHeight="1">
      <c r="B418" s="205"/>
      <c r="C418" s="206"/>
      <c r="D418" s="207" t="s">
        <v>73</v>
      </c>
      <c r="E418" s="219" t="s">
        <v>650</v>
      </c>
      <c r="F418" s="219" t="s">
        <v>651</v>
      </c>
      <c r="G418" s="206"/>
      <c r="H418" s="206"/>
      <c r="I418" s="209"/>
      <c r="J418" s="220">
        <f>BK418</f>
        <v>0</v>
      </c>
      <c r="K418" s="206"/>
      <c r="L418" s="211"/>
      <c r="M418" s="212"/>
      <c r="N418" s="213"/>
      <c r="O418" s="213"/>
      <c r="P418" s="214">
        <f>SUM(P419:P452)</f>
        <v>0</v>
      </c>
      <c r="Q418" s="213"/>
      <c r="R418" s="214">
        <f>SUM(R419:R452)</f>
        <v>0</v>
      </c>
      <c r="S418" s="213"/>
      <c r="T418" s="215">
        <f>SUM(T419:T452)</f>
        <v>389.585</v>
      </c>
      <c r="AR418" s="216" t="s">
        <v>82</v>
      </c>
      <c r="AT418" s="217" t="s">
        <v>73</v>
      </c>
      <c r="AU418" s="217" t="s">
        <v>82</v>
      </c>
      <c r="AY418" s="216" t="s">
        <v>131</v>
      </c>
      <c r="BK418" s="218">
        <f>SUM(BK419:BK452)</f>
        <v>0</v>
      </c>
    </row>
    <row r="419" spans="2:65" s="1" customFormat="1" ht="51" customHeight="1">
      <c r="B419" s="46"/>
      <c r="C419" s="221" t="s">
        <v>652</v>
      </c>
      <c r="D419" s="221" t="s">
        <v>133</v>
      </c>
      <c r="E419" s="222" t="s">
        <v>653</v>
      </c>
      <c r="F419" s="223" t="s">
        <v>654</v>
      </c>
      <c r="G419" s="224" t="s">
        <v>183</v>
      </c>
      <c r="H419" s="225">
        <v>25</v>
      </c>
      <c r="I419" s="226"/>
      <c r="J419" s="227">
        <f>ROUND(I419*H419,2)</f>
        <v>0</v>
      </c>
      <c r="K419" s="223" t="s">
        <v>137</v>
      </c>
      <c r="L419" s="72"/>
      <c r="M419" s="228" t="s">
        <v>30</v>
      </c>
      <c r="N419" s="229" t="s">
        <v>45</v>
      </c>
      <c r="O419" s="47"/>
      <c r="P419" s="230">
        <f>O419*H419</f>
        <v>0</v>
      </c>
      <c r="Q419" s="230">
        <v>0</v>
      </c>
      <c r="R419" s="230">
        <f>Q419*H419</f>
        <v>0</v>
      </c>
      <c r="S419" s="230">
        <v>0.417</v>
      </c>
      <c r="T419" s="231">
        <f>S419*H419</f>
        <v>10.424999999999999</v>
      </c>
      <c r="AR419" s="24" t="s">
        <v>138</v>
      </c>
      <c r="AT419" s="24" t="s">
        <v>133</v>
      </c>
      <c r="AU419" s="24" t="s">
        <v>84</v>
      </c>
      <c r="AY419" s="24" t="s">
        <v>131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24" t="s">
        <v>82</v>
      </c>
      <c r="BK419" s="232">
        <f>ROUND(I419*H419,2)</f>
        <v>0</v>
      </c>
      <c r="BL419" s="24" t="s">
        <v>138</v>
      </c>
      <c r="BM419" s="24" t="s">
        <v>655</v>
      </c>
    </row>
    <row r="420" spans="2:51" s="11" customFormat="1" ht="13.5">
      <c r="B420" s="233"/>
      <c r="C420" s="234"/>
      <c r="D420" s="235" t="s">
        <v>140</v>
      </c>
      <c r="E420" s="236" t="s">
        <v>30</v>
      </c>
      <c r="F420" s="237" t="s">
        <v>656</v>
      </c>
      <c r="G420" s="234"/>
      <c r="H420" s="236" t="s">
        <v>30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140</v>
      </c>
      <c r="AU420" s="243" t="s">
        <v>84</v>
      </c>
      <c r="AV420" s="11" t="s">
        <v>82</v>
      </c>
      <c r="AW420" s="11" t="s">
        <v>37</v>
      </c>
      <c r="AX420" s="11" t="s">
        <v>74</v>
      </c>
      <c r="AY420" s="243" t="s">
        <v>131</v>
      </c>
    </row>
    <row r="421" spans="2:51" s="12" customFormat="1" ht="13.5">
      <c r="B421" s="244"/>
      <c r="C421" s="245"/>
      <c r="D421" s="235" t="s">
        <v>140</v>
      </c>
      <c r="E421" s="246" t="s">
        <v>30</v>
      </c>
      <c r="F421" s="247" t="s">
        <v>657</v>
      </c>
      <c r="G421" s="245"/>
      <c r="H421" s="248">
        <v>25</v>
      </c>
      <c r="I421" s="249"/>
      <c r="J421" s="245"/>
      <c r="K421" s="245"/>
      <c r="L421" s="250"/>
      <c r="M421" s="251"/>
      <c r="N421" s="252"/>
      <c r="O421" s="252"/>
      <c r="P421" s="252"/>
      <c r="Q421" s="252"/>
      <c r="R421" s="252"/>
      <c r="S421" s="252"/>
      <c r="T421" s="253"/>
      <c r="AT421" s="254" t="s">
        <v>140</v>
      </c>
      <c r="AU421" s="254" t="s">
        <v>84</v>
      </c>
      <c r="AV421" s="12" t="s">
        <v>84</v>
      </c>
      <c r="AW421" s="12" t="s">
        <v>37</v>
      </c>
      <c r="AX421" s="12" t="s">
        <v>82</v>
      </c>
      <c r="AY421" s="254" t="s">
        <v>131</v>
      </c>
    </row>
    <row r="422" spans="2:65" s="1" customFormat="1" ht="51" customHeight="1">
      <c r="B422" s="46"/>
      <c r="C422" s="221" t="s">
        <v>658</v>
      </c>
      <c r="D422" s="221" t="s">
        <v>133</v>
      </c>
      <c r="E422" s="222" t="s">
        <v>659</v>
      </c>
      <c r="F422" s="223" t="s">
        <v>660</v>
      </c>
      <c r="G422" s="224" t="s">
        <v>183</v>
      </c>
      <c r="H422" s="225">
        <v>172</v>
      </c>
      <c r="I422" s="226"/>
      <c r="J422" s="227">
        <f>ROUND(I422*H422,2)</f>
        <v>0</v>
      </c>
      <c r="K422" s="223" t="s">
        <v>137</v>
      </c>
      <c r="L422" s="72"/>
      <c r="M422" s="228" t="s">
        <v>30</v>
      </c>
      <c r="N422" s="229" t="s">
        <v>45</v>
      </c>
      <c r="O422" s="47"/>
      <c r="P422" s="230">
        <f>O422*H422</f>
        <v>0</v>
      </c>
      <c r="Q422" s="230">
        <v>0</v>
      </c>
      <c r="R422" s="230">
        <f>Q422*H422</f>
        <v>0</v>
      </c>
      <c r="S422" s="230">
        <v>0.255</v>
      </c>
      <c r="T422" s="231">
        <f>S422*H422</f>
        <v>43.86</v>
      </c>
      <c r="AR422" s="24" t="s">
        <v>138</v>
      </c>
      <c r="AT422" s="24" t="s">
        <v>133</v>
      </c>
      <c r="AU422" s="24" t="s">
        <v>84</v>
      </c>
      <c r="AY422" s="24" t="s">
        <v>131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24" t="s">
        <v>82</v>
      </c>
      <c r="BK422" s="232">
        <f>ROUND(I422*H422,2)</f>
        <v>0</v>
      </c>
      <c r="BL422" s="24" t="s">
        <v>138</v>
      </c>
      <c r="BM422" s="24" t="s">
        <v>661</v>
      </c>
    </row>
    <row r="423" spans="2:51" s="11" customFormat="1" ht="13.5">
      <c r="B423" s="233"/>
      <c r="C423" s="234"/>
      <c r="D423" s="235" t="s">
        <v>140</v>
      </c>
      <c r="E423" s="236" t="s">
        <v>30</v>
      </c>
      <c r="F423" s="237" t="s">
        <v>662</v>
      </c>
      <c r="G423" s="234"/>
      <c r="H423" s="236" t="s">
        <v>30</v>
      </c>
      <c r="I423" s="238"/>
      <c r="J423" s="234"/>
      <c r="K423" s="234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140</v>
      </c>
      <c r="AU423" s="243" t="s">
        <v>84</v>
      </c>
      <c r="AV423" s="11" t="s">
        <v>82</v>
      </c>
      <c r="AW423" s="11" t="s">
        <v>37</v>
      </c>
      <c r="AX423" s="11" t="s">
        <v>74</v>
      </c>
      <c r="AY423" s="243" t="s">
        <v>131</v>
      </c>
    </row>
    <row r="424" spans="2:51" s="12" customFormat="1" ht="13.5">
      <c r="B424" s="244"/>
      <c r="C424" s="245"/>
      <c r="D424" s="235" t="s">
        <v>140</v>
      </c>
      <c r="E424" s="246" t="s">
        <v>30</v>
      </c>
      <c r="F424" s="247" t="s">
        <v>663</v>
      </c>
      <c r="G424" s="245"/>
      <c r="H424" s="248">
        <v>130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AT424" s="254" t="s">
        <v>140</v>
      </c>
      <c r="AU424" s="254" t="s">
        <v>84</v>
      </c>
      <c r="AV424" s="12" t="s">
        <v>84</v>
      </c>
      <c r="AW424" s="12" t="s">
        <v>37</v>
      </c>
      <c r="AX424" s="12" t="s">
        <v>74</v>
      </c>
      <c r="AY424" s="254" t="s">
        <v>131</v>
      </c>
    </row>
    <row r="425" spans="2:51" s="11" customFormat="1" ht="13.5">
      <c r="B425" s="233"/>
      <c r="C425" s="234"/>
      <c r="D425" s="235" t="s">
        <v>140</v>
      </c>
      <c r="E425" s="236" t="s">
        <v>30</v>
      </c>
      <c r="F425" s="237" t="s">
        <v>664</v>
      </c>
      <c r="G425" s="234"/>
      <c r="H425" s="236" t="s">
        <v>30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140</v>
      </c>
      <c r="AU425" s="243" t="s">
        <v>84</v>
      </c>
      <c r="AV425" s="11" t="s">
        <v>82</v>
      </c>
      <c r="AW425" s="11" t="s">
        <v>37</v>
      </c>
      <c r="AX425" s="11" t="s">
        <v>74</v>
      </c>
      <c r="AY425" s="243" t="s">
        <v>131</v>
      </c>
    </row>
    <row r="426" spans="2:51" s="11" customFormat="1" ht="13.5">
      <c r="B426" s="233"/>
      <c r="C426" s="234"/>
      <c r="D426" s="235" t="s">
        <v>140</v>
      </c>
      <c r="E426" s="236" t="s">
        <v>30</v>
      </c>
      <c r="F426" s="237" t="s">
        <v>665</v>
      </c>
      <c r="G426" s="234"/>
      <c r="H426" s="236" t="s">
        <v>30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140</v>
      </c>
      <c r="AU426" s="243" t="s">
        <v>84</v>
      </c>
      <c r="AV426" s="11" t="s">
        <v>82</v>
      </c>
      <c r="AW426" s="11" t="s">
        <v>37</v>
      </c>
      <c r="AX426" s="11" t="s">
        <v>74</v>
      </c>
      <c r="AY426" s="243" t="s">
        <v>131</v>
      </c>
    </row>
    <row r="427" spans="2:51" s="12" customFormat="1" ht="13.5">
      <c r="B427" s="244"/>
      <c r="C427" s="245"/>
      <c r="D427" s="235" t="s">
        <v>140</v>
      </c>
      <c r="E427" s="246" t="s">
        <v>30</v>
      </c>
      <c r="F427" s="247" t="s">
        <v>666</v>
      </c>
      <c r="G427" s="245"/>
      <c r="H427" s="248">
        <v>42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AT427" s="254" t="s">
        <v>140</v>
      </c>
      <c r="AU427" s="254" t="s">
        <v>84</v>
      </c>
      <c r="AV427" s="12" t="s">
        <v>84</v>
      </c>
      <c r="AW427" s="12" t="s">
        <v>37</v>
      </c>
      <c r="AX427" s="12" t="s">
        <v>74</v>
      </c>
      <c r="AY427" s="254" t="s">
        <v>131</v>
      </c>
    </row>
    <row r="428" spans="2:51" s="13" customFormat="1" ht="13.5">
      <c r="B428" s="255"/>
      <c r="C428" s="256"/>
      <c r="D428" s="235" t="s">
        <v>140</v>
      </c>
      <c r="E428" s="257" t="s">
        <v>30</v>
      </c>
      <c r="F428" s="258" t="s">
        <v>146</v>
      </c>
      <c r="G428" s="256"/>
      <c r="H428" s="259">
        <v>172</v>
      </c>
      <c r="I428" s="260"/>
      <c r="J428" s="256"/>
      <c r="K428" s="256"/>
      <c r="L428" s="261"/>
      <c r="M428" s="262"/>
      <c r="N428" s="263"/>
      <c r="O428" s="263"/>
      <c r="P428" s="263"/>
      <c r="Q428" s="263"/>
      <c r="R428" s="263"/>
      <c r="S428" s="263"/>
      <c r="T428" s="264"/>
      <c r="AT428" s="265" t="s">
        <v>140</v>
      </c>
      <c r="AU428" s="265" t="s">
        <v>84</v>
      </c>
      <c r="AV428" s="13" t="s">
        <v>138</v>
      </c>
      <c r="AW428" s="13" t="s">
        <v>37</v>
      </c>
      <c r="AX428" s="13" t="s">
        <v>82</v>
      </c>
      <c r="AY428" s="265" t="s">
        <v>131</v>
      </c>
    </row>
    <row r="429" spans="2:65" s="1" customFormat="1" ht="38.25" customHeight="1">
      <c r="B429" s="46"/>
      <c r="C429" s="221" t="s">
        <v>667</v>
      </c>
      <c r="D429" s="221" t="s">
        <v>133</v>
      </c>
      <c r="E429" s="222" t="s">
        <v>668</v>
      </c>
      <c r="F429" s="223" t="s">
        <v>669</v>
      </c>
      <c r="G429" s="224" t="s">
        <v>183</v>
      </c>
      <c r="H429" s="225">
        <v>20</v>
      </c>
      <c r="I429" s="226"/>
      <c r="J429" s="227">
        <f>ROUND(I429*H429,2)</f>
        <v>0</v>
      </c>
      <c r="K429" s="223" t="s">
        <v>137</v>
      </c>
      <c r="L429" s="72"/>
      <c r="M429" s="228" t="s">
        <v>30</v>
      </c>
      <c r="N429" s="229" t="s">
        <v>45</v>
      </c>
      <c r="O429" s="47"/>
      <c r="P429" s="230">
        <f>O429*H429</f>
        <v>0</v>
      </c>
      <c r="Q429" s="230">
        <v>0</v>
      </c>
      <c r="R429" s="230">
        <f>Q429*H429</f>
        <v>0</v>
      </c>
      <c r="S429" s="230">
        <v>0.325</v>
      </c>
      <c r="T429" s="231">
        <f>S429*H429</f>
        <v>6.5</v>
      </c>
      <c r="AR429" s="24" t="s">
        <v>138</v>
      </c>
      <c r="AT429" s="24" t="s">
        <v>133</v>
      </c>
      <c r="AU429" s="24" t="s">
        <v>84</v>
      </c>
      <c r="AY429" s="24" t="s">
        <v>131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24" t="s">
        <v>82</v>
      </c>
      <c r="BK429" s="232">
        <f>ROUND(I429*H429,2)</f>
        <v>0</v>
      </c>
      <c r="BL429" s="24" t="s">
        <v>138</v>
      </c>
      <c r="BM429" s="24" t="s">
        <v>670</v>
      </c>
    </row>
    <row r="430" spans="2:51" s="11" customFormat="1" ht="13.5">
      <c r="B430" s="233"/>
      <c r="C430" s="234"/>
      <c r="D430" s="235" t="s">
        <v>140</v>
      </c>
      <c r="E430" s="236" t="s">
        <v>30</v>
      </c>
      <c r="F430" s="237" t="s">
        <v>671</v>
      </c>
      <c r="G430" s="234"/>
      <c r="H430" s="236" t="s">
        <v>30</v>
      </c>
      <c r="I430" s="238"/>
      <c r="J430" s="234"/>
      <c r="K430" s="234"/>
      <c r="L430" s="239"/>
      <c r="M430" s="240"/>
      <c r="N430" s="241"/>
      <c r="O430" s="241"/>
      <c r="P430" s="241"/>
      <c r="Q430" s="241"/>
      <c r="R430" s="241"/>
      <c r="S430" s="241"/>
      <c r="T430" s="242"/>
      <c r="AT430" s="243" t="s">
        <v>140</v>
      </c>
      <c r="AU430" s="243" t="s">
        <v>84</v>
      </c>
      <c r="AV430" s="11" t="s">
        <v>82</v>
      </c>
      <c r="AW430" s="11" t="s">
        <v>37</v>
      </c>
      <c r="AX430" s="11" t="s">
        <v>74</v>
      </c>
      <c r="AY430" s="243" t="s">
        <v>131</v>
      </c>
    </row>
    <row r="431" spans="2:51" s="11" customFormat="1" ht="13.5">
      <c r="B431" s="233"/>
      <c r="C431" s="234"/>
      <c r="D431" s="235" t="s">
        <v>140</v>
      </c>
      <c r="E431" s="236" t="s">
        <v>30</v>
      </c>
      <c r="F431" s="237" t="s">
        <v>672</v>
      </c>
      <c r="G431" s="234"/>
      <c r="H431" s="236" t="s">
        <v>30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140</v>
      </c>
      <c r="AU431" s="243" t="s">
        <v>84</v>
      </c>
      <c r="AV431" s="11" t="s">
        <v>82</v>
      </c>
      <c r="AW431" s="11" t="s">
        <v>37</v>
      </c>
      <c r="AX431" s="11" t="s">
        <v>74</v>
      </c>
      <c r="AY431" s="243" t="s">
        <v>131</v>
      </c>
    </row>
    <row r="432" spans="2:51" s="12" customFormat="1" ht="13.5">
      <c r="B432" s="244"/>
      <c r="C432" s="245"/>
      <c r="D432" s="235" t="s">
        <v>140</v>
      </c>
      <c r="E432" s="246" t="s">
        <v>30</v>
      </c>
      <c r="F432" s="247" t="s">
        <v>673</v>
      </c>
      <c r="G432" s="245"/>
      <c r="H432" s="248">
        <v>20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AT432" s="254" t="s">
        <v>140</v>
      </c>
      <c r="AU432" s="254" t="s">
        <v>84</v>
      </c>
      <c r="AV432" s="12" t="s">
        <v>84</v>
      </c>
      <c r="AW432" s="12" t="s">
        <v>37</v>
      </c>
      <c r="AX432" s="12" t="s">
        <v>82</v>
      </c>
      <c r="AY432" s="254" t="s">
        <v>131</v>
      </c>
    </row>
    <row r="433" spans="2:65" s="1" customFormat="1" ht="38.25" customHeight="1">
      <c r="B433" s="46"/>
      <c r="C433" s="221" t="s">
        <v>674</v>
      </c>
      <c r="D433" s="221" t="s">
        <v>133</v>
      </c>
      <c r="E433" s="222" t="s">
        <v>675</v>
      </c>
      <c r="F433" s="223" t="s">
        <v>676</v>
      </c>
      <c r="G433" s="224" t="s">
        <v>183</v>
      </c>
      <c r="H433" s="225">
        <v>220</v>
      </c>
      <c r="I433" s="226"/>
      <c r="J433" s="227">
        <f>ROUND(I433*H433,2)</f>
        <v>0</v>
      </c>
      <c r="K433" s="223" t="s">
        <v>137</v>
      </c>
      <c r="L433" s="72"/>
      <c r="M433" s="228" t="s">
        <v>30</v>
      </c>
      <c r="N433" s="229" t="s">
        <v>45</v>
      </c>
      <c r="O433" s="47"/>
      <c r="P433" s="230">
        <f>O433*H433</f>
        <v>0</v>
      </c>
      <c r="Q433" s="230">
        <v>0</v>
      </c>
      <c r="R433" s="230">
        <f>Q433*H433</f>
        <v>0</v>
      </c>
      <c r="S433" s="230">
        <v>0.098</v>
      </c>
      <c r="T433" s="231">
        <f>S433*H433</f>
        <v>21.560000000000002</v>
      </c>
      <c r="AR433" s="24" t="s">
        <v>138</v>
      </c>
      <c r="AT433" s="24" t="s">
        <v>133</v>
      </c>
      <c r="AU433" s="24" t="s">
        <v>84</v>
      </c>
      <c r="AY433" s="24" t="s">
        <v>131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24" t="s">
        <v>82</v>
      </c>
      <c r="BK433" s="232">
        <f>ROUND(I433*H433,2)</f>
        <v>0</v>
      </c>
      <c r="BL433" s="24" t="s">
        <v>138</v>
      </c>
      <c r="BM433" s="24" t="s">
        <v>677</v>
      </c>
    </row>
    <row r="434" spans="2:51" s="11" customFormat="1" ht="13.5">
      <c r="B434" s="233"/>
      <c r="C434" s="234"/>
      <c r="D434" s="235" t="s">
        <v>140</v>
      </c>
      <c r="E434" s="236" t="s">
        <v>30</v>
      </c>
      <c r="F434" s="237" t="s">
        <v>678</v>
      </c>
      <c r="G434" s="234"/>
      <c r="H434" s="236" t="s">
        <v>30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AT434" s="243" t="s">
        <v>140</v>
      </c>
      <c r="AU434" s="243" t="s">
        <v>84</v>
      </c>
      <c r="AV434" s="11" t="s">
        <v>82</v>
      </c>
      <c r="AW434" s="11" t="s">
        <v>37</v>
      </c>
      <c r="AX434" s="11" t="s">
        <v>74</v>
      </c>
      <c r="AY434" s="243" t="s">
        <v>131</v>
      </c>
    </row>
    <row r="435" spans="2:51" s="11" customFormat="1" ht="13.5">
      <c r="B435" s="233"/>
      <c r="C435" s="234"/>
      <c r="D435" s="235" t="s">
        <v>140</v>
      </c>
      <c r="E435" s="236" t="s">
        <v>30</v>
      </c>
      <c r="F435" s="237" t="s">
        <v>679</v>
      </c>
      <c r="G435" s="234"/>
      <c r="H435" s="236" t="s">
        <v>30</v>
      </c>
      <c r="I435" s="238"/>
      <c r="J435" s="234"/>
      <c r="K435" s="234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140</v>
      </c>
      <c r="AU435" s="243" t="s">
        <v>84</v>
      </c>
      <c r="AV435" s="11" t="s">
        <v>82</v>
      </c>
      <c r="AW435" s="11" t="s">
        <v>37</v>
      </c>
      <c r="AX435" s="11" t="s">
        <v>74</v>
      </c>
      <c r="AY435" s="243" t="s">
        <v>131</v>
      </c>
    </row>
    <row r="436" spans="2:51" s="12" customFormat="1" ht="13.5">
      <c r="B436" s="244"/>
      <c r="C436" s="245"/>
      <c r="D436" s="235" t="s">
        <v>140</v>
      </c>
      <c r="E436" s="246" t="s">
        <v>30</v>
      </c>
      <c r="F436" s="247" t="s">
        <v>680</v>
      </c>
      <c r="G436" s="245"/>
      <c r="H436" s="248">
        <v>220</v>
      </c>
      <c r="I436" s="249"/>
      <c r="J436" s="245"/>
      <c r="K436" s="245"/>
      <c r="L436" s="250"/>
      <c r="M436" s="251"/>
      <c r="N436" s="252"/>
      <c r="O436" s="252"/>
      <c r="P436" s="252"/>
      <c r="Q436" s="252"/>
      <c r="R436" s="252"/>
      <c r="S436" s="252"/>
      <c r="T436" s="253"/>
      <c r="AT436" s="254" t="s">
        <v>140</v>
      </c>
      <c r="AU436" s="254" t="s">
        <v>84</v>
      </c>
      <c r="AV436" s="12" t="s">
        <v>84</v>
      </c>
      <c r="AW436" s="12" t="s">
        <v>37</v>
      </c>
      <c r="AX436" s="12" t="s">
        <v>82</v>
      </c>
      <c r="AY436" s="254" t="s">
        <v>131</v>
      </c>
    </row>
    <row r="437" spans="2:65" s="1" customFormat="1" ht="38.25" customHeight="1">
      <c r="B437" s="46"/>
      <c r="C437" s="221" t="s">
        <v>681</v>
      </c>
      <c r="D437" s="221" t="s">
        <v>133</v>
      </c>
      <c r="E437" s="222" t="s">
        <v>682</v>
      </c>
      <c r="F437" s="223" t="s">
        <v>683</v>
      </c>
      <c r="G437" s="224" t="s">
        <v>183</v>
      </c>
      <c r="H437" s="225">
        <v>1140</v>
      </c>
      <c r="I437" s="226"/>
      <c r="J437" s="227">
        <f>ROUND(I437*H437,2)</f>
        <v>0</v>
      </c>
      <c r="K437" s="223" t="s">
        <v>137</v>
      </c>
      <c r="L437" s="72"/>
      <c r="M437" s="228" t="s">
        <v>30</v>
      </c>
      <c r="N437" s="229" t="s">
        <v>45</v>
      </c>
      <c r="O437" s="47"/>
      <c r="P437" s="230">
        <f>O437*H437</f>
        <v>0</v>
      </c>
      <c r="Q437" s="230">
        <v>0</v>
      </c>
      <c r="R437" s="230">
        <f>Q437*H437</f>
        <v>0</v>
      </c>
      <c r="S437" s="230">
        <v>0.22</v>
      </c>
      <c r="T437" s="231">
        <f>S437*H437</f>
        <v>250.8</v>
      </c>
      <c r="AR437" s="24" t="s">
        <v>138</v>
      </c>
      <c r="AT437" s="24" t="s">
        <v>133</v>
      </c>
      <c r="AU437" s="24" t="s">
        <v>84</v>
      </c>
      <c r="AY437" s="24" t="s">
        <v>131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24" t="s">
        <v>82</v>
      </c>
      <c r="BK437" s="232">
        <f>ROUND(I437*H437,2)</f>
        <v>0</v>
      </c>
      <c r="BL437" s="24" t="s">
        <v>138</v>
      </c>
      <c r="BM437" s="24" t="s">
        <v>684</v>
      </c>
    </row>
    <row r="438" spans="2:51" s="11" customFormat="1" ht="13.5">
      <c r="B438" s="233"/>
      <c r="C438" s="234"/>
      <c r="D438" s="235" t="s">
        <v>140</v>
      </c>
      <c r="E438" s="236" t="s">
        <v>30</v>
      </c>
      <c r="F438" s="237" t="s">
        <v>685</v>
      </c>
      <c r="G438" s="234"/>
      <c r="H438" s="236" t="s">
        <v>30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140</v>
      </c>
      <c r="AU438" s="243" t="s">
        <v>84</v>
      </c>
      <c r="AV438" s="11" t="s">
        <v>82</v>
      </c>
      <c r="AW438" s="11" t="s">
        <v>37</v>
      </c>
      <c r="AX438" s="11" t="s">
        <v>74</v>
      </c>
      <c r="AY438" s="243" t="s">
        <v>131</v>
      </c>
    </row>
    <row r="439" spans="2:51" s="11" customFormat="1" ht="13.5">
      <c r="B439" s="233"/>
      <c r="C439" s="234"/>
      <c r="D439" s="235" t="s">
        <v>140</v>
      </c>
      <c r="E439" s="236" t="s">
        <v>30</v>
      </c>
      <c r="F439" s="237" t="s">
        <v>686</v>
      </c>
      <c r="G439" s="234"/>
      <c r="H439" s="236" t="s">
        <v>30</v>
      </c>
      <c r="I439" s="238"/>
      <c r="J439" s="234"/>
      <c r="K439" s="234"/>
      <c r="L439" s="239"/>
      <c r="M439" s="240"/>
      <c r="N439" s="241"/>
      <c r="O439" s="241"/>
      <c r="P439" s="241"/>
      <c r="Q439" s="241"/>
      <c r="R439" s="241"/>
      <c r="S439" s="241"/>
      <c r="T439" s="242"/>
      <c r="AT439" s="243" t="s">
        <v>140</v>
      </c>
      <c r="AU439" s="243" t="s">
        <v>84</v>
      </c>
      <c r="AV439" s="11" t="s">
        <v>82</v>
      </c>
      <c r="AW439" s="11" t="s">
        <v>37</v>
      </c>
      <c r="AX439" s="11" t="s">
        <v>74</v>
      </c>
      <c r="AY439" s="243" t="s">
        <v>131</v>
      </c>
    </row>
    <row r="440" spans="2:51" s="12" customFormat="1" ht="13.5">
      <c r="B440" s="244"/>
      <c r="C440" s="245"/>
      <c r="D440" s="235" t="s">
        <v>140</v>
      </c>
      <c r="E440" s="246" t="s">
        <v>30</v>
      </c>
      <c r="F440" s="247" t="s">
        <v>687</v>
      </c>
      <c r="G440" s="245"/>
      <c r="H440" s="248">
        <v>1140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AT440" s="254" t="s">
        <v>140</v>
      </c>
      <c r="AU440" s="254" t="s">
        <v>84</v>
      </c>
      <c r="AV440" s="12" t="s">
        <v>84</v>
      </c>
      <c r="AW440" s="12" t="s">
        <v>37</v>
      </c>
      <c r="AX440" s="12" t="s">
        <v>82</v>
      </c>
      <c r="AY440" s="254" t="s">
        <v>131</v>
      </c>
    </row>
    <row r="441" spans="2:65" s="1" customFormat="1" ht="38.25" customHeight="1">
      <c r="B441" s="46"/>
      <c r="C441" s="221" t="s">
        <v>550</v>
      </c>
      <c r="D441" s="221" t="s">
        <v>133</v>
      </c>
      <c r="E441" s="222" t="s">
        <v>688</v>
      </c>
      <c r="F441" s="223" t="s">
        <v>689</v>
      </c>
      <c r="G441" s="224" t="s">
        <v>326</v>
      </c>
      <c r="H441" s="225">
        <v>210</v>
      </c>
      <c r="I441" s="226"/>
      <c r="J441" s="227">
        <f>ROUND(I441*H441,2)</f>
        <v>0</v>
      </c>
      <c r="K441" s="223" t="s">
        <v>137</v>
      </c>
      <c r="L441" s="72"/>
      <c r="M441" s="228" t="s">
        <v>30</v>
      </c>
      <c r="N441" s="229" t="s">
        <v>45</v>
      </c>
      <c r="O441" s="47"/>
      <c r="P441" s="230">
        <f>O441*H441</f>
        <v>0</v>
      </c>
      <c r="Q441" s="230">
        <v>0</v>
      </c>
      <c r="R441" s="230">
        <f>Q441*H441</f>
        <v>0</v>
      </c>
      <c r="S441" s="230">
        <v>0.205</v>
      </c>
      <c r="T441" s="231">
        <f>S441*H441</f>
        <v>43.05</v>
      </c>
      <c r="AR441" s="24" t="s">
        <v>138</v>
      </c>
      <c r="AT441" s="24" t="s">
        <v>133</v>
      </c>
      <c r="AU441" s="24" t="s">
        <v>84</v>
      </c>
      <c r="AY441" s="24" t="s">
        <v>131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24" t="s">
        <v>82</v>
      </c>
      <c r="BK441" s="232">
        <f>ROUND(I441*H441,2)</f>
        <v>0</v>
      </c>
      <c r="BL441" s="24" t="s">
        <v>138</v>
      </c>
      <c r="BM441" s="24" t="s">
        <v>690</v>
      </c>
    </row>
    <row r="442" spans="2:65" s="1" customFormat="1" ht="25.5" customHeight="1">
      <c r="B442" s="46"/>
      <c r="C442" s="221" t="s">
        <v>691</v>
      </c>
      <c r="D442" s="221" t="s">
        <v>133</v>
      </c>
      <c r="E442" s="222" t="s">
        <v>692</v>
      </c>
      <c r="F442" s="223" t="s">
        <v>693</v>
      </c>
      <c r="G442" s="224" t="s">
        <v>326</v>
      </c>
      <c r="H442" s="225">
        <v>225</v>
      </c>
      <c r="I442" s="226"/>
      <c r="J442" s="227">
        <f>ROUND(I442*H442,2)</f>
        <v>0</v>
      </c>
      <c r="K442" s="223" t="s">
        <v>137</v>
      </c>
      <c r="L442" s="72"/>
      <c r="M442" s="228" t="s">
        <v>30</v>
      </c>
      <c r="N442" s="229" t="s">
        <v>45</v>
      </c>
      <c r="O442" s="47"/>
      <c r="P442" s="230">
        <f>O442*H442</f>
        <v>0</v>
      </c>
      <c r="Q442" s="230">
        <v>0</v>
      </c>
      <c r="R442" s="230">
        <f>Q442*H442</f>
        <v>0</v>
      </c>
      <c r="S442" s="230">
        <v>0.04</v>
      </c>
      <c r="T442" s="231">
        <f>S442*H442</f>
        <v>9</v>
      </c>
      <c r="AR442" s="24" t="s">
        <v>138</v>
      </c>
      <c r="AT442" s="24" t="s">
        <v>133</v>
      </c>
      <c r="AU442" s="24" t="s">
        <v>84</v>
      </c>
      <c r="AY442" s="24" t="s">
        <v>131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24" t="s">
        <v>82</v>
      </c>
      <c r="BK442" s="232">
        <f>ROUND(I442*H442,2)</f>
        <v>0</v>
      </c>
      <c r="BL442" s="24" t="s">
        <v>138</v>
      </c>
      <c r="BM442" s="24" t="s">
        <v>694</v>
      </c>
    </row>
    <row r="443" spans="2:65" s="1" customFormat="1" ht="25.5" customHeight="1">
      <c r="B443" s="46"/>
      <c r="C443" s="221" t="s">
        <v>695</v>
      </c>
      <c r="D443" s="221" t="s">
        <v>133</v>
      </c>
      <c r="E443" s="222" t="s">
        <v>696</v>
      </c>
      <c r="F443" s="223" t="s">
        <v>697</v>
      </c>
      <c r="G443" s="224" t="s">
        <v>491</v>
      </c>
      <c r="H443" s="225">
        <v>6</v>
      </c>
      <c r="I443" s="226"/>
      <c r="J443" s="227">
        <f>ROUND(I443*H443,2)</f>
        <v>0</v>
      </c>
      <c r="K443" s="223" t="s">
        <v>30</v>
      </c>
      <c r="L443" s="72"/>
      <c r="M443" s="228" t="s">
        <v>30</v>
      </c>
      <c r="N443" s="229" t="s">
        <v>45</v>
      </c>
      <c r="O443" s="47"/>
      <c r="P443" s="230">
        <f>O443*H443</f>
        <v>0</v>
      </c>
      <c r="Q443" s="230">
        <v>0</v>
      </c>
      <c r="R443" s="230">
        <f>Q443*H443</f>
        <v>0</v>
      </c>
      <c r="S443" s="230">
        <v>0.265</v>
      </c>
      <c r="T443" s="231">
        <f>S443*H443</f>
        <v>1.59</v>
      </c>
      <c r="AR443" s="24" t="s">
        <v>138</v>
      </c>
      <c r="AT443" s="24" t="s">
        <v>133</v>
      </c>
      <c r="AU443" s="24" t="s">
        <v>84</v>
      </c>
      <c r="AY443" s="24" t="s">
        <v>131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24" t="s">
        <v>82</v>
      </c>
      <c r="BK443" s="232">
        <f>ROUND(I443*H443,2)</f>
        <v>0</v>
      </c>
      <c r="BL443" s="24" t="s">
        <v>138</v>
      </c>
      <c r="BM443" s="24" t="s">
        <v>698</v>
      </c>
    </row>
    <row r="444" spans="2:65" s="1" customFormat="1" ht="16.5" customHeight="1">
      <c r="B444" s="46"/>
      <c r="C444" s="221" t="s">
        <v>699</v>
      </c>
      <c r="D444" s="221" t="s">
        <v>133</v>
      </c>
      <c r="E444" s="222" t="s">
        <v>700</v>
      </c>
      <c r="F444" s="223" t="s">
        <v>701</v>
      </c>
      <c r="G444" s="224" t="s">
        <v>491</v>
      </c>
      <c r="H444" s="225">
        <v>6</v>
      </c>
      <c r="I444" s="226"/>
      <c r="J444" s="227">
        <f>ROUND(I444*H444,2)</f>
        <v>0</v>
      </c>
      <c r="K444" s="223" t="s">
        <v>137</v>
      </c>
      <c r="L444" s="72"/>
      <c r="M444" s="228" t="s">
        <v>30</v>
      </c>
      <c r="N444" s="229" t="s">
        <v>45</v>
      </c>
      <c r="O444" s="47"/>
      <c r="P444" s="230">
        <f>O444*H444</f>
        <v>0</v>
      </c>
      <c r="Q444" s="230">
        <v>0</v>
      </c>
      <c r="R444" s="230">
        <f>Q444*H444</f>
        <v>0</v>
      </c>
      <c r="S444" s="230">
        <v>0.1</v>
      </c>
      <c r="T444" s="231">
        <f>S444*H444</f>
        <v>0.6000000000000001</v>
      </c>
      <c r="AR444" s="24" t="s">
        <v>138</v>
      </c>
      <c r="AT444" s="24" t="s">
        <v>133</v>
      </c>
      <c r="AU444" s="24" t="s">
        <v>84</v>
      </c>
      <c r="AY444" s="24" t="s">
        <v>131</v>
      </c>
      <c r="BE444" s="232">
        <f>IF(N444="základní",J444,0)</f>
        <v>0</v>
      </c>
      <c r="BF444" s="232">
        <f>IF(N444="snížená",J444,0)</f>
        <v>0</v>
      </c>
      <c r="BG444" s="232">
        <f>IF(N444="zákl. přenesená",J444,0)</f>
        <v>0</v>
      </c>
      <c r="BH444" s="232">
        <f>IF(N444="sníž. přenesená",J444,0)</f>
        <v>0</v>
      </c>
      <c r="BI444" s="232">
        <f>IF(N444="nulová",J444,0)</f>
        <v>0</v>
      </c>
      <c r="BJ444" s="24" t="s">
        <v>82</v>
      </c>
      <c r="BK444" s="232">
        <f>ROUND(I444*H444,2)</f>
        <v>0</v>
      </c>
      <c r="BL444" s="24" t="s">
        <v>138</v>
      </c>
      <c r="BM444" s="24" t="s">
        <v>702</v>
      </c>
    </row>
    <row r="445" spans="2:51" s="11" customFormat="1" ht="13.5">
      <c r="B445" s="233"/>
      <c r="C445" s="234"/>
      <c r="D445" s="235" t="s">
        <v>140</v>
      </c>
      <c r="E445" s="236" t="s">
        <v>30</v>
      </c>
      <c r="F445" s="237" t="s">
        <v>703</v>
      </c>
      <c r="G445" s="234"/>
      <c r="H445" s="236" t="s">
        <v>30</v>
      </c>
      <c r="I445" s="238"/>
      <c r="J445" s="234"/>
      <c r="K445" s="234"/>
      <c r="L445" s="239"/>
      <c r="M445" s="240"/>
      <c r="N445" s="241"/>
      <c r="O445" s="241"/>
      <c r="P445" s="241"/>
      <c r="Q445" s="241"/>
      <c r="R445" s="241"/>
      <c r="S445" s="241"/>
      <c r="T445" s="242"/>
      <c r="AT445" s="243" t="s">
        <v>140</v>
      </c>
      <c r="AU445" s="243" t="s">
        <v>84</v>
      </c>
      <c r="AV445" s="11" t="s">
        <v>82</v>
      </c>
      <c r="AW445" s="11" t="s">
        <v>37</v>
      </c>
      <c r="AX445" s="11" t="s">
        <v>74</v>
      </c>
      <c r="AY445" s="243" t="s">
        <v>131</v>
      </c>
    </row>
    <row r="446" spans="2:51" s="12" customFormat="1" ht="13.5">
      <c r="B446" s="244"/>
      <c r="C446" s="245"/>
      <c r="D446" s="235" t="s">
        <v>140</v>
      </c>
      <c r="E446" s="246" t="s">
        <v>30</v>
      </c>
      <c r="F446" s="247" t="s">
        <v>169</v>
      </c>
      <c r="G446" s="245"/>
      <c r="H446" s="248">
        <v>6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AT446" s="254" t="s">
        <v>140</v>
      </c>
      <c r="AU446" s="254" t="s">
        <v>84</v>
      </c>
      <c r="AV446" s="12" t="s">
        <v>84</v>
      </c>
      <c r="AW446" s="12" t="s">
        <v>37</v>
      </c>
      <c r="AX446" s="12" t="s">
        <v>82</v>
      </c>
      <c r="AY446" s="254" t="s">
        <v>131</v>
      </c>
    </row>
    <row r="447" spans="2:65" s="1" customFormat="1" ht="25.5" customHeight="1">
      <c r="B447" s="46"/>
      <c r="C447" s="221" t="s">
        <v>704</v>
      </c>
      <c r="D447" s="221" t="s">
        <v>133</v>
      </c>
      <c r="E447" s="222" t="s">
        <v>705</v>
      </c>
      <c r="F447" s="223" t="s">
        <v>706</v>
      </c>
      <c r="G447" s="224" t="s">
        <v>491</v>
      </c>
      <c r="H447" s="225">
        <v>12</v>
      </c>
      <c r="I447" s="226"/>
      <c r="J447" s="227">
        <f>ROUND(I447*H447,2)</f>
        <v>0</v>
      </c>
      <c r="K447" s="223" t="s">
        <v>137</v>
      </c>
      <c r="L447" s="72"/>
      <c r="M447" s="228" t="s">
        <v>30</v>
      </c>
      <c r="N447" s="229" t="s">
        <v>45</v>
      </c>
      <c r="O447" s="47"/>
      <c r="P447" s="230">
        <f>O447*H447</f>
        <v>0</v>
      </c>
      <c r="Q447" s="230">
        <v>0</v>
      </c>
      <c r="R447" s="230">
        <f>Q447*H447</f>
        <v>0</v>
      </c>
      <c r="S447" s="230">
        <v>0.1</v>
      </c>
      <c r="T447" s="231">
        <f>S447*H447</f>
        <v>1.2000000000000002</v>
      </c>
      <c r="AR447" s="24" t="s">
        <v>138</v>
      </c>
      <c r="AT447" s="24" t="s">
        <v>133</v>
      </c>
      <c r="AU447" s="24" t="s">
        <v>84</v>
      </c>
      <c r="AY447" s="24" t="s">
        <v>131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24" t="s">
        <v>82</v>
      </c>
      <c r="BK447" s="232">
        <f>ROUND(I447*H447,2)</f>
        <v>0</v>
      </c>
      <c r="BL447" s="24" t="s">
        <v>138</v>
      </c>
      <c r="BM447" s="24" t="s">
        <v>707</v>
      </c>
    </row>
    <row r="448" spans="2:51" s="11" customFormat="1" ht="13.5">
      <c r="B448" s="233"/>
      <c r="C448" s="234"/>
      <c r="D448" s="235" t="s">
        <v>140</v>
      </c>
      <c r="E448" s="236" t="s">
        <v>30</v>
      </c>
      <c r="F448" s="237" t="s">
        <v>708</v>
      </c>
      <c r="G448" s="234"/>
      <c r="H448" s="236" t="s">
        <v>30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AT448" s="243" t="s">
        <v>140</v>
      </c>
      <c r="AU448" s="243" t="s">
        <v>84</v>
      </c>
      <c r="AV448" s="11" t="s">
        <v>82</v>
      </c>
      <c r="AW448" s="11" t="s">
        <v>37</v>
      </c>
      <c r="AX448" s="11" t="s">
        <v>74</v>
      </c>
      <c r="AY448" s="243" t="s">
        <v>131</v>
      </c>
    </row>
    <row r="449" spans="2:51" s="12" customFormat="1" ht="13.5">
      <c r="B449" s="244"/>
      <c r="C449" s="245"/>
      <c r="D449" s="235" t="s">
        <v>140</v>
      </c>
      <c r="E449" s="246" t="s">
        <v>30</v>
      </c>
      <c r="F449" s="247" t="s">
        <v>210</v>
      </c>
      <c r="G449" s="245"/>
      <c r="H449" s="248">
        <v>12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AT449" s="254" t="s">
        <v>140</v>
      </c>
      <c r="AU449" s="254" t="s">
        <v>84</v>
      </c>
      <c r="AV449" s="12" t="s">
        <v>84</v>
      </c>
      <c r="AW449" s="12" t="s">
        <v>37</v>
      </c>
      <c r="AX449" s="12" t="s">
        <v>82</v>
      </c>
      <c r="AY449" s="254" t="s">
        <v>131</v>
      </c>
    </row>
    <row r="450" spans="2:65" s="1" customFormat="1" ht="25.5" customHeight="1">
      <c r="B450" s="46"/>
      <c r="C450" s="221" t="s">
        <v>650</v>
      </c>
      <c r="D450" s="221" t="s">
        <v>133</v>
      </c>
      <c r="E450" s="222" t="s">
        <v>709</v>
      </c>
      <c r="F450" s="223" t="s">
        <v>710</v>
      </c>
      <c r="G450" s="224" t="s">
        <v>491</v>
      </c>
      <c r="H450" s="225">
        <v>5</v>
      </c>
      <c r="I450" s="226"/>
      <c r="J450" s="227">
        <f>ROUND(I450*H450,2)</f>
        <v>0</v>
      </c>
      <c r="K450" s="223" t="s">
        <v>137</v>
      </c>
      <c r="L450" s="72"/>
      <c r="M450" s="228" t="s">
        <v>30</v>
      </c>
      <c r="N450" s="229" t="s">
        <v>45</v>
      </c>
      <c r="O450" s="47"/>
      <c r="P450" s="230">
        <f>O450*H450</f>
        <v>0</v>
      </c>
      <c r="Q450" s="230">
        <v>0</v>
      </c>
      <c r="R450" s="230">
        <f>Q450*H450</f>
        <v>0</v>
      </c>
      <c r="S450" s="230">
        <v>0.2</v>
      </c>
      <c r="T450" s="231">
        <f>S450*H450</f>
        <v>1</v>
      </c>
      <c r="AR450" s="24" t="s">
        <v>138</v>
      </c>
      <c r="AT450" s="24" t="s">
        <v>133</v>
      </c>
      <c r="AU450" s="24" t="s">
        <v>84</v>
      </c>
      <c r="AY450" s="24" t="s">
        <v>131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24" t="s">
        <v>82</v>
      </c>
      <c r="BK450" s="232">
        <f>ROUND(I450*H450,2)</f>
        <v>0</v>
      </c>
      <c r="BL450" s="24" t="s">
        <v>138</v>
      </c>
      <c r="BM450" s="24" t="s">
        <v>711</v>
      </c>
    </row>
    <row r="451" spans="2:51" s="11" customFormat="1" ht="13.5">
      <c r="B451" s="233"/>
      <c r="C451" s="234"/>
      <c r="D451" s="235" t="s">
        <v>140</v>
      </c>
      <c r="E451" s="236" t="s">
        <v>30</v>
      </c>
      <c r="F451" s="237" t="s">
        <v>712</v>
      </c>
      <c r="G451" s="234"/>
      <c r="H451" s="236" t="s">
        <v>30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140</v>
      </c>
      <c r="AU451" s="243" t="s">
        <v>84</v>
      </c>
      <c r="AV451" s="11" t="s">
        <v>82</v>
      </c>
      <c r="AW451" s="11" t="s">
        <v>37</v>
      </c>
      <c r="AX451" s="11" t="s">
        <v>74</v>
      </c>
      <c r="AY451" s="243" t="s">
        <v>131</v>
      </c>
    </row>
    <row r="452" spans="2:51" s="12" customFormat="1" ht="13.5">
      <c r="B452" s="244"/>
      <c r="C452" s="245"/>
      <c r="D452" s="235" t="s">
        <v>140</v>
      </c>
      <c r="E452" s="246" t="s">
        <v>30</v>
      </c>
      <c r="F452" s="247" t="s">
        <v>163</v>
      </c>
      <c r="G452" s="245"/>
      <c r="H452" s="248">
        <v>5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AT452" s="254" t="s">
        <v>140</v>
      </c>
      <c r="AU452" s="254" t="s">
        <v>84</v>
      </c>
      <c r="AV452" s="12" t="s">
        <v>84</v>
      </c>
      <c r="AW452" s="12" t="s">
        <v>37</v>
      </c>
      <c r="AX452" s="12" t="s">
        <v>82</v>
      </c>
      <c r="AY452" s="254" t="s">
        <v>131</v>
      </c>
    </row>
    <row r="453" spans="2:63" s="10" customFormat="1" ht="29.85" customHeight="1">
      <c r="B453" s="205"/>
      <c r="C453" s="206"/>
      <c r="D453" s="207" t="s">
        <v>73</v>
      </c>
      <c r="E453" s="219" t="s">
        <v>713</v>
      </c>
      <c r="F453" s="219" t="s">
        <v>714</v>
      </c>
      <c r="G453" s="206"/>
      <c r="H453" s="206"/>
      <c r="I453" s="209"/>
      <c r="J453" s="220">
        <f>BK453</f>
        <v>0</v>
      </c>
      <c r="K453" s="206"/>
      <c r="L453" s="211"/>
      <c r="M453" s="212"/>
      <c r="N453" s="213"/>
      <c r="O453" s="213"/>
      <c r="P453" s="214">
        <f>SUM(P454:P495)</f>
        <v>0</v>
      </c>
      <c r="Q453" s="213"/>
      <c r="R453" s="214">
        <f>SUM(R454:R495)</f>
        <v>0</v>
      </c>
      <c r="S453" s="213"/>
      <c r="T453" s="215">
        <f>SUM(T454:T495)</f>
        <v>0</v>
      </c>
      <c r="AR453" s="216" t="s">
        <v>82</v>
      </c>
      <c r="AT453" s="217" t="s">
        <v>73</v>
      </c>
      <c r="AU453" s="217" t="s">
        <v>82</v>
      </c>
      <c r="AY453" s="216" t="s">
        <v>131</v>
      </c>
      <c r="BK453" s="218">
        <f>SUM(BK454:BK495)</f>
        <v>0</v>
      </c>
    </row>
    <row r="454" spans="2:65" s="1" customFormat="1" ht="25.5" customHeight="1">
      <c r="B454" s="46"/>
      <c r="C454" s="221" t="s">
        <v>715</v>
      </c>
      <c r="D454" s="221" t="s">
        <v>133</v>
      </c>
      <c r="E454" s="222" t="s">
        <v>716</v>
      </c>
      <c r="F454" s="223" t="s">
        <v>717</v>
      </c>
      <c r="G454" s="224" t="s">
        <v>232</v>
      </c>
      <c r="H454" s="225">
        <v>278.86</v>
      </c>
      <c r="I454" s="226"/>
      <c r="J454" s="227">
        <f>ROUND(I454*H454,2)</f>
        <v>0</v>
      </c>
      <c r="K454" s="223" t="s">
        <v>137</v>
      </c>
      <c r="L454" s="72"/>
      <c r="M454" s="228" t="s">
        <v>30</v>
      </c>
      <c r="N454" s="229" t="s">
        <v>45</v>
      </c>
      <c r="O454" s="47"/>
      <c r="P454" s="230">
        <f>O454*H454</f>
        <v>0</v>
      </c>
      <c r="Q454" s="230">
        <v>0</v>
      </c>
      <c r="R454" s="230">
        <f>Q454*H454</f>
        <v>0</v>
      </c>
      <c r="S454" s="230">
        <v>0</v>
      </c>
      <c r="T454" s="231">
        <f>S454*H454</f>
        <v>0</v>
      </c>
      <c r="AR454" s="24" t="s">
        <v>138</v>
      </c>
      <c r="AT454" s="24" t="s">
        <v>133</v>
      </c>
      <c r="AU454" s="24" t="s">
        <v>84</v>
      </c>
      <c r="AY454" s="24" t="s">
        <v>131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24" t="s">
        <v>82</v>
      </c>
      <c r="BK454" s="232">
        <f>ROUND(I454*H454,2)</f>
        <v>0</v>
      </c>
      <c r="BL454" s="24" t="s">
        <v>138</v>
      </c>
      <c r="BM454" s="24" t="s">
        <v>718</v>
      </c>
    </row>
    <row r="455" spans="2:51" s="11" customFormat="1" ht="13.5">
      <c r="B455" s="233"/>
      <c r="C455" s="234"/>
      <c r="D455" s="235" t="s">
        <v>140</v>
      </c>
      <c r="E455" s="236" t="s">
        <v>30</v>
      </c>
      <c r="F455" s="237" t="s">
        <v>719</v>
      </c>
      <c r="G455" s="234"/>
      <c r="H455" s="236" t="s">
        <v>30</v>
      </c>
      <c r="I455" s="238"/>
      <c r="J455" s="234"/>
      <c r="K455" s="234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140</v>
      </c>
      <c r="AU455" s="243" t="s">
        <v>84</v>
      </c>
      <c r="AV455" s="11" t="s">
        <v>82</v>
      </c>
      <c r="AW455" s="11" t="s">
        <v>37</v>
      </c>
      <c r="AX455" s="11" t="s">
        <v>74</v>
      </c>
      <c r="AY455" s="243" t="s">
        <v>131</v>
      </c>
    </row>
    <row r="456" spans="2:51" s="12" customFormat="1" ht="13.5">
      <c r="B456" s="244"/>
      <c r="C456" s="245"/>
      <c r="D456" s="235" t="s">
        <v>140</v>
      </c>
      <c r="E456" s="246" t="s">
        <v>30</v>
      </c>
      <c r="F456" s="247" t="s">
        <v>720</v>
      </c>
      <c r="G456" s="245"/>
      <c r="H456" s="248">
        <v>272.36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AT456" s="254" t="s">
        <v>140</v>
      </c>
      <c r="AU456" s="254" t="s">
        <v>84</v>
      </c>
      <c r="AV456" s="12" t="s">
        <v>84</v>
      </c>
      <c r="AW456" s="12" t="s">
        <v>37</v>
      </c>
      <c r="AX456" s="12" t="s">
        <v>74</v>
      </c>
      <c r="AY456" s="254" t="s">
        <v>131</v>
      </c>
    </row>
    <row r="457" spans="2:51" s="11" customFormat="1" ht="13.5">
      <c r="B457" s="233"/>
      <c r="C457" s="234"/>
      <c r="D457" s="235" t="s">
        <v>140</v>
      </c>
      <c r="E457" s="236" t="s">
        <v>30</v>
      </c>
      <c r="F457" s="237" t="s">
        <v>721</v>
      </c>
      <c r="G457" s="234"/>
      <c r="H457" s="236" t="s">
        <v>30</v>
      </c>
      <c r="I457" s="238"/>
      <c r="J457" s="234"/>
      <c r="K457" s="234"/>
      <c r="L457" s="239"/>
      <c r="M457" s="240"/>
      <c r="N457" s="241"/>
      <c r="O457" s="241"/>
      <c r="P457" s="241"/>
      <c r="Q457" s="241"/>
      <c r="R457" s="241"/>
      <c r="S457" s="241"/>
      <c r="T457" s="242"/>
      <c r="AT457" s="243" t="s">
        <v>140</v>
      </c>
      <c r="AU457" s="243" t="s">
        <v>84</v>
      </c>
      <c r="AV457" s="11" t="s">
        <v>82</v>
      </c>
      <c r="AW457" s="11" t="s">
        <v>37</v>
      </c>
      <c r="AX457" s="11" t="s">
        <v>74</v>
      </c>
      <c r="AY457" s="243" t="s">
        <v>131</v>
      </c>
    </row>
    <row r="458" spans="2:51" s="12" customFormat="1" ht="13.5">
      <c r="B458" s="244"/>
      <c r="C458" s="245"/>
      <c r="D458" s="235" t="s">
        <v>140</v>
      </c>
      <c r="E458" s="246" t="s">
        <v>30</v>
      </c>
      <c r="F458" s="247" t="s">
        <v>722</v>
      </c>
      <c r="G458" s="245"/>
      <c r="H458" s="248">
        <v>6.5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AT458" s="254" t="s">
        <v>140</v>
      </c>
      <c r="AU458" s="254" t="s">
        <v>84</v>
      </c>
      <c r="AV458" s="12" t="s">
        <v>84</v>
      </c>
      <c r="AW458" s="12" t="s">
        <v>37</v>
      </c>
      <c r="AX458" s="12" t="s">
        <v>74</v>
      </c>
      <c r="AY458" s="254" t="s">
        <v>131</v>
      </c>
    </row>
    <row r="459" spans="2:51" s="13" customFormat="1" ht="13.5">
      <c r="B459" s="255"/>
      <c r="C459" s="256"/>
      <c r="D459" s="235" t="s">
        <v>140</v>
      </c>
      <c r="E459" s="257" t="s">
        <v>30</v>
      </c>
      <c r="F459" s="258" t="s">
        <v>146</v>
      </c>
      <c r="G459" s="256"/>
      <c r="H459" s="259">
        <v>278.86</v>
      </c>
      <c r="I459" s="260"/>
      <c r="J459" s="256"/>
      <c r="K459" s="256"/>
      <c r="L459" s="261"/>
      <c r="M459" s="262"/>
      <c r="N459" s="263"/>
      <c r="O459" s="263"/>
      <c r="P459" s="263"/>
      <c r="Q459" s="263"/>
      <c r="R459" s="263"/>
      <c r="S459" s="263"/>
      <c r="T459" s="264"/>
      <c r="AT459" s="265" t="s">
        <v>140</v>
      </c>
      <c r="AU459" s="265" t="s">
        <v>84</v>
      </c>
      <c r="AV459" s="13" t="s">
        <v>138</v>
      </c>
      <c r="AW459" s="13" t="s">
        <v>37</v>
      </c>
      <c r="AX459" s="13" t="s">
        <v>82</v>
      </c>
      <c r="AY459" s="265" t="s">
        <v>131</v>
      </c>
    </row>
    <row r="460" spans="2:65" s="1" customFormat="1" ht="25.5" customHeight="1">
      <c r="B460" s="46"/>
      <c r="C460" s="221" t="s">
        <v>723</v>
      </c>
      <c r="D460" s="221" t="s">
        <v>133</v>
      </c>
      <c r="E460" s="222" t="s">
        <v>724</v>
      </c>
      <c r="F460" s="223" t="s">
        <v>725</v>
      </c>
      <c r="G460" s="224" t="s">
        <v>232</v>
      </c>
      <c r="H460" s="225">
        <v>3904.04</v>
      </c>
      <c r="I460" s="226"/>
      <c r="J460" s="227">
        <f>ROUND(I460*H460,2)</f>
        <v>0</v>
      </c>
      <c r="K460" s="223" t="s">
        <v>137</v>
      </c>
      <c r="L460" s="72"/>
      <c r="M460" s="228" t="s">
        <v>30</v>
      </c>
      <c r="N460" s="229" t="s">
        <v>45</v>
      </c>
      <c r="O460" s="47"/>
      <c r="P460" s="230">
        <f>O460*H460</f>
        <v>0</v>
      </c>
      <c r="Q460" s="230">
        <v>0</v>
      </c>
      <c r="R460" s="230">
        <f>Q460*H460</f>
        <v>0</v>
      </c>
      <c r="S460" s="230">
        <v>0</v>
      </c>
      <c r="T460" s="231">
        <f>S460*H460</f>
        <v>0</v>
      </c>
      <c r="AR460" s="24" t="s">
        <v>138</v>
      </c>
      <c r="AT460" s="24" t="s">
        <v>133</v>
      </c>
      <c r="AU460" s="24" t="s">
        <v>84</v>
      </c>
      <c r="AY460" s="24" t="s">
        <v>131</v>
      </c>
      <c r="BE460" s="232">
        <f>IF(N460="základní",J460,0)</f>
        <v>0</v>
      </c>
      <c r="BF460" s="232">
        <f>IF(N460="snížená",J460,0)</f>
        <v>0</v>
      </c>
      <c r="BG460" s="232">
        <f>IF(N460="zákl. přenesená",J460,0)</f>
        <v>0</v>
      </c>
      <c r="BH460" s="232">
        <f>IF(N460="sníž. přenesená",J460,0)</f>
        <v>0</v>
      </c>
      <c r="BI460" s="232">
        <f>IF(N460="nulová",J460,0)</f>
        <v>0</v>
      </c>
      <c r="BJ460" s="24" t="s">
        <v>82</v>
      </c>
      <c r="BK460" s="232">
        <f>ROUND(I460*H460,2)</f>
        <v>0</v>
      </c>
      <c r="BL460" s="24" t="s">
        <v>138</v>
      </c>
      <c r="BM460" s="24" t="s">
        <v>726</v>
      </c>
    </row>
    <row r="461" spans="2:51" s="11" customFormat="1" ht="13.5">
      <c r="B461" s="233"/>
      <c r="C461" s="234"/>
      <c r="D461" s="235" t="s">
        <v>140</v>
      </c>
      <c r="E461" s="236" t="s">
        <v>30</v>
      </c>
      <c r="F461" s="237" t="s">
        <v>727</v>
      </c>
      <c r="G461" s="234"/>
      <c r="H461" s="236" t="s">
        <v>30</v>
      </c>
      <c r="I461" s="238"/>
      <c r="J461" s="234"/>
      <c r="K461" s="234"/>
      <c r="L461" s="239"/>
      <c r="M461" s="240"/>
      <c r="N461" s="241"/>
      <c r="O461" s="241"/>
      <c r="P461" s="241"/>
      <c r="Q461" s="241"/>
      <c r="R461" s="241"/>
      <c r="S461" s="241"/>
      <c r="T461" s="242"/>
      <c r="AT461" s="243" t="s">
        <v>140</v>
      </c>
      <c r="AU461" s="243" t="s">
        <v>84</v>
      </c>
      <c r="AV461" s="11" t="s">
        <v>82</v>
      </c>
      <c r="AW461" s="11" t="s">
        <v>37</v>
      </c>
      <c r="AX461" s="11" t="s">
        <v>74</v>
      </c>
      <c r="AY461" s="243" t="s">
        <v>131</v>
      </c>
    </row>
    <row r="462" spans="2:51" s="12" customFormat="1" ht="13.5">
      <c r="B462" s="244"/>
      <c r="C462" s="245"/>
      <c r="D462" s="235" t="s">
        <v>140</v>
      </c>
      <c r="E462" s="246" t="s">
        <v>30</v>
      </c>
      <c r="F462" s="247" t="s">
        <v>728</v>
      </c>
      <c r="G462" s="245"/>
      <c r="H462" s="248">
        <v>3904.04</v>
      </c>
      <c r="I462" s="249"/>
      <c r="J462" s="245"/>
      <c r="K462" s="245"/>
      <c r="L462" s="250"/>
      <c r="M462" s="251"/>
      <c r="N462" s="252"/>
      <c r="O462" s="252"/>
      <c r="P462" s="252"/>
      <c r="Q462" s="252"/>
      <c r="R462" s="252"/>
      <c r="S462" s="252"/>
      <c r="T462" s="253"/>
      <c r="AT462" s="254" t="s">
        <v>140</v>
      </c>
      <c r="AU462" s="254" t="s">
        <v>84</v>
      </c>
      <c r="AV462" s="12" t="s">
        <v>84</v>
      </c>
      <c r="AW462" s="12" t="s">
        <v>37</v>
      </c>
      <c r="AX462" s="12" t="s">
        <v>82</v>
      </c>
      <c r="AY462" s="254" t="s">
        <v>131</v>
      </c>
    </row>
    <row r="463" spans="2:65" s="1" customFormat="1" ht="25.5" customHeight="1">
      <c r="B463" s="46"/>
      <c r="C463" s="221" t="s">
        <v>729</v>
      </c>
      <c r="D463" s="221" t="s">
        <v>133</v>
      </c>
      <c r="E463" s="222" t="s">
        <v>730</v>
      </c>
      <c r="F463" s="223" t="s">
        <v>731</v>
      </c>
      <c r="G463" s="224" t="s">
        <v>232</v>
      </c>
      <c r="H463" s="225">
        <v>106.335</v>
      </c>
      <c r="I463" s="226"/>
      <c r="J463" s="227">
        <f>ROUND(I463*H463,2)</f>
        <v>0</v>
      </c>
      <c r="K463" s="223" t="s">
        <v>137</v>
      </c>
      <c r="L463" s="72"/>
      <c r="M463" s="228" t="s">
        <v>30</v>
      </c>
      <c r="N463" s="229" t="s">
        <v>45</v>
      </c>
      <c r="O463" s="47"/>
      <c r="P463" s="230">
        <f>O463*H463</f>
        <v>0</v>
      </c>
      <c r="Q463" s="230">
        <v>0</v>
      </c>
      <c r="R463" s="230">
        <f>Q463*H463</f>
        <v>0</v>
      </c>
      <c r="S463" s="230">
        <v>0</v>
      </c>
      <c r="T463" s="231">
        <f>S463*H463</f>
        <v>0</v>
      </c>
      <c r="AR463" s="24" t="s">
        <v>138</v>
      </c>
      <c r="AT463" s="24" t="s">
        <v>133</v>
      </c>
      <c r="AU463" s="24" t="s">
        <v>84</v>
      </c>
      <c r="AY463" s="24" t="s">
        <v>131</v>
      </c>
      <c r="BE463" s="232">
        <f>IF(N463="základní",J463,0)</f>
        <v>0</v>
      </c>
      <c r="BF463" s="232">
        <f>IF(N463="snížená",J463,0)</f>
        <v>0</v>
      </c>
      <c r="BG463" s="232">
        <f>IF(N463="zákl. přenesená",J463,0)</f>
        <v>0</v>
      </c>
      <c r="BH463" s="232">
        <f>IF(N463="sníž. přenesená",J463,0)</f>
        <v>0</v>
      </c>
      <c r="BI463" s="232">
        <f>IF(N463="nulová",J463,0)</f>
        <v>0</v>
      </c>
      <c r="BJ463" s="24" t="s">
        <v>82</v>
      </c>
      <c r="BK463" s="232">
        <f>ROUND(I463*H463,2)</f>
        <v>0</v>
      </c>
      <c r="BL463" s="24" t="s">
        <v>138</v>
      </c>
      <c r="BM463" s="24" t="s">
        <v>732</v>
      </c>
    </row>
    <row r="464" spans="2:51" s="11" customFormat="1" ht="13.5">
      <c r="B464" s="233"/>
      <c r="C464" s="234"/>
      <c r="D464" s="235" t="s">
        <v>140</v>
      </c>
      <c r="E464" s="236" t="s">
        <v>30</v>
      </c>
      <c r="F464" s="237" t="s">
        <v>733</v>
      </c>
      <c r="G464" s="234"/>
      <c r="H464" s="236" t="s">
        <v>30</v>
      </c>
      <c r="I464" s="238"/>
      <c r="J464" s="234"/>
      <c r="K464" s="234"/>
      <c r="L464" s="239"/>
      <c r="M464" s="240"/>
      <c r="N464" s="241"/>
      <c r="O464" s="241"/>
      <c r="P464" s="241"/>
      <c r="Q464" s="241"/>
      <c r="R464" s="241"/>
      <c r="S464" s="241"/>
      <c r="T464" s="242"/>
      <c r="AT464" s="243" t="s">
        <v>140</v>
      </c>
      <c r="AU464" s="243" t="s">
        <v>84</v>
      </c>
      <c r="AV464" s="11" t="s">
        <v>82</v>
      </c>
      <c r="AW464" s="11" t="s">
        <v>37</v>
      </c>
      <c r="AX464" s="11" t="s">
        <v>74</v>
      </c>
      <c r="AY464" s="243" t="s">
        <v>131</v>
      </c>
    </row>
    <row r="465" spans="2:51" s="12" customFormat="1" ht="13.5">
      <c r="B465" s="244"/>
      <c r="C465" s="245"/>
      <c r="D465" s="235" t="s">
        <v>140</v>
      </c>
      <c r="E465" s="246" t="s">
        <v>30</v>
      </c>
      <c r="F465" s="247" t="s">
        <v>734</v>
      </c>
      <c r="G465" s="245"/>
      <c r="H465" s="248">
        <v>54.285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AT465" s="254" t="s">
        <v>140</v>
      </c>
      <c r="AU465" s="254" t="s">
        <v>84</v>
      </c>
      <c r="AV465" s="12" t="s">
        <v>84</v>
      </c>
      <c r="AW465" s="12" t="s">
        <v>37</v>
      </c>
      <c r="AX465" s="12" t="s">
        <v>74</v>
      </c>
      <c r="AY465" s="254" t="s">
        <v>131</v>
      </c>
    </row>
    <row r="466" spans="2:51" s="11" customFormat="1" ht="13.5">
      <c r="B466" s="233"/>
      <c r="C466" s="234"/>
      <c r="D466" s="235" t="s">
        <v>140</v>
      </c>
      <c r="E466" s="236" t="s">
        <v>30</v>
      </c>
      <c r="F466" s="237" t="s">
        <v>735</v>
      </c>
      <c r="G466" s="234"/>
      <c r="H466" s="236" t="s">
        <v>30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AT466" s="243" t="s">
        <v>140</v>
      </c>
      <c r="AU466" s="243" t="s">
        <v>84</v>
      </c>
      <c r="AV466" s="11" t="s">
        <v>82</v>
      </c>
      <c r="AW466" s="11" t="s">
        <v>37</v>
      </c>
      <c r="AX466" s="11" t="s">
        <v>74</v>
      </c>
      <c r="AY466" s="243" t="s">
        <v>131</v>
      </c>
    </row>
    <row r="467" spans="2:51" s="12" customFormat="1" ht="13.5">
      <c r="B467" s="244"/>
      <c r="C467" s="245"/>
      <c r="D467" s="235" t="s">
        <v>140</v>
      </c>
      <c r="E467" s="246" t="s">
        <v>30</v>
      </c>
      <c r="F467" s="247" t="s">
        <v>736</v>
      </c>
      <c r="G467" s="245"/>
      <c r="H467" s="248">
        <v>52.05</v>
      </c>
      <c r="I467" s="249"/>
      <c r="J467" s="245"/>
      <c r="K467" s="245"/>
      <c r="L467" s="250"/>
      <c r="M467" s="251"/>
      <c r="N467" s="252"/>
      <c r="O467" s="252"/>
      <c r="P467" s="252"/>
      <c r="Q467" s="252"/>
      <c r="R467" s="252"/>
      <c r="S467" s="252"/>
      <c r="T467" s="253"/>
      <c r="AT467" s="254" t="s">
        <v>140</v>
      </c>
      <c r="AU467" s="254" t="s">
        <v>84</v>
      </c>
      <c r="AV467" s="12" t="s">
        <v>84</v>
      </c>
      <c r="AW467" s="12" t="s">
        <v>37</v>
      </c>
      <c r="AX467" s="12" t="s">
        <v>74</v>
      </c>
      <c r="AY467" s="254" t="s">
        <v>131</v>
      </c>
    </row>
    <row r="468" spans="2:51" s="13" customFormat="1" ht="13.5">
      <c r="B468" s="255"/>
      <c r="C468" s="256"/>
      <c r="D468" s="235" t="s">
        <v>140</v>
      </c>
      <c r="E468" s="257" t="s">
        <v>30</v>
      </c>
      <c r="F468" s="258" t="s">
        <v>146</v>
      </c>
      <c r="G468" s="256"/>
      <c r="H468" s="259">
        <v>106.335</v>
      </c>
      <c r="I468" s="260"/>
      <c r="J468" s="256"/>
      <c r="K468" s="256"/>
      <c r="L468" s="261"/>
      <c r="M468" s="262"/>
      <c r="N468" s="263"/>
      <c r="O468" s="263"/>
      <c r="P468" s="263"/>
      <c r="Q468" s="263"/>
      <c r="R468" s="263"/>
      <c r="S468" s="263"/>
      <c r="T468" s="264"/>
      <c r="AT468" s="265" t="s">
        <v>140</v>
      </c>
      <c r="AU468" s="265" t="s">
        <v>84</v>
      </c>
      <c r="AV468" s="13" t="s">
        <v>138</v>
      </c>
      <c r="AW468" s="13" t="s">
        <v>37</v>
      </c>
      <c r="AX468" s="13" t="s">
        <v>82</v>
      </c>
      <c r="AY468" s="265" t="s">
        <v>131</v>
      </c>
    </row>
    <row r="469" spans="2:65" s="1" customFormat="1" ht="25.5" customHeight="1">
      <c r="B469" s="46"/>
      <c r="C469" s="221" t="s">
        <v>737</v>
      </c>
      <c r="D469" s="221" t="s">
        <v>133</v>
      </c>
      <c r="E469" s="222" t="s">
        <v>738</v>
      </c>
      <c r="F469" s="223" t="s">
        <v>725</v>
      </c>
      <c r="G469" s="224" t="s">
        <v>232</v>
      </c>
      <c r="H469" s="225">
        <v>1488.69</v>
      </c>
      <c r="I469" s="226"/>
      <c r="J469" s="227">
        <f>ROUND(I469*H469,2)</f>
        <v>0</v>
      </c>
      <c r="K469" s="223" t="s">
        <v>137</v>
      </c>
      <c r="L469" s="72"/>
      <c r="M469" s="228" t="s">
        <v>30</v>
      </c>
      <c r="N469" s="229" t="s">
        <v>45</v>
      </c>
      <c r="O469" s="47"/>
      <c r="P469" s="230">
        <f>O469*H469</f>
        <v>0</v>
      </c>
      <c r="Q469" s="230">
        <v>0</v>
      </c>
      <c r="R469" s="230">
        <f>Q469*H469</f>
        <v>0</v>
      </c>
      <c r="S469" s="230">
        <v>0</v>
      </c>
      <c r="T469" s="231">
        <f>S469*H469</f>
        <v>0</v>
      </c>
      <c r="AR469" s="24" t="s">
        <v>138</v>
      </c>
      <c r="AT469" s="24" t="s">
        <v>133</v>
      </c>
      <c r="AU469" s="24" t="s">
        <v>84</v>
      </c>
      <c r="AY469" s="24" t="s">
        <v>131</v>
      </c>
      <c r="BE469" s="232">
        <f>IF(N469="základní",J469,0)</f>
        <v>0</v>
      </c>
      <c r="BF469" s="232">
        <f>IF(N469="snížená",J469,0)</f>
        <v>0</v>
      </c>
      <c r="BG469" s="232">
        <f>IF(N469="zákl. přenesená",J469,0)</f>
        <v>0</v>
      </c>
      <c r="BH469" s="232">
        <f>IF(N469="sníž. přenesená",J469,0)</f>
        <v>0</v>
      </c>
      <c r="BI469" s="232">
        <f>IF(N469="nulová",J469,0)</f>
        <v>0</v>
      </c>
      <c r="BJ469" s="24" t="s">
        <v>82</v>
      </c>
      <c r="BK469" s="232">
        <f>ROUND(I469*H469,2)</f>
        <v>0</v>
      </c>
      <c r="BL469" s="24" t="s">
        <v>138</v>
      </c>
      <c r="BM469" s="24" t="s">
        <v>739</v>
      </c>
    </row>
    <row r="470" spans="2:51" s="11" customFormat="1" ht="13.5">
      <c r="B470" s="233"/>
      <c r="C470" s="234"/>
      <c r="D470" s="235" t="s">
        <v>140</v>
      </c>
      <c r="E470" s="236" t="s">
        <v>30</v>
      </c>
      <c r="F470" s="237" t="s">
        <v>727</v>
      </c>
      <c r="G470" s="234"/>
      <c r="H470" s="236" t="s">
        <v>30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AT470" s="243" t="s">
        <v>140</v>
      </c>
      <c r="AU470" s="243" t="s">
        <v>84</v>
      </c>
      <c r="AV470" s="11" t="s">
        <v>82</v>
      </c>
      <c r="AW470" s="11" t="s">
        <v>37</v>
      </c>
      <c r="AX470" s="11" t="s">
        <v>74</v>
      </c>
      <c r="AY470" s="243" t="s">
        <v>131</v>
      </c>
    </row>
    <row r="471" spans="2:51" s="12" customFormat="1" ht="13.5">
      <c r="B471" s="244"/>
      <c r="C471" s="245"/>
      <c r="D471" s="235" t="s">
        <v>140</v>
      </c>
      <c r="E471" s="246" t="s">
        <v>30</v>
      </c>
      <c r="F471" s="247" t="s">
        <v>740</v>
      </c>
      <c r="G471" s="245"/>
      <c r="H471" s="248">
        <v>1488.69</v>
      </c>
      <c r="I471" s="249"/>
      <c r="J471" s="245"/>
      <c r="K471" s="245"/>
      <c r="L471" s="250"/>
      <c r="M471" s="251"/>
      <c r="N471" s="252"/>
      <c r="O471" s="252"/>
      <c r="P471" s="252"/>
      <c r="Q471" s="252"/>
      <c r="R471" s="252"/>
      <c r="S471" s="252"/>
      <c r="T471" s="253"/>
      <c r="AT471" s="254" t="s">
        <v>140</v>
      </c>
      <c r="AU471" s="254" t="s">
        <v>84</v>
      </c>
      <c r="AV471" s="12" t="s">
        <v>84</v>
      </c>
      <c r="AW471" s="12" t="s">
        <v>37</v>
      </c>
      <c r="AX471" s="12" t="s">
        <v>82</v>
      </c>
      <c r="AY471" s="254" t="s">
        <v>131</v>
      </c>
    </row>
    <row r="472" spans="2:65" s="1" customFormat="1" ht="25.5" customHeight="1">
      <c r="B472" s="46"/>
      <c r="C472" s="221" t="s">
        <v>741</v>
      </c>
      <c r="D472" s="221" t="s">
        <v>133</v>
      </c>
      <c r="E472" s="222" t="s">
        <v>742</v>
      </c>
      <c r="F472" s="223" t="s">
        <v>743</v>
      </c>
      <c r="G472" s="224" t="s">
        <v>232</v>
      </c>
      <c r="H472" s="225">
        <v>4.39</v>
      </c>
      <c r="I472" s="226"/>
      <c r="J472" s="227">
        <f>ROUND(I472*H472,2)</f>
        <v>0</v>
      </c>
      <c r="K472" s="223" t="s">
        <v>137</v>
      </c>
      <c r="L472" s="72"/>
      <c r="M472" s="228" t="s">
        <v>30</v>
      </c>
      <c r="N472" s="229" t="s">
        <v>45</v>
      </c>
      <c r="O472" s="47"/>
      <c r="P472" s="230">
        <f>O472*H472</f>
        <v>0</v>
      </c>
      <c r="Q472" s="230">
        <v>0</v>
      </c>
      <c r="R472" s="230">
        <f>Q472*H472</f>
        <v>0</v>
      </c>
      <c r="S472" s="230">
        <v>0</v>
      </c>
      <c r="T472" s="231">
        <f>S472*H472</f>
        <v>0</v>
      </c>
      <c r="AR472" s="24" t="s">
        <v>138</v>
      </c>
      <c r="AT472" s="24" t="s">
        <v>133</v>
      </c>
      <c r="AU472" s="24" t="s">
        <v>84</v>
      </c>
      <c r="AY472" s="24" t="s">
        <v>131</v>
      </c>
      <c r="BE472" s="232">
        <f>IF(N472="základní",J472,0)</f>
        <v>0</v>
      </c>
      <c r="BF472" s="232">
        <f>IF(N472="snížená",J472,0)</f>
        <v>0</v>
      </c>
      <c r="BG472" s="232">
        <f>IF(N472="zákl. přenesená",J472,0)</f>
        <v>0</v>
      </c>
      <c r="BH472" s="232">
        <f>IF(N472="sníž. přenesená",J472,0)</f>
        <v>0</v>
      </c>
      <c r="BI472" s="232">
        <f>IF(N472="nulová",J472,0)</f>
        <v>0</v>
      </c>
      <c r="BJ472" s="24" t="s">
        <v>82</v>
      </c>
      <c r="BK472" s="232">
        <f>ROUND(I472*H472,2)</f>
        <v>0</v>
      </c>
      <c r="BL472" s="24" t="s">
        <v>138</v>
      </c>
      <c r="BM472" s="24" t="s">
        <v>744</v>
      </c>
    </row>
    <row r="473" spans="2:51" s="11" customFormat="1" ht="13.5">
      <c r="B473" s="233"/>
      <c r="C473" s="234"/>
      <c r="D473" s="235" t="s">
        <v>140</v>
      </c>
      <c r="E473" s="236" t="s">
        <v>30</v>
      </c>
      <c r="F473" s="237" t="s">
        <v>745</v>
      </c>
      <c r="G473" s="234"/>
      <c r="H473" s="236" t="s">
        <v>30</v>
      </c>
      <c r="I473" s="238"/>
      <c r="J473" s="234"/>
      <c r="K473" s="234"/>
      <c r="L473" s="239"/>
      <c r="M473" s="240"/>
      <c r="N473" s="241"/>
      <c r="O473" s="241"/>
      <c r="P473" s="241"/>
      <c r="Q473" s="241"/>
      <c r="R473" s="241"/>
      <c r="S473" s="241"/>
      <c r="T473" s="242"/>
      <c r="AT473" s="243" t="s">
        <v>140</v>
      </c>
      <c r="AU473" s="243" t="s">
        <v>84</v>
      </c>
      <c r="AV473" s="11" t="s">
        <v>82</v>
      </c>
      <c r="AW473" s="11" t="s">
        <v>37</v>
      </c>
      <c r="AX473" s="11" t="s">
        <v>74</v>
      </c>
      <c r="AY473" s="243" t="s">
        <v>131</v>
      </c>
    </row>
    <row r="474" spans="2:51" s="12" customFormat="1" ht="13.5">
      <c r="B474" s="244"/>
      <c r="C474" s="245"/>
      <c r="D474" s="235" t="s">
        <v>140</v>
      </c>
      <c r="E474" s="246" t="s">
        <v>30</v>
      </c>
      <c r="F474" s="247" t="s">
        <v>746</v>
      </c>
      <c r="G474" s="245"/>
      <c r="H474" s="248">
        <v>2.19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AT474" s="254" t="s">
        <v>140</v>
      </c>
      <c r="AU474" s="254" t="s">
        <v>84</v>
      </c>
      <c r="AV474" s="12" t="s">
        <v>84</v>
      </c>
      <c r="AW474" s="12" t="s">
        <v>37</v>
      </c>
      <c r="AX474" s="12" t="s">
        <v>74</v>
      </c>
      <c r="AY474" s="254" t="s">
        <v>131</v>
      </c>
    </row>
    <row r="475" spans="2:51" s="11" customFormat="1" ht="13.5">
      <c r="B475" s="233"/>
      <c r="C475" s="234"/>
      <c r="D475" s="235" t="s">
        <v>140</v>
      </c>
      <c r="E475" s="236" t="s">
        <v>30</v>
      </c>
      <c r="F475" s="237" t="s">
        <v>747</v>
      </c>
      <c r="G475" s="234"/>
      <c r="H475" s="236" t="s">
        <v>30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AT475" s="243" t="s">
        <v>140</v>
      </c>
      <c r="AU475" s="243" t="s">
        <v>84</v>
      </c>
      <c r="AV475" s="11" t="s">
        <v>82</v>
      </c>
      <c r="AW475" s="11" t="s">
        <v>37</v>
      </c>
      <c r="AX475" s="11" t="s">
        <v>74</v>
      </c>
      <c r="AY475" s="243" t="s">
        <v>131</v>
      </c>
    </row>
    <row r="476" spans="2:51" s="12" customFormat="1" ht="13.5">
      <c r="B476" s="244"/>
      <c r="C476" s="245"/>
      <c r="D476" s="235" t="s">
        <v>140</v>
      </c>
      <c r="E476" s="246" t="s">
        <v>30</v>
      </c>
      <c r="F476" s="247" t="s">
        <v>748</v>
      </c>
      <c r="G476" s="245"/>
      <c r="H476" s="248">
        <v>2.2</v>
      </c>
      <c r="I476" s="249"/>
      <c r="J476" s="245"/>
      <c r="K476" s="245"/>
      <c r="L476" s="250"/>
      <c r="M476" s="251"/>
      <c r="N476" s="252"/>
      <c r="O476" s="252"/>
      <c r="P476" s="252"/>
      <c r="Q476" s="252"/>
      <c r="R476" s="252"/>
      <c r="S476" s="252"/>
      <c r="T476" s="253"/>
      <c r="AT476" s="254" t="s">
        <v>140</v>
      </c>
      <c r="AU476" s="254" t="s">
        <v>84</v>
      </c>
      <c r="AV476" s="12" t="s">
        <v>84</v>
      </c>
      <c r="AW476" s="12" t="s">
        <v>37</v>
      </c>
      <c r="AX476" s="12" t="s">
        <v>74</v>
      </c>
      <c r="AY476" s="254" t="s">
        <v>131</v>
      </c>
    </row>
    <row r="477" spans="2:51" s="13" customFormat="1" ht="13.5">
      <c r="B477" s="255"/>
      <c r="C477" s="256"/>
      <c r="D477" s="235" t="s">
        <v>140</v>
      </c>
      <c r="E477" s="257" t="s">
        <v>30</v>
      </c>
      <c r="F477" s="258" t="s">
        <v>146</v>
      </c>
      <c r="G477" s="256"/>
      <c r="H477" s="259">
        <v>4.39</v>
      </c>
      <c r="I477" s="260"/>
      <c r="J477" s="256"/>
      <c r="K477" s="256"/>
      <c r="L477" s="261"/>
      <c r="M477" s="262"/>
      <c r="N477" s="263"/>
      <c r="O477" s="263"/>
      <c r="P477" s="263"/>
      <c r="Q477" s="263"/>
      <c r="R477" s="263"/>
      <c r="S477" s="263"/>
      <c r="T477" s="264"/>
      <c r="AT477" s="265" t="s">
        <v>140</v>
      </c>
      <c r="AU477" s="265" t="s">
        <v>84</v>
      </c>
      <c r="AV477" s="13" t="s">
        <v>138</v>
      </c>
      <c r="AW477" s="13" t="s">
        <v>37</v>
      </c>
      <c r="AX477" s="13" t="s">
        <v>82</v>
      </c>
      <c r="AY477" s="265" t="s">
        <v>131</v>
      </c>
    </row>
    <row r="478" spans="2:65" s="1" customFormat="1" ht="38.25" customHeight="1">
      <c r="B478" s="46"/>
      <c r="C478" s="221" t="s">
        <v>749</v>
      </c>
      <c r="D478" s="221" t="s">
        <v>133</v>
      </c>
      <c r="E478" s="222" t="s">
        <v>750</v>
      </c>
      <c r="F478" s="223" t="s">
        <v>751</v>
      </c>
      <c r="G478" s="224" t="s">
        <v>232</v>
      </c>
      <c r="H478" s="225">
        <v>61.46</v>
      </c>
      <c r="I478" s="226"/>
      <c r="J478" s="227">
        <f>ROUND(I478*H478,2)</f>
        <v>0</v>
      </c>
      <c r="K478" s="223" t="s">
        <v>137</v>
      </c>
      <c r="L478" s="72"/>
      <c r="M478" s="228" t="s">
        <v>30</v>
      </c>
      <c r="N478" s="229" t="s">
        <v>45</v>
      </c>
      <c r="O478" s="47"/>
      <c r="P478" s="230">
        <f>O478*H478</f>
        <v>0</v>
      </c>
      <c r="Q478" s="230">
        <v>0</v>
      </c>
      <c r="R478" s="230">
        <f>Q478*H478</f>
        <v>0</v>
      </c>
      <c r="S478" s="230">
        <v>0</v>
      </c>
      <c r="T478" s="231">
        <f>S478*H478</f>
        <v>0</v>
      </c>
      <c r="AR478" s="24" t="s">
        <v>138</v>
      </c>
      <c r="AT478" s="24" t="s">
        <v>133</v>
      </c>
      <c r="AU478" s="24" t="s">
        <v>84</v>
      </c>
      <c r="AY478" s="24" t="s">
        <v>131</v>
      </c>
      <c r="BE478" s="232">
        <f>IF(N478="základní",J478,0)</f>
        <v>0</v>
      </c>
      <c r="BF478" s="232">
        <f>IF(N478="snížená",J478,0)</f>
        <v>0</v>
      </c>
      <c r="BG478" s="232">
        <f>IF(N478="zákl. přenesená",J478,0)</f>
        <v>0</v>
      </c>
      <c r="BH478" s="232">
        <f>IF(N478="sníž. přenesená",J478,0)</f>
        <v>0</v>
      </c>
      <c r="BI478" s="232">
        <f>IF(N478="nulová",J478,0)</f>
        <v>0</v>
      </c>
      <c r="BJ478" s="24" t="s">
        <v>82</v>
      </c>
      <c r="BK478" s="232">
        <f>ROUND(I478*H478,2)</f>
        <v>0</v>
      </c>
      <c r="BL478" s="24" t="s">
        <v>138</v>
      </c>
      <c r="BM478" s="24" t="s">
        <v>752</v>
      </c>
    </row>
    <row r="479" spans="2:51" s="11" customFormat="1" ht="13.5">
      <c r="B479" s="233"/>
      <c r="C479" s="234"/>
      <c r="D479" s="235" t="s">
        <v>140</v>
      </c>
      <c r="E479" s="236" t="s">
        <v>30</v>
      </c>
      <c r="F479" s="237" t="s">
        <v>727</v>
      </c>
      <c r="G479" s="234"/>
      <c r="H479" s="236" t="s">
        <v>30</v>
      </c>
      <c r="I479" s="238"/>
      <c r="J479" s="234"/>
      <c r="K479" s="234"/>
      <c r="L479" s="239"/>
      <c r="M479" s="240"/>
      <c r="N479" s="241"/>
      <c r="O479" s="241"/>
      <c r="P479" s="241"/>
      <c r="Q479" s="241"/>
      <c r="R479" s="241"/>
      <c r="S479" s="241"/>
      <c r="T479" s="242"/>
      <c r="AT479" s="243" t="s">
        <v>140</v>
      </c>
      <c r="AU479" s="243" t="s">
        <v>84</v>
      </c>
      <c r="AV479" s="11" t="s">
        <v>82</v>
      </c>
      <c r="AW479" s="11" t="s">
        <v>37</v>
      </c>
      <c r="AX479" s="11" t="s">
        <v>74</v>
      </c>
      <c r="AY479" s="243" t="s">
        <v>131</v>
      </c>
    </row>
    <row r="480" spans="2:51" s="12" customFormat="1" ht="13.5">
      <c r="B480" s="244"/>
      <c r="C480" s="245"/>
      <c r="D480" s="235" t="s">
        <v>140</v>
      </c>
      <c r="E480" s="246" t="s">
        <v>30</v>
      </c>
      <c r="F480" s="247" t="s">
        <v>753</v>
      </c>
      <c r="G480" s="245"/>
      <c r="H480" s="248">
        <v>61.46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AT480" s="254" t="s">
        <v>140</v>
      </c>
      <c r="AU480" s="254" t="s">
        <v>84</v>
      </c>
      <c r="AV480" s="12" t="s">
        <v>84</v>
      </c>
      <c r="AW480" s="12" t="s">
        <v>37</v>
      </c>
      <c r="AX480" s="12" t="s">
        <v>82</v>
      </c>
      <c r="AY480" s="254" t="s">
        <v>131</v>
      </c>
    </row>
    <row r="481" spans="2:65" s="1" customFormat="1" ht="16.5" customHeight="1">
      <c r="B481" s="46"/>
      <c r="C481" s="221" t="s">
        <v>754</v>
      </c>
      <c r="D481" s="221" t="s">
        <v>133</v>
      </c>
      <c r="E481" s="222" t="s">
        <v>755</v>
      </c>
      <c r="F481" s="223" t="s">
        <v>756</v>
      </c>
      <c r="G481" s="224" t="s">
        <v>232</v>
      </c>
      <c r="H481" s="225">
        <v>102.41</v>
      </c>
      <c r="I481" s="226"/>
      <c r="J481" s="227">
        <f>ROUND(I481*H481,2)</f>
        <v>0</v>
      </c>
      <c r="K481" s="223" t="s">
        <v>30</v>
      </c>
      <c r="L481" s="72"/>
      <c r="M481" s="228" t="s">
        <v>30</v>
      </c>
      <c r="N481" s="229" t="s">
        <v>45</v>
      </c>
      <c r="O481" s="47"/>
      <c r="P481" s="230">
        <f>O481*H481</f>
        <v>0</v>
      </c>
      <c r="Q481" s="230">
        <v>0</v>
      </c>
      <c r="R481" s="230">
        <f>Q481*H481</f>
        <v>0</v>
      </c>
      <c r="S481" s="230">
        <v>0</v>
      </c>
      <c r="T481" s="231">
        <f>S481*H481</f>
        <v>0</v>
      </c>
      <c r="AR481" s="24" t="s">
        <v>138</v>
      </c>
      <c r="AT481" s="24" t="s">
        <v>133</v>
      </c>
      <c r="AU481" s="24" t="s">
        <v>84</v>
      </c>
      <c r="AY481" s="24" t="s">
        <v>131</v>
      </c>
      <c r="BE481" s="232">
        <f>IF(N481="základní",J481,0)</f>
        <v>0</v>
      </c>
      <c r="BF481" s="232">
        <f>IF(N481="snížená",J481,0)</f>
        <v>0</v>
      </c>
      <c r="BG481" s="232">
        <f>IF(N481="zákl. přenesená",J481,0)</f>
        <v>0</v>
      </c>
      <c r="BH481" s="232">
        <f>IF(N481="sníž. přenesená",J481,0)</f>
        <v>0</v>
      </c>
      <c r="BI481" s="232">
        <f>IF(N481="nulová",J481,0)</f>
        <v>0</v>
      </c>
      <c r="BJ481" s="24" t="s">
        <v>82</v>
      </c>
      <c r="BK481" s="232">
        <f>ROUND(I481*H481,2)</f>
        <v>0</v>
      </c>
      <c r="BL481" s="24" t="s">
        <v>138</v>
      </c>
      <c r="BM481" s="24" t="s">
        <v>757</v>
      </c>
    </row>
    <row r="482" spans="2:51" s="11" customFormat="1" ht="13.5">
      <c r="B482" s="233"/>
      <c r="C482" s="234"/>
      <c r="D482" s="235" t="s">
        <v>140</v>
      </c>
      <c r="E482" s="236" t="s">
        <v>30</v>
      </c>
      <c r="F482" s="237" t="s">
        <v>758</v>
      </c>
      <c r="G482" s="234"/>
      <c r="H482" s="236" t="s">
        <v>30</v>
      </c>
      <c r="I482" s="238"/>
      <c r="J482" s="234"/>
      <c r="K482" s="234"/>
      <c r="L482" s="239"/>
      <c r="M482" s="240"/>
      <c r="N482" s="241"/>
      <c r="O482" s="241"/>
      <c r="P482" s="241"/>
      <c r="Q482" s="241"/>
      <c r="R482" s="241"/>
      <c r="S482" s="241"/>
      <c r="T482" s="242"/>
      <c r="AT482" s="243" t="s">
        <v>140</v>
      </c>
      <c r="AU482" s="243" t="s">
        <v>84</v>
      </c>
      <c r="AV482" s="11" t="s">
        <v>82</v>
      </c>
      <c r="AW482" s="11" t="s">
        <v>37</v>
      </c>
      <c r="AX482" s="11" t="s">
        <v>74</v>
      </c>
      <c r="AY482" s="243" t="s">
        <v>131</v>
      </c>
    </row>
    <row r="483" spans="2:51" s="12" customFormat="1" ht="13.5">
      <c r="B483" s="244"/>
      <c r="C483" s="245"/>
      <c r="D483" s="235" t="s">
        <v>140</v>
      </c>
      <c r="E483" s="246" t="s">
        <v>30</v>
      </c>
      <c r="F483" s="247" t="s">
        <v>759</v>
      </c>
      <c r="G483" s="245"/>
      <c r="H483" s="248">
        <v>102.41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AT483" s="254" t="s">
        <v>140</v>
      </c>
      <c r="AU483" s="254" t="s">
        <v>84</v>
      </c>
      <c r="AV483" s="12" t="s">
        <v>84</v>
      </c>
      <c r="AW483" s="12" t="s">
        <v>37</v>
      </c>
      <c r="AX483" s="12" t="s">
        <v>82</v>
      </c>
      <c r="AY483" s="254" t="s">
        <v>131</v>
      </c>
    </row>
    <row r="484" spans="2:65" s="1" customFormat="1" ht="25.5" customHeight="1">
      <c r="B484" s="46"/>
      <c r="C484" s="221" t="s">
        <v>760</v>
      </c>
      <c r="D484" s="221" t="s">
        <v>133</v>
      </c>
      <c r="E484" s="222" t="s">
        <v>761</v>
      </c>
      <c r="F484" s="223" t="s">
        <v>762</v>
      </c>
      <c r="G484" s="224" t="s">
        <v>232</v>
      </c>
      <c r="H484" s="225">
        <v>272.36</v>
      </c>
      <c r="I484" s="226"/>
      <c r="J484" s="227">
        <f>ROUND(I484*H484,2)</f>
        <v>0</v>
      </c>
      <c r="K484" s="223" t="s">
        <v>30</v>
      </c>
      <c r="L484" s="72"/>
      <c r="M484" s="228" t="s">
        <v>30</v>
      </c>
      <c r="N484" s="229" t="s">
        <v>45</v>
      </c>
      <c r="O484" s="47"/>
      <c r="P484" s="230">
        <f>O484*H484</f>
        <v>0</v>
      </c>
      <c r="Q484" s="230">
        <v>0</v>
      </c>
      <c r="R484" s="230">
        <f>Q484*H484</f>
        <v>0</v>
      </c>
      <c r="S484" s="230">
        <v>0</v>
      </c>
      <c r="T484" s="231">
        <f>S484*H484</f>
        <v>0</v>
      </c>
      <c r="AR484" s="24" t="s">
        <v>138</v>
      </c>
      <c r="AT484" s="24" t="s">
        <v>133</v>
      </c>
      <c r="AU484" s="24" t="s">
        <v>84</v>
      </c>
      <c r="AY484" s="24" t="s">
        <v>131</v>
      </c>
      <c r="BE484" s="232">
        <f>IF(N484="základní",J484,0)</f>
        <v>0</v>
      </c>
      <c r="BF484" s="232">
        <f>IF(N484="snížená",J484,0)</f>
        <v>0</v>
      </c>
      <c r="BG484" s="232">
        <f>IF(N484="zákl. přenesená",J484,0)</f>
        <v>0</v>
      </c>
      <c r="BH484" s="232">
        <f>IF(N484="sníž. přenesená",J484,0)</f>
        <v>0</v>
      </c>
      <c r="BI484" s="232">
        <f>IF(N484="nulová",J484,0)</f>
        <v>0</v>
      </c>
      <c r="BJ484" s="24" t="s">
        <v>82</v>
      </c>
      <c r="BK484" s="232">
        <f>ROUND(I484*H484,2)</f>
        <v>0</v>
      </c>
      <c r="BL484" s="24" t="s">
        <v>138</v>
      </c>
      <c r="BM484" s="24" t="s">
        <v>763</v>
      </c>
    </row>
    <row r="485" spans="2:51" s="11" customFormat="1" ht="13.5">
      <c r="B485" s="233"/>
      <c r="C485" s="234"/>
      <c r="D485" s="235" t="s">
        <v>140</v>
      </c>
      <c r="E485" s="236" t="s">
        <v>30</v>
      </c>
      <c r="F485" s="237" t="s">
        <v>719</v>
      </c>
      <c r="G485" s="234"/>
      <c r="H485" s="236" t="s">
        <v>30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140</v>
      </c>
      <c r="AU485" s="243" t="s">
        <v>84</v>
      </c>
      <c r="AV485" s="11" t="s">
        <v>82</v>
      </c>
      <c r="AW485" s="11" t="s">
        <v>37</v>
      </c>
      <c r="AX485" s="11" t="s">
        <v>74</v>
      </c>
      <c r="AY485" s="243" t="s">
        <v>131</v>
      </c>
    </row>
    <row r="486" spans="2:51" s="12" customFormat="1" ht="13.5">
      <c r="B486" s="244"/>
      <c r="C486" s="245"/>
      <c r="D486" s="235" t="s">
        <v>140</v>
      </c>
      <c r="E486" s="246" t="s">
        <v>30</v>
      </c>
      <c r="F486" s="247" t="s">
        <v>720</v>
      </c>
      <c r="G486" s="245"/>
      <c r="H486" s="248">
        <v>272.36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AT486" s="254" t="s">
        <v>140</v>
      </c>
      <c r="AU486" s="254" t="s">
        <v>84</v>
      </c>
      <c r="AV486" s="12" t="s">
        <v>84</v>
      </c>
      <c r="AW486" s="12" t="s">
        <v>37</v>
      </c>
      <c r="AX486" s="12" t="s">
        <v>82</v>
      </c>
      <c r="AY486" s="254" t="s">
        <v>131</v>
      </c>
    </row>
    <row r="487" spans="2:65" s="1" customFormat="1" ht="16.5" customHeight="1">
      <c r="B487" s="46"/>
      <c r="C487" s="221" t="s">
        <v>764</v>
      </c>
      <c r="D487" s="221" t="s">
        <v>133</v>
      </c>
      <c r="E487" s="222" t="s">
        <v>765</v>
      </c>
      <c r="F487" s="223" t="s">
        <v>766</v>
      </c>
      <c r="G487" s="224" t="s">
        <v>232</v>
      </c>
      <c r="H487" s="225">
        <v>10.425</v>
      </c>
      <c r="I487" s="226"/>
      <c r="J487" s="227">
        <f>ROUND(I487*H487,2)</f>
        <v>0</v>
      </c>
      <c r="K487" s="223" t="s">
        <v>30</v>
      </c>
      <c r="L487" s="72"/>
      <c r="M487" s="228" t="s">
        <v>30</v>
      </c>
      <c r="N487" s="229" t="s">
        <v>45</v>
      </c>
      <c r="O487" s="47"/>
      <c r="P487" s="230">
        <f>O487*H487</f>
        <v>0</v>
      </c>
      <c r="Q487" s="230">
        <v>0</v>
      </c>
      <c r="R487" s="230">
        <f>Q487*H487</f>
        <v>0</v>
      </c>
      <c r="S487" s="230">
        <v>0</v>
      </c>
      <c r="T487" s="231">
        <f>S487*H487</f>
        <v>0</v>
      </c>
      <c r="AR487" s="24" t="s">
        <v>138</v>
      </c>
      <c r="AT487" s="24" t="s">
        <v>133</v>
      </c>
      <c r="AU487" s="24" t="s">
        <v>84</v>
      </c>
      <c r="AY487" s="24" t="s">
        <v>131</v>
      </c>
      <c r="BE487" s="232">
        <f>IF(N487="základní",J487,0)</f>
        <v>0</v>
      </c>
      <c r="BF487" s="232">
        <f>IF(N487="snížená",J487,0)</f>
        <v>0</v>
      </c>
      <c r="BG487" s="232">
        <f>IF(N487="zákl. přenesená",J487,0)</f>
        <v>0</v>
      </c>
      <c r="BH487" s="232">
        <f>IF(N487="sníž. přenesená",J487,0)</f>
        <v>0</v>
      </c>
      <c r="BI487" s="232">
        <f>IF(N487="nulová",J487,0)</f>
        <v>0</v>
      </c>
      <c r="BJ487" s="24" t="s">
        <v>82</v>
      </c>
      <c r="BK487" s="232">
        <f>ROUND(I487*H487,2)</f>
        <v>0</v>
      </c>
      <c r="BL487" s="24" t="s">
        <v>138</v>
      </c>
      <c r="BM487" s="24" t="s">
        <v>767</v>
      </c>
    </row>
    <row r="488" spans="2:51" s="11" customFormat="1" ht="13.5">
      <c r="B488" s="233"/>
      <c r="C488" s="234"/>
      <c r="D488" s="235" t="s">
        <v>140</v>
      </c>
      <c r="E488" s="236" t="s">
        <v>30</v>
      </c>
      <c r="F488" s="237" t="s">
        <v>768</v>
      </c>
      <c r="G488" s="234"/>
      <c r="H488" s="236" t="s">
        <v>30</v>
      </c>
      <c r="I488" s="238"/>
      <c r="J488" s="234"/>
      <c r="K488" s="234"/>
      <c r="L488" s="239"/>
      <c r="M488" s="240"/>
      <c r="N488" s="241"/>
      <c r="O488" s="241"/>
      <c r="P488" s="241"/>
      <c r="Q488" s="241"/>
      <c r="R488" s="241"/>
      <c r="S488" s="241"/>
      <c r="T488" s="242"/>
      <c r="AT488" s="243" t="s">
        <v>140</v>
      </c>
      <c r="AU488" s="243" t="s">
        <v>84</v>
      </c>
      <c r="AV488" s="11" t="s">
        <v>82</v>
      </c>
      <c r="AW488" s="11" t="s">
        <v>37</v>
      </c>
      <c r="AX488" s="11" t="s">
        <v>74</v>
      </c>
      <c r="AY488" s="243" t="s">
        <v>131</v>
      </c>
    </row>
    <row r="489" spans="2:51" s="12" customFormat="1" ht="13.5">
      <c r="B489" s="244"/>
      <c r="C489" s="245"/>
      <c r="D489" s="235" t="s">
        <v>140</v>
      </c>
      <c r="E489" s="246" t="s">
        <v>30</v>
      </c>
      <c r="F489" s="247" t="s">
        <v>769</v>
      </c>
      <c r="G489" s="245"/>
      <c r="H489" s="248">
        <v>10.425</v>
      </c>
      <c r="I489" s="249"/>
      <c r="J489" s="245"/>
      <c r="K489" s="245"/>
      <c r="L489" s="250"/>
      <c r="M489" s="251"/>
      <c r="N489" s="252"/>
      <c r="O489" s="252"/>
      <c r="P489" s="252"/>
      <c r="Q489" s="252"/>
      <c r="R489" s="252"/>
      <c r="S489" s="252"/>
      <c r="T489" s="253"/>
      <c r="AT489" s="254" t="s">
        <v>140</v>
      </c>
      <c r="AU489" s="254" t="s">
        <v>84</v>
      </c>
      <c r="AV489" s="12" t="s">
        <v>84</v>
      </c>
      <c r="AW489" s="12" t="s">
        <v>37</v>
      </c>
      <c r="AX489" s="12" t="s">
        <v>82</v>
      </c>
      <c r="AY489" s="254" t="s">
        <v>131</v>
      </c>
    </row>
    <row r="490" spans="2:65" s="1" customFormat="1" ht="16.5" customHeight="1">
      <c r="B490" s="46"/>
      <c r="C490" s="221" t="s">
        <v>770</v>
      </c>
      <c r="D490" s="221" t="s">
        <v>133</v>
      </c>
      <c r="E490" s="222" t="s">
        <v>771</v>
      </c>
      <c r="F490" s="223" t="s">
        <v>772</v>
      </c>
      <c r="G490" s="224" t="s">
        <v>232</v>
      </c>
      <c r="H490" s="225">
        <v>4.39</v>
      </c>
      <c r="I490" s="226"/>
      <c r="J490" s="227">
        <f>ROUND(I490*H490,2)</f>
        <v>0</v>
      </c>
      <c r="K490" s="223" t="s">
        <v>137</v>
      </c>
      <c r="L490" s="72"/>
      <c r="M490" s="228" t="s">
        <v>30</v>
      </c>
      <c r="N490" s="229" t="s">
        <v>45</v>
      </c>
      <c r="O490" s="47"/>
      <c r="P490" s="230">
        <f>O490*H490</f>
        <v>0</v>
      </c>
      <c r="Q490" s="230">
        <v>0</v>
      </c>
      <c r="R490" s="230">
        <f>Q490*H490</f>
        <v>0</v>
      </c>
      <c r="S490" s="230">
        <v>0</v>
      </c>
      <c r="T490" s="231">
        <f>S490*H490</f>
        <v>0</v>
      </c>
      <c r="AR490" s="24" t="s">
        <v>138</v>
      </c>
      <c r="AT490" s="24" t="s">
        <v>133</v>
      </c>
      <c r="AU490" s="24" t="s">
        <v>84</v>
      </c>
      <c r="AY490" s="24" t="s">
        <v>131</v>
      </c>
      <c r="BE490" s="232">
        <f>IF(N490="základní",J490,0)</f>
        <v>0</v>
      </c>
      <c r="BF490" s="232">
        <f>IF(N490="snížená",J490,0)</f>
        <v>0</v>
      </c>
      <c r="BG490" s="232">
        <f>IF(N490="zákl. přenesená",J490,0)</f>
        <v>0</v>
      </c>
      <c r="BH490" s="232">
        <f>IF(N490="sníž. přenesená",J490,0)</f>
        <v>0</v>
      </c>
      <c r="BI490" s="232">
        <f>IF(N490="nulová",J490,0)</f>
        <v>0</v>
      </c>
      <c r="BJ490" s="24" t="s">
        <v>82</v>
      </c>
      <c r="BK490" s="232">
        <f>ROUND(I490*H490,2)</f>
        <v>0</v>
      </c>
      <c r="BL490" s="24" t="s">
        <v>138</v>
      </c>
      <c r="BM490" s="24" t="s">
        <v>773</v>
      </c>
    </row>
    <row r="491" spans="2:51" s="11" customFormat="1" ht="13.5">
      <c r="B491" s="233"/>
      <c r="C491" s="234"/>
      <c r="D491" s="235" t="s">
        <v>140</v>
      </c>
      <c r="E491" s="236" t="s">
        <v>30</v>
      </c>
      <c r="F491" s="237" t="s">
        <v>745</v>
      </c>
      <c r="G491" s="234"/>
      <c r="H491" s="236" t="s">
        <v>30</v>
      </c>
      <c r="I491" s="238"/>
      <c r="J491" s="234"/>
      <c r="K491" s="234"/>
      <c r="L491" s="239"/>
      <c r="M491" s="240"/>
      <c r="N491" s="241"/>
      <c r="O491" s="241"/>
      <c r="P491" s="241"/>
      <c r="Q491" s="241"/>
      <c r="R491" s="241"/>
      <c r="S491" s="241"/>
      <c r="T491" s="242"/>
      <c r="AT491" s="243" t="s">
        <v>140</v>
      </c>
      <c r="AU491" s="243" t="s">
        <v>84</v>
      </c>
      <c r="AV491" s="11" t="s">
        <v>82</v>
      </c>
      <c r="AW491" s="11" t="s">
        <v>37</v>
      </c>
      <c r="AX491" s="11" t="s">
        <v>74</v>
      </c>
      <c r="AY491" s="243" t="s">
        <v>131</v>
      </c>
    </row>
    <row r="492" spans="2:51" s="12" customFormat="1" ht="13.5">
      <c r="B492" s="244"/>
      <c r="C492" s="245"/>
      <c r="D492" s="235" t="s">
        <v>140</v>
      </c>
      <c r="E492" s="246" t="s">
        <v>30</v>
      </c>
      <c r="F492" s="247" t="s">
        <v>746</v>
      </c>
      <c r="G492" s="245"/>
      <c r="H492" s="248">
        <v>2.19</v>
      </c>
      <c r="I492" s="249"/>
      <c r="J492" s="245"/>
      <c r="K492" s="245"/>
      <c r="L492" s="250"/>
      <c r="M492" s="251"/>
      <c r="N492" s="252"/>
      <c r="O492" s="252"/>
      <c r="P492" s="252"/>
      <c r="Q492" s="252"/>
      <c r="R492" s="252"/>
      <c r="S492" s="252"/>
      <c r="T492" s="253"/>
      <c r="AT492" s="254" t="s">
        <v>140</v>
      </c>
      <c r="AU492" s="254" t="s">
        <v>84</v>
      </c>
      <c r="AV492" s="12" t="s">
        <v>84</v>
      </c>
      <c r="AW492" s="12" t="s">
        <v>37</v>
      </c>
      <c r="AX492" s="12" t="s">
        <v>74</v>
      </c>
      <c r="AY492" s="254" t="s">
        <v>131</v>
      </c>
    </row>
    <row r="493" spans="2:51" s="11" customFormat="1" ht="13.5">
      <c r="B493" s="233"/>
      <c r="C493" s="234"/>
      <c r="D493" s="235" t="s">
        <v>140</v>
      </c>
      <c r="E493" s="236" t="s">
        <v>30</v>
      </c>
      <c r="F493" s="237" t="s">
        <v>747</v>
      </c>
      <c r="G493" s="234"/>
      <c r="H493" s="236" t="s">
        <v>30</v>
      </c>
      <c r="I493" s="238"/>
      <c r="J493" s="234"/>
      <c r="K493" s="234"/>
      <c r="L493" s="239"/>
      <c r="M493" s="240"/>
      <c r="N493" s="241"/>
      <c r="O493" s="241"/>
      <c r="P493" s="241"/>
      <c r="Q493" s="241"/>
      <c r="R493" s="241"/>
      <c r="S493" s="241"/>
      <c r="T493" s="242"/>
      <c r="AT493" s="243" t="s">
        <v>140</v>
      </c>
      <c r="AU493" s="243" t="s">
        <v>84</v>
      </c>
      <c r="AV493" s="11" t="s">
        <v>82</v>
      </c>
      <c r="AW493" s="11" t="s">
        <v>37</v>
      </c>
      <c r="AX493" s="11" t="s">
        <v>74</v>
      </c>
      <c r="AY493" s="243" t="s">
        <v>131</v>
      </c>
    </row>
    <row r="494" spans="2:51" s="12" customFormat="1" ht="13.5">
      <c r="B494" s="244"/>
      <c r="C494" s="245"/>
      <c r="D494" s="235" t="s">
        <v>140</v>
      </c>
      <c r="E494" s="246" t="s">
        <v>30</v>
      </c>
      <c r="F494" s="247" t="s">
        <v>748</v>
      </c>
      <c r="G494" s="245"/>
      <c r="H494" s="248">
        <v>2.2</v>
      </c>
      <c r="I494" s="249"/>
      <c r="J494" s="245"/>
      <c r="K494" s="245"/>
      <c r="L494" s="250"/>
      <c r="M494" s="251"/>
      <c r="N494" s="252"/>
      <c r="O494" s="252"/>
      <c r="P494" s="252"/>
      <c r="Q494" s="252"/>
      <c r="R494" s="252"/>
      <c r="S494" s="252"/>
      <c r="T494" s="253"/>
      <c r="AT494" s="254" t="s">
        <v>140</v>
      </c>
      <c r="AU494" s="254" t="s">
        <v>84</v>
      </c>
      <c r="AV494" s="12" t="s">
        <v>84</v>
      </c>
      <c r="AW494" s="12" t="s">
        <v>37</v>
      </c>
      <c r="AX494" s="12" t="s">
        <v>74</v>
      </c>
      <c r="AY494" s="254" t="s">
        <v>131</v>
      </c>
    </row>
    <row r="495" spans="2:51" s="13" customFormat="1" ht="13.5">
      <c r="B495" s="255"/>
      <c r="C495" s="256"/>
      <c r="D495" s="235" t="s">
        <v>140</v>
      </c>
      <c r="E495" s="257" t="s">
        <v>30</v>
      </c>
      <c r="F495" s="258" t="s">
        <v>146</v>
      </c>
      <c r="G495" s="256"/>
      <c r="H495" s="259">
        <v>4.39</v>
      </c>
      <c r="I495" s="260"/>
      <c r="J495" s="256"/>
      <c r="K495" s="256"/>
      <c r="L495" s="261"/>
      <c r="M495" s="262"/>
      <c r="N495" s="263"/>
      <c r="O495" s="263"/>
      <c r="P495" s="263"/>
      <c r="Q495" s="263"/>
      <c r="R495" s="263"/>
      <c r="S495" s="263"/>
      <c r="T495" s="264"/>
      <c r="AT495" s="265" t="s">
        <v>140</v>
      </c>
      <c r="AU495" s="265" t="s">
        <v>84</v>
      </c>
      <c r="AV495" s="13" t="s">
        <v>138</v>
      </c>
      <c r="AW495" s="13" t="s">
        <v>37</v>
      </c>
      <c r="AX495" s="13" t="s">
        <v>82</v>
      </c>
      <c r="AY495" s="265" t="s">
        <v>131</v>
      </c>
    </row>
    <row r="496" spans="2:63" s="10" customFormat="1" ht="29.85" customHeight="1">
      <c r="B496" s="205"/>
      <c r="C496" s="206"/>
      <c r="D496" s="207" t="s">
        <v>73</v>
      </c>
      <c r="E496" s="219" t="s">
        <v>774</v>
      </c>
      <c r="F496" s="219" t="s">
        <v>775</v>
      </c>
      <c r="G496" s="206"/>
      <c r="H496" s="206"/>
      <c r="I496" s="209"/>
      <c r="J496" s="220">
        <f>BK496</f>
        <v>0</v>
      </c>
      <c r="K496" s="206"/>
      <c r="L496" s="211"/>
      <c r="M496" s="212"/>
      <c r="N496" s="213"/>
      <c r="O496" s="213"/>
      <c r="P496" s="214">
        <f>P497</f>
        <v>0</v>
      </c>
      <c r="Q496" s="213"/>
      <c r="R496" s="214">
        <f>R497</f>
        <v>0</v>
      </c>
      <c r="S496" s="213"/>
      <c r="T496" s="215">
        <f>T497</f>
        <v>0</v>
      </c>
      <c r="AR496" s="216" t="s">
        <v>82</v>
      </c>
      <c r="AT496" s="217" t="s">
        <v>73</v>
      </c>
      <c r="AU496" s="217" t="s">
        <v>82</v>
      </c>
      <c r="AY496" s="216" t="s">
        <v>131</v>
      </c>
      <c r="BK496" s="218">
        <f>BK497</f>
        <v>0</v>
      </c>
    </row>
    <row r="497" spans="2:65" s="1" customFormat="1" ht="25.5" customHeight="1">
      <c r="B497" s="46"/>
      <c r="C497" s="221" t="s">
        <v>776</v>
      </c>
      <c r="D497" s="221" t="s">
        <v>133</v>
      </c>
      <c r="E497" s="222" t="s">
        <v>777</v>
      </c>
      <c r="F497" s="223" t="s">
        <v>778</v>
      </c>
      <c r="G497" s="224" t="s">
        <v>232</v>
      </c>
      <c r="H497" s="225">
        <v>522.11</v>
      </c>
      <c r="I497" s="226"/>
      <c r="J497" s="227">
        <f>ROUND(I497*H497,2)</f>
        <v>0</v>
      </c>
      <c r="K497" s="223" t="s">
        <v>137</v>
      </c>
      <c r="L497" s="72"/>
      <c r="M497" s="228" t="s">
        <v>30</v>
      </c>
      <c r="N497" s="287" t="s">
        <v>45</v>
      </c>
      <c r="O497" s="288"/>
      <c r="P497" s="289">
        <f>O497*H497</f>
        <v>0</v>
      </c>
      <c r="Q497" s="289">
        <v>0</v>
      </c>
      <c r="R497" s="289">
        <f>Q497*H497</f>
        <v>0</v>
      </c>
      <c r="S497" s="289">
        <v>0</v>
      </c>
      <c r="T497" s="290">
        <f>S497*H497</f>
        <v>0</v>
      </c>
      <c r="AR497" s="24" t="s">
        <v>138</v>
      </c>
      <c r="AT497" s="24" t="s">
        <v>133</v>
      </c>
      <c r="AU497" s="24" t="s">
        <v>84</v>
      </c>
      <c r="AY497" s="24" t="s">
        <v>131</v>
      </c>
      <c r="BE497" s="232">
        <f>IF(N497="základní",J497,0)</f>
        <v>0</v>
      </c>
      <c r="BF497" s="232">
        <f>IF(N497="snížená",J497,0)</f>
        <v>0</v>
      </c>
      <c r="BG497" s="232">
        <f>IF(N497="zákl. přenesená",J497,0)</f>
        <v>0</v>
      </c>
      <c r="BH497" s="232">
        <f>IF(N497="sníž. přenesená",J497,0)</f>
        <v>0</v>
      </c>
      <c r="BI497" s="232">
        <f>IF(N497="nulová",J497,0)</f>
        <v>0</v>
      </c>
      <c r="BJ497" s="24" t="s">
        <v>82</v>
      </c>
      <c r="BK497" s="232">
        <f>ROUND(I497*H497,2)</f>
        <v>0</v>
      </c>
      <c r="BL497" s="24" t="s">
        <v>138</v>
      </c>
      <c r="BM497" s="24" t="s">
        <v>779</v>
      </c>
    </row>
    <row r="498" spans="2:12" s="1" customFormat="1" ht="6.95" customHeight="1">
      <c r="B498" s="67"/>
      <c r="C498" s="68"/>
      <c r="D498" s="68"/>
      <c r="E498" s="68"/>
      <c r="F498" s="68"/>
      <c r="G498" s="68"/>
      <c r="H498" s="68"/>
      <c r="I498" s="166"/>
      <c r="J498" s="68"/>
      <c r="K498" s="68"/>
      <c r="L498" s="72"/>
    </row>
  </sheetData>
  <sheetProtection password="CC35" sheet="1" objects="1" scenarios="1" formatColumns="0" formatRows="0" autoFilter="0"/>
  <autoFilter ref="C88:K497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88</v>
      </c>
      <c r="G1" s="139" t="s">
        <v>89</v>
      </c>
      <c r="H1" s="139"/>
      <c r="I1" s="140"/>
      <c r="J1" s="139" t="s">
        <v>90</v>
      </c>
      <c r="K1" s="138" t="s">
        <v>91</v>
      </c>
      <c r="L1" s="139" t="s">
        <v>92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84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K 1607 Rekonstrukce komunikací okrsek Gorkého v Litvínově-PD- I.etapa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94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780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96</v>
      </c>
      <c r="K11" s="51"/>
    </row>
    <row r="12" spans="2:11" s="1" customFormat="1" ht="14.4" customHeight="1">
      <c r="B12" s="46"/>
      <c r="C12" s="47"/>
      <c r="D12" s="40" t="s">
        <v>24</v>
      </c>
      <c r="E12" s="47"/>
      <c r="F12" s="35" t="s">
        <v>25</v>
      </c>
      <c r="G12" s="47"/>
      <c r="H12" s="47"/>
      <c r="I12" s="146" t="s">
        <v>26</v>
      </c>
      <c r="J12" s="147" t="str">
        <f>'Rekapitulace stavby'!AN8</f>
        <v>14. 8. 2017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28</v>
      </c>
      <c r="E14" s="47"/>
      <c r="F14" s="47"/>
      <c r="G14" s="47"/>
      <c r="H14" s="47"/>
      <c r="I14" s="146" t="s">
        <v>29</v>
      </c>
      <c r="J14" s="35" t="s">
        <v>30</v>
      </c>
      <c r="K14" s="51"/>
    </row>
    <row r="15" spans="2:11" s="1" customFormat="1" ht="18" customHeight="1">
      <c r="B15" s="46"/>
      <c r="C15" s="47"/>
      <c r="D15" s="47"/>
      <c r="E15" s="35" t="s">
        <v>31</v>
      </c>
      <c r="F15" s="47"/>
      <c r="G15" s="47"/>
      <c r="H15" s="47"/>
      <c r="I15" s="146" t="s">
        <v>32</v>
      </c>
      <c r="J15" s="35" t="s">
        <v>30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29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29</v>
      </c>
      <c r="J20" s="35" t="s">
        <v>30</v>
      </c>
      <c r="K20" s="51"/>
    </row>
    <row r="21" spans="2:11" s="1" customFormat="1" ht="18" customHeight="1">
      <c r="B21" s="46"/>
      <c r="C21" s="47"/>
      <c r="D21" s="47"/>
      <c r="E21" s="35" t="s">
        <v>36</v>
      </c>
      <c r="F21" s="47"/>
      <c r="G21" s="47"/>
      <c r="H21" s="47"/>
      <c r="I21" s="146" t="s">
        <v>32</v>
      </c>
      <c r="J21" s="35" t="s">
        <v>30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30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40</v>
      </c>
      <c r="E27" s="47"/>
      <c r="F27" s="47"/>
      <c r="G27" s="47"/>
      <c r="H27" s="47"/>
      <c r="I27" s="144"/>
      <c r="J27" s="155">
        <f>ROUND(J78,2)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42</v>
      </c>
      <c r="G29" s="47"/>
      <c r="H29" s="47"/>
      <c r="I29" s="156" t="s">
        <v>41</v>
      </c>
      <c r="J29" s="52" t="s">
        <v>43</v>
      </c>
      <c r="K29" s="51"/>
    </row>
    <row r="30" spans="2:11" s="1" customFormat="1" ht="14.4" customHeight="1">
      <c r="B30" s="46"/>
      <c r="C30" s="47"/>
      <c r="D30" s="55" t="s">
        <v>44</v>
      </c>
      <c r="E30" s="55" t="s">
        <v>45</v>
      </c>
      <c r="F30" s="157">
        <f>ROUND(SUM(BE78:BE93),2)</f>
        <v>0</v>
      </c>
      <c r="G30" s="47"/>
      <c r="H30" s="47"/>
      <c r="I30" s="158">
        <v>0.21</v>
      </c>
      <c r="J30" s="157">
        <f>ROUND(ROUND((SUM(BE78:BE93)),2)*I30,2)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46</v>
      </c>
      <c r="F31" s="157">
        <f>ROUND(SUM(BF78:BF93),2)</f>
        <v>0</v>
      </c>
      <c r="G31" s="47"/>
      <c r="H31" s="47"/>
      <c r="I31" s="158">
        <v>0.15</v>
      </c>
      <c r="J31" s="157">
        <f>ROUND(ROUND((SUM(BF78:BF93)),2)*I31,2)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47</v>
      </c>
      <c r="F32" s="157">
        <f>ROUND(SUM(BG78:BG93),2)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48</v>
      </c>
      <c r="F33" s="157">
        <f>ROUND(SUM(BH78:BH93),2)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49</v>
      </c>
      <c r="F34" s="157">
        <f>ROUND(SUM(BI78:BI93),2)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50</v>
      </c>
      <c r="E36" s="98"/>
      <c r="F36" s="98"/>
      <c r="G36" s="161" t="s">
        <v>51</v>
      </c>
      <c r="H36" s="162" t="s">
        <v>52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97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K 1607 Rekonstrukce komunikací okrsek Gorkého v Litvínově-PD- I.etapa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94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BzmA - VRN+VON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24</v>
      </c>
      <c r="D49" s="47"/>
      <c r="E49" s="47"/>
      <c r="F49" s="35" t="str">
        <f>F12</f>
        <v>Litvínov</v>
      </c>
      <c r="G49" s="47"/>
      <c r="H49" s="47"/>
      <c r="I49" s="146" t="s">
        <v>26</v>
      </c>
      <c r="J49" s="147" t="str">
        <f>IF(J12="","",J12)</f>
        <v>14. 8. 2017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28</v>
      </c>
      <c r="D51" s="47"/>
      <c r="E51" s="47"/>
      <c r="F51" s="35" t="str">
        <f>E15</f>
        <v>Město Litvínov</v>
      </c>
      <c r="G51" s="47"/>
      <c r="H51" s="47"/>
      <c r="I51" s="146" t="s">
        <v>35</v>
      </c>
      <c r="J51" s="44" t="str">
        <f>E21</f>
        <v>BPO spol. s r.o.,Lidická 1239,36317 OSTROV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98</v>
      </c>
      <c r="D54" s="159"/>
      <c r="E54" s="159"/>
      <c r="F54" s="159"/>
      <c r="G54" s="159"/>
      <c r="H54" s="159"/>
      <c r="I54" s="173"/>
      <c r="J54" s="174" t="s">
        <v>99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100</v>
      </c>
      <c r="D56" s="47"/>
      <c r="E56" s="47"/>
      <c r="F56" s="47"/>
      <c r="G56" s="47"/>
      <c r="H56" s="47"/>
      <c r="I56" s="144"/>
      <c r="J56" s="155">
        <f>J78</f>
        <v>0</v>
      </c>
      <c r="K56" s="51"/>
      <c r="AU56" s="24" t="s">
        <v>101</v>
      </c>
    </row>
    <row r="57" spans="2:11" s="7" customFormat="1" ht="24.95" customHeight="1">
      <c r="B57" s="177"/>
      <c r="C57" s="178"/>
      <c r="D57" s="179" t="s">
        <v>781</v>
      </c>
      <c r="E57" s="180"/>
      <c r="F57" s="180"/>
      <c r="G57" s="180"/>
      <c r="H57" s="180"/>
      <c r="I57" s="181"/>
      <c r="J57" s="182">
        <f>J79</f>
        <v>0</v>
      </c>
      <c r="K57" s="183"/>
    </row>
    <row r="58" spans="2:11" s="7" customFormat="1" ht="24.95" customHeight="1">
      <c r="B58" s="177"/>
      <c r="C58" s="178"/>
      <c r="D58" s="179" t="s">
        <v>782</v>
      </c>
      <c r="E58" s="180"/>
      <c r="F58" s="180"/>
      <c r="G58" s="180"/>
      <c r="H58" s="180"/>
      <c r="I58" s="181"/>
      <c r="J58" s="182">
        <f>J81</f>
        <v>0</v>
      </c>
      <c r="K58" s="183"/>
    </row>
    <row r="59" spans="2:11" s="1" customFormat="1" ht="21.8" customHeight="1">
      <c r="B59" s="46"/>
      <c r="C59" s="47"/>
      <c r="D59" s="47"/>
      <c r="E59" s="47"/>
      <c r="F59" s="47"/>
      <c r="G59" s="47"/>
      <c r="H59" s="47"/>
      <c r="I59" s="144"/>
      <c r="J59" s="47"/>
      <c r="K59" s="51"/>
    </row>
    <row r="60" spans="2:11" s="1" customFormat="1" ht="6.95" customHeight="1">
      <c r="B60" s="67"/>
      <c r="C60" s="68"/>
      <c r="D60" s="68"/>
      <c r="E60" s="68"/>
      <c r="F60" s="68"/>
      <c r="G60" s="68"/>
      <c r="H60" s="68"/>
      <c r="I60" s="166"/>
      <c r="J60" s="68"/>
      <c r="K60" s="69"/>
    </row>
    <row r="64" spans="2:12" s="1" customFormat="1" ht="6.95" customHeight="1">
      <c r="B64" s="70"/>
      <c r="C64" s="71"/>
      <c r="D64" s="71"/>
      <c r="E64" s="71"/>
      <c r="F64" s="71"/>
      <c r="G64" s="71"/>
      <c r="H64" s="71"/>
      <c r="I64" s="169"/>
      <c r="J64" s="71"/>
      <c r="K64" s="71"/>
      <c r="L64" s="72"/>
    </row>
    <row r="65" spans="2:12" s="1" customFormat="1" ht="36.95" customHeight="1">
      <c r="B65" s="46"/>
      <c r="C65" s="73" t="s">
        <v>115</v>
      </c>
      <c r="D65" s="74"/>
      <c r="E65" s="74"/>
      <c r="F65" s="74"/>
      <c r="G65" s="74"/>
      <c r="H65" s="74"/>
      <c r="I65" s="191"/>
      <c r="J65" s="74"/>
      <c r="K65" s="74"/>
      <c r="L65" s="72"/>
    </row>
    <row r="66" spans="2:12" s="1" customFormat="1" ht="6.95" customHeight="1">
      <c r="B66" s="46"/>
      <c r="C66" s="74"/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14.4" customHeight="1">
      <c r="B67" s="46"/>
      <c r="C67" s="76" t="s">
        <v>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6.5" customHeight="1">
      <c r="B68" s="46"/>
      <c r="C68" s="74"/>
      <c r="D68" s="74"/>
      <c r="E68" s="192" t="str">
        <f>E7</f>
        <v>K 1607 Rekonstrukce komunikací okrsek Gorkého v Litvínově-PD- I.etapa</v>
      </c>
      <c r="F68" s="76"/>
      <c r="G68" s="76"/>
      <c r="H68" s="76"/>
      <c r="I68" s="191"/>
      <c r="J68" s="74"/>
      <c r="K68" s="74"/>
      <c r="L68" s="72"/>
    </row>
    <row r="69" spans="2:12" s="1" customFormat="1" ht="14.4" customHeight="1">
      <c r="B69" s="46"/>
      <c r="C69" s="76" t="s">
        <v>94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7.25" customHeight="1">
      <c r="B70" s="46"/>
      <c r="C70" s="74"/>
      <c r="D70" s="74"/>
      <c r="E70" s="82" t="str">
        <f>E9</f>
        <v>BzmA - VRN+VON</v>
      </c>
      <c r="F70" s="74"/>
      <c r="G70" s="74"/>
      <c r="H70" s="74"/>
      <c r="I70" s="191"/>
      <c r="J70" s="74"/>
      <c r="K70" s="74"/>
      <c r="L70" s="72"/>
    </row>
    <row r="71" spans="2:12" s="1" customFormat="1" ht="6.95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8" customHeight="1">
      <c r="B72" s="46"/>
      <c r="C72" s="76" t="s">
        <v>24</v>
      </c>
      <c r="D72" s="74"/>
      <c r="E72" s="74"/>
      <c r="F72" s="193" t="str">
        <f>F12</f>
        <v>Litvínov</v>
      </c>
      <c r="G72" s="74"/>
      <c r="H72" s="74"/>
      <c r="I72" s="194" t="s">
        <v>26</v>
      </c>
      <c r="J72" s="85" t="str">
        <f>IF(J12="","",J12)</f>
        <v>14. 8. 2017</v>
      </c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3.5">
      <c r="B74" s="46"/>
      <c r="C74" s="76" t="s">
        <v>28</v>
      </c>
      <c r="D74" s="74"/>
      <c r="E74" s="74"/>
      <c r="F74" s="193" t="str">
        <f>E15</f>
        <v>Město Litvínov</v>
      </c>
      <c r="G74" s="74"/>
      <c r="H74" s="74"/>
      <c r="I74" s="194" t="s">
        <v>35</v>
      </c>
      <c r="J74" s="193" t="str">
        <f>E21</f>
        <v>BPO spol. s r.o.,Lidická 1239,36317 OSTROV</v>
      </c>
      <c r="K74" s="74"/>
      <c r="L74" s="72"/>
    </row>
    <row r="75" spans="2:12" s="1" customFormat="1" ht="14.4" customHeight="1">
      <c r="B75" s="46"/>
      <c r="C75" s="76" t="s">
        <v>33</v>
      </c>
      <c r="D75" s="74"/>
      <c r="E75" s="74"/>
      <c r="F75" s="193" t="str">
        <f>IF(E18="","",E18)</f>
        <v/>
      </c>
      <c r="G75" s="74"/>
      <c r="H75" s="74"/>
      <c r="I75" s="191"/>
      <c r="J75" s="74"/>
      <c r="K75" s="74"/>
      <c r="L75" s="72"/>
    </row>
    <row r="76" spans="2:12" s="1" customFormat="1" ht="10.3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20" s="9" customFormat="1" ht="29.25" customHeight="1">
      <c r="B77" s="195"/>
      <c r="C77" s="196" t="s">
        <v>116</v>
      </c>
      <c r="D77" s="197" t="s">
        <v>59</v>
      </c>
      <c r="E77" s="197" t="s">
        <v>55</v>
      </c>
      <c r="F77" s="197" t="s">
        <v>117</v>
      </c>
      <c r="G77" s="197" t="s">
        <v>118</v>
      </c>
      <c r="H77" s="197" t="s">
        <v>119</v>
      </c>
      <c r="I77" s="198" t="s">
        <v>120</v>
      </c>
      <c r="J77" s="197" t="s">
        <v>99</v>
      </c>
      <c r="K77" s="199" t="s">
        <v>121</v>
      </c>
      <c r="L77" s="200"/>
      <c r="M77" s="102" t="s">
        <v>122</v>
      </c>
      <c r="N77" s="103" t="s">
        <v>44</v>
      </c>
      <c r="O77" s="103" t="s">
        <v>123</v>
      </c>
      <c r="P77" s="103" t="s">
        <v>124</v>
      </c>
      <c r="Q77" s="103" t="s">
        <v>125</v>
      </c>
      <c r="R77" s="103" t="s">
        <v>126</v>
      </c>
      <c r="S77" s="103" t="s">
        <v>127</v>
      </c>
      <c r="T77" s="104" t="s">
        <v>128</v>
      </c>
    </row>
    <row r="78" spans="2:63" s="1" customFormat="1" ht="29.25" customHeight="1">
      <c r="B78" s="46"/>
      <c r="C78" s="108" t="s">
        <v>100</v>
      </c>
      <c r="D78" s="74"/>
      <c r="E78" s="74"/>
      <c r="F78" s="74"/>
      <c r="G78" s="74"/>
      <c r="H78" s="74"/>
      <c r="I78" s="191"/>
      <c r="J78" s="201">
        <f>BK78</f>
        <v>0</v>
      </c>
      <c r="K78" s="74"/>
      <c r="L78" s="72"/>
      <c r="M78" s="105"/>
      <c r="N78" s="106"/>
      <c r="O78" s="106"/>
      <c r="P78" s="202">
        <f>P79+P81</f>
        <v>0</v>
      </c>
      <c r="Q78" s="106"/>
      <c r="R78" s="202">
        <f>R79+R81</f>
        <v>0</v>
      </c>
      <c r="S78" s="106"/>
      <c r="T78" s="203">
        <f>T79+T81</f>
        <v>0</v>
      </c>
      <c r="AT78" s="24" t="s">
        <v>73</v>
      </c>
      <c r="AU78" s="24" t="s">
        <v>101</v>
      </c>
      <c r="BK78" s="204">
        <f>BK79+BK81</f>
        <v>0</v>
      </c>
    </row>
    <row r="79" spans="2:63" s="10" customFormat="1" ht="37.4" customHeight="1">
      <c r="B79" s="205"/>
      <c r="C79" s="206"/>
      <c r="D79" s="207" t="s">
        <v>73</v>
      </c>
      <c r="E79" s="208" t="s">
        <v>783</v>
      </c>
      <c r="F79" s="208" t="s">
        <v>784</v>
      </c>
      <c r="G79" s="206"/>
      <c r="H79" s="206"/>
      <c r="I79" s="209"/>
      <c r="J79" s="210">
        <f>BK79</f>
        <v>0</v>
      </c>
      <c r="K79" s="206"/>
      <c r="L79" s="211"/>
      <c r="M79" s="212"/>
      <c r="N79" s="213"/>
      <c r="O79" s="213"/>
      <c r="P79" s="214">
        <f>P80</f>
        <v>0</v>
      </c>
      <c r="Q79" s="213"/>
      <c r="R79" s="214">
        <f>R80</f>
        <v>0</v>
      </c>
      <c r="S79" s="213"/>
      <c r="T79" s="215">
        <f>T80</f>
        <v>0</v>
      </c>
      <c r="AR79" s="216" t="s">
        <v>163</v>
      </c>
      <c r="AT79" s="217" t="s">
        <v>73</v>
      </c>
      <c r="AU79" s="217" t="s">
        <v>74</v>
      </c>
      <c r="AY79" s="216" t="s">
        <v>131</v>
      </c>
      <c r="BK79" s="218">
        <f>BK80</f>
        <v>0</v>
      </c>
    </row>
    <row r="80" spans="2:65" s="1" customFormat="1" ht="16.5" customHeight="1">
      <c r="B80" s="46"/>
      <c r="C80" s="221" t="s">
        <v>82</v>
      </c>
      <c r="D80" s="221" t="s">
        <v>133</v>
      </c>
      <c r="E80" s="222" t="s">
        <v>785</v>
      </c>
      <c r="F80" s="223" t="s">
        <v>786</v>
      </c>
      <c r="G80" s="224" t="s">
        <v>787</v>
      </c>
      <c r="H80" s="225">
        <v>1</v>
      </c>
      <c r="I80" s="226"/>
      <c r="J80" s="227">
        <f>ROUND(I80*H80,2)</f>
        <v>0</v>
      </c>
      <c r="K80" s="223" t="s">
        <v>30</v>
      </c>
      <c r="L80" s="72"/>
      <c r="M80" s="228" t="s">
        <v>30</v>
      </c>
      <c r="N80" s="229" t="s">
        <v>45</v>
      </c>
      <c r="O80" s="47"/>
      <c r="P80" s="230">
        <f>O80*H80</f>
        <v>0</v>
      </c>
      <c r="Q80" s="230">
        <v>0</v>
      </c>
      <c r="R80" s="230">
        <f>Q80*H80</f>
        <v>0</v>
      </c>
      <c r="S80" s="230">
        <v>0</v>
      </c>
      <c r="T80" s="231">
        <f>S80*H80</f>
        <v>0</v>
      </c>
      <c r="AR80" s="24" t="s">
        <v>788</v>
      </c>
      <c r="AT80" s="24" t="s">
        <v>133</v>
      </c>
      <c r="AU80" s="24" t="s">
        <v>82</v>
      </c>
      <c r="AY80" s="24" t="s">
        <v>131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24" t="s">
        <v>82</v>
      </c>
      <c r="BK80" s="232">
        <f>ROUND(I80*H80,2)</f>
        <v>0</v>
      </c>
      <c r="BL80" s="24" t="s">
        <v>788</v>
      </c>
      <c r="BM80" s="24" t="s">
        <v>789</v>
      </c>
    </row>
    <row r="81" spans="2:63" s="10" customFormat="1" ht="37.4" customHeight="1">
      <c r="B81" s="205"/>
      <c r="C81" s="206"/>
      <c r="D81" s="207" t="s">
        <v>73</v>
      </c>
      <c r="E81" s="208" t="s">
        <v>790</v>
      </c>
      <c r="F81" s="208" t="s">
        <v>791</v>
      </c>
      <c r="G81" s="206"/>
      <c r="H81" s="206"/>
      <c r="I81" s="209"/>
      <c r="J81" s="210">
        <f>BK81</f>
        <v>0</v>
      </c>
      <c r="K81" s="206"/>
      <c r="L81" s="211"/>
      <c r="M81" s="212"/>
      <c r="N81" s="213"/>
      <c r="O81" s="213"/>
      <c r="P81" s="214">
        <f>SUM(P82:P93)</f>
        <v>0</v>
      </c>
      <c r="Q81" s="213"/>
      <c r="R81" s="214">
        <f>SUM(R82:R93)</f>
        <v>0</v>
      </c>
      <c r="S81" s="213"/>
      <c r="T81" s="215">
        <f>SUM(T82:T93)</f>
        <v>0</v>
      </c>
      <c r="AR81" s="216" t="s">
        <v>138</v>
      </c>
      <c r="AT81" s="217" t="s">
        <v>73</v>
      </c>
      <c r="AU81" s="217" t="s">
        <v>74</v>
      </c>
      <c r="AY81" s="216" t="s">
        <v>131</v>
      </c>
      <c r="BK81" s="218">
        <f>SUM(BK82:BK93)</f>
        <v>0</v>
      </c>
    </row>
    <row r="82" spans="2:65" s="1" customFormat="1" ht="16.5" customHeight="1">
      <c r="B82" s="46"/>
      <c r="C82" s="221" t="s">
        <v>84</v>
      </c>
      <c r="D82" s="221" t="s">
        <v>133</v>
      </c>
      <c r="E82" s="222" t="s">
        <v>792</v>
      </c>
      <c r="F82" s="223" t="s">
        <v>793</v>
      </c>
      <c r="G82" s="224" t="s">
        <v>787</v>
      </c>
      <c r="H82" s="225">
        <v>1</v>
      </c>
      <c r="I82" s="226"/>
      <c r="J82" s="227">
        <f>ROUND(I82*H82,2)</f>
        <v>0</v>
      </c>
      <c r="K82" s="223" t="s">
        <v>30</v>
      </c>
      <c r="L82" s="72"/>
      <c r="M82" s="228" t="s">
        <v>30</v>
      </c>
      <c r="N82" s="229" t="s">
        <v>45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794</v>
      </c>
      <c r="AT82" s="24" t="s">
        <v>133</v>
      </c>
      <c r="AU82" s="24" t="s">
        <v>82</v>
      </c>
      <c r="AY82" s="24" t="s">
        <v>131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82</v>
      </c>
      <c r="BK82" s="232">
        <f>ROUND(I82*H82,2)</f>
        <v>0</v>
      </c>
      <c r="BL82" s="24" t="s">
        <v>794</v>
      </c>
      <c r="BM82" s="24" t="s">
        <v>795</v>
      </c>
    </row>
    <row r="83" spans="2:65" s="1" customFormat="1" ht="16.5" customHeight="1">
      <c r="B83" s="46"/>
      <c r="C83" s="221" t="s">
        <v>152</v>
      </c>
      <c r="D83" s="221" t="s">
        <v>133</v>
      </c>
      <c r="E83" s="222" t="s">
        <v>796</v>
      </c>
      <c r="F83" s="223" t="s">
        <v>797</v>
      </c>
      <c r="G83" s="224" t="s">
        <v>787</v>
      </c>
      <c r="H83" s="225">
        <v>1</v>
      </c>
      <c r="I83" s="226"/>
      <c r="J83" s="227">
        <f>ROUND(I83*H83,2)</f>
        <v>0</v>
      </c>
      <c r="K83" s="223" t="s">
        <v>30</v>
      </c>
      <c r="L83" s="72"/>
      <c r="M83" s="228" t="s">
        <v>30</v>
      </c>
      <c r="N83" s="229" t="s">
        <v>45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794</v>
      </c>
      <c r="AT83" s="24" t="s">
        <v>133</v>
      </c>
      <c r="AU83" s="24" t="s">
        <v>82</v>
      </c>
      <c r="AY83" s="24" t="s">
        <v>131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82</v>
      </c>
      <c r="BK83" s="232">
        <f>ROUND(I83*H83,2)</f>
        <v>0</v>
      </c>
      <c r="BL83" s="24" t="s">
        <v>794</v>
      </c>
      <c r="BM83" s="24" t="s">
        <v>798</v>
      </c>
    </row>
    <row r="84" spans="2:65" s="1" customFormat="1" ht="25.5" customHeight="1">
      <c r="B84" s="46"/>
      <c r="C84" s="221" t="s">
        <v>138</v>
      </c>
      <c r="D84" s="221" t="s">
        <v>133</v>
      </c>
      <c r="E84" s="222" t="s">
        <v>799</v>
      </c>
      <c r="F84" s="223" t="s">
        <v>800</v>
      </c>
      <c r="G84" s="224" t="s">
        <v>787</v>
      </c>
      <c r="H84" s="225">
        <v>1</v>
      </c>
      <c r="I84" s="226"/>
      <c r="J84" s="227">
        <f>ROUND(I84*H84,2)</f>
        <v>0</v>
      </c>
      <c r="K84" s="223" t="s">
        <v>30</v>
      </c>
      <c r="L84" s="72"/>
      <c r="M84" s="228" t="s">
        <v>30</v>
      </c>
      <c r="N84" s="229" t="s">
        <v>45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794</v>
      </c>
      <c r="AT84" s="24" t="s">
        <v>133</v>
      </c>
      <c r="AU84" s="24" t="s">
        <v>82</v>
      </c>
      <c r="AY84" s="24" t="s">
        <v>131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82</v>
      </c>
      <c r="BK84" s="232">
        <f>ROUND(I84*H84,2)</f>
        <v>0</v>
      </c>
      <c r="BL84" s="24" t="s">
        <v>794</v>
      </c>
      <c r="BM84" s="24" t="s">
        <v>801</v>
      </c>
    </row>
    <row r="85" spans="2:65" s="1" customFormat="1" ht="38.25" customHeight="1">
      <c r="B85" s="46"/>
      <c r="C85" s="221" t="s">
        <v>163</v>
      </c>
      <c r="D85" s="221" t="s">
        <v>133</v>
      </c>
      <c r="E85" s="222" t="s">
        <v>802</v>
      </c>
      <c r="F85" s="223" t="s">
        <v>803</v>
      </c>
      <c r="G85" s="224" t="s">
        <v>787</v>
      </c>
      <c r="H85" s="225">
        <v>1</v>
      </c>
      <c r="I85" s="226"/>
      <c r="J85" s="227">
        <f>ROUND(I85*H85,2)</f>
        <v>0</v>
      </c>
      <c r="K85" s="223" t="s">
        <v>30</v>
      </c>
      <c r="L85" s="72"/>
      <c r="M85" s="228" t="s">
        <v>30</v>
      </c>
      <c r="N85" s="229" t="s">
        <v>45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794</v>
      </c>
      <c r="AT85" s="24" t="s">
        <v>133</v>
      </c>
      <c r="AU85" s="24" t="s">
        <v>82</v>
      </c>
      <c r="AY85" s="24" t="s">
        <v>131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82</v>
      </c>
      <c r="BK85" s="232">
        <f>ROUND(I85*H85,2)</f>
        <v>0</v>
      </c>
      <c r="BL85" s="24" t="s">
        <v>794</v>
      </c>
      <c r="BM85" s="24" t="s">
        <v>804</v>
      </c>
    </row>
    <row r="86" spans="2:65" s="1" customFormat="1" ht="16.5" customHeight="1">
      <c r="B86" s="46"/>
      <c r="C86" s="221" t="s">
        <v>169</v>
      </c>
      <c r="D86" s="221" t="s">
        <v>133</v>
      </c>
      <c r="E86" s="222" t="s">
        <v>805</v>
      </c>
      <c r="F86" s="223" t="s">
        <v>806</v>
      </c>
      <c r="G86" s="224" t="s">
        <v>787</v>
      </c>
      <c r="H86" s="225">
        <v>1</v>
      </c>
      <c r="I86" s="226"/>
      <c r="J86" s="227">
        <f>ROUND(I86*H86,2)</f>
        <v>0</v>
      </c>
      <c r="K86" s="223" t="s">
        <v>30</v>
      </c>
      <c r="L86" s="72"/>
      <c r="M86" s="228" t="s">
        <v>30</v>
      </c>
      <c r="N86" s="229" t="s">
        <v>45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794</v>
      </c>
      <c r="AT86" s="24" t="s">
        <v>133</v>
      </c>
      <c r="AU86" s="24" t="s">
        <v>82</v>
      </c>
      <c r="AY86" s="24" t="s">
        <v>131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82</v>
      </c>
      <c r="BK86" s="232">
        <f>ROUND(I86*H86,2)</f>
        <v>0</v>
      </c>
      <c r="BL86" s="24" t="s">
        <v>794</v>
      </c>
      <c r="BM86" s="24" t="s">
        <v>807</v>
      </c>
    </row>
    <row r="87" spans="2:65" s="1" customFormat="1" ht="38.25" customHeight="1">
      <c r="B87" s="46"/>
      <c r="C87" s="221" t="s">
        <v>175</v>
      </c>
      <c r="D87" s="221" t="s">
        <v>133</v>
      </c>
      <c r="E87" s="222" t="s">
        <v>808</v>
      </c>
      <c r="F87" s="223" t="s">
        <v>809</v>
      </c>
      <c r="G87" s="224" t="s">
        <v>787</v>
      </c>
      <c r="H87" s="225">
        <v>1</v>
      </c>
      <c r="I87" s="226"/>
      <c r="J87" s="227">
        <f>ROUND(I87*H87,2)</f>
        <v>0</v>
      </c>
      <c r="K87" s="223" t="s">
        <v>30</v>
      </c>
      <c r="L87" s="72"/>
      <c r="M87" s="228" t="s">
        <v>30</v>
      </c>
      <c r="N87" s="229" t="s">
        <v>45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794</v>
      </c>
      <c r="AT87" s="24" t="s">
        <v>133</v>
      </c>
      <c r="AU87" s="24" t="s">
        <v>82</v>
      </c>
      <c r="AY87" s="24" t="s">
        <v>131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82</v>
      </c>
      <c r="BK87" s="232">
        <f>ROUND(I87*H87,2)</f>
        <v>0</v>
      </c>
      <c r="BL87" s="24" t="s">
        <v>794</v>
      </c>
      <c r="BM87" s="24" t="s">
        <v>810</v>
      </c>
    </row>
    <row r="88" spans="2:65" s="1" customFormat="1" ht="38.25" customHeight="1">
      <c r="B88" s="46"/>
      <c r="C88" s="221" t="s">
        <v>180</v>
      </c>
      <c r="D88" s="221" t="s">
        <v>133</v>
      </c>
      <c r="E88" s="222" t="s">
        <v>811</v>
      </c>
      <c r="F88" s="223" t="s">
        <v>812</v>
      </c>
      <c r="G88" s="224" t="s">
        <v>787</v>
      </c>
      <c r="H88" s="225">
        <v>1</v>
      </c>
      <c r="I88" s="226"/>
      <c r="J88" s="227">
        <f>ROUND(I88*H88,2)</f>
        <v>0</v>
      </c>
      <c r="K88" s="223" t="s">
        <v>30</v>
      </c>
      <c r="L88" s="72"/>
      <c r="M88" s="228" t="s">
        <v>30</v>
      </c>
      <c r="N88" s="229" t="s">
        <v>45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794</v>
      </c>
      <c r="AT88" s="24" t="s">
        <v>133</v>
      </c>
      <c r="AU88" s="24" t="s">
        <v>82</v>
      </c>
      <c r="AY88" s="24" t="s">
        <v>131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82</v>
      </c>
      <c r="BK88" s="232">
        <f>ROUND(I88*H88,2)</f>
        <v>0</v>
      </c>
      <c r="BL88" s="24" t="s">
        <v>794</v>
      </c>
      <c r="BM88" s="24" t="s">
        <v>813</v>
      </c>
    </row>
    <row r="89" spans="2:65" s="1" customFormat="1" ht="16.5" customHeight="1">
      <c r="B89" s="46"/>
      <c r="C89" s="221" t="s">
        <v>187</v>
      </c>
      <c r="D89" s="221" t="s">
        <v>133</v>
      </c>
      <c r="E89" s="222" t="s">
        <v>814</v>
      </c>
      <c r="F89" s="223" t="s">
        <v>815</v>
      </c>
      <c r="G89" s="224" t="s">
        <v>491</v>
      </c>
      <c r="H89" s="225">
        <v>2</v>
      </c>
      <c r="I89" s="226"/>
      <c r="J89" s="227">
        <f>ROUND(I89*H89,2)</f>
        <v>0</v>
      </c>
      <c r="K89" s="223" t="s">
        <v>30</v>
      </c>
      <c r="L89" s="72"/>
      <c r="M89" s="228" t="s">
        <v>30</v>
      </c>
      <c r="N89" s="229" t="s">
        <v>45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794</v>
      </c>
      <c r="AT89" s="24" t="s">
        <v>133</v>
      </c>
      <c r="AU89" s="24" t="s">
        <v>82</v>
      </c>
      <c r="AY89" s="24" t="s">
        <v>131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82</v>
      </c>
      <c r="BK89" s="232">
        <f>ROUND(I89*H89,2)</f>
        <v>0</v>
      </c>
      <c r="BL89" s="24" t="s">
        <v>794</v>
      </c>
      <c r="BM89" s="24" t="s">
        <v>816</v>
      </c>
    </row>
    <row r="90" spans="2:65" s="1" customFormat="1" ht="16.5" customHeight="1">
      <c r="B90" s="46"/>
      <c r="C90" s="221" t="s">
        <v>191</v>
      </c>
      <c r="D90" s="221" t="s">
        <v>133</v>
      </c>
      <c r="E90" s="222" t="s">
        <v>817</v>
      </c>
      <c r="F90" s="223" t="s">
        <v>818</v>
      </c>
      <c r="G90" s="224" t="s">
        <v>787</v>
      </c>
      <c r="H90" s="225">
        <v>1</v>
      </c>
      <c r="I90" s="226"/>
      <c r="J90" s="227">
        <f>ROUND(I90*H90,2)</f>
        <v>0</v>
      </c>
      <c r="K90" s="223" t="s">
        <v>30</v>
      </c>
      <c r="L90" s="72"/>
      <c r="M90" s="228" t="s">
        <v>30</v>
      </c>
      <c r="N90" s="229" t="s">
        <v>45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794</v>
      </c>
      <c r="AT90" s="24" t="s">
        <v>133</v>
      </c>
      <c r="AU90" s="24" t="s">
        <v>82</v>
      </c>
      <c r="AY90" s="24" t="s">
        <v>131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82</v>
      </c>
      <c r="BK90" s="232">
        <f>ROUND(I90*H90,2)</f>
        <v>0</v>
      </c>
      <c r="BL90" s="24" t="s">
        <v>794</v>
      </c>
      <c r="BM90" s="24" t="s">
        <v>819</v>
      </c>
    </row>
    <row r="91" spans="2:65" s="1" customFormat="1" ht="16.5" customHeight="1">
      <c r="B91" s="46"/>
      <c r="C91" s="221" t="s">
        <v>197</v>
      </c>
      <c r="D91" s="221" t="s">
        <v>133</v>
      </c>
      <c r="E91" s="222" t="s">
        <v>820</v>
      </c>
      <c r="F91" s="223" t="s">
        <v>821</v>
      </c>
      <c r="G91" s="224" t="s">
        <v>491</v>
      </c>
      <c r="H91" s="225">
        <v>3</v>
      </c>
      <c r="I91" s="226"/>
      <c r="J91" s="227">
        <f>ROUND(I91*H91,2)</f>
        <v>0</v>
      </c>
      <c r="K91" s="223" t="s">
        <v>30</v>
      </c>
      <c r="L91" s="72"/>
      <c r="M91" s="228" t="s">
        <v>30</v>
      </c>
      <c r="N91" s="229" t="s">
        <v>45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794</v>
      </c>
      <c r="AT91" s="24" t="s">
        <v>133</v>
      </c>
      <c r="AU91" s="24" t="s">
        <v>82</v>
      </c>
      <c r="AY91" s="24" t="s">
        <v>131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82</v>
      </c>
      <c r="BK91" s="232">
        <f>ROUND(I91*H91,2)</f>
        <v>0</v>
      </c>
      <c r="BL91" s="24" t="s">
        <v>794</v>
      </c>
      <c r="BM91" s="24" t="s">
        <v>822</v>
      </c>
    </row>
    <row r="92" spans="2:65" s="1" customFormat="1" ht="16.5" customHeight="1">
      <c r="B92" s="46"/>
      <c r="C92" s="221" t="s">
        <v>210</v>
      </c>
      <c r="D92" s="221" t="s">
        <v>133</v>
      </c>
      <c r="E92" s="222" t="s">
        <v>823</v>
      </c>
      <c r="F92" s="223" t="s">
        <v>824</v>
      </c>
      <c r="G92" s="224" t="s">
        <v>787</v>
      </c>
      <c r="H92" s="225">
        <v>1</v>
      </c>
      <c r="I92" s="226"/>
      <c r="J92" s="227">
        <f>ROUND(I92*H92,2)</f>
        <v>0</v>
      </c>
      <c r="K92" s="223" t="s">
        <v>30</v>
      </c>
      <c r="L92" s="72"/>
      <c r="M92" s="228" t="s">
        <v>30</v>
      </c>
      <c r="N92" s="229" t="s">
        <v>45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794</v>
      </c>
      <c r="AT92" s="24" t="s">
        <v>133</v>
      </c>
      <c r="AU92" s="24" t="s">
        <v>82</v>
      </c>
      <c r="AY92" s="24" t="s">
        <v>131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82</v>
      </c>
      <c r="BK92" s="232">
        <f>ROUND(I92*H92,2)</f>
        <v>0</v>
      </c>
      <c r="BL92" s="24" t="s">
        <v>794</v>
      </c>
      <c r="BM92" s="24" t="s">
        <v>825</v>
      </c>
    </row>
    <row r="93" spans="2:65" s="1" customFormat="1" ht="16.5" customHeight="1">
      <c r="B93" s="46"/>
      <c r="C93" s="221" t="s">
        <v>220</v>
      </c>
      <c r="D93" s="221" t="s">
        <v>133</v>
      </c>
      <c r="E93" s="222" t="s">
        <v>826</v>
      </c>
      <c r="F93" s="223" t="s">
        <v>827</v>
      </c>
      <c r="G93" s="224" t="s">
        <v>787</v>
      </c>
      <c r="H93" s="225">
        <v>1</v>
      </c>
      <c r="I93" s="226"/>
      <c r="J93" s="227">
        <f>ROUND(I93*H93,2)</f>
        <v>0</v>
      </c>
      <c r="K93" s="223" t="s">
        <v>30</v>
      </c>
      <c r="L93" s="72"/>
      <c r="M93" s="228" t="s">
        <v>30</v>
      </c>
      <c r="N93" s="287" t="s">
        <v>45</v>
      </c>
      <c r="O93" s="288"/>
      <c r="P93" s="289">
        <f>O93*H93</f>
        <v>0</v>
      </c>
      <c r="Q93" s="289">
        <v>0</v>
      </c>
      <c r="R93" s="289">
        <f>Q93*H93</f>
        <v>0</v>
      </c>
      <c r="S93" s="289">
        <v>0</v>
      </c>
      <c r="T93" s="290">
        <f>S93*H93</f>
        <v>0</v>
      </c>
      <c r="AR93" s="24" t="s">
        <v>794</v>
      </c>
      <c r="AT93" s="24" t="s">
        <v>133</v>
      </c>
      <c r="AU93" s="24" t="s">
        <v>82</v>
      </c>
      <c r="AY93" s="24" t="s">
        <v>131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82</v>
      </c>
      <c r="BK93" s="232">
        <f>ROUND(I93*H93,2)</f>
        <v>0</v>
      </c>
      <c r="BL93" s="24" t="s">
        <v>794</v>
      </c>
      <c r="BM93" s="24" t="s">
        <v>828</v>
      </c>
    </row>
    <row r="94" spans="2:12" s="1" customFormat="1" ht="6.95" customHeight="1">
      <c r="B94" s="67"/>
      <c r="C94" s="68"/>
      <c r="D94" s="68"/>
      <c r="E94" s="68"/>
      <c r="F94" s="68"/>
      <c r="G94" s="68"/>
      <c r="H94" s="68"/>
      <c r="I94" s="166"/>
      <c r="J94" s="68"/>
      <c r="K94" s="68"/>
      <c r="L94" s="72"/>
    </row>
  </sheetData>
  <sheetProtection password="CC35" sheet="1" objects="1" scenarios="1" formatColumns="0" formatRows="0" autoFilter="0"/>
  <autoFilter ref="C77:K93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1" customWidth="1"/>
    <col min="2" max="2" width="1.66796875" style="291" customWidth="1"/>
    <col min="3" max="4" width="5" style="291" customWidth="1"/>
    <col min="5" max="5" width="11.66015625" style="291" customWidth="1"/>
    <col min="6" max="6" width="9.16015625" style="291" customWidth="1"/>
    <col min="7" max="7" width="5" style="291" customWidth="1"/>
    <col min="8" max="8" width="77.83203125" style="291" customWidth="1"/>
    <col min="9" max="10" width="20" style="291" customWidth="1"/>
    <col min="11" max="11" width="1.66796875" style="291" customWidth="1"/>
  </cols>
  <sheetData>
    <row r="1" ht="37.5" customHeight="1"/>
    <row r="2" spans="2:1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5" customFormat="1" ht="45" customHeight="1">
      <c r="B3" s="295"/>
      <c r="C3" s="296" t="s">
        <v>829</v>
      </c>
      <c r="D3" s="296"/>
      <c r="E3" s="296"/>
      <c r="F3" s="296"/>
      <c r="G3" s="296"/>
      <c r="H3" s="296"/>
      <c r="I3" s="296"/>
      <c r="J3" s="296"/>
      <c r="K3" s="297"/>
    </row>
    <row r="4" spans="2:11" ht="25.5" customHeight="1">
      <c r="B4" s="298"/>
      <c r="C4" s="299" t="s">
        <v>830</v>
      </c>
      <c r="D4" s="299"/>
      <c r="E4" s="299"/>
      <c r="F4" s="299"/>
      <c r="G4" s="299"/>
      <c r="H4" s="299"/>
      <c r="I4" s="299"/>
      <c r="J4" s="299"/>
      <c r="K4" s="300"/>
    </row>
    <row r="5" spans="2:1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ht="15" customHeight="1">
      <c r="B6" s="298"/>
      <c r="C6" s="302" t="s">
        <v>831</v>
      </c>
      <c r="D6" s="302"/>
      <c r="E6" s="302"/>
      <c r="F6" s="302"/>
      <c r="G6" s="302"/>
      <c r="H6" s="302"/>
      <c r="I6" s="302"/>
      <c r="J6" s="302"/>
      <c r="K6" s="300"/>
    </row>
    <row r="7" spans="2:11" ht="15" customHeight="1">
      <c r="B7" s="303"/>
      <c r="C7" s="302" t="s">
        <v>832</v>
      </c>
      <c r="D7" s="302"/>
      <c r="E7" s="302"/>
      <c r="F7" s="302"/>
      <c r="G7" s="302"/>
      <c r="H7" s="302"/>
      <c r="I7" s="302"/>
      <c r="J7" s="302"/>
      <c r="K7" s="300"/>
    </row>
    <row r="8" spans="2:1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pans="2:11" ht="15" customHeight="1">
      <c r="B9" s="303"/>
      <c r="C9" s="302" t="s">
        <v>833</v>
      </c>
      <c r="D9" s="302"/>
      <c r="E9" s="302"/>
      <c r="F9" s="302"/>
      <c r="G9" s="302"/>
      <c r="H9" s="302"/>
      <c r="I9" s="302"/>
      <c r="J9" s="302"/>
      <c r="K9" s="300"/>
    </row>
    <row r="10" spans="2:11" ht="15" customHeight="1">
      <c r="B10" s="303"/>
      <c r="C10" s="302"/>
      <c r="D10" s="302" t="s">
        <v>834</v>
      </c>
      <c r="E10" s="302"/>
      <c r="F10" s="302"/>
      <c r="G10" s="302"/>
      <c r="H10" s="302"/>
      <c r="I10" s="302"/>
      <c r="J10" s="302"/>
      <c r="K10" s="300"/>
    </row>
    <row r="11" spans="2:11" ht="15" customHeight="1">
      <c r="B11" s="303"/>
      <c r="C11" s="304"/>
      <c r="D11" s="302" t="s">
        <v>835</v>
      </c>
      <c r="E11" s="302"/>
      <c r="F11" s="302"/>
      <c r="G11" s="302"/>
      <c r="H11" s="302"/>
      <c r="I11" s="302"/>
      <c r="J11" s="302"/>
      <c r="K11" s="300"/>
    </row>
    <row r="12" spans="2:11" ht="12.75" customHeight="1">
      <c r="B12" s="303"/>
      <c r="C12" s="304"/>
      <c r="D12" s="304"/>
      <c r="E12" s="304"/>
      <c r="F12" s="304"/>
      <c r="G12" s="304"/>
      <c r="H12" s="304"/>
      <c r="I12" s="304"/>
      <c r="J12" s="304"/>
      <c r="K12" s="300"/>
    </row>
    <row r="13" spans="2:11" ht="15" customHeight="1">
      <c r="B13" s="303"/>
      <c r="C13" s="304"/>
      <c r="D13" s="302" t="s">
        <v>836</v>
      </c>
      <c r="E13" s="302"/>
      <c r="F13" s="302"/>
      <c r="G13" s="302"/>
      <c r="H13" s="302"/>
      <c r="I13" s="302"/>
      <c r="J13" s="302"/>
      <c r="K13" s="300"/>
    </row>
    <row r="14" spans="2:11" ht="15" customHeight="1">
      <c r="B14" s="303"/>
      <c r="C14" s="304"/>
      <c r="D14" s="302" t="s">
        <v>837</v>
      </c>
      <c r="E14" s="302"/>
      <c r="F14" s="302"/>
      <c r="G14" s="302"/>
      <c r="H14" s="302"/>
      <c r="I14" s="302"/>
      <c r="J14" s="302"/>
      <c r="K14" s="300"/>
    </row>
    <row r="15" spans="2:11" ht="15" customHeight="1">
      <c r="B15" s="303"/>
      <c r="C15" s="304"/>
      <c r="D15" s="302" t="s">
        <v>838</v>
      </c>
      <c r="E15" s="302"/>
      <c r="F15" s="302"/>
      <c r="G15" s="302"/>
      <c r="H15" s="302"/>
      <c r="I15" s="302"/>
      <c r="J15" s="302"/>
      <c r="K15" s="300"/>
    </row>
    <row r="16" spans="2:11" ht="15" customHeight="1">
      <c r="B16" s="303"/>
      <c r="C16" s="304"/>
      <c r="D16" s="304"/>
      <c r="E16" s="305" t="s">
        <v>81</v>
      </c>
      <c r="F16" s="302" t="s">
        <v>839</v>
      </c>
      <c r="G16" s="302"/>
      <c r="H16" s="302"/>
      <c r="I16" s="302"/>
      <c r="J16" s="302"/>
      <c r="K16" s="300"/>
    </row>
    <row r="17" spans="2:11" ht="15" customHeight="1">
      <c r="B17" s="303"/>
      <c r="C17" s="304"/>
      <c r="D17" s="304"/>
      <c r="E17" s="305" t="s">
        <v>840</v>
      </c>
      <c r="F17" s="302" t="s">
        <v>841</v>
      </c>
      <c r="G17" s="302"/>
      <c r="H17" s="302"/>
      <c r="I17" s="302"/>
      <c r="J17" s="302"/>
      <c r="K17" s="300"/>
    </row>
    <row r="18" spans="2:11" ht="15" customHeight="1">
      <c r="B18" s="303"/>
      <c r="C18" s="304"/>
      <c r="D18" s="304"/>
      <c r="E18" s="305" t="s">
        <v>842</v>
      </c>
      <c r="F18" s="302" t="s">
        <v>843</v>
      </c>
      <c r="G18" s="302"/>
      <c r="H18" s="302"/>
      <c r="I18" s="302"/>
      <c r="J18" s="302"/>
      <c r="K18" s="300"/>
    </row>
    <row r="19" spans="2:11" ht="15" customHeight="1">
      <c r="B19" s="303"/>
      <c r="C19" s="304"/>
      <c r="D19" s="304"/>
      <c r="E19" s="305" t="s">
        <v>790</v>
      </c>
      <c r="F19" s="302" t="s">
        <v>844</v>
      </c>
      <c r="G19" s="302"/>
      <c r="H19" s="302"/>
      <c r="I19" s="302"/>
      <c r="J19" s="302"/>
      <c r="K19" s="300"/>
    </row>
    <row r="20" spans="2:11" ht="15" customHeight="1">
      <c r="B20" s="303"/>
      <c r="C20" s="304"/>
      <c r="D20" s="304"/>
      <c r="E20" s="305" t="s">
        <v>845</v>
      </c>
      <c r="F20" s="302" t="s">
        <v>846</v>
      </c>
      <c r="G20" s="302"/>
      <c r="H20" s="302"/>
      <c r="I20" s="302"/>
      <c r="J20" s="302"/>
      <c r="K20" s="300"/>
    </row>
    <row r="21" spans="2:11" ht="15" customHeight="1">
      <c r="B21" s="303"/>
      <c r="C21" s="304"/>
      <c r="D21" s="304"/>
      <c r="E21" s="305" t="s">
        <v>847</v>
      </c>
      <c r="F21" s="302" t="s">
        <v>848</v>
      </c>
      <c r="G21" s="302"/>
      <c r="H21" s="302"/>
      <c r="I21" s="302"/>
      <c r="J21" s="302"/>
      <c r="K21" s="300"/>
    </row>
    <row r="22" spans="2:11" ht="12.75" customHeight="1">
      <c r="B22" s="303"/>
      <c r="C22" s="304"/>
      <c r="D22" s="304"/>
      <c r="E22" s="304"/>
      <c r="F22" s="304"/>
      <c r="G22" s="304"/>
      <c r="H22" s="304"/>
      <c r="I22" s="304"/>
      <c r="J22" s="304"/>
      <c r="K22" s="300"/>
    </row>
    <row r="23" spans="2:11" ht="15" customHeight="1">
      <c r="B23" s="303"/>
      <c r="C23" s="302" t="s">
        <v>849</v>
      </c>
      <c r="D23" s="302"/>
      <c r="E23" s="302"/>
      <c r="F23" s="302"/>
      <c r="G23" s="302"/>
      <c r="H23" s="302"/>
      <c r="I23" s="302"/>
      <c r="J23" s="302"/>
      <c r="K23" s="300"/>
    </row>
    <row r="24" spans="2:11" ht="15" customHeight="1">
      <c r="B24" s="303"/>
      <c r="C24" s="302" t="s">
        <v>850</v>
      </c>
      <c r="D24" s="302"/>
      <c r="E24" s="302"/>
      <c r="F24" s="302"/>
      <c r="G24" s="302"/>
      <c r="H24" s="302"/>
      <c r="I24" s="302"/>
      <c r="J24" s="302"/>
      <c r="K24" s="300"/>
    </row>
    <row r="25" spans="2:11" ht="15" customHeight="1">
      <c r="B25" s="303"/>
      <c r="C25" s="302"/>
      <c r="D25" s="302" t="s">
        <v>851</v>
      </c>
      <c r="E25" s="302"/>
      <c r="F25" s="302"/>
      <c r="G25" s="302"/>
      <c r="H25" s="302"/>
      <c r="I25" s="302"/>
      <c r="J25" s="302"/>
      <c r="K25" s="300"/>
    </row>
    <row r="26" spans="2:11" ht="15" customHeight="1">
      <c r="B26" s="303"/>
      <c r="C26" s="304"/>
      <c r="D26" s="302" t="s">
        <v>852</v>
      </c>
      <c r="E26" s="302"/>
      <c r="F26" s="302"/>
      <c r="G26" s="302"/>
      <c r="H26" s="302"/>
      <c r="I26" s="302"/>
      <c r="J26" s="302"/>
      <c r="K26" s="300"/>
    </row>
    <row r="27" spans="2:11" ht="12.75" customHeight="1">
      <c r="B27" s="303"/>
      <c r="C27" s="304"/>
      <c r="D27" s="304"/>
      <c r="E27" s="304"/>
      <c r="F27" s="304"/>
      <c r="G27" s="304"/>
      <c r="H27" s="304"/>
      <c r="I27" s="304"/>
      <c r="J27" s="304"/>
      <c r="K27" s="300"/>
    </row>
    <row r="28" spans="2:11" ht="15" customHeight="1">
      <c r="B28" s="303"/>
      <c r="C28" s="304"/>
      <c r="D28" s="302" t="s">
        <v>853</v>
      </c>
      <c r="E28" s="302"/>
      <c r="F28" s="302"/>
      <c r="G28" s="302"/>
      <c r="H28" s="302"/>
      <c r="I28" s="302"/>
      <c r="J28" s="302"/>
      <c r="K28" s="300"/>
    </row>
    <row r="29" spans="2:11" ht="15" customHeight="1">
      <c r="B29" s="303"/>
      <c r="C29" s="304"/>
      <c r="D29" s="302" t="s">
        <v>854</v>
      </c>
      <c r="E29" s="302"/>
      <c r="F29" s="302"/>
      <c r="G29" s="302"/>
      <c r="H29" s="302"/>
      <c r="I29" s="302"/>
      <c r="J29" s="302"/>
      <c r="K29" s="300"/>
    </row>
    <row r="30" spans="2:11" ht="12.75" customHeight="1">
      <c r="B30" s="303"/>
      <c r="C30" s="304"/>
      <c r="D30" s="304"/>
      <c r="E30" s="304"/>
      <c r="F30" s="304"/>
      <c r="G30" s="304"/>
      <c r="H30" s="304"/>
      <c r="I30" s="304"/>
      <c r="J30" s="304"/>
      <c r="K30" s="300"/>
    </row>
    <row r="31" spans="2:11" ht="15" customHeight="1">
      <c r="B31" s="303"/>
      <c r="C31" s="304"/>
      <c r="D31" s="302" t="s">
        <v>855</v>
      </c>
      <c r="E31" s="302"/>
      <c r="F31" s="302"/>
      <c r="G31" s="302"/>
      <c r="H31" s="302"/>
      <c r="I31" s="302"/>
      <c r="J31" s="302"/>
      <c r="K31" s="300"/>
    </row>
    <row r="32" spans="2:11" ht="15" customHeight="1">
      <c r="B32" s="303"/>
      <c r="C32" s="304"/>
      <c r="D32" s="302" t="s">
        <v>856</v>
      </c>
      <c r="E32" s="302"/>
      <c r="F32" s="302"/>
      <c r="G32" s="302"/>
      <c r="H32" s="302"/>
      <c r="I32" s="302"/>
      <c r="J32" s="302"/>
      <c r="K32" s="300"/>
    </row>
    <row r="33" spans="2:11" ht="15" customHeight="1">
      <c r="B33" s="303"/>
      <c r="C33" s="304"/>
      <c r="D33" s="302" t="s">
        <v>857</v>
      </c>
      <c r="E33" s="302"/>
      <c r="F33" s="302"/>
      <c r="G33" s="302"/>
      <c r="H33" s="302"/>
      <c r="I33" s="302"/>
      <c r="J33" s="302"/>
      <c r="K33" s="300"/>
    </row>
    <row r="34" spans="2:11" ht="15" customHeight="1">
      <c r="B34" s="303"/>
      <c r="C34" s="304"/>
      <c r="D34" s="302"/>
      <c r="E34" s="306" t="s">
        <v>116</v>
      </c>
      <c r="F34" s="302"/>
      <c r="G34" s="302" t="s">
        <v>858</v>
      </c>
      <c r="H34" s="302"/>
      <c r="I34" s="302"/>
      <c r="J34" s="302"/>
      <c r="K34" s="300"/>
    </row>
    <row r="35" spans="2:11" ht="30.75" customHeight="1">
      <c r="B35" s="303"/>
      <c r="C35" s="304"/>
      <c r="D35" s="302"/>
      <c r="E35" s="306" t="s">
        <v>859</v>
      </c>
      <c r="F35" s="302"/>
      <c r="G35" s="302" t="s">
        <v>860</v>
      </c>
      <c r="H35" s="302"/>
      <c r="I35" s="302"/>
      <c r="J35" s="302"/>
      <c r="K35" s="300"/>
    </row>
    <row r="36" spans="2:11" ht="15" customHeight="1">
      <c r="B36" s="303"/>
      <c r="C36" s="304"/>
      <c r="D36" s="302"/>
      <c r="E36" s="306" t="s">
        <v>55</v>
      </c>
      <c r="F36" s="302"/>
      <c r="G36" s="302" t="s">
        <v>861</v>
      </c>
      <c r="H36" s="302"/>
      <c r="I36" s="302"/>
      <c r="J36" s="302"/>
      <c r="K36" s="300"/>
    </row>
    <row r="37" spans="2:11" ht="15" customHeight="1">
      <c r="B37" s="303"/>
      <c r="C37" s="304"/>
      <c r="D37" s="302"/>
      <c r="E37" s="306" t="s">
        <v>117</v>
      </c>
      <c r="F37" s="302"/>
      <c r="G37" s="302" t="s">
        <v>862</v>
      </c>
      <c r="H37" s="302"/>
      <c r="I37" s="302"/>
      <c r="J37" s="302"/>
      <c r="K37" s="300"/>
    </row>
    <row r="38" spans="2:11" ht="15" customHeight="1">
      <c r="B38" s="303"/>
      <c r="C38" s="304"/>
      <c r="D38" s="302"/>
      <c r="E38" s="306" t="s">
        <v>118</v>
      </c>
      <c r="F38" s="302"/>
      <c r="G38" s="302" t="s">
        <v>863</v>
      </c>
      <c r="H38" s="302"/>
      <c r="I38" s="302"/>
      <c r="J38" s="302"/>
      <c r="K38" s="300"/>
    </row>
    <row r="39" spans="2:11" ht="15" customHeight="1">
      <c r="B39" s="303"/>
      <c r="C39" s="304"/>
      <c r="D39" s="302"/>
      <c r="E39" s="306" t="s">
        <v>119</v>
      </c>
      <c r="F39" s="302"/>
      <c r="G39" s="302" t="s">
        <v>864</v>
      </c>
      <c r="H39" s="302"/>
      <c r="I39" s="302"/>
      <c r="J39" s="302"/>
      <c r="K39" s="300"/>
    </row>
    <row r="40" spans="2:11" ht="15" customHeight="1">
      <c r="B40" s="303"/>
      <c r="C40" s="304"/>
      <c r="D40" s="302"/>
      <c r="E40" s="306" t="s">
        <v>865</v>
      </c>
      <c r="F40" s="302"/>
      <c r="G40" s="302" t="s">
        <v>866</v>
      </c>
      <c r="H40" s="302"/>
      <c r="I40" s="302"/>
      <c r="J40" s="302"/>
      <c r="K40" s="300"/>
    </row>
    <row r="41" spans="2:11" ht="15" customHeight="1">
      <c r="B41" s="303"/>
      <c r="C41" s="304"/>
      <c r="D41" s="302"/>
      <c r="E41" s="306"/>
      <c r="F41" s="302"/>
      <c r="G41" s="302" t="s">
        <v>867</v>
      </c>
      <c r="H41" s="302"/>
      <c r="I41" s="302"/>
      <c r="J41" s="302"/>
      <c r="K41" s="300"/>
    </row>
    <row r="42" spans="2:11" ht="15" customHeight="1">
      <c r="B42" s="303"/>
      <c r="C42" s="304"/>
      <c r="D42" s="302"/>
      <c r="E42" s="306" t="s">
        <v>868</v>
      </c>
      <c r="F42" s="302"/>
      <c r="G42" s="302" t="s">
        <v>869</v>
      </c>
      <c r="H42" s="302"/>
      <c r="I42" s="302"/>
      <c r="J42" s="302"/>
      <c r="K42" s="300"/>
    </row>
    <row r="43" spans="2:11" ht="15" customHeight="1">
      <c r="B43" s="303"/>
      <c r="C43" s="304"/>
      <c r="D43" s="302"/>
      <c r="E43" s="306" t="s">
        <v>121</v>
      </c>
      <c r="F43" s="302"/>
      <c r="G43" s="302" t="s">
        <v>870</v>
      </c>
      <c r="H43" s="302"/>
      <c r="I43" s="302"/>
      <c r="J43" s="302"/>
      <c r="K43" s="300"/>
    </row>
    <row r="44" spans="2:11" ht="12.75" customHeight="1">
      <c r="B44" s="303"/>
      <c r="C44" s="304"/>
      <c r="D44" s="302"/>
      <c r="E44" s="302"/>
      <c r="F44" s="302"/>
      <c r="G44" s="302"/>
      <c r="H44" s="302"/>
      <c r="I44" s="302"/>
      <c r="J44" s="302"/>
      <c r="K44" s="300"/>
    </row>
    <row r="45" spans="2:11" ht="15" customHeight="1">
      <c r="B45" s="303"/>
      <c r="C45" s="304"/>
      <c r="D45" s="302" t="s">
        <v>871</v>
      </c>
      <c r="E45" s="302"/>
      <c r="F45" s="302"/>
      <c r="G45" s="302"/>
      <c r="H45" s="302"/>
      <c r="I45" s="302"/>
      <c r="J45" s="302"/>
      <c r="K45" s="300"/>
    </row>
    <row r="46" spans="2:11" ht="15" customHeight="1">
      <c r="B46" s="303"/>
      <c r="C46" s="304"/>
      <c r="D46" s="304"/>
      <c r="E46" s="302" t="s">
        <v>872</v>
      </c>
      <c r="F46" s="302"/>
      <c r="G46" s="302"/>
      <c r="H46" s="302"/>
      <c r="I46" s="302"/>
      <c r="J46" s="302"/>
      <c r="K46" s="300"/>
    </row>
    <row r="47" spans="2:11" ht="15" customHeight="1">
      <c r="B47" s="303"/>
      <c r="C47" s="304"/>
      <c r="D47" s="304"/>
      <c r="E47" s="302" t="s">
        <v>873</v>
      </c>
      <c r="F47" s="302"/>
      <c r="G47" s="302"/>
      <c r="H47" s="302"/>
      <c r="I47" s="302"/>
      <c r="J47" s="302"/>
      <c r="K47" s="300"/>
    </row>
    <row r="48" spans="2:11" ht="15" customHeight="1">
      <c r="B48" s="303"/>
      <c r="C48" s="304"/>
      <c r="D48" s="304"/>
      <c r="E48" s="302" t="s">
        <v>874</v>
      </c>
      <c r="F48" s="302"/>
      <c r="G48" s="302"/>
      <c r="H48" s="302"/>
      <c r="I48" s="302"/>
      <c r="J48" s="302"/>
      <c r="K48" s="300"/>
    </row>
    <row r="49" spans="2:11" ht="15" customHeight="1">
      <c r="B49" s="303"/>
      <c r="C49" s="304"/>
      <c r="D49" s="302" t="s">
        <v>875</v>
      </c>
      <c r="E49" s="302"/>
      <c r="F49" s="302"/>
      <c r="G49" s="302"/>
      <c r="H49" s="302"/>
      <c r="I49" s="302"/>
      <c r="J49" s="302"/>
      <c r="K49" s="300"/>
    </row>
    <row r="50" spans="2:11" ht="25.5" customHeight="1">
      <c r="B50" s="298"/>
      <c r="C50" s="299" t="s">
        <v>876</v>
      </c>
      <c r="D50" s="299"/>
      <c r="E50" s="299"/>
      <c r="F50" s="299"/>
      <c r="G50" s="299"/>
      <c r="H50" s="299"/>
      <c r="I50" s="299"/>
      <c r="J50" s="299"/>
      <c r="K50" s="300"/>
    </row>
    <row r="51" spans="2:11" ht="5.25" customHeight="1">
      <c r="B51" s="298"/>
      <c r="C51" s="301"/>
      <c r="D51" s="301"/>
      <c r="E51" s="301"/>
      <c r="F51" s="301"/>
      <c r="G51" s="301"/>
      <c r="H51" s="301"/>
      <c r="I51" s="301"/>
      <c r="J51" s="301"/>
      <c r="K51" s="300"/>
    </row>
    <row r="52" spans="2:11" ht="15" customHeight="1">
      <c r="B52" s="298"/>
      <c r="C52" s="302" t="s">
        <v>877</v>
      </c>
      <c r="D52" s="302"/>
      <c r="E52" s="302"/>
      <c r="F52" s="302"/>
      <c r="G52" s="302"/>
      <c r="H52" s="302"/>
      <c r="I52" s="302"/>
      <c r="J52" s="302"/>
      <c r="K52" s="300"/>
    </row>
    <row r="53" spans="2:11" ht="15" customHeight="1">
      <c r="B53" s="298"/>
      <c r="C53" s="302" t="s">
        <v>878</v>
      </c>
      <c r="D53" s="302"/>
      <c r="E53" s="302"/>
      <c r="F53" s="302"/>
      <c r="G53" s="302"/>
      <c r="H53" s="302"/>
      <c r="I53" s="302"/>
      <c r="J53" s="302"/>
      <c r="K53" s="300"/>
    </row>
    <row r="54" spans="2:11" ht="12.75" customHeight="1">
      <c r="B54" s="298"/>
      <c r="C54" s="302"/>
      <c r="D54" s="302"/>
      <c r="E54" s="302"/>
      <c r="F54" s="302"/>
      <c r="G54" s="302"/>
      <c r="H54" s="302"/>
      <c r="I54" s="302"/>
      <c r="J54" s="302"/>
      <c r="K54" s="300"/>
    </row>
    <row r="55" spans="2:11" ht="15" customHeight="1">
      <c r="B55" s="298"/>
      <c r="C55" s="302" t="s">
        <v>879</v>
      </c>
      <c r="D55" s="302"/>
      <c r="E55" s="302"/>
      <c r="F55" s="302"/>
      <c r="G55" s="302"/>
      <c r="H55" s="302"/>
      <c r="I55" s="302"/>
      <c r="J55" s="302"/>
      <c r="K55" s="300"/>
    </row>
    <row r="56" spans="2:11" ht="15" customHeight="1">
      <c r="B56" s="298"/>
      <c r="C56" s="304"/>
      <c r="D56" s="302" t="s">
        <v>880</v>
      </c>
      <c r="E56" s="302"/>
      <c r="F56" s="302"/>
      <c r="G56" s="302"/>
      <c r="H56" s="302"/>
      <c r="I56" s="302"/>
      <c r="J56" s="302"/>
      <c r="K56" s="300"/>
    </row>
    <row r="57" spans="2:11" ht="15" customHeight="1">
      <c r="B57" s="298"/>
      <c r="C57" s="304"/>
      <c r="D57" s="302" t="s">
        <v>881</v>
      </c>
      <c r="E57" s="302"/>
      <c r="F57" s="302"/>
      <c r="G57" s="302"/>
      <c r="H57" s="302"/>
      <c r="I57" s="302"/>
      <c r="J57" s="302"/>
      <c r="K57" s="300"/>
    </row>
    <row r="58" spans="2:11" ht="15" customHeight="1">
      <c r="B58" s="298"/>
      <c r="C58" s="304"/>
      <c r="D58" s="302" t="s">
        <v>882</v>
      </c>
      <c r="E58" s="302"/>
      <c r="F58" s="302"/>
      <c r="G58" s="302"/>
      <c r="H58" s="302"/>
      <c r="I58" s="302"/>
      <c r="J58" s="302"/>
      <c r="K58" s="300"/>
    </row>
    <row r="59" spans="2:11" ht="15" customHeight="1">
      <c r="B59" s="298"/>
      <c r="C59" s="304"/>
      <c r="D59" s="302" t="s">
        <v>883</v>
      </c>
      <c r="E59" s="302"/>
      <c r="F59" s="302"/>
      <c r="G59" s="302"/>
      <c r="H59" s="302"/>
      <c r="I59" s="302"/>
      <c r="J59" s="302"/>
      <c r="K59" s="300"/>
    </row>
    <row r="60" spans="2:11" ht="15" customHeight="1">
      <c r="B60" s="298"/>
      <c r="C60" s="304"/>
      <c r="D60" s="307" t="s">
        <v>884</v>
      </c>
      <c r="E60" s="307"/>
      <c r="F60" s="307"/>
      <c r="G60" s="307"/>
      <c r="H60" s="307"/>
      <c r="I60" s="307"/>
      <c r="J60" s="307"/>
      <c r="K60" s="300"/>
    </row>
    <row r="61" spans="2:11" ht="15" customHeight="1">
      <c r="B61" s="298"/>
      <c r="C61" s="304"/>
      <c r="D61" s="302" t="s">
        <v>885</v>
      </c>
      <c r="E61" s="302"/>
      <c r="F61" s="302"/>
      <c r="G61" s="302"/>
      <c r="H61" s="302"/>
      <c r="I61" s="302"/>
      <c r="J61" s="302"/>
      <c r="K61" s="300"/>
    </row>
    <row r="62" spans="2:11" ht="12.75" customHeight="1">
      <c r="B62" s="298"/>
      <c r="C62" s="304"/>
      <c r="D62" s="304"/>
      <c r="E62" s="308"/>
      <c r="F62" s="304"/>
      <c r="G62" s="304"/>
      <c r="H62" s="304"/>
      <c r="I62" s="304"/>
      <c r="J62" s="304"/>
      <c r="K62" s="300"/>
    </row>
    <row r="63" spans="2:11" ht="15" customHeight="1">
      <c r="B63" s="298"/>
      <c r="C63" s="304"/>
      <c r="D63" s="302" t="s">
        <v>886</v>
      </c>
      <c r="E63" s="302"/>
      <c r="F63" s="302"/>
      <c r="G63" s="302"/>
      <c r="H63" s="302"/>
      <c r="I63" s="302"/>
      <c r="J63" s="302"/>
      <c r="K63" s="300"/>
    </row>
    <row r="64" spans="2:11" ht="15" customHeight="1">
      <c r="B64" s="298"/>
      <c r="C64" s="304"/>
      <c r="D64" s="307" t="s">
        <v>887</v>
      </c>
      <c r="E64" s="307"/>
      <c r="F64" s="307"/>
      <c r="G64" s="307"/>
      <c r="H64" s="307"/>
      <c r="I64" s="307"/>
      <c r="J64" s="307"/>
      <c r="K64" s="300"/>
    </row>
    <row r="65" spans="2:11" ht="15" customHeight="1">
      <c r="B65" s="298"/>
      <c r="C65" s="304"/>
      <c r="D65" s="302" t="s">
        <v>888</v>
      </c>
      <c r="E65" s="302"/>
      <c r="F65" s="302"/>
      <c r="G65" s="302"/>
      <c r="H65" s="302"/>
      <c r="I65" s="302"/>
      <c r="J65" s="302"/>
      <c r="K65" s="300"/>
    </row>
    <row r="66" spans="2:11" ht="15" customHeight="1">
      <c r="B66" s="298"/>
      <c r="C66" s="304"/>
      <c r="D66" s="302" t="s">
        <v>889</v>
      </c>
      <c r="E66" s="302"/>
      <c r="F66" s="302"/>
      <c r="G66" s="302"/>
      <c r="H66" s="302"/>
      <c r="I66" s="302"/>
      <c r="J66" s="302"/>
      <c r="K66" s="300"/>
    </row>
    <row r="67" spans="2:11" ht="15" customHeight="1">
      <c r="B67" s="298"/>
      <c r="C67" s="304"/>
      <c r="D67" s="302" t="s">
        <v>890</v>
      </c>
      <c r="E67" s="302"/>
      <c r="F67" s="302"/>
      <c r="G67" s="302"/>
      <c r="H67" s="302"/>
      <c r="I67" s="302"/>
      <c r="J67" s="302"/>
      <c r="K67" s="300"/>
    </row>
    <row r="68" spans="2:11" ht="15" customHeight="1">
      <c r="B68" s="298"/>
      <c r="C68" s="304"/>
      <c r="D68" s="302" t="s">
        <v>891</v>
      </c>
      <c r="E68" s="302"/>
      <c r="F68" s="302"/>
      <c r="G68" s="302"/>
      <c r="H68" s="302"/>
      <c r="I68" s="302"/>
      <c r="J68" s="302"/>
      <c r="K68" s="300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318" t="s">
        <v>92</v>
      </c>
      <c r="D73" s="318"/>
      <c r="E73" s="318"/>
      <c r="F73" s="318"/>
      <c r="G73" s="318"/>
      <c r="H73" s="318"/>
      <c r="I73" s="318"/>
      <c r="J73" s="318"/>
      <c r="K73" s="319"/>
    </row>
    <row r="74" spans="2:11" ht="17.25" customHeight="1">
      <c r="B74" s="317"/>
      <c r="C74" s="320" t="s">
        <v>892</v>
      </c>
      <c r="D74" s="320"/>
      <c r="E74" s="320"/>
      <c r="F74" s="320" t="s">
        <v>893</v>
      </c>
      <c r="G74" s="321"/>
      <c r="H74" s="320" t="s">
        <v>117</v>
      </c>
      <c r="I74" s="320" t="s">
        <v>59</v>
      </c>
      <c r="J74" s="320" t="s">
        <v>894</v>
      </c>
      <c r="K74" s="319"/>
    </row>
    <row r="75" spans="2:11" ht="17.25" customHeight="1">
      <c r="B75" s="317"/>
      <c r="C75" s="322" t="s">
        <v>895</v>
      </c>
      <c r="D75" s="322"/>
      <c r="E75" s="322"/>
      <c r="F75" s="323" t="s">
        <v>896</v>
      </c>
      <c r="G75" s="324"/>
      <c r="H75" s="322"/>
      <c r="I75" s="322"/>
      <c r="J75" s="322" t="s">
        <v>897</v>
      </c>
      <c r="K75" s="319"/>
    </row>
    <row r="76" spans="2:11" ht="5.25" customHeight="1">
      <c r="B76" s="317"/>
      <c r="C76" s="325"/>
      <c r="D76" s="325"/>
      <c r="E76" s="325"/>
      <c r="F76" s="325"/>
      <c r="G76" s="326"/>
      <c r="H76" s="325"/>
      <c r="I76" s="325"/>
      <c r="J76" s="325"/>
      <c r="K76" s="319"/>
    </row>
    <row r="77" spans="2:11" ht="15" customHeight="1">
      <c r="B77" s="317"/>
      <c r="C77" s="306" t="s">
        <v>55</v>
      </c>
      <c r="D77" s="325"/>
      <c r="E77" s="325"/>
      <c r="F77" s="327" t="s">
        <v>898</v>
      </c>
      <c r="G77" s="326"/>
      <c r="H77" s="306" t="s">
        <v>899</v>
      </c>
      <c r="I77" s="306" t="s">
        <v>900</v>
      </c>
      <c r="J77" s="306">
        <v>20</v>
      </c>
      <c r="K77" s="319"/>
    </row>
    <row r="78" spans="2:11" ht="15" customHeight="1">
      <c r="B78" s="317"/>
      <c r="C78" s="306" t="s">
        <v>901</v>
      </c>
      <c r="D78" s="306"/>
      <c r="E78" s="306"/>
      <c r="F78" s="327" t="s">
        <v>898</v>
      </c>
      <c r="G78" s="326"/>
      <c r="H78" s="306" t="s">
        <v>902</v>
      </c>
      <c r="I78" s="306" t="s">
        <v>900</v>
      </c>
      <c r="J78" s="306">
        <v>120</v>
      </c>
      <c r="K78" s="319"/>
    </row>
    <row r="79" spans="2:11" ht="15" customHeight="1">
      <c r="B79" s="328"/>
      <c r="C79" s="306" t="s">
        <v>903</v>
      </c>
      <c r="D79" s="306"/>
      <c r="E79" s="306"/>
      <c r="F79" s="327" t="s">
        <v>904</v>
      </c>
      <c r="G79" s="326"/>
      <c r="H79" s="306" t="s">
        <v>905</v>
      </c>
      <c r="I79" s="306" t="s">
        <v>900</v>
      </c>
      <c r="J79" s="306">
        <v>50</v>
      </c>
      <c r="K79" s="319"/>
    </row>
    <row r="80" spans="2:11" ht="15" customHeight="1">
      <c r="B80" s="328"/>
      <c r="C80" s="306" t="s">
        <v>906</v>
      </c>
      <c r="D80" s="306"/>
      <c r="E80" s="306"/>
      <c r="F80" s="327" t="s">
        <v>898</v>
      </c>
      <c r="G80" s="326"/>
      <c r="H80" s="306" t="s">
        <v>907</v>
      </c>
      <c r="I80" s="306" t="s">
        <v>908</v>
      </c>
      <c r="J80" s="306"/>
      <c r="K80" s="319"/>
    </row>
    <row r="81" spans="2:11" ht="15" customHeight="1">
      <c r="B81" s="328"/>
      <c r="C81" s="329" t="s">
        <v>909</v>
      </c>
      <c r="D81" s="329"/>
      <c r="E81" s="329"/>
      <c r="F81" s="330" t="s">
        <v>904</v>
      </c>
      <c r="G81" s="329"/>
      <c r="H81" s="329" t="s">
        <v>910</v>
      </c>
      <c r="I81" s="329" t="s">
        <v>900</v>
      </c>
      <c r="J81" s="329">
        <v>15</v>
      </c>
      <c r="K81" s="319"/>
    </row>
    <row r="82" spans="2:11" ht="15" customHeight="1">
      <c r="B82" s="328"/>
      <c r="C82" s="329" t="s">
        <v>911</v>
      </c>
      <c r="D82" s="329"/>
      <c r="E82" s="329"/>
      <c r="F82" s="330" t="s">
        <v>904</v>
      </c>
      <c r="G82" s="329"/>
      <c r="H82" s="329" t="s">
        <v>912</v>
      </c>
      <c r="I82" s="329" t="s">
        <v>900</v>
      </c>
      <c r="J82" s="329">
        <v>15</v>
      </c>
      <c r="K82" s="319"/>
    </row>
    <row r="83" spans="2:11" ht="15" customHeight="1">
      <c r="B83" s="328"/>
      <c r="C83" s="329" t="s">
        <v>913</v>
      </c>
      <c r="D83" s="329"/>
      <c r="E83" s="329"/>
      <c r="F83" s="330" t="s">
        <v>904</v>
      </c>
      <c r="G83" s="329"/>
      <c r="H83" s="329" t="s">
        <v>914</v>
      </c>
      <c r="I83" s="329" t="s">
        <v>900</v>
      </c>
      <c r="J83" s="329">
        <v>20</v>
      </c>
      <c r="K83" s="319"/>
    </row>
    <row r="84" spans="2:11" ht="15" customHeight="1">
      <c r="B84" s="328"/>
      <c r="C84" s="329" t="s">
        <v>915</v>
      </c>
      <c r="D84" s="329"/>
      <c r="E84" s="329"/>
      <c r="F84" s="330" t="s">
        <v>904</v>
      </c>
      <c r="G84" s="329"/>
      <c r="H84" s="329" t="s">
        <v>916</v>
      </c>
      <c r="I84" s="329" t="s">
        <v>900</v>
      </c>
      <c r="J84" s="329">
        <v>20</v>
      </c>
      <c r="K84" s="319"/>
    </row>
    <row r="85" spans="2:11" ht="15" customHeight="1">
      <c r="B85" s="328"/>
      <c r="C85" s="306" t="s">
        <v>917</v>
      </c>
      <c r="D85" s="306"/>
      <c r="E85" s="306"/>
      <c r="F85" s="327" t="s">
        <v>904</v>
      </c>
      <c r="G85" s="326"/>
      <c r="H85" s="306" t="s">
        <v>918</v>
      </c>
      <c r="I85" s="306" t="s">
        <v>900</v>
      </c>
      <c r="J85" s="306">
        <v>50</v>
      </c>
      <c r="K85" s="319"/>
    </row>
    <row r="86" spans="2:11" ht="15" customHeight="1">
      <c r="B86" s="328"/>
      <c r="C86" s="306" t="s">
        <v>919</v>
      </c>
      <c r="D86" s="306"/>
      <c r="E86" s="306"/>
      <c r="F86" s="327" t="s">
        <v>904</v>
      </c>
      <c r="G86" s="326"/>
      <c r="H86" s="306" t="s">
        <v>920</v>
      </c>
      <c r="I86" s="306" t="s">
        <v>900</v>
      </c>
      <c r="J86" s="306">
        <v>20</v>
      </c>
      <c r="K86" s="319"/>
    </row>
    <row r="87" spans="2:11" ht="15" customHeight="1">
      <c r="B87" s="328"/>
      <c r="C87" s="306" t="s">
        <v>921</v>
      </c>
      <c r="D87" s="306"/>
      <c r="E87" s="306"/>
      <c r="F87" s="327" t="s">
        <v>904</v>
      </c>
      <c r="G87" s="326"/>
      <c r="H87" s="306" t="s">
        <v>922</v>
      </c>
      <c r="I87" s="306" t="s">
        <v>900</v>
      </c>
      <c r="J87" s="306">
        <v>20</v>
      </c>
      <c r="K87" s="319"/>
    </row>
    <row r="88" spans="2:11" ht="15" customHeight="1">
      <c r="B88" s="328"/>
      <c r="C88" s="306" t="s">
        <v>923</v>
      </c>
      <c r="D88" s="306"/>
      <c r="E88" s="306"/>
      <c r="F88" s="327" t="s">
        <v>904</v>
      </c>
      <c r="G88" s="326"/>
      <c r="H88" s="306" t="s">
        <v>924</v>
      </c>
      <c r="I88" s="306" t="s">
        <v>900</v>
      </c>
      <c r="J88" s="306">
        <v>50</v>
      </c>
      <c r="K88" s="319"/>
    </row>
    <row r="89" spans="2:11" ht="15" customHeight="1">
      <c r="B89" s="328"/>
      <c r="C89" s="306" t="s">
        <v>925</v>
      </c>
      <c r="D89" s="306"/>
      <c r="E89" s="306"/>
      <c r="F89" s="327" t="s">
        <v>904</v>
      </c>
      <c r="G89" s="326"/>
      <c r="H89" s="306" t="s">
        <v>925</v>
      </c>
      <c r="I89" s="306" t="s">
        <v>900</v>
      </c>
      <c r="J89" s="306">
        <v>50</v>
      </c>
      <c r="K89" s="319"/>
    </row>
    <row r="90" spans="2:11" ht="15" customHeight="1">
      <c r="B90" s="328"/>
      <c r="C90" s="306" t="s">
        <v>122</v>
      </c>
      <c r="D90" s="306"/>
      <c r="E90" s="306"/>
      <c r="F90" s="327" t="s">
        <v>904</v>
      </c>
      <c r="G90" s="326"/>
      <c r="H90" s="306" t="s">
        <v>926</v>
      </c>
      <c r="I90" s="306" t="s">
        <v>900</v>
      </c>
      <c r="J90" s="306">
        <v>255</v>
      </c>
      <c r="K90" s="319"/>
    </row>
    <row r="91" spans="2:11" ht="15" customHeight="1">
      <c r="B91" s="328"/>
      <c r="C91" s="306" t="s">
        <v>927</v>
      </c>
      <c r="D91" s="306"/>
      <c r="E91" s="306"/>
      <c r="F91" s="327" t="s">
        <v>898</v>
      </c>
      <c r="G91" s="326"/>
      <c r="H91" s="306" t="s">
        <v>928</v>
      </c>
      <c r="I91" s="306" t="s">
        <v>929</v>
      </c>
      <c r="J91" s="306"/>
      <c r="K91" s="319"/>
    </row>
    <row r="92" spans="2:11" ht="15" customHeight="1">
      <c r="B92" s="328"/>
      <c r="C92" s="306" t="s">
        <v>930</v>
      </c>
      <c r="D92" s="306"/>
      <c r="E92" s="306"/>
      <c r="F92" s="327" t="s">
        <v>898</v>
      </c>
      <c r="G92" s="326"/>
      <c r="H92" s="306" t="s">
        <v>931</v>
      </c>
      <c r="I92" s="306" t="s">
        <v>932</v>
      </c>
      <c r="J92" s="306"/>
      <c r="K92" s="319"/>
    </row>
    <row r="93" spans="2:11" ht="15" customHeight="1">
      <c r="B93" s="328"/>
      <c r="C93" s="306" t="s">
        <v>933</v>
      </c>
      <c r="D93" s="306"/>
      <c r="E93" s="306"/>
      <c r="F93" s="327" t="s">
        <v>898</v>
      </c>
      <c r="G93" s="326"/>
      <c r="H93" s="306" t="s">
        <v>933</v>
      </c>
      <c r="I93" s="306" t="s">
        <v>932</v>
      </c>
      <c r="J93" s="306"/>
      <c r="K93" s="319"/>
    </row>
    <row r="94" spans="2:11" ht="15" customHeight="1">
      <c r="B94" s="328"/>
      <c r="C94" s="306" t="s">
        <v>40</v>
      </c>
      <c r="D94" s="306"/>
      <c r="E94" s="306"/>
      <c r="F94" s="327" t="s">
        <v>898</v>
      </c>
      <c r="G94" s="326"/>
      <c r="H94" s="306" t="s">
        <v>934</v>
      </c>
      <c r="I94" s="306" t="s">
        <v>932</v>
      </c>
      <c r="J94" s="306"/>
      <c r="K94" s="319"/>
    </row>
    <row r="95" spans="2:11" ht="15" customHeight="1">
      <c r="B95" s="328"/>
      <c r="C95" s="306" t="s">
        <v>50</v>
      </c>
      <c r="D95" s="306"/>
      <c r="E95" s="306"/>
      <c r="F95" s="327" t="s">
        <v>898</v>
      </c>
      <c r="G95" s="326"/>
      <c r="H95" s="306" t="s">
        <v>935</v>
      </c>
      <c r="I95" s="306" t="s">
        <v>932</v>
      </c>
      <c r="J95" s="306"/>
      <c r="K95" s="319"/>
    </row>
    <row r="96" spans="2:11" ht="15" customHeight="1">
      <c r="B96" s="331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2:11" ht="18.75" customHeight="1">
      <c r="B97" s="334"/>
      <c r="C97" s="335"/>
      <c r="D97" s="335"/>
      <c r="E97" s="335"/>
      <c r="F97" s="335"/>
      <c r="G97" s="335"/>
      <c r="H97" s="335"/>
      <c r="I97" s="335"/>
      <c r="J97" s="335"/>
      <c r="K97" s="334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318" t="s">
        <v>936</v>
      </c>
      <c r="D100" s="318"/>
      <c r="E100" s="318"/>
      <c r="F100" s="318"/>
      <c r="G100" s="318"/>
      <c r="H100" s="318"/>
      <c r="I100" s="318"/>
      <c r="J100" s="318"/>
      <c r="K100" s="319"/>
    </row>
    <row r="101" spans="2:11" ht="17.25" customHeight="1">
      <c r="B101" s="317"/>
      <c r="C101" s="320" t="s">
        <v>892</v>
      </c>
      <c r="D101" s="320"/>
      <c r="E101" s="320"/>
      <c r="F101" s="320" t="s">
        <v>893</v>
      </c>
      <c r="G101" s="321"/>
      <c r="H101" s="320" t="s">
        <v>117</v>
      </c>
      <c r="I101" s="320" t="s">
        <v>59</v>
      </c>
      <c r="J101" s="320" t="s">
        <v>894</v>
      </c>
      <c r="K101" s="319"/>
    </row>
    <row r="102" spans="2:11" ht="17.25" customHeight="1">
      <c r="B102" s="317"/>
      <c r="C102" s="322" t="s">
        <v>895</v>
      </c>
      <c r="D102" s="322"/>
      <c r="E102" s="322"/>
      <c r="F102" s="323" t="s">
        <v>896</v>
      </c>
      <c r="G102" s="324"/>
      <c r="H102" s="322"/>
      <c r="I102" s="322"/>
      <c r="J102" s="322" t="s">
        <v>897</v>
      </c>
      <c r="K102" s="319"/>
    </row>
    <row r="103" spans="2:11" ht="5.25" customHeight="1">
      <c r="B103" s="317"/>
      <c r="C103" s="320"/>
      <c r="D103" s="320"/>
      <c r="E103" s="320"/>
      <c r="F103" s="320"/>
      <c r="G103" s="336"/>
      <c r="H103" s="320"/>
      <c r="I103" s="320"/>
      <c r="J103" s="320"/>
      <c r="K103" s="319"/>
    </row>
    <row r="104" spans="2:11" ht="15" customHeight="1">
      <c r="B104" s="317"/>
      <c r="C104" s="306" t="s">
        <v>55</v>
      </c>
      <c r="D104" s="325"/>
      <c r="E104" s="325"/>
      <c r="F104" s="327" t="s">
        <v>898</v>
      </c>
      <c r="G104" s="336"/>
      <c r="H104" s="306" t="s">
        <v>937</v>
      </c>
      <c r="I104" s="306" t="s">
        <v>900</v>
      </c>
      <c r="J104" s="306">
        <v>20</v>
      </c>
      <c r="K104" s="319"/>
    </row>
    <row r="105" spans="2:11" ht="15" customHeight="1">
      <c r="B105" s="317"/>
      <c r="C105" s="306" t="s">
        <v>901</v>
      </c>
      <c r="D105" s="306"/>
      <c r="E105" s="306"/>
      <c r="F105" s="327" t="s">
        <v>898</v>
      </c>
      <c r="G105" s="306"/>
      <c r="H105" s="306" t="s">
        <v>937</v>
      </c>
      <c r="I105" s="306" t="s">
        <v>900</v>
      </c>
      <c r="J105" s="306">
        <v>120</v>
      </c>
      <c r="K105" s="319"/>
    </row>
    <row r="106" spans="2:11" ht="15" customHeight="1">
      <c r="B106" s="328"/>
      <c r="C106" s="306" t="s">
        <v>903</v>
      </c>
      <c r="D106" s="306"/>
      <c r="E106" s="306"/>
      <c r="F106" s="327" t="s">
        <v>904</v>
      </c>
      <c r="G106" s="306"/>
      <c r="H106" s="306" t="s">
        <v>937</v>
      </c>
      <c r="I106" s="306" t="s">
        <v>900</v>
      </c>
      <c r="J106" s="306">
        <v>50</v>
      </c>
      <c r="K106" s="319"/>
    </row>
    <row r="107" spans="2:11" ht="15" customHeight="1">
      <c r="B107" s="328"/>
      <c r="C107" s="306" t="s">
        <v>906</v>
      </c>
      <c r="D107" s="306"/>
      <c r="E107" s="306"/>
      <c r="F107" s="327" t="s">
        <v>898</v>
      </c>
      <c r="G107" s="306"/>
      <c r="H107" s="306" t="s">
        <v>937</v>
      </c>
      <c r="I107" s="306" t="s">
        <v>908</v>
      </c>
      <c r="J107" s="306"/>
      <c r="K107" s="319"/>
    </row>
    <row r="108" spans="2:11" ht="15" customHeight="1">
      <c r="B108" s="328"/>
      <c r="C108" s="306" t="s">
        <v>917</v>
      </c>
      <c r="D108" s="306"/>
      <c r="E108" s="306"/>
      <c r="F108" s="327" t="s">
        <v>904</v>
      </c>
      <c r="G108" s="306"/>
      <c r="H108" s="306" t="s">
        <v>937</v>
      </c>
      <c r="I108" s="306" t="s">
        <v>900</v>
      </c>
      <c r="J108" s="306">
        <v>50</v>
      </c>
      <c r="K108" s="319"/>
    </row>
    <row r="109" spans="2:11" ht="15" customHeight="1">
      <c r="B109" s="328"/>
      <c r="C109" s="306" t="s">
        <v>925</v>
      </c>
      <c r="D109" s="306"/>
      <c r="E109" s="306"/>
      <c r="F109" s="327" t="s">
        <v>904</v>
      </c>
      <c r="G109" s="306"/>
      <c r="H109" s="306" t="s">
        <v>937</v>
      </c>
      <c r="I109" s="306" t="s">
        <v>900</v>
      </c>
      <c r="J109" s="306">
        <v>50</v>
      </c>
      <c r="K109" s="319"/>
    </row>
    <row r="110" spans="2:11" ht="15" customHeight="1">
      <c r="B110" s="328"/>
      <c r="C110" s="306" t="s">
        <v>923</v>
      </c>
      <c r="D110" s="306"/>
      <c r="E110" s="306"/>
      <c r="F110" s="327" t="s">
        <v>904</v>
      </c>
      <c r="G110" s="306"/>
      <c r="H110" s="306" t="s">
        <v>937</v>
      </c>
      <c r="I110" s="306" t="s">
        <v>900</v>
      </c>
      <c r="J110" s="306">
        <v>50</v>
      </c>
      <c r="K110" s="319"/>
    </row>
    <row r="111" spans="2:11" ht="15" customHeight="1">
      <c r="B111" s="328"/>
      <c r="C111" s="306" t="s">
        <v>55</v>
      </c>
      <c r="D111" s="306"/>
      <c r="E111" s="306"/>
      <c r="F111" s="327" t="s">
        <v>898</v>
      </c>
      <c r="G111" s="306"/>
      <c r="H111" s="306" t="s">
        <v>938</v>
      </c>
      <c r="I111" s="306" t="s">
        <v>900</v>
      </c>
      <c r="J111" s="306">
        <v>20</v>
      </c>
      <c r="K111" s="319"/>
    </row>
    <row r="112" spans="2:11" ht="15" customHeight="1">
      <c r="B112" s="328"/>
      <c r="C112" s="306" t="s">
        <v>939</v>
      </c>
      <c r="D112" s="306"/>
      <c r="E112" s="306"/>
      <c r="F112" s="327" t="s">
        <v>898</v>
      </c>
      <c r="G112" s="306"/>
      <c r="H112" s="306" t="s">
        <v>940</v>
      </c>
      <c r="I112" s="306" t="s">
        <v>900</v>
      </c>
      <c r="J112" s="306">
        <v>120</v>
      </c>
      <c r="K112" s="319"/>
    </row>
    <row r="113" spans="2:11" ht="15" customHeight="1">
      <c r="B113" s="328"/>
      <c r="C113" s="306" t="s">
        <v>40</v>
      </c>
      <c r="D113" s="306"/>
      <c r="E113" s="306"/>
      <c r="F113" s="327" t="s">
        <v>898</v>
      </c>
      <c r="G113" s="306"/>
      <c r="H113" s="306" t="s">
        <v>941</v>
      </c>
      <c r="I113" s="306" t="s">
        <v>932</v>
      </c>
      <c r="J113" s="306"/>
      <c r="K113" s="319"/>
    </row>
    <row r="114" spans="2:11" ht="15" customHeight="1">
      <c r="B114" s="328"/>
      <c r="C114" s="306" t="s">
        <v>50</v>
      </c>
      <c r="D114" s="306"/>
      <c r="E114" s="306"/>
      <c r="F114" s="327" t="s">
        <v>898</v>
      </c>
      <c r="G114" s="306"/>
      <c r="H114" s="306" t="s">
        <v>942</v>
      </c>
      <c r="I114" s="306" t="s">
        <v>932</v>
      </c>
      <c r="J114" s="306"/>
      <c r="K114" s="319"/>
    </row>
    <row r="115" spans="2:11" ht="15" customHeight="1">
      <c r="B115" s="328"/>
      <c r="C115" s="306" t="s">
        <v>59</v>
      </c>
      <c r="D115" s="306"/>
      <c r="E115" s="306"/>
      <c r="F115" s="327" t="s">
        <v>898</v>
      </c>
      <c r="G115" s="306"/>
      <c r="H115" s="306" t="s">
        <v>943</v>
      </c>
      <c r="I115" s="306" t="s">
        <v>944</v>
      </c>
      <c r="J115" s="306"/>
      <c r="K115" s="319"/>
    </row>
    <row r="116" spans="2:11" ht="15" customHeight="1">
      <c r="B116" s="331"/>
      <c r="C116" s="337"/>
      <c r="D116" s="337"/>
      <c r="E116" s="337"/>
      <c r="F116" s="337"/>
      <c r="G116" s="337"/>
      <c r="H116" s="337"/>
      <c r="I116" s="337"/>
      <c r="J116" s="337"/>
      <c r="K116" s="333"/>
    </row>
    <row r="117" spans="2:11" ht="18.75" customHeight="1">
      <c r="B117" s="338"/>
      <c r="C117" s="302"/>
      <c r="D117" s="302"/>
      <c r="E117" s="302"/>
      <c r="F117" s="339"/>
      <c r="G117" s="302"/>
      <c r="H117" s="302"/>
      <c r="I117" s="302"/>
      <c r="J117" s="302"/>
      <c r="K117" s="338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40"/>
      <c r="C119" s="341"/>
      <c r="D119" s="341"/>
      <c r="E119" s="341"/>
      <c r="F119" s="341"/>
      <c r="G119" s="341"/>
      <c r="H119" s="341"/>
      <c r="I119" s="341"/>
      <c r="J119" s="341"/>
      <c r="K119" s="342"/>
    </row>
    <row r="120" spans="2:11" ht="45" customHeight="1">
      <c r="B120" s="343"/>
      <c r="C120" s="296" t="s">
        <v>945</v>
      </c>
      <c r="D120" s="296"/>
      <c r="E120" s="296"/>
      <c r="F120" s="296"/>
      <c r="G120" s="296"/>
      <c r="H120" s="296"/>
      <c r="I120" s="296"/>
      <c r="J120" s="296"/>
      <c r="K120" s="344"/>
    </row>
    <row r="121" spans="2:11" ht="17.25" customHeight="1">
      <c r="B121" s="345"/>
      <c r="C121" s="320" t="s">
        <v>892</v>
      </c>
      <c r="D121" s="320"/>
      <c r="E121" s="320"/>
      <c r="F121" s="320" t="s">
        <v>893</v>
      </c>
      <c r="G121" s="321"/>
      <c r="H121" s="320" t="s">
        <v>117</v>
      </c>
      <c r="I121" s="320" t="s">
        <v>59</v>
      </c>
      <c r="J121" s="320" t="s">
        <v>894</v>
      </c>
      <c r="K121" s="346"/>
    </row>
    <row r="122" spans="2:11" ht="17.25" customHeight="1">
      <c r="B122" s="345"/>
      <c r="C122" s="322" t="s">
        <v>895</v>
      </c>
      <c r="D122" s="322"/>
      <c r="E122" s="322"/>
      <c r="F122" s="323" t="s">
        <v>896</v>
      </c>
      <c r="G122" s="324"/>
      <c r="H122" s="322"/>
      <c r="I122" s="322"/>
      <c r="J122" s="322" t="s">
        <v>897</v>
      </c>
      <c r="K122" s="346"/>
    </row>
    <row r="123" spans="2:11" ht="5.25" customHeight="1">
      <c r="B123" s="347"/>
      <c r="C123" s="325"/>
      <c r="D123" s="325"/>
      <c r="E123" s="325"/>
      <c r="F123" s="325"/>
      <c r="G123" s="306"/>
      <c r="H123" s="325"/>
      <c r="I123" s="325"/>
      <c r="J123" s="325"/>
      <c r="K123" s="348"/>
    </row>
    <row r="124" spans="2:11" ht="15" customHeight="1">
      <c r="B124" s="347"/>
      <c r="C124" s="306" t="s">
        <v>901</v>
      </c>
      <c r="D124" s="325"/>
      <c r="E124" s="325"/>
      <c r="F124" s="327" t="s">
        <v>898</v>
      </c>
      <c r="G124" s="306"/>
      <c r="H124" s="306" t="s">
        <v>937</v>
      </c>
      <c r="I124" s="306" t="s">
        <v>900</v>
      </c>
      <c r="J124" s="306">
        <v>120</v>
      </c>
      <c r="K124" s="349"/>
    </row>
    <row r="125" spans="2:11" ht="15" customHeight="1">
      <c r="B125" s="347"/>
      <c r="C125" s="306" t="s">
        <v>946</v>
      </c>
      <c r="D125" s="306"/>
      <c r="E125" s="306"/>
      <c r="F125" s="327" t="s">
        <v>898</v>
      </c>
      <c r="G125" s="306"/>
      <c r="H125" s="306" t="s">
        <v>947</v>
      </c>
      <c r="I125" s="306" t="s">
        <v>900</v>
      </c>
      <c r="J125" s="306" t="s">
        <v>948</v>
      </c>
      <c r="K125" s="349"/>
    </row>
    <row r="126" spans="2:11" ht="15" customHeight="1">
      <c r="B126" s="347"/>
      <c r="C126" s="306" t="s">
        <v>847</v>
      </c>
      <c r="D126" s="306"/>
      <c r="E126" s="306"/>
      <c r="F126" s="327" t="s">
        <v>898</v>
      </c>
      <c r="G126" s="306"/>
      <c r="H126" s="306" t="s">
        <v>949</v>
      </c>
      <c r="I126" s="306" t="s">
        <v>900</v>
      </c>
      <c r="J126" s="306" t="s">
        <v>948</v>
      </c>
      <c r="K126" s="349"/>
    </row>
    <row r="127" spans="2:11" ht="15" customHeight="1">
      <c r="B127" s="347"/>
      <c r="C127" s="306" t="s">
        <v>909</v>
      </c>
      <c r="D127" s="306"/>
      <c r="E127" s="306"/>
      <c r="F127" s="327" t="s">
        <v>904</v>
      </c>
      <c r="G127" s="306"/>
      <c r="H127" s="306" t="s">
        <v>910</v>
      </c>
      <c r="I127" s="306" t="s">
        <v>900</v>
      </c>
      <c r="J127" s="306">
        <v>15</v>
      </c>
      <c r="K127" s="349"/>
    </row>
    <row r="128" spans="2:11" ht="15" customHeight="1">
      <c r="B128" s="347"/>
      <c r="C128" s="329" t="s">
        <v>911</v>
      </c>
      <c r="D128" s="329"/>
      <c r="E128" s="329"/>
      <c r="F128" s="330" t="s">
        <v>904</v>
      </c>
      <c r="G128" s="329"/>
      <c r="H128" s="329" t="s">
        <v>912</v>
      </c>
      <c r="I128" s="329" t="s">
        <v>900</v>
      </c>
      <c r="J128" s="329">
        <v>15</v>
      </c>
      <c r="K128" s="349"/>
    </row>
    <row r="129" spans="2:11" ht="15" customHeight="1">
      <c r="B129" s="347"/>
      <c r="C129" s="329" t="s">
        <v>913</v>
      </c>
      <c r="D129" s="329"/>
      <c r="E129" s="329"/>
      <c r="F129" s="330" t="s">
        <v>904</v>
      </c>
      <c r="G129" s="329"/>
      <c r="H129" s="329" t="s">
        <v>914</v>
      </c>
      <c r="I129" s="329" t="s">
        <v>900</v>
      </c>
      <c r="J129" s="329">
        <v>20</v>
      </c>
      <c r="K129" s="349"/>
    </row>
    <row r="130" spans="2:11" ht="15" customHeight="1">
      <c r="B130" s="347"/>
      <c r="C130" s="329" t="s">
        <v>915</v>
      </c>
      <c r="D130" s="329"/>
      <c r="E130" s="329"/>
      <c r="F130" s="330" t="s">
        <v>904</v>
      </c>
      <c r="G130" s="329"/>
      <c r="H130" s="329" t="s">
        <v>916</v>
      </c>
      <c r="I130" s="329" t="s">
        <v>900</v>
      </c>
      <c r="J130" s="329">
        <v>20</v>
      </c>
      <c r="K130" s="349"/>
    </row>
    <row r="131" spans="2:11" ht="15" customHeight="1">
      <c r="B131" s="347"/>
      <c r="C131" s="306" t="s">
        <v>903</v>
      </c>
      <c r="D131" s="306"/>
      <c r="E131" s="306"/>
      <c r="F131" s="327" t="s">
        <v>904</v>
      </c>
      <c r="G131" s="306"/>
      <c r="H131" s="306" t="s">
        <v>937</v>
      </c>
      <c r="I131" s="306" t="s">
        <v>900</v>
      </c>
      <c r="J131" s="306">
        <v>50</v>
      </c>
      <c r="K131" s="349"/>
    </row>
    <row r="132" spans="2:11" ht="15" customHeight="1">
      <c r="B132" s="347"/>
      <c r="C132" s="306" t="s">
        <v>917</v>
      </c>
      <c r="D132" s="306"/>
      <c r="E132" s="306"/>
      <c r="F132" s="327" t="s">
        <v>904</v>
      </c>
      <c r="G132" s="306"/>
      <c r="H132" s="306" t="s">
        <v>937</v>
      </c>
      <c r="I132" s="306" t="s">
        <v>900</v>
      </c>
      <c r="J132" s="306">
        <v>50</v>
      </c>
      <c r="K132" s="349"/>
    </row>
    <row r="133" spans="2:11" ht="15" customHeight="1">
      <c r="B133" s="347"/>
      <c r="C133" s="306" t="s">
        <v>923</v>
      </c>
      <c r="D133" s="306"/>
      <c r="E133" s="306"/>
      <c r="F133" s="327" t="s">
        <v>904</v>
      </c>
      <c r="G133" s="306"/>
      <c r="H133" s="306" t="s">
        <v>937</v>
      </c>
      <c r="I133" s="306" t="s">
        <v>900</v>
      </c>
      <c r="J133" s="306">
        <v>50</v>
      </c>
      <c r="K133" s="349"/>
    </row>
    <row r="134" spans="2:11" ht="15" customHeight="1">
      <c r="B134" s="347"/>
      <c r="C134" s="306" t="s">
        <v>925</v>
      </c>
      <c r="D134" s="306"/>
      <c r="E134" s="306"/>
      <c r="F134" s="327" t="s">
        <v>904</v>
      </c>
      <c r="G134" s="306"/>
      <c r="H134" s="306" t="s">
        <v>937</v>
      </c>
      <c r="I134" s="306" t="s">
        <v>900</v>
      </c>
      <c r="J134" s="306">
        <v>50</v>
      </c>
      <c r="K134" s="349"/>
    </row>
    <row r="135" spans="2:11" ht="15" customHeight="1">
      <c r="B135" s="347"/>
      <c r="C135" s="306" t="s">
        <v>122</v>
      </c>
      <c r="D135" s="306"/>
      <c r="E135" s="306"/>
      <c r="F135" s="327" t="s">
        <v>904</v>
      </c>
      <c r="G135" s="306"/>
      <c r="H135" s="306" t="s">
        <v>950</v>
      </c>
      <c r="I135" s="306" t="s">
        <v>900</v>
      </c>
      <c r="J135" s="306">
        <v>255</v>
      </c>
      <c r="K135" s="349"/>
    </row>
    <row r="136" spans="2:11" ht="15" customHeight="1">
      <c r="B136" s="347"/>
      <c r="C136" s="306" t="s">
        <v>927</v>
      </c>
      <c r="D136" s="306"/>
      <c r="E136" s="306"/>
      <c r="F136" s="327" t="s">
        <v>898</v>
      </c>
      <c r="G136" s="306"/>
      <c r="H136" s="306" t="s">
        <v>951</v>
      </c>
      <c r="I136" s="306" t="s">
        <v>929</v>
      </c>
      <c r="J136" s="306"/>
      <c r="K136" s="349"/>
    </row>
    <row r="137" spans="2:11" ht="15" customHeight="1">
      <c r="B137" s="347"/>
      <c r="C137" s="306" t="s">
        <v>930</v>
      </c>
      <c r="D137" s="306"/>
      <c r="E137" s="306"/>
      <c r="F137" s="327" t="s">
        <v>898</v>
      </c>
      <c r="G137" s="306"/>
      <c r="H137" s="306" t="s">
        <v>952</v>
      </c>
      <c r="I137" s="306" t="s">
        <v>932</v>
      </c>
      <c r="J137" s="306"/>
      <c r="K137" s="349"/>
    </row>
    <row r="138" spans="2:11" ht="15" customHeight="1">
      <c r="B138" s="347"/>
      <c r="C138" s="306" t="s">
        <v>933</v>
      </c>
      <c r="D138" s="306"/>
      <c r="E138" s="306"/>
      <c r="F138" s="327" t="s">
        <v>898</v>
      </c>
      <c r="G138" s="306"/>
      <c r="H138" s="306" t="s">
        <v>933</v>
      </c>
      <c r="I138" s="306" t="s">
        <v>932</v>
      </c>
      <c r="J138" s="306"/>
      <c r="K138" s="349"/>
    </row>
    <row r="139" spans="2:11" ht="15" customHeight="1">
      <c r="B139" s="347"/>
      <c r="C139" s="306" t="s">
        <v>40</v>
      </c>
      <c r="D139" s="306"/>
      <c r="E139" s="306"/>
      <c r="F139" s="327" t="s">
        <v>898</v>
      </c>
      <c r="G139" s="306"/>
      <c r="H139" s="306" t="s">
        <v>953</v>
      </c>
      <c r="I139" s="306" t="s">
        <v>932</v>
      </c>
      <c r="J139" s="306"/>
      <c r="K139" s="349"/>
    </row>
    <row r="140" spans="2:11" ht="15" customHeight="1">
      <c r="B140" s="347"/>
      <c r="C140" s="306" t="s">
        <v>954</v>
      </c>
      <c r="D140" s="306"/>
      <c r="E140" s="306"/>
      <c r="F140" s="327" t="s">
        <v>898</v>
      </c>
      <c r="G140" s="306"/>
      <c r="H140" s="306" t="s">
        <v>955</v>
      </c>
      <c r="I140" s="306" t="s">
        <v>932</v>
      </c>
      <c r="J140" s="306"/>
      <c r="K140" s="349"/>
    </row>
    <row r="141" spans="2:11" ht="15" customHeight="1">
      <c r="B141" s="350"/>
      <c r="C141" s="351"/>
      <c r="D141" s="351"/>
      <c r="E141" s="351"/>
      <c r="F141" s="351"/>
      <c r="G141" s="351"/>
      <c r="H141" s="351"/>
      <c r="I141" s="351"/>
      <c r="J141" s="351"/>
      <c r="K141" s="352"/>
    </row>
    <row r="142" spans="2:11" ht="18.75" customHeight="1">
      <c r="B142" s="302"/>
      <c r="C142" s="302"/>
      <c r="D142" s="302"/>
      <c r="E142" s="302"/>
      <c r="F142" s="339"/>
      <c r="G142" s="302"/>
      <c r="H142" s="302"/>
      <c r="I142" s="302"/>
      <c r="J142" s="302"/>
      <c r="K142" s="302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318" t="s">
        <v>956</v>
      </c>
      <c r="D145" s="318"/>
      <c r="E145" s="318"/>
      <c r="F145" s="318"/>
      <c r="G145" s="318"/>
      <c r="H145" s="318"/>
      <c r="I145" s="318"/>
      <c r="J145" s="318"/>
      <c r="K145" s="319"/>
    </row>
    <row r="146" spans="2:11" ht="17.25" customHeight="1">
      <c r="B146" s="317"/>
      <c r="C146" s="320" t="s">
        <v>892</v>
      </c>
      <c r="D146" s="320"/>
      <c r="E146" s="320"/>
      <c r="F146" s="320" t="s">
        <v>893</v>
      </c>
      <c r="G146" s="321"/>
      <c r="H146" s="320" t="s">
        <v>117</v>
      </c>
      <c r="I146" s="320" t="s">
        <v>59</v>
      </c>
      <c r="J146" s="320" t="s">
        <v>894</v>
      </c>
      <c r="K146" s="319"/>
    </row>
    <row r="147" spans="2:11" ht="17.25" customHeight="1">
      <c r="B147" s="317"/>
      <c r="C147" s="322" t="s">
        <v>895</v>
      </c>
      <c r="D147" s="322"/>
      <c r="E147" s="322"/>
      <c r="F147" s="323" t="s">
        <v>896</v>
      </c>
      <c r="G147" s="324"/>
      <c r="H147" s="322"/>
      <c r="I147" s="322"/>
      <c r="J147" s="322" t="s">
        <v>897</v>
      </c>
      <c r="K147" s="319"/>
    </row>
    <row r="148" spans="2:11" ht="5.25" customHeight="1">
      <c r="B148" s="328"/>
      <c r="C148" s="325"/>
      <c r="D148" s="325"/>
      <c r="E148" s="325"/>
      <c r="F148" s="325"/>
      <c r="G148" s="326"/>
      <c r="H148" s="325"/>
      <c r="I148" s="325"/>
      <c r="J148" s="325"/>
      <c r="K148" s="349"/>
    </row>
    <row r="149" spans="2:11" ht="15" customHeight="1">
      <c r="B149" s="328"/>
      <c r="C149" s="353" t="s">
        <v>901</v>
      </c>
      <c r="D149" s="306"/>
      <c r="E149" s="306"/>
      <c r="F149" s="354" t="s">
        <v>898</v>
      </c>
      <c r="G149" s="306"/>
      <c r="H149" s="353" t="s">
        <v>937</v>
      </c>
      <c r="I149" s="353" t="s">
        <v>900</v>
      </c>
      <c r="J149" s="353">
        <v>120</v>
      </c>
      <c r="K149" s="349"/>
    </row>
    <row r="150" spans="2:11" ht="15" customHeight="1">
      <c r="B150" s="328"/>
      <c r="C150" s="353" t="s">
        <v>946</v>
      </c>
      <c r="D150" s="306"/>
      <c r="E150" s="306"/>
      <c r="F150" s="354" t="s">
        <v>898</v>
      </c>
      <c r="G150" s="306"/>
      <c r="H150" s="353" t="s">
        <v>957</v>
      </c>
      <c r="I150" s="353" t="s">
        <v>900</v>
      </c>
      <c r="J150" s="353" t="s">
        <v>948</v>
      </c>
      <c r="K150" s="349"/>
    </row>
    <row r="151" spans="2:11" ht="15" customHeight="1">
      <c r="B151" s="328"/>
      <c r="C151" s="353" t="s">
        <v>847</v>
      </c>
      <c r="D151" s="306"/>
      <c r="E151" s="306"/>
      <c r="F151" s="354" t="s">
        <v>898</v>
      </c>
      <c r="G151" s="306"/>
      <c r="H151" s="353" t="s">
        <v>958</v>
      </c>
      <c r="I151" s="353" t="s">
        <v>900</v>
      </c>
      <c r="J151" s="353" t="s">
        <v>948</v>
      </c>
      <c r="K151" s="349"/>
    </row>
    <row r="152" spans="2:11" ht="15" customHeight="1">
      <c r="B152" s="328"/>
      <c r="C152" s="353" t="s">
        <v>903</v>
      </c>
      <c r="D152" s="306"/>
      <c r="E152" s="306"/>
      <c r="F152" s="354" t="s">
        <v>904</v>
      </c>
      <c r="G152" s="306"/>
      <c r="H152" s="353" t="s">
        <v>937</v>
      </c>
      <c r="I152" s="353" t="s">
        <v>900</v>
      </c>
      <c r="J152" s="353">
        <v>50</v>
      </c>
      <c r="K152" s="349"/>
    </row>
    <row r="153" spans="2:11" ht="15" customHeight="1">
      <c r="B153" s="328"/>
      <c r="C153" s="353" t="s">
        <v>906</v>
      </c>
      <c r="D153" s="306"/>
      <c r="E153" s="306"/>
      <c r="F153" s="354" t="s">
        <v>898</v>
      </c>
      <c r="G153" s="306"/>
      <c r="H153" s="353" t="s">
        <v>937</v>
      </c>
      <c r="I153" s="353" t="s">
        <v>908</v>
      </c>
      <c r="J153" s="353"/>
      <c r="K153" s="349"/>
    </row>
    <row r="154" spans="2:11" ht="15" customHeight="1">
      <c r="B154" s="328"/>
      <c r="C154" s="353" t="s">
        <v>917</v>
      </c>
      <c r="D154" s="306"/>
      <c r="E154" s="306"/>
      <c r="F154" s="354" t="s">
        <v>904</v>
      </c>
      <c r="G154" s="306"/>
      <c r="H154" s="353" t="s">
        <v>937</v>
      </c>
      <c r="I154" s="353" t="s">
        <v>900</v>
      </c>
      <c r="J154" s="353">
        <v>50</v>
      </c>
      <c r="K154" s="349"/>
    </row>
    <row r="155" spans="2:11" ht="15" customHeight="1">
      <c r="B155" s="328"/>
      <c r="C155" s="353" t="s">
        <v>925</v>
      </c>
      <c r="D155" s="306"/>
      <c r="E155" s="306"/>
      <c r="F155" s="354" t="s">
        <v>904</v>
      </c>
      <c r="G155" s="306"/>
      <c r="H155" s="353" t="s">
        <v>937</v>
      </c>
      <c r="I155" s="353" t="s">
        <v>900</v>
      </c>
      <c r="J155" s="353">
        <v>50</v>
      </c>
      <c r="K155" s="349"/>
    </row>
    <row r="156" spans="2:11" ht="15" customHeight="1">
      <c r="B156" s="328"/>
      <c r="C156" s="353" t="s">
        <v>923</v>
      </c>
      <c r="D156" s="306"/>
      <c r="E156" s="306"/>
      <c r="F156" s="354" t="s">
        <v>904</v>
      </c>
      <c r="G156" s="306"/>
      <c r="H156" s="353" t="s">
        <v>937</v>
      </c>
      <c r="I156" s="353" t="s">
        <v>900</v>
      </c>
      <c r="J156" s="353">
        <v>50</v>
      </c>
      <c r="K156" s="349"/>
    </row>
    <row r="157" spans="2:11" ht="15" customHeight="1">
      <c r="B157" s="328"/>
      <c r="C157" s="353" t="s">
        <v>98</v>
      </c>
      <c r="D157" s="306"/>
      <c r="E157" s="306"/>
      <c r="F157" s="354" t="s">
        <v>898</v>
      </c>
      <c r="G157" s="306"/>
      <c r="H157" s="353" t="s">
        <v>959</v>
      </c>
      <c r="I157" s="353" t="s">
        <v>900</v>
      </c>
      <c r="J157" s="353" t="s">
        <v>960</v>
      </c>
      <c r="K157" s="349"/>
    </row>
    <row r="158" spans="2:11" ht="15" customHeight="1">
      <c r="B158" s="328"/>
      <c r="C158" s="353" t="s">
        <v>961</v>
      </c>
      <c r="D158" s="306"/>
      <c r="E158" s="306"/>
      <c r="F158" s="354" t="s">
        <v>898</v>
      </c>
      <c r="G158" s="306"/>
      <c r="H158" s="353" t="s">
        <v>962</v>
      </c>
      <c r="I158" s="353" t="s">
        <v>932</v>
      </c>
      <c r="J158" s="353"/>
      <c r="K158" s="349"/>
    </row>
    <row r="159" spans="2:11" ht="15" customHeight="1">
      <c r="B159" s="355"/>
      <c r="C159" s="337"/>
      <c r="D159" s="337"/>
      <c r="E159" s="337"/>
      <c r="F159" s="337"/>
      <c r="G159" s="337"/>
      <c r="H159" s="337"/>
      <c r="I159" s="337"/>
      <c r="J159" s="337"/>
      <c r="K159" s="356"/>
    </row>
    <row r="160" spans="2:11" ht="18.75" customHeight="1">
      <c r="B160" s="302"/>
      <c r="C160" s="306"/>
      <c r="D160" s="306"/>
      <c r="E160" s="306"/>
      <c r="F160" s="327"/>
      <c r="G160" s="306"/>
      <c r="H160" s="306"/>
      <c r="I160" s="306"/>
      <c r="J160" s="306"/>
      <c r="K160" s="302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2"/>
      <c r="C162" s="293"/>
      <c r="D162" s="293"/>
      <c r="E162" s="293"/>
      <c r="F162" s="293"/>
      <c r="G162" s="293"/>
      <c r="H162" s="293"/>
      <c r="I162" s="293"/>
      <c r="J162" s="293"/>
      <c r="K162" s="294"/>
    </row>
    <row r="163" spans="2:11" ht="45" customHeight="1">
      <c r="B163" s="295"/>
      <c r="C163" s="296" t="s">
        <v>963</v>
      </c>
      <c r="D163" s="296"/>
      <c r="E163" s="296"/>
      <c r="F163" s="296"/>
      <c r="G163" s="296"/>
      <c r="H163" s="296"/>
      <c r="I163" s="296"/>
      <c r="J163" s="296"/>
      <c r="K163" s="297"/>
    </row>
    <row r="164" spans="2:11" ht="17.25" customHeight="1">
      <c r="B164" s="295"/>
      <c r="C164" s="320" t="s">
        <v>892</v>
      </c>
      <c r="D164" s="320"/>
      <c r="E164" s="320"/>
      <c r="F164" s="320" t="s">
        <v>893</v>
      </c>
      <c r="G164" s="357"/>
      <c r="H164" s="358" t="s">
        <v>117</v>
      </c>
      <c r="I164" s="358" t="s">
        <v>59</v>
      </c>
      <c r="J164" s="320" t="s">
        <v>894</v>
      </c>
      <c r="K164" s="297"/>
    </row>
    <row r="165" spans="2:11" ht="17.25" customHeight="1">
      <c r="B165" s="298"/>
      <c r="C165" s="322" t="s">
        <v>895</v>
      </c>
      <c r="D165" s="322"/>
      <c r="E165" s="322"/>
      <c r="F165" s="323" t="s">
        <v>896</v>
      </c>
      <c r="G165" s="359"/>
      <c r="H165" s="360"/>
      <c r="I165" s="360"/>
      <c r="J165" s="322" t="s">
        <v>897</v>
      </c>
      <c r="K165" s="300"/>
    </row>
    <row r="166" spans="2:11" ht="5.25" customHeight="1">
      <c r="B166" s="328"/>
      <c r="C166" s="325"/>
      <c r="D166" s="325"/>
      <c r="E166" s="325"/>
      <c r="F166" s="325"/>
      <c r="G166" s="326"/>
      <c r="H166" s="325"/>
      <c r="I166" s="325"/>
      <c r="J166" s="325"/>
      <c r="K166" s="349"/>
    </row>
    <row r="167" spans="2:11" ht="15" customHeight="1">
      <c r="B167" s="328"/>
      <c r="C167" s="306" t="s">
        <v>901</v>
      </c>
      <c r="D167" s="306"/>
      <c r="E167" s="306"/>
      <c r="F167" s="327" t="s">
        <v>898</v>
      </c>
      <c r="G167" s="306"/>
      <c r="H167" s="306" t="s">
        <v>937</v>
      </c>
      <c r="I167" s="306" t="s">
        <v>900</v>
      </c>
      <c r="J167" s="306">
        <v>120</v>
      </c>
      <c r="K167" s="349"/>
    </row>
    <row r="168" spans="2:11" ht="15" customHeight="1">
      <c r="B168" s="328"/>
      <c r="C168" s="306" t="s">
        <v>946</v>
      </c>
      <c r="D168" s="306"/>
      <c r="E168" s="306"/>
      <c r="F168" s="327" t="s">
        <v>898</v>
      </c>
      <c r="G168" s="306"/>
      <c r="H168" s="306" t="s">
        <v>947</v>
      </c>
      <c r="I168" s="306" t="s">
        <v>900</v>
      </c>
      <c r="J168" s="306" t="s">
        <v>948</v>
      </c>
      <c r="K168" s="349"/>
    </row>
    <row r="169" spans="2:11" ht="15" customHeight="1">
      <c r="B169" s="328"/>
      <c r="C169" s="306" t="s">
        <v>847</v>
      </c>
      <c r="D169" s="306"/>
      <c r="E169" s="306"/>
      <c r="F169" s="327" t="s">
        <v>898</v>
      </c>
      <c r="G169" s="306"/>
      <c r="H169" s="306" t="s">
        <v>964</v>
      </c>
      <c r="I169" s="306" t="s">
        <v>900</v>
      </c>
      <c r="J169" s="306" t="s">
        <v>948</v>
      </c>
      <c r="K169" s="349"/>
    </row>
    <row r="170" spans="2:11" ht="15" customHeight="1">
      <c r="B170" s="328"/>
      <c r="C170" s="306" t="s">
        <v>903</v>
      </c>
      <c r="D170" s="306"/>
      <c r="E170" s="306"/>
      <c r="F170" s="327" t="s">
        <v>904</v>
      </c>
      <c r="G170" s="306"/>
      <c r="H170" s="306" t="s">
        <v>964</v>
      </c>
      <c r="I170" s="306" t="s">
        <v>900</v>
      </c>
      <c r="J170" s="306">
        <v>50</v>
      </c>
      <c r="K170" s="349"/>
    </row>
    <row r="171" spans="2:11" ht="15" customHeight="1">
      <c r="B171" s="328"/>
      <c r="C171" s="306" t="s">
        <v>906</v>
      </c>
      <c r="D171" s="306"/>
      <c r="E171" s="306"/>
      <c r="F171" s="327" t="s">
        <v>898</v>
      </c>
      <c r="G171" s="306"/>
      <c r="H171" s="306" t="s">
        <v>964</v>
      </c>
      <c r="I171" s="306" t="s">
        <v>908</v>
      </c>
      <c r="J171" s="306"/>
      <c r="K171" s="349"/>
    </row>
    <row r="172" spans="2:11" ht="15" customHeight="1">
      <c r="B172" s="328"/>
      <c r="C172" s="306" t="s">
        <v>917</v>
      </c>
      <c r="D172" s="306"/>
      <c r="E172" s="306"/>
      <c r="F172" s="327" t="s">
        <v>904</v>
      </c>
      <c r="G172" s="306"/>
      <c r="H172" s="306" t="s">
        <v>964</v>
      </c>
      <c r="I172" s="306" t="s">
        <v>900</v>
      </c>
      <c r="J172" s="306">
        <v>50</v>
      </c>
      <c r="K172" s="349"/>
    </row>
    <row r="173" spans="2:11" ht="15" customHeight="1">
      <c r="B173" s="328"/>
      <c r="C173" s="306" t="s">
        <v>925</v>
      </c>
      <c r="D173" s="306"/>
      <c r="E173" s="306"/>
      <c r="F173" s="327" t="s">
        <v>904</v>
      </c>
      <c r="G173" s="306"/>
      <c r="H173" s="306" t="s">
        <v>964</v>
      </c>
      <c r="I173" s="306" t="s">
        <v>900</v>
      </c>
      <c r="J173" s="306">
        <v>50</v>
      </c>
      <c r="K173" s="349"/>
    </row>
    <row r="174" spans="2:11" ht="15" customHeight="1">
      <c r="B174" s="328"/>
      <c r="C174" s="306" t="s">
        <v>923</v>
      </c>
      <c r="D174" s="306"/>
      <c r="E174" s="306"/>
      <c r="F174" s="327" t="s">
        <v>904</v>
      </c>
      <c r="G174" s="306"/>
      <c r="H174" s="306" t="s">
        <v>964</v>
      </c>
      <c r="I174" s="306" t="s">
        <v>900</v>
      </c>
      <c r="J174" s="306">
        <v>50</v>
      </c>
      <c r="K174" s="349"/>
    </row>
    <row r="175" spans="2:11" ht="15" customHeight="1">
      <c r="B175" s="328"/>
      <c r="C175" s="306" t="s">
        <v>116</v>
      </c>
      <c r="D175" s="306"/>
      <c r="E175" s="306"/>
      <c r="F175" s="327" t="s">
        <v>898</v>
      </c>
      <c r="G175" s="306"/>
      <c r="H175" s="306" t="s">
        <v>965</v>
      </c>
      <c r="I175" s="306" t="s">
        <v>966</v>
      </c>
      <c r="J175" s="306"/>
      <c r="K175" s="349"/>
    </row>
    <row r="176" spans="2:11" ht="15" customHeight="1">
      <c r="B176" s="328"/>
      <c r="C176" s="306" t="s">
        <v>59</v>
      </c>
      <c r="D176" s="306"/>
      <c r="E176" s="306"/>
      <c r="F176" s="327" t="s">
        <v>898</v>
      </c>
      <c r="G176" s="306"/>
      <c r="H176" s="306" t="s">
        <v>967</v>
      </c>
      <c r="I176" s="306" t="s">
        <v>968</v>
      </c>
      <c r="J176" s="306">
        <v>1</v>
      </c>
      <c r="K176" s="349"/>
    </row>
    <row r="177" spans="2:11" ht="15" customHeight="1">
      <c r="B177" s="328"/>
      <c r="C177" s="306" t="s">
        <v>55</v>
      </c>
      <c r="D177" s="306"/>
      <c r="E177" s="306"/>
      <c r="F177" s="327" t="s">
        <v>898</v>
      </c>
      <c r="G177" s="306"/>
      <c r="H177" s="306" t="s">
        <v>969</v>
      </c>
      <c r="I177" s="306" t="s">
        <v>900</v>
      </c>
      <c r="J177" s="306">
        <v>20</v>
      </c>
      <c r="K177" s="349"/>
    </row>
    <row r="178" spans="2:11" ht="15" customHeight="1">
      <c r="B178" s="328"/>
      <c r="C178" s="306" t="s">
        <v>117</v>
      </c>
      <c r="D178" s="306"/>
      <c r="E178" s="306"/>
      <c r="F178" s="327" t="s">
        <v>898</v>
      </c>
      <c r="G178" s="306"/>
      <c r="H178" s="306" t="s">
        <v>970</v>
      </c>
      <c r="I178" s="306" t="s">
        <v>900</v>
      </c>
      <c r="J178" s="306">
        <v>255</v>
      </c>
      <c r="K178" s="349"/>
    </row>
    <row r="179" spans="2:11" ht="15" customHeight="1">
      <c r="B179" s="328"/>
      <c r="C179" s="306" t="s">
        <v>118</v>
      </c>
      <c r="D179" s="306"/>
      <c r="E179" s="306"/>
      <c r="F179" s="327" t="s">
        <v>898</v>
      </c>
      <c r="G179" s="306"/>
      <c r="H179" s="306" t="s">
        <v>863</v>
      </c>
      <c r="I179" s="306" t="s">
        <v>900</v>
      </c>
      <c r="J179" s="306">
        <v>10</v>
      </c>
      <c r="K179" s="349"/>
    </row>
    <row r="180" spans="2:11" ht="15" customHeight="1">
      <c r="B180" s="328"/>
      <c r="C180" s="306" t="s">
        <v>119</v>
      </c>
      <c r="D180" s="306"/>
      <c r="E180" s="306"/>
      <c r="F180" s="327" t="s">
        <v>898</v>
      </c>
      <c r="G180" s="306"/>
      <c r="H180" s="306" t="s">
        <v>971</v>
      </c>
      <c r="I180" s="306" t="s">
        <v>932</v>
      </c>
      <c r="J180" s="306"/>
      <c r="K180" s="349"/>
    </row>
    <row r="181" spans="2:11" ht="15" customHeight="1">
      <c r="B181" s="328"/>
      <c r="C181" s="306" t="s">
        <v>972</v>
      </c>
      <c r="D181" s="306"/>
      <c r="E181" s="306"/>
      <c r="F181" s="327" t="s">
        <v>898</v>
      </c>
      <c r="G181" s="306"/>
      <c r="H181" s="306" t="s">
        <v>973</v>
      </c>
      <c r="I181" s="306" t="s">
        <v>932</v>
      </c>
      <c r="J181" s="306"/>
      <c r="K181" s="349"/>
    </row>
    <row r="182" spans="2:11" ht="15" customHeight="1">
      <c r="B182" s="328"/>
      <c r="C182" s="306" t="s">
        <v>961</v>
      </c>
      <c r="D182" s="306"/>
      <c r="E182" s="306"/>
      <c r="F182" s="327" t="s">
        <v>898</v>
      </c>
      <c r="G182" s="306"/>
      <c r="H182" s="306" t="s">
        <v>974</v>
      </c>
      <c r="I182" s="306" t="s">
        <v>932</v>
      </c>
      <c r="J182" s="306"/>
      <c r="K182" s="349"/>
    </row>
    <row r="183" spans="2:11" ht="15" customHeight="1">
      <c r="B183" s="328"/>
      <c r="C183" s="306" t="s">
        <v>121</v>
      </c>
      <c r="D183" s="306"/>
      <c r="E183" s="306"/>
      <c r="F183" s="327" t="s">
        <v>904</v>
      </c>
      <c r="G183" s="306"/>
      <c r="H183" s="306" t="s">
        <v>975</v>
      </c>
      <c r="I183" s="306" t="s">
        <v>900</v>
      </c>
      <c r="J183" s="306">
        <v>50</v>
      </c>
      <c r="K183" s="349"/>
    </row>
    <row r="184" spans="2:11" ht="15" customHeight="1">
      <c r="B184" s="328"/>
      <c r="C184" s="306" t="s">
        <v>976</v>
      </c>
      <c r="D184" s="306"/>
      <c r="E184" s="306"/>
      <c r="F184" s="327" t="s">
        <v>904</v>
      </c>
      <c r="G184" s="306"/>
      <c r="H184" s="306" t="s">
        <v>977</v>
      </c>
      <c r="I184" s="306" t="s">
        <v>978</v>
      </c>
      <c r="J184" s="306"/>
      <c r="K184" s="349"/>
    </row>
    <row r="185" spans="2:11" ht="15" customHeight="1">
      <c r="B185" s="328"/>
      <c r="C185" s="306" t="s">
        <v>979</v>
      </c>
      <c r="D185" s="306"/>
      <c r="E185" s="306"/>
      <c r="F185" s="327" t="s">
        <v>904</v>
      </c>
      <c r="G185" s="306"/>
      <c r="H185" s="306" t="s">
        <v>980</v>
      </c>
      <c r="I185" s="306" t="s">
        <v>978</v>
      </c>
      <c r="J185" s="306"/>
      <c r="K185" s="349"/>
    </row>
    <row r="186" spans="2:11" ht="15" customHeight="1">
      <c r="B186" s="328"/>
      <c r="C186" s="306" t="s">
        <v>981</v>
      </c>
      <c r="D186" s="306"/>
      <c r="E186" s="306"/>
      <c r="F186" s="327" t="s">
        <v>904</v>
      </c>
      <c r="G186" s="306"/>
      <c r="H186" s="306" t="s">
        <v>982</v>
      </c>
      <c r="I186" s="306" t="s">
        <v>978</v>
      </c>
      <c r="J186" s="306"/>
      <c r="K186" s="349"/>
    </row>
    <row r="187" spans="2:11" ht="15" customHeight="1">
      <c r="B187" s="328"/>
      <c r="C187" s="361" t="s">
        <v>983</v>
      </c>
      <c r="D187" s="306"/>
      <c r="E187" s="306"/>
      <c r="F187" s="327" t="s">
        <v>904</v>
      </c>
      <c r="G187" s="306"/>
      <c r="H187" s="306" t="s">
        <v>984</v>
      </c>
      <c r="I187" s="306" t="s">
        <v>985</v>
      </c>
      <c r="J187" s="362" t="s">
        <v>986</v>
      </c>
      <c r="K187" s="349"/>
    </row>
    <row r="188" spans="2:11" ht="15" customHeight="1">
      <c r="B188" s="328"/>
      <c r="C188" s="312" t="s">
        <v>44</v>
      </c>
      <c r="D188" s="306"/>
      <c r="E188" s="306"/>
      <c r="F188" s="327" t="s">
        <v>898</v>
      </c>
      <c r="G188" s="306"/>
      <c r="H188" s="302" t="s">
        <v>987</v>
      </c>
      <c r="I188" s="306" t="s">
        <v>988</v>
      </c>
      <c r="J188" s="306"/>
      <c r="K188" s="349"/>
    </row>
    <row r="189" spans="2:11" ht="15" customHeight="1">
      <c r="B189" s="328"/>
      <c r="C189" s="312" t="s">
        <v>989</v>
      </c>
      <c r="D189" s="306"/>
      <c r="E189" s="306"/>
      <c r="F189" s="327" t="s">
        <v>898</v>
      </c>
      <c r="G189" s="306"/>
      <c r="H189" s="306" t="s">
        <v>990</v>
      </c>
      <c r="I189" s="306" t="s">
        <v>932</v>
      </c>
      <c r="J189" s="306"/>
      <c r="K189" s="349"/>
    </row>
    <row r="190" spans="2:11" ht="15" customHeight="1">
      <c r="B190" s="328"/>
      <c r="C190" s="312" t="s">
        <v>991</v>
      </c>
      <c r="D190" s="306"/>
      <c r="E190" s="306"/>
      <c r="F190" s="327" t="s">
        <v>898</v>
      </c>
      <c r="G190" s="306"/>
      <c r="H190" s="306" t="s">
        <v>992</v>
      </c>
      <c r="I190" s="306" t="s">
        <v>932</v>
      </c>
      <c r="J190" s="306"/>
      <c r="K190" s="349"/>
    </row>
    <row r="191" spans="2:11" ht="15" customHeight="1">
      <c r="B191" s="328"/>
      <c r="C191" s="312" t="s">
        <v>993</v>
      </c>
      <c r="D191" s="306"/>
      <c r="E191" s="306"/>
      <c r="F191" s="327" t="s">
        <v>904</v>
      </c>
      <c r="G191" s="306"/>
      <c r="H191" s="306" t="s">
        <v>994</v>
      </c>
      <c r="I191" s="306" t="s">
        <v>932</v>
      </c>
      <c r="J191" s="306"/>
      <c r="K191" s="349"/>
    </row>
    <row r="192" spans="2:11" ht="15" customHeight="1">
      <c r="B192" s="355"/>
      <c r="C192" s="363"/>
      <c r="D192" s="337"/>
      <c r="E192" s="337"/>
      <c r="F192" s="337"/>
      <c r="G192" s="337"/>
      <c r="H192" s="337"/>
      <c r="I192" s="337"/>
      <c r="J192" s="337"/>
      <c r="K192" s="356"/>
    </row>
    <row r="193" spans="2:11" ht="18.75" customHeight="1">
      <c r="B193" s="302"/>
      <c r="C193" s="306"/>
      <c r="D193" s="306"/>
      <c r="E193" s="306"/>
      <c r="F193" s="327"/>
      <c r="G193" s="306"/>
      <c r="H193" s="306"/>
      <c r="I193" s="306"/>
      <c r="J193" s="306"/>
      <c r="K193" s="302"/>
    </row>
    <row r="194" spans="2:11" ht="18.75" customHeight="1">
      <c r="B194" s="302"/>
      <c r="C194" s="306"/>
      <c r="D194" s="306"/>
      <c r="E194" s="306"/>
      <c r="F194" s="327"/>
      <c r="G194" s="306"/>
      <c r="H194" s="306"/>
      <c r="I194" s="306"/>
      <c r="J194" s="306"/>
      <c r="K194" s="302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 ht="13.5">
      <c r="B196" s="292"/>
      <c r="C196" s="293"/>
      <c r="D196" s="293"/>
      <c r="E196" s="293"/>
      <c r="F196" s="293"/>
      <c r="G196" s="293"/>
      <c r="H196" s="293"/>
      <c r="I196" s="293"/>
      <c r="J196" s="293"/>
      <c r="K196" s="294"/>
    </row>
    <row r="197" spans="2:11" ht="21">
      <c r="B197" s="295"/>
      <c r="C197" s="296" t="s">
        <v>995</v>
      </c>
      <c r="D197" s="296"/>
      <c r="E197" s="296"/>
      <c r="F197" s="296"/>
      <c r="G197" s="296"/>
      <c r="H197" s="296"/>
      <c r="I197" s="296"/>
      <c r="J197" s="296"/>
      <c r="K197" s="297"/>
    </row>
    <row r="198" spans="2:11" ht="25.5" customHeight="1">
      <c r="B198" s="295"/>
      <c r="C198" s="364" t="s">
        <v>996</v>
      </c>
      <c r="D198" s="364"/>
      <c r="E198" s="364"/>
      <c r="F198" s="364" t="s">
        <v>997</v>
      </c>
      <c r="G198" s="365"/>
      <c r="H198" s="364" t="s">
        <v>998</v>
      </c>
      <c r="I198" s="364"/>
      <c r="J198" s="364"/>
      <c r="K198" s="297"/>
    </row>
    <row r="199" spans="2:11" ht="5.25" customHeight="1">
      <c r="B199" s="328"/>
      <c r="C199" s="325"/>
      <c r="D199" s="325"/>
      <c r="E199" s="325"/>
      <c r="F199" s="325"/>
      <c r="G199" s="306"/>
      <c r="H199" s="325"/>
      <c r="I199" s="325"/>
      <c r="J199" s="325"/>
      <c r="K199" s="349"/>
    </row>
    <row r="200" spans="2:11" ht="15" customHeight="1">
      <c r="B200" s="328"/>
      <c r="C200" s="306" t="s">
        <v>988</v>
      </c>
      <c r="D200" s="306"/>
      <c r="E200" s="306"/>
      <c r="F200" s="327" t="s">
        <v>45</v>
      </c>
      <c r="G200" s="306"/>
      <c r="H200" s="306" t="s">
        <v>999</v>
      </c>
      <c r="I200" s="306"/>
      <c r="J200" s="306"/>
      <c r="K200" s="349"/>
    </row>
    <row r="201" spans="2:11" ht="15" customHeight="1">
      <c r="B201" s="328"/>
      <c r="C201" s="334"/>
      <c r="D201" s="306"/>
      <c r="E201" s="306"/>
      <c r="F201" s="327" t="s">
        <v>46</v>
      </c>
      <c r="G201" s="306"/>
      <c r="H201" s="306" t="s">
        <v>1000</v>
      </c>
      <c r="I201" s="306"/>
      <c r="J201" s="306"/>
      <c r="K201" s="349"/>
    </row>
    <row r="202" spans="2:11" ht="15" customHeight="1">
      <c r="B202" s="328"/>
      <c r="C202" s="334"/>
      <c r="D202" s="306"/>
      <c r="E202" s="306"/>
      <c r="F202" s="327" t="s">
        <v>49</v>
      </c>
      <c r="G202" s="306"/>
      <c r="H202" s="306" t="s">
        <v>1001</v>
      </c>
      <c r="I202" s="306"/>
      <c r="J202" s="306"/>
      <c r="K202" s="349"/>
    </row>
    <row r="203" spans="2:11" ht="15" customHeight="1">
      <c r="B203" s="328"/>
      <c r="C203" s="306"/>
      <c r="D203" s="306"/>
      <c r="E203" s="306"/>
      <c r="F203" s="327" t="s">
        <v>47</v>
      </c>
      <c r="G203" s="306"/>
      <c r="H203" s="306" t="s">
        <v>1002</v>
      </c>
      <c r="I203" s="306"/>
      <c r="J203" s="306"/>
      <c r="K203" s="349"/>
    </row>
    <row r="204" spans="2:11" ht="15" customHeight="1">
      <c r="B204" s="328"/>
      <c r="C204" s="306"/>
      <c r="D204" s="306"/>
      <c r="E204" s="306"/>
      <c r="F204" s="327" t="s">
        <v>48</v>
      </c>
      <c r="G204" s="306"/>
      <c r="H204" s="306" t="s">
        <v>1003</v>
      </c>
      <c r="I204" s="306"/>
      <c r="J204" s="306"/>
      <c r="K204" s="349"/>
    </row>
    <row r="205" spans="2:11" ht="15" customHeight="1">
      <c r="B205" s="328"/>
      <c r="C205" s="306"/>
      <c r="D205" s="306"/>
      <c r="E205" s="306"/>
      <c r="F205" s="327"/>
      <c r="G205" s="306"/>
      <c r="H205" s="306"/>
      <c r="I205" s="306"/>
      <c r="J205" s="306"/>
      <c r="K205" s="349"/>
    </row>
    <row r="206" spans="2:11" ht="15" customHeight="1">
      <c r="B206" s="328"/>
      <c r="C206" s="306" t="s">
        <v>944</v>
      </c>
      <c r="D206" s="306"/>
      <c r="E206" s="306"/>
      <c r="F206" s="327" t="s">
        <v>81</v>
      </c>
      <c r="G206" s="306"/>
      <c r="H206" s="306" t="s">
        <v>1004</v>
      </c>
      <c r="I206" s="306"/>
      <c r="J206" s="306"/>
      <c r="K206" s="349"/>
    </row>
    <row r="207" spans="2:11" ht="15" customHeight="1">
      <c r="B207" s="328"/>
      <c r="C207" s="334"/>
      <c r="D207" s="306"/>
      <c r="E207" s="306"/>
      <c r="F207" s="327" t="s">
        <v>842</v>
      </c>
      <c r="G207" s="306"/>
      <c r="H207" s="306" t="s">
        <v>843</v>
      </c>
      <c r="I207" s="306"/>
      <c r="J207" s="306"/>
      <c r="K207" s="349"/>
    </row>
    <row r="208" spans="2:11" ht="15" customHeight="1">
      <c r="B208" s="328"/>
      <c r="C208" s="306"/>
      <c r="D208" s="306"/>
      <c r="E208" s="306"/>
      <c r="F208" s="327" t="s">
        <v>840</v>
      </c>
      <c r="G208" s="306"/>
      <c r="H208" s="306" t="s">
        <v>1005</v>
      </c>
      <c r="I208" s="306"/>
      <c r="J208" s="306"/>
      <c r="K208" s="349"/>
    </row>
    <row r="209" spans="2:11" ht="15" customHeight="1">
      <c r="B209" s="366"/>
      <c r="C209" s="334"/>
      <c r="D209" s="334"/>
      <c r="E209" s="334"/>
      <c r="F209" s="327" t="s">
        <v>790</v>
      </c>
      <c r="G209" s="312"/>
      <c r="H209" s="353" t="s">
        <v>844</v>
      </c>
      <c r="I209" s="353"/>
      <c r="J209" s="353"/>
      <c r="K209" s="367"/>
    </row>
    <row r="210" spans="2:11" ht="15" customHeight="1">
      <c r="B210" s="366"/>
      <c r="C210" s="334"/>
      <c r="D210" s="334"/>
      <c r="E210" s="334"/>
      <c r="F210" s="327" t="s">
        <v>845</v>
      </c>
      <c r="G210" s="312"/>
      <c r="H210" s="353" t="s">
        <v>1006</v>
      </c>
      <c r="I210" s="353"/>
      <c r="J210" s="353"/>
      <c r="K210" s="367"/>
    </row>
    <row r="211" spans="2:11" ht="15" customHeight="1">
      <c r="B211" s="366"/>
      <c r="C211" s="334"/>
      <c r="D211" s="334"/>
      <c r="E211" s="334"/>
      <c r="F211" s="368"/>
      <c r="G211" s="312"/>
      <c r="H211" s="369"/>
      <c r="I211" s="369"/>
      <c r="J211" s="369"/>
      <c r="K211" s="367"/>
    </row>
    <row r="212" spans="2:11" ht="15" customHeight="1">
      <c r="B212" s="366"/>
      <c r="C212" s="306" t="s">
        <v>968</v>
      </c>
      <c r="D212" s="334"/>
      <c r="E212" s="334"/>
      <c r="F212" s="327">
        <v>1</v>
      </c>
      <c r="G212" s="312"/>
      <c r="H212" s="353" t="s">
        <v>1007</v>
      </c>
      <c r="I212" s="353"/>
      <c r="J212" s="353"/>
      <c r="K212" s="367"/>
    </row>
    <row r="213" spans="2:11" ht="15" customHeight="1">
      <c r="B213" s="366"/>
      <c r="C213" s="334"/>
      <c r="D213" s="334"/>
      <c r="E213" s="334"/>
      <c r="F213" s="327">
        <v>2</v>
      </c>
      <c r="G213" s="312"/>
      <c r="H213" s="353" t="s">
        <v>1008</v>
      </c>
      <c r="I213" s="353"/>
      <c r="J213" s="353"/>
      <c r="K213" s="367"/>
    </row>
    <row r="214" spans="2:11" ht="15" customHeight="1">
      <c r="B214" s="366"/>
      <c r="C214" s="334"/>
      <c r="D214" s="334"/>
      <c r="E214" s="334"/>
      <c r="F214" s="327">
        <v>3</v>
      </c>
      <c r="G214" s="312"/>
      <c r="H214" s="353" t="s">
        <v>1009</v>
      </c>
      <c r="I214" s="353"/>
      <c r="J214" s="353"/>
      <c r="K214" s="367"/>
    </row>
    <row r="215" spans="2:11" ht="15" customHeight="1">
      <c r="B215" s="366"/>
      <c r="C215" s="334"/>
      <c r="D215" s="334"/>
      <c r="E215" s="334"/>
      <c r="F215" s="327">
        <v>4</v>
      </c>
      <c r="G215" s="312"/>
      <c r="H215" s="353" t="s">
        <v>1010</v>
      </c>
      <c r="I215" s="353"/>
      <c r="J215" s="353"/>
      <c r="K215" s="367"/>
    </row>
    <row r="216" spans="2:11" ht="12.75" customHeight="1">
      <c r="B216" s="370"/>
      <c r="C216" s="371"/>
      <c r="D216" s="371"/>
      <c r="E216" s="371"/>
      <c r="F216" s="371"/>
      <c r="G216" s="371"/>
      <c r="H216" s="371"/>
      <c r="I216" s="371"/>
      <c r="J216" s="371"/>
      <c r="K216" s="372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2017-08-14T06:10:16Z</dcterms:created>
  <dcterms:modified xsi:type="dcterms:W3CDTF">2017-08-14T06:10:31Z</dcterms:modified>
  <cp:category/>
  <cp:version/>
  <cp:contentType/>
  <cp:contentStatus/>
</cp:coreProperties>
</file>