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os.kohout\Desktop\Kros\"/>
    </mc:Choice>
  </mc:AlternateContent>
  <bookViews>
    <workbookView xWindow="0" yWindow="0" windowWidth="17970" windowHeight="8310"/>
  </bookViews>
  <sheets>
    <sheet name="Rekapitulace stavby" sheetId="1" r:id="rId1"/>
    <sheet name="2. - MŠ Soukenická čp. 981" sheetId="2" r:id="rId2"/>
    <sheet name="3. - MŠ Pod lesem, Tylova..." sheetId="3" r:id="rId3"/>
    <sheet name="5. - MŠ Gorkého čp. 1614" sheetId="4" r:id="rId4"/>
    <sheet name="8. - Družina 3. ZŠ" sheetId="5" r:id="rId5"/>
    <sheet name="9. - MŠ Ladova" sheetId="6" r:id="rId6"/>
    <sheet name="10. - ZŠ Hamr" sheetId="7" r:id="rId7"/>
    <sheet name="11. - ZŠ Janov, Přátelstv..." sheetId="8" r:id="rId8"/>
    <sheet name="12. - ZŠS Gluckova čp.101" sheetId="9" r:id="rId9"/>
    <sheet name="15. - Schola Humanitas, U..." sheetId="10" r:id="rId10"/>
    <sheet name="16. - ZŠS Šafaříkova čp. 991" sheetId="11" r:id="rId11"/>
    <sheet name="Pokyny pro vyplnění" sheetId="12" r:id="rId12"/>
  </sheets>
  <definedNames>
    <definedName name="_xlnm._FilterDatabase" localSheetId="6" hidden="1">'10. - ZŠ Hamr'!$C$79:$K$79</definedName>
    <definedName name="_xlnm._FilterDatabase" localSheetId="7" hidden="1">'11. - ZŠ Janov, Přátelstv...'!$C$79:$K$79</definedName>
    <definedName name="_xlnm._FilterDatabase" localSheetId="8" hidden="1">'12. - ZŠS Gluckova čp.101'!$C$79:$K$79</definedName>
    <definedName name="_xlnm._FilterDatabase" localSheetId="9" hidden="1">'15. - Schola Humanitas, U...'!$C$79:$K$79</definedName>
    <definedName name="_xlnm._FilterDatabase" localSheetId="10" hidden="1">'16. - ZŠS Šafaříkova čp. 991'!$C$79:$K$79</definedName>
    <definedName name="_xlnm._FilterDatabase" localSheetId="1" hidden="1">'2. - MŠ Soukenická čp. 981'!$C$79:$K$79</definedName>
    <definedName name="_xlnm._FilterDatabase" localSheetId="2" hidden="1">'3. - MŠ Pod lesem, Tylova...'!$C$79:$K$79</definedName>
    <definedName name="_xlnm._FilterDatabase" localSheetId="3" hidden="1">'5. - MŠ Gorkého čp. 1614'!$C$79:$K$79</definedName>
    <definedName name="_xlnm._FilterDatabase" localSheetId="4" hidden="1">'8. - Družina 3. ZŠ'!$C$79:$K$79</definedName>
    <definedName name="_xlnm._FilterDatabase" localSheetId="5" hidden="1">'9. - MŠ Ladova'!$C$79:$K$79</definedName>
    <definedName name="_xlnm.Print_Titles" localSheetId="6">'10. - ZŠ Hamr'!$79:$79</definedName>
    <definedName name="_xlnm.Print_Titles" localSheetId="7">'11. - ZŠ Janov, Přátelstv...'!$79:$79</definedName>
    <definedName name="_xlnm.Print_Titles" localSheetId="8">'12. - ZŠS Gluckova čp.101'!$79:$79</definedName>
    <definedName name="_xlnm.Print_Titles" localSheetId="9">'15. - Schola Humanitas, U...'!$79:$79</definedName>
    <definedName name="_xlnm.Print_Titles" localSheetId="10">'16. - ZŠS Šafaříkova čp. 991'!$79:$79</definedName>
    <definedName name="_xlnm.Print_Titles" localSheetId="1">'2. - MŠ Soukenická čp. 981'!$79:$79</definedName>
    <definedName name="_xlnm.Print_Titles" localSheetId="2">'3. - MŠ Pod lesem, Tylova...'!$79:$79</definedName>
    <definedName name="_xlnm.Print_Titles" localSheetId="3">'5. - MŠ Gorkého čp. 1614'!$79:$79</definedName>
    <definedName name="_xlnm.Print_Titles" localSheetId="4">'8. - Družina 3. ZŠ'!$79:$79</definedName>
    <definedName name="_xlnm.Print_Titles" localSheetId="5">'9. - MŠ Ladova'!$79:$79</definedName>
    <definedName name="_xlnm.Print_Titles" localSheetId="0">'Rekapitulace stavby'!$49:$49</definedName>
    <definedName name="_xlnm.Print_Area" localSheetId="6">'10. - ZŠ Hamr'!$C$4:$J$36,'10. - ZŠ Hamr'!$C$42:$J$61,'10. - ZŠ Hamr'!$C$67:$K$107</definedName>
    <definedName name="_xlnm.Print_Area" localSheetId="7">'11. - ZŠ Janov, Přátelstv...'!$C$4:$J$36,'11. - ZŠ Janov, Přátelstv...'!$C$42:$J$61,'11. - ZŠ Janov, Přátelstv...'!$C$67:$K$106</definedName>
    <definedName name="_xlnm.Print_Area" localSheetId="8">'12. - ZŠS Gluckova čp.101'!$C$4:$J$36,'12. - ZŠS Gluckova čp.101'!$C$42:$J$61,'12. - ZŠS Gluckova čp.101'!$C$67:$K$111</definedName>
    <definedName name="_xlnm.Print_Area" localSheetId="9">'15. - Schola Humanitas, U...'!$C$4:$J$36,'15. - Schola Humanitas, U...'!$C$42:$J$61,'15. - Schola Humanitas, U...'!$C$67:$K$112</definedName>
    <definedName name="_xlnm.Print_Area" localSheetId="10">'16. - ZŠS Šafaříkova čp. 991'!$C$4:$J$36,'16. - ZŠS Šafaříkova čp. 991'!$C$42:$J$61,'16. - ZŠS Šafaříkova čp. 991'!$C$67:$K$112</definedName>
    <definedName name="_xlnm.Print_Area" localSheetId="1">'2. - MŠ Soukenická čp. 981'!$C$4:$J$36,'2. - MŠ Soukenická čp. 981'!$C$42:$J$61,'2. - MŠ Soukenická čp. 981'!$C$67:$K$108</definedName>
    <definedName name="_xlnm.Print_Area" localSheetId="2">'3. - MŠ Pod lesem, Tylova...'!$C$4:$J$36,'3. - MŠ Pod lesem, Tylova...'!$C$42:$J$61,'3. - MŠ Pod lesem, Tylova...'!$C$67:$K$104</definedName>
    <definedName name="_xlnm.Print_Area" localSheetId="3">'5. - MŠ Gorkého čp. 1614'!$C$4:$J$36,'5. - MŠ Gorkého čp. 1614'!$C$42:$J$61,'5. - MŠ Gorkého čp. 1614'!$C$67:$K$107</definedName>
    <definedName name="_xlnm.Print_Area" localSheetId="4">'8. - Družina 3. ZŠ'!$C$4:$J$36,'8. - Družina 3. ZŠ'!$C$42:$J$61,'8. - Družina 3. ZŠ'!$C$67:$K$110</definedName>
    <definedName name="_xlnm.Print_Area" localSheetId="5">'9. - MŠ Ladova'!$C$4:$J$36,'9. - MŠ Ladova'!$C$42:$J$61,'9. - MŠ Ladova'!$C$67:$K$110</definedName>
    <definedName name="_xlnm.Print_Area" localSheetId="11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stavby'!$C$39:$AQ$62</definedName>
  </definedNames>
  <calcPr calcId="152511"/>
</workbook>
</file>

<file path=xl/calcChain.xml><?xml version="1.0" encoding="utf-8"?>
<calcChain xmlns="http://schemas.openxmlformats.org/spreadsheetml/2006/main">
  <c r="AY61" i="1" l="1"/>
  <c r="AX61" i="1"/>
  <c r="BI112" i="11"/>
  <c r="BH112" i="11"/>
  <c r="BG112" i="11"/>
  <c r="BF112" i="11"/>
  <c r="T112" i="11"/>
  <c r="R112" i="11"/>
  <c r="P112" i="11"/>
  <c r="BK112" i="11"/>
  <c r="J112" i="11"/>
  <c r="BE112" i="11" s="1"/>
  <c r="BI111" i="11"/>
  <c r="BH111" i="11"/>
  <c r="BG111" i="11"/>
  <c r="BF111" i="11"/>
  <c r="T111" i="11"/>
  <c r="R111" i="11"/>
  <c r="P111" i="11"/>
  <c r="BK111" i="11"/>
  <c r="J111" i="11"/>
  <c r="BE111" i="11" s="1"/>
  <c r="BI110" i="11"/>
  <c r="BH110" i="11"/>
  <c r="BG110" i="11"/>
  <c r="BF110" i="11"/>
  <c r="BE110" i="11"/>
  <c r="T110" i="11"/>
  <c r="R110" i="11"/>
  <c r="P110" i="11"/>
  <c r="BK110" i="11"/>
  <c r="J110" i="11"/>
  <c r="BI109" i="11"/>
  <c r="BH109" i="11"/>
  <c r="BG109" i="11"/>
  <c r="BF109" i="11"/>
  <c r="BE109" i="11"/>
  <c r="T109" i="11"/>
  <c r="R109" i="11"/>
  <c r="P109" i="11"/>
  <c r="BK109" i="11"/>
  <c r="J109" i="11"/>
  <c r="BI107" i="11"/>
  <c r="BH107" i="11"/>
  <c r="BG107" i="11"/>
  <c r="BF107" i="11"/>
  <c r="BE107" i="11"/>
  <c r="T107" i="11"/>
  <c r="R107" i="11"/>
  <c r="P107" i="11"/>
  <c r="BK107" i="11"/>
  <c r="J107" i="11"/>
  <c r="BI106" i="11"/>
  <c r="BH106" i="11"/>
  <c r="BG106" i="11"/>
  <c r="BF106" i="11"/>
  <c r="BE106" i="11"/>
  <c r="T106" i="11"/>
  <c r="R106" i="11"/>
  <c r="P106" i="11"/>
  <c r="BK106" i="11"/>
  <c r="J106" i="11"/>
  <c r="BI105" i="11"/>
  <c r="BH105" i="11"/>
  <c r="BG105" i="11"/>
  <c r="BF105" i="11"/>
  <c r="BE105" i="11"/>
  <c r="T105" i="11"/>
  <c r="R105" i="11"/>
  <c r="P105" i="11"/>
  <c r="BK105" i="11"/>
  <c r="J105" i="11"/>
  <c r="BI104" i="11"/>
  <c r="BH104" i="11"/>
  <c r="BG104" i="11"/>
  <c r="BF104" i="11"/>
  <c r="BE104" i="11"/>
  <c r="T104" i="11"/>
  <c r="R104" i="11"/>
  <c r="P104" i="11"/>
  <c r="BK104" i="11"/>
  <c r="J104" i="11"/>
  <c r="BI102" i="11"/>
  <c r="BH102" i="11"/>
  <c r="BG102" i="11"/>
  <c r="BF102" i="11"/>
  <c r="BE102" i="11"/>
  <c r="T102" i="11"/>
  <c r="R102" i="11"/>
  <c r="P102" i="11"/>
  <c r="BK102" i="11"/>
  <c r="J102" i="11"/>
  <c r="BI93" i="11"/>
  <c r="BH93" i="11"/>
  <c r="BG93" i="11"/>
  <c r="BF93" i="11"/>
  <c r="BE93" i="11"/>
  <c r="T93" i="11"/>
  <c r="R93" i="11"/>
  <c r="P93" i="11"/>
  <c r="BK93" i="11"/>
  <c r="J93" i="11"/>
  <c r="BI92" i="11"/>
  <c r="BH92" i="11"/>
  <c r="BG92" i="11"/>
  <c r="BF92" i="11"/>
  <c r="BE92" i="11"/>
  <c r="T92" i="11"/>
  <c r="R92" i="11"/>
  <c r="P92" i="11"/>
  <c r="BK92" i="11"/>
  <c r="J92" i="11"/>
  <c r="BI91" i="11"/>
  <c r="BH91" i="11"/>
  <c r="BG91" i="11"/>
  <c r="BF91" i="11"/>
  <c r="BE91" i="11"/>
  <c r="T91" i="11"/>
  <c r="R91" i="11"/>
  <c r="P91" i="11"/>
  <c r="BK91" i="11"/>
  <c r="J91" i="11"/>
  <c r="BI90" i="11"/>
  <c r="BH90" i="11"/>
  <c r="BG90" i="11"/>
  <c r="BF90" i="11"/>
  <c r="BE90" i="11"/>
  <c r="T90" i="11"/>
  <c r="R90" i="11"/>
  <c r="P90" i="11"/>
  <c r="BK90" i="11"/>
  <c r="J90" i="11"/>
  <c r="BI89" i="11"/>
  <c r="BH89" i="11"/>
  <c r="BG89" i="11"/>
  <c r="BF89" i="11"/>
  <c r="BE89" i="11"/>
  <c r="T89" i="11"/>
  <c r="T88" i="11" s="1"/>
  <c r="T87" i="11" s="1"/>
  <c r="R89" i="11"/>
  <c r="R88" i="11" s="1"/>
  <c r="R87" i="11" s="1"/>
  <c r="P89" i="11"/>
  <c r="P88" i="11" s="1"/>
  <c r="P87" i="11" s="1"/>
  <c r="BK89" i="11"/>
  <c r="BK88" i="11" s="1"/>
  <c r="J89" i="11"/>
  <c r="BI86" i="11"/>
  <c r="BH86" i="11"/>
  <c r="BG86" i="11"/>
  <c r="BF86" i="11"/>
  <c r="BE86" i="11"/>
  <c r="T86" i="11"/>
  <c r="R86" i="11"/>
  <c r="P86" i="11"/>
  <c r="BK86" i="11"/>
  <c r="J86" i="11"/>
  <c r="BI84" i="11"/>
  <c r="BH84" i="11"/>
  <c r="BG84" i="11"/>
  <c r="BF84" i="11"/>
  <c r="BE84" i="11"/>
  <c r="T84" i="11"/>
  <c r="R84" i="11"/>
  <c r="P84" i="11"/>
  <c r="BK84" i="11"/>
  <c r="J84" i="11"/>
  <c r="BI83" i="11"/>
  <c r="F34" i="11" s="1"/>
  <c r="BD61" i="1" s="1"/>
  <c r="BH83" i="11"/>
  <c r="F33" i="11" s="1"/>
  <c r="BC61" i="1" s="1"/>
  <c r="BG83" i="11"/>
  <c r="F32" i="11" s="1"/>
  <c r="BB61" i="1" s="1"/>
  <c r="BF83" i="11"/>
  <c r="J31" i="11" s="1"/>
  <c r="AW61" i="1" s="1"/>
  <c r="BE83" i="11"/>
  <c r="T83" i="11"/>
  <c r="T82" i="11" s="1"/>
  <c r="T81" i="11" s="1"/>
  <c r="R83" i="11"/>
  <c r="R82" i="11" s="1"/>
  <c r="R81" i="11" s="1"/>
  <c r="R80" i="11" s="1"/>
  <c r="P83" i="11"/>
  <c r="P82" i="11" s="1"/>
  <c r="P81" i="11" s="1"/>
  <c r="P80" i="11" s="1"/>
  <c r="AU61" i="1" s="1"/>
  <c r="BK83" i="11"/>
  <c r="BK82" i="11" s="1"/>
  <c r="J83" i="11"/>
  <c r="F76" i="11"/>
  <c r="F74" i="11"/>
  <c r="E72" i="11"/>
  <c r="F51" i="11"/>
  <c r="F49" i="11"/>
  <c r="E47" i="11"/>
  <c r="J21" i="11"/>
  <c r="E21" i="11"/>
  <c r="J76" i="11" s="1"/>
  <c r="J20" i="11"/>
  <c r="J18" i="11"/>
  <c r="E18" i="11"/>
  <c r="F52" i="11" s="1"/>
  <c r="J17" i="11"/>
  <c r="J12" i="11"/>
  <c r="J49" i="11" s="1"/>
  <c r="E7" i="11"/>
  <c r="E45" i="11" s="1"/>
  <c r="AY60" i="1"/>
  <c r="AX60" i="1"/>
  <c r="BI112" i="10"/>
  <c r="BH112" i="10"/>
  <c r="BG112" i="10"/>
  <c r="BF112" i="10"/>
  <c r="BE112" i="10"/>
  <c r="T112" i="10"/>
  <c r="R112" i="10"/>
  <c r="P112" i="10"/>
  <c r="BK112" i="10"/>
  <c r="J112" i="10"/>
  <c r="BI111" i="10"/>
  <c r="BH111" i="10"/>
  <c r="BG111" i="10"/>
  <c r="BF111" i="10"/>
  <c r="BE111" i="10"/>
  <c r="T111" i="10"/>
  <c r="R111" i="10"/>
  <c r="P111" i="10"/>
  <c r="BK111" i="10"/>
  <c r="J111" i="10"/>
  <c r="BI110" i="10"/>
  <c r="BH110" i="10"/>
  <c r="BG110" i="10"/>
  <c r="BF110" i="10"/>
  <c r="BE110" i="10"/>
  <c r="T110" i="10"/>
  <c r="R110" i="10"/>
  <c r="P110" i="10"/>
  <c r="BK110" i="10"/>
  <c r="J110" i="10"/>
  <c r="BI109" i="10"/>
  <c r="BH109" i="10"/>
  <c r="BG109" i="10"/>
  <c r="BF109" i="10"/>
  <c r="BE109" i="10"/>
  <c r="T109" i="10"/>
  <c r="R109" i="10"/>
  <c r="P109" i="10"/>
  <c r="BK109" i="10"/>
  <c r="J109" i="10"/>
  <c r="BI107" i="10"/>
  <c r="BH107" i="10"/>
  <c r="BG107" i="10"/>
  <c r="BF107" i="10"/>
  <c r="BE107" i="10"/>
  <c r="T107" i="10"/>
  <c r="R107" i="10"/>
  <c r="P107" i="10"/>
  <c r="BK107" i="10"/>
  <c r="J107" i="10"/>
  <c r="BI106" i="10"/>
  <c r="BH106" i="10"/>
  <c r="BG106" i="10"/>
  <c r="BF106" i="10"/>
  <c r="BE106" i="10"/>
  <c r="T106" i="10"/>
  <c r="R106" i="10"/>
  <c r="P106" i="10"/>
  <c r="BK106" i="10"/>
  <c r="J106" i="10"/>
  <c r="BI105" i="10"/>
  <c r="BH105" i="10"/>
  <c r="BG105" i="10"/>
  <c r="BF105" i="10"/>
  <c r="BE105" i="10"/>
  <c r="T105" i="10"/>
  <c r="R105" i="10"/>
  <c r="P105" i="10"/>
  <c r="BK105" i="10"/>
  <c r="J105" i="10"/>
  <c r="BI104" i="10"/>
  <c r="BH104" i="10"/>
  <c r="BG104" i="10"/>
  <c r="BF104" i="10"/>
  <c r="BE104" i="10"/>
  <c r="T104" i="10"/>
  <c r="R104" i="10"/>
  <c r="P104" i="10"/>
  <c r="BK104" i="10"/>
  <c r="J104" i="10"/>
  <c r="BI102" i="10"/>
  <c r="BH102" i="10"/>
  <c r="BG102" i="10"/>
  <c r="BF102" i="10"/>
  <c r="BE102" i="10"/>
  <c r="T102" i="10"/>
  <c r="R102" i="10"/>
  <c r="P102" i="10"/>
  <c r="BK102" i="10"/>
  <c r="J102" i="10"/>
  <c r="BI93" i="10"/>
  <c r="BH93" i="10"/>
  <c r="BG93" i="10"/>
  <c r="BF93" i="10"/>
  <c r="BE93" i="10"/>
  <c r="T93" i="10"/>
  <c r="R93" i="10"/>
  <c r="P93" i="10"/>
  <c r="BK93" i="10"/>
  <c r="J93" i="10"/>
  <c r="BI92" i="10"/>
  <c r="BH92" i="10"/>
  <c r="BG92" i="10"/>
  <c r="BF92" i="10"/>
  <c r="BE92" i="10"/>
  <c r="T92" i="10"/>
  <c r="R92" i="10"/>
  <c r="P92" i="10"/>
  <c r="BK92" i="10"/>
  <c r="J92" i="10"/>
  <c r="BI91" i="10"/>
  <c r="BH91" i="10"/>
  <c r="BG91" i="10"/>
  <c r="BF91" i="10"/>
  <c r="BE91" i="10"/>
  <c r="T91" i="10"/>
  <c r="R91" i="10"/>
  <c r="P91" i="10"/>
  <c r="BK91" i="10"/>
  <c r="J91" i="10"/>
  <c r="BI90" i="10"/>
  <c r="BH90" i="10"/>
  <c r="BG90" i="10"/>
  <c r="BF90" i="10"/>
  <c r="BE90" i="10"/>
  <c r="T90" i="10"/>
  <c r="R90" i="10"/>
  <c r="P90" i="10"/>
  <c r="BK90" i="10"/>
  <c r="J90" i="10"/>
  <c r="BI89" i="10"/>
  <c r="BH89" i="10"/>
  <c r="BG89" i="10"/>
  <c r="BF89" i="10"/>
  <c r="BE89" i="10"/>
  <c r="T89" i="10"/>
  <c r="T88" i="10" s="1"/>
  <c r="T87" i="10" s="1"/>
  <c r="R89" i="10"/>
  <c r="R88" i="10" s="1"/>
  <c r="R87" i="10" s="1"/>
  <c r="P89" i="10"/>
  <c r="P88" i="10" s="1"/>
  <c r="P87" i="10" s="1"/>
  <c r="BK89" i="10"/>
  <c r="BK88" i="10" s="1"/>
  <c r="J89" i="10"/>
  <c r="BI86" i="10"/>
  <c r="BH86" i="10"/>
  <c r="BG86" i="10"/>
  <c r="BF86" i="10"/>
  <c r="BE86" i="10"/>
  <c r="T86" i="10"/>
  <c r="R86" i="10"/>
  <c r="P86" i="10"/>
  <c r="BK86" i="10"/>
  <c r="J86" i="10"/>
  <c r="BI84" i="10"/>
  <c r="BH84" i="10"/>
  <c r="BG84" i="10"/>
  <c r="BF84" i="10"/>
  <c r="BE84" i="10"/>
  <c r="T84" i="10"/>
  <c r="R84" i="10"/>
  <c r="P84" i="10"/>
  <c r="BK84" i="10"/>
  <c r="J84" i="10"/>
  <c r="BI83" i="10"/>
  <c r="F34" i="10" s="1"/>
  <c r="BD60" i="1" s="1"/>
  <c r="BH83" i="10"/>
  <c r="F33" i="10" s="1"/>
  <c r="BC60" i="1" s="1"/>
  <c r="BG83" i="10"/>
  <c r="F32" i="10" s="1"/>
  <c r="BB60" i="1" s="1"/>
  <c r="BF83" i="10"/>
  <c r="F31" i="10" s="1"/>
  <c r="BA60" i="1" s="1"/>
  <c r="BE83" i="10"/>
  <c r="J30" i="10" s="1"/>
  <c r="AV60" i="1" s="1"/>
  <c r="T83" i="10"/>
  <c r="T82" i="10" s="1"/>
  <c r="T81" i="10" s="1"/>
  <c r="T80" i="10" s="1"/>
  <c r="R83" i="10"/>
  <c r="R82" i="10" s="1"/>
  <c r="R81" i="10" s="1"/>
  <c r="R80" i="10" s="1"/>
  <c r="P83" i="10"/>
  <c r="P82" i="10" s="1"/>
  <c r="P81" i="10" s="1"/>
  <c r="BK83" i="10"/>
  <c r="BK82" i="10" s="1"/>
  <c r="J83" i="10"/>
  <c r="F76" i="10"/>
  <c r="F74" i="10"/>
  <c r="E72" i="10"/>
  <c r="F51" i="10"/>
  <c r="J49" i="10"/>
  <c r="F49" i="10"/>
  <c r="E47" i="10"/>
  <c r="J21" i="10"/>
  <c r="E21" i="10"/>
  <c r="J51" i="10" s="1"/>
  <c r="J20" i="10"/>
  <c r="J18" i="10"/>
  <c r="E18" i="10"/>
  <c r="F52" i="10" s="1"/>
  <c r="J17" i="10"/>
  <c r="J12" i="10"/>
  <c r="J74" i="10" s="1"/>
  <c r="E7" i="10"/>
  <c r="E45" i="10" s="1"/>
  <c r="AY59" i="1"/>
  <c r="AX59" i="1"/>
  <c r="BI111" i="9"/>
  <c r="BH111" i="9"/>
  <c r="BG111" i="9"/>
  <c r="BF111" i="9"/>
  <c r="BE111" i="9"/>
  <c r="T111" i="9"/>
  <c r="R111" i="9"/>
  <c r="P111" i="9"/>
  <c r="BK111" i="9"/>
  <c r="J111" i="9"/>
  <c r="BI110" i="9"/>
  <c r="BH110" i="9"/>
  <c r="BG110" i="9"/>
  <c r="BF110" i="9"/>
  <c r="BE110" i="9"/>
  <c r="T110" i="9"/>
  <c r="R110" i="9"/>
  <c r="P110" i="9"/>
  <c r="BK110" i="9"/>
  <c r="J110" i="9"/>
  <c r="BI109" i="9"/>
  <c r="BH109" i="9"/>
  <c r="BG109" i="9"/>
  <c r="BF109" i="9"/>
  <c r="BE109" i="9"/>
  <c r="T109" i="9"/>
  <c r="R109" i="9"/>
  <c r="P109" i="9"/>
  <c r="BK109" i="9"/>
  <c r="J109" i="9"/>
  <c r="BI108" i="9"/>
  <c r="BH108" i="9"/>
  <c r="BG108" i="9"/>
  <c r="BF108" i="9"/>
  <c r="BE108" i="9"/>
  <c r="T108" i="9"/>
  <c r="R108" i="9"/>
  <c r="P108" i="9"/>
  <c r="BK108" i="9"/>
  <c r="J108" i="9"/>
  <c r="BI106" i="9"/>
  <c r="BH106" i="9"/>
  <c r="BG106" i="9"/>
  <c r="BF106" i="9"/>
  <c r="BE106" i="9"/>
  <c r="T106" i="9"/>
  <c r="R106" i="9"/>
  <c r="P106" i="9"/>
  <c r="BK106" i="9"/>
  <c r="J106" i="9"/>
  <c r="BI105" i="9"/>
  <c r="BH105" i="9"/>
  <c r="BG105" i="9"/>
  <c r="BF105" i="9"/>
  <c r="BE105" i="9"/>
  <c r="T105" i="9"/>
  <c r="R105" i="9"/>
  <c r="P105" i="9"/>
  <c r="BK105" i="9"/>
  <c r="J105" i="9"/>
  <c r="BI104" i="9"/>
  <c r="BH104" i="9"/>
  <c r="BG104" i="9"/>
  <c r="BF104" i="9"/>
  <c r="BE104" i="9"/>
  <c r="T104" i="9"/>
  <c r="R104" i="9"/>
  <c r="P104" i="9"/>
  <c r="BK104" i="9"/>
  <c r="J104" i="9"/>
  <c r="BI103" i="9"/>
  <c r="BH103" i="9"/>
  <c r="BG103" i="9"/>
  <c r="BF103" i="9"/>
  <c r="BE103" i="9"/>
  <c r="T103" i="9"/>
  <c r="R103" i="9"/>
  <c r="P103" i="9"/>
  <c r="BK103" i="9"/>
  <c r="J103" i="9"/>
  <c r="BI101" i="9"/>
  <c r="BH101" i="9"/>
  <c r="BG101" i="9"/>
  <c r="BF101" i="9"/>
  <c r="BE101" i="9"/>
  <c r="T101" i="9"/>
  <c r="R101" i="9"/>
  <c r="P101" i="9"/>
  <c r="BK101" i="9"/>
  <c r="J101" i="9"/>
  <c r="BI93" i="9"/>
  <c r="BH93" i="9"/>
  <c r="BG93" i="9"/>
  <c r="BF93" i="9"/>
  <c r="BE93" i="9"/>
  <c r="T93" i="9"/>
  <c r="R93" i="9"/>
  <c r="P93" i="9"/>
  <c r="BK93" i="9"/>
  <c r="J93" i="9"/>
  <c r="BI92" i="9"/>
  <c r="BH92" i="9"/>
  <c r="BG92" i="9"/>
  <c r="BF92" i="9"/>
  <c r="BE92" i="9"/>
  <c r="T92" i="9"/>
  <c r="R92" i="9"/>
  <c r="P92" i="9"/>
  <c r="BK92" i="9"/>
  <c r="J92" i="9"/>
  <c r="BI91" i="9"/>
  <c r="BH91" i="9"/>
  <c r="BG91" i="9"/>
  <c r="BF91" i="9"/>
  <c r="BE91" i="9"/>
  <c r="T91" i="9"/>
  <c r="R91" i="9"/>
  <c r="P91" i="9"/>
  <c r="BK91" i="9"/>
  <c r="J91" i="9"/>
  <c r="BI90" i="9"/>
  <c r="BH90" i="9"/>
  <c r="BG90" i="9"/>
  <c r="BF90" i="9"/>
  <c r="BE90" i="9"/>
  <c r="T90" i="9"/>
  <c r="R90" i="9"/>
  <c r="P90" i="9"/>
  <c r="BK90" i="9"/>
  <c r="J90" i="9"/>
  <c r="BI89" i="9"/>
  <c r="BH89" i="9"/>
  <c r="BG89" i="9"/>
  <c r="BF89" i="9"/>
  <c r="BE89" i="9"/>
  <c r="T89" i="9"/>
  <c r="T88" i="9" s="1"/>
  <c r="T87" i="9" s="1"/>
  <c r="R89" i="9"/>
  <c r="R88" i="9" s="1"/>
  <c r="R87" i="9" s="1"/>
  <c r="P89" i="9"/>
  <c r="P88" i="9" s="1"/>
  <c r="P87" i="9" s="1"/>
  <c r="BK89" i="9"/>
  <c r="BK88" i="9" s="1"/>
  <c r="J89" i="9"/>
  <c r="BI86" i="9"/>
  <c r="BH86" i="9"/>
  <c r="BG86" i="9"/>
  <c r="BF86" i="9"/>
  <c r="BE86" i="9"/>
  <c r="T86" i="9"/>
  <c r="R86" i="9"/>
  <c r="P86" i="9"/>
  <c r="BK86" i="9"/>
  <c r="J86" i="9"/>
  <c r="BI84" i="9"/>
  <c r="BH84" i="9"/>
  <c r="BG84" i="9"/>
  <c r="BF84" i="9"/>
  <c r="BE84" i="9"/>
  <c r="T84" i="9"/>
  <c r="R84" i="9"/>
  <c r="P84" i="9"/>
  <c r="BK84" i="9"/>
  <c r="J84" i="9"/>
  <c r="BI83" i="9"/>
  <c r="F34" i="9" s="1"/>
  <c r="BD59" i="1" s="1"/>
  <c r="BH83" i="9"/>
  <c r="F33" i="9" s="1"/>
  <c r="BC59" i="1" s="1"/>
  <c r="BG83" i="9"/>
  <c r="F32" i="9" s="1"/>
  <c r="BB59" i="1" s="1"/>
  <c r="BF83" i="9"/>
  <c r="J31" i="9" s="1"/>
  <c r="AW59" i="1" s="1"/>
  <c r="BE83" i="9"/>
  <c r="F30" i="9" s="1"/>
  <c r="AZ59" i="1" s="1"/>
  <c r="T83" i="9"/>
  <c r="T82" i="9" s="1"/>
  <c r="T81" i="9" s="1"/>
  <c r="T80" i="9" s="1"/>
  <c r="R83" i="9"/>
  <c r="R82" i="9" s="1"/>
  <c r="R81" i="9" s="1"/>
  <c r="R80" i="9" s="1"/>
  <c r="P83" i="9"/>
  <c r="P82" i="9" s="1"/>
  <c r="P81" i="9" s="1"/>
  <c r="P80" i="9" s="1"/>
  <c r="AU59" i="1" s="1"/>
  <c r="BK83" i="9"/>
  <c r="BK82" i="9" s="1"/>
  <c r="J83" i="9"/>
  <c r="F77" i="9"/>
  <c r="F76" i="9"/>
  <c r="F74" i="9"/>
  <c r="E72" i="9"/>
  <c r="F51" i="9"/>
  <c r="J49" i="9"/>
  <c r="F49" i="9"/>
  <c r="E47" i="9"/>
  <c r="J21" i="9"/>
  <c r="E21" i="9"/>
  <c r="J76" i="9" s="1"/>
  <c r="J20" i="9"/>
  <c r="J18" i="9"/>
  <c r="E18" i="9"/>
  <c r="F52" i="9" s="1"/>
  <c r="J17" i="9"/>
  <c r="J12" i="9"/>
  <c r="J74" i="9" s="1"/>
  <c r="E7" i="9"/>
  <c r="E45" i="9" s="1"/>
  <c r="AY58" i="1"/>
  <c r="AX58" i="1"/>
  <c r="BI106" i="8"/>
  <c r="BH106" i="8"/>
  <c r="BG106" i="8"/>
  <c r="BF106" i="8"/>
  <c r="BE106" i="8"/>
  <c r="T106" i="8"/>
  <c r="R106" i="8"/>
  <c r="P106" i="8"/>
  <c r="BK106" i="8"/>
  <c r="J106" i="8"/>
  <c r="BI105" i="8"/>
  <c r="BH105" i="8"/>
  <c r="BG105" i="8"/>
  <c r="BF105" i="8"/>
  <c r="BE105" i="8"/>
  <c r="T105" i="8"/>
  <c r="R105" i="8"/>
  <c r="P105" i="8"/>
  <c r="BK105" i="8"/>
  <c r="J105" i="8"/>
  <c r="BI104" i="8"/>
  <c r="BH104" i="8"/>
  <c r="BG104" i="8"/>
  <c r="BF104" i="8"/>
  <c r="BE104" i="8"/>
  <c r="T104" i="8"/>
  <c r="R104" i="8"/>
  <c r="P104" i="8"/>
  <c r="BK104" i="8"/>
  <c r="J104" i="8"/>
  <c r="BI103" i="8"/>
  <c r="BH103" i="8"/>
  <c r="BG103" i="8"/>
  <c r="BF103" i="8"/>
  <c r="BE103" i="8"/>
  <c r="T103" i="8"/>
  <c r="R103" i="8"/>
  <c r="P103" i="8"/>
  <c r="BK103" i="8"/>
  <c r="J103" i="8"/>
  <c r="BI101" i="8"/>
  <c r="BH101" i="8"/>
  <c r="BG101" i="8"/>
  <c r="BF101" i="8"/>
  <c r="BE101" i="8"/>
  <c r="T101" i="8"/>
  <c r="R101" i="8"/>
  <c r="P101" i="8"/>
  <c r="BK101" i="8"/>
  <c r="J101" i="8"/>
  <c r="BI100" i="8"/>
  <c r="BH100" i="8"/>
  <c r="BG100" i="8"/>
  <c r="BF100" i="8"/>
  <c r="BE100" i="8"/>
  <c r="T100" i="8"/>
  <c r="R100" i="8"/>
  <c r="P100" i="8"/>
  <c r="BK100" i="8"/>
  <c r="J100" i="8"/>
  <c r="BI99" i="8"/>
  <c r="BH99" i="8"/>
  <c r="BG99" i="8"/>
  <c r="BF99" i="8"/>
  <c r="BE99" i="8"/>
  <c r="T99" i="8"/>
  <c r="R99" i="8"/>
  <c r="P99" i="8"/>
  <c r="BK99" i="8"/>
  <c r="J99" i="8"/>
  <c r="BI98" i="8"/>
  <c r="BH98" i="8"/>
  <c r="BG98" i="8"/>
  <c r="BF98" i="8"/>
  <c r="BE98" i="8"/>
  <c r="T98" i="8"/>
  <c r="R98" i="8"/>
  <c r="P98" i="8"/>
  <c r="BK98" i="8"/>
  <c r="J98" i="8"/>
  <c r="BI96" i="8"/>
  <c r="BH96" i="8"/>
  <c r="BG96" i="8"/>
  <c r="BF96" i="8"/>
  <c r="BE96" i="8"/>
  <c r="T96" i="8"/>
  <c r="R96" i="8"/>
  <c r="P96" i="8"/>
  <c r="BK96" i="8"/>
  <c r="J96" i="8"/>
  <c r="BI93" i="8"/>
  <c r="BH93" i="8"/>
  <c r="BG93" i="8"/>
  <c r="BF93" i="8"/>
  <c r="BE93" i="8"/>
  <c r="T93" i="8"/>
  <c r="R93" i="8"/>
  <c r="P93" i="8"/>
  <c r="BK93" i="8"/>
  <c r="J93" i="8"/>
  <c r="BI92" i="8"/>
  <c r="BH92" i="8"/>
  <c r="BG92" i="8"/>
  <c r="BF92" i="8"/>
  <c r="BE92" i="8"/>
  <c r="T92" i="8"/>
  <c r="R92" i="8"/>
  <c r="P92" i="8"/>
  <c r="BK92" i="8"/>
  <c r="J92" i="8"/>
  <c r="BI91" i="8"/>
  <c r="BH91" i="8"/>
  <c r="BG91" i="8"/>
  <c r="BF91" i="8"/>
  <c r="BE91" i="8"/>
  <c r="T91" i="8"/>
  <c r="R91" i="8"/>
  <c r="P91" i="8"/>
  <c r="BK91" i="8"/>
  <c r="J91" i="8"/>
  <c r="BI90" i="8"/>
  <c r="BH90" i="8"/>
  <c r="BG90" i="8"/>
  <c r="BF90" i="8"/>
  <c r="BE90" i="8"/>
  <c r="T90" i="8"/>
  <c r="R90" i="8"/>
  <c r="P90" i="8"/>
  <c r="BK90" i="8"/>
  <c r="J90" i="8"/>
  <c r="BI89" i="8"/>
  <c r="BH89" i="8"/>
  <c r="BG89" i="8"/>
  <c r="BF89" i="8"/>
  <c r="BE89" i="8"/>
  <c r="T89" i="8"/>
  <c r="T88" i="8" s="1"/>
  <c r="T87" i="8" s="1"/>
  <c r="R89" i="8"/>
  <c r="R88" i="8" s="1"/>
  <c r="R87" i="8" s="1"/>
  <c r="P89" i="8"/>
  <c r="P88" i="8" s="1"/>
  <c r="P87" i="8" s="1"/>
  <c r="BK89" i="8"/>
  <c r="BK88" i="8" s="1"/>
  <c r="J89" i="8"/>
  <c r="BI86" i="8"/>
  <c r="BH86" i="8"/>
  <c r="BG86" i="8"/>
  <c r="BF86" i="8"/>
  <c r="BE86" i="8"/>
  <c r="T86" i="8"/>
  <c r="R86" i="8"/>
  <c r="P86" i="8"/>
  <c r="BK86" i="8"/>
  <c r="J86" i="8"/>
  <c r="BI84" i="8"/>
  <c r="BH84" i="8"/>
  <c r="BG84" i="8"/>
  <c r="BF84" i="8"/>
  <c r="BE84" i="8"/>
  <c r="T84" i="8"/>
  <c r="R84" i="8"/>
  <c r="P84" i="8"/>
  <c r="BK84" i="8"/>
  <c r="J84" i="8"/>
  <c r="BI83" i="8"/>
  <c r="F34" i="8" s="1"/>
  <c r="BD58" i="1" s="1"/>
  <c r="BH83" i="8"/>
  <c r="F33" i="8" s="1"/>
  <c r="BC58" i="1" s="1"/>
  <c r="BG83" i="8"/>
  <c r="F32" i="8" s="1"/>
  <c r="BB58" i="1" s="1"/>
  <c r="BF83" i="8"/>
  <c r="F31" i="8" s="1"/>
  <c r="BA58" i="1" s="1"/>
  <c r="BE83" i="8"/>
  <c r="J30" i="8" s="1"/>
  <c r="AV58" i="1" s="1"/>
  <c r="T83" i="8"/>
  <c r="T82" i="8" s="1"/>
  <c r="T81" i="8" s="1"/>
  <c r="T80" i="8" s="1"/>
  <c r="R83" i="8"/>
  <c r="R82" i="8" s="1"/>
  <c r="R81" i="8" s="1"/>
  <c r="R80" i="8" s="1"/>
  <c r="P83" i="8"/>
  <c r="P82" i="8" s="1"/>
  <c r="P81" i="8" s="1"/>
  <c r="P80" i="8" s="1"/>
  <c r="AU58" i="1" s="1"/>
  <c r="BK83" i="8"/>
  <c r="BK82" i="8" s="1"/>
  <c r="J83" i="8"/>
  <c r="F77" i="8"/>
  <c r="F76" i="8"/>
  <c r="F74" i="8"/>
  <c r="E72" i="8"/>
  <c r="F51" i="8"/>
  <c r="J49" i="8"/>
  <c r="F49" i="8"/>
  <c r="E47" i="8"/>
  <c r="J21" i="8"/>
  <c r="E21" i="8"/>
  <c r="J51" i="8" s="1"/>
  <c r="J20" i="8"/>
  <c r="J18" i="8"/>
  <c r="E18" i="8"/>
  <c r="F52" i="8" s="1"/>
  <c r="J17" i="8"/>
  <c r="J12" i="8"/>
  <c r="J74" i="8" s="1"/>
  <c r="E7" i="8"/>
  <c r="E45" i="8" s="1"/>
  <c r="AY57" i="1"/>
  <c r="AX57" i="1"/>
  <c r="BI107" i="7"/>
  <c r="BH107" i="7"/>
  <c r="BG107" i="7"/>
  <c r="BF107" i="7"/>
  <c r="BE107" i="7"/>
  <c r="T107" i="7"/>
  <c r="R107" i="7"/>
  <c r="P107" i="7"/>
  <c r="BK107" i="7"/>
  <c r="J107" i="7"/>
  <c r="BI106" i="7"/>
  <c r="BH106" i="7"/>
  <c r="BG106" i="7"/>
  <c r="BF106" i="7"/>
  <c r="BE106" i="7"/>
  <c r="T106" i="7"/>
  <c r="R106" i="7"/>
  <c r="P106" i="7"/>
  <c r="BK106" i="7"/>
  <c r="J106" i="7"/>
  <c r="BI105" i="7"/>
  <c r="BH105" i="7"/>
  <c r="BG105" i="7"/>
  <c r="BF105" i="7"/>
  <c r="BE105" i="7"/>
  <c r="T105" i="7"/>
  <c r="R105" i="7"/>
  <c r="P105" i="7"/>
  <c r="BK105" i="7"/>
  <c r="J105" i="7"/>
  <c r="BI104" i="7"/>
  <c r="BH104" i="7"/>
  <c r="BG104" i="7"/>
  <c r="BF104" i="7"/>
  <c r="BE104" i="7"/>
  <c r="T104" i="7"/>
  <c r="R104" i="7"/>
  <c r="P104" i="7"/>
  <c r="BK104" i="7"/>
  <c r="J104" i="7"/>
  <c r="BI102" i="7"/>
  <c r="BH102" i="7"/>
  <c r="BG102" i="7"/>
  <c r="BF102" i="7"/>
  <c r="BE102" i="7"/>
  <c r="T102" i="7"/>
  <c r="R102" i="7"/>
  <c r="P102" i="7"/>
  <c r="BK102" i="7"/>
  <c r="J102" i="7"/>
  <c r="BI101" i="7"/>
  <c r="BH101" i="7"/>
  <c r="BG101" i="7"/>
  <c r="BF101" i="7"/>
  <c r="BE101" i="7"/>
  <c r="T101" i="7"/>
  <c r="R101" i="7"/>
  <c r="P101" i="7"/>
  <c r="BK101" i="7"/>
  <c r="J101" i="7"/>
  <c r="BI100" i="7"/>
  <c r="BH100" i="7"/>
  <c r="BG100" i="7"/>
  <c r="BF100" i="7"/>
  <c r="BE100" i="7"/>
  <c r="T100" i="7"/>
  <c r="R100" i="7"/>
  <c r="P100" i="7"/>
  <c r="BK100" i="7"/>
  <c r="J100" i="7"/>
  <c r="BI99" i="7"/>
  <c r="BH99" i="7"/>
  <c r="BG99" i="7"/>
  <c r="BF99" i="7"/>
  <c r="BE99" i="7"/>
  <c r="T99" i="7"/>
  <c r="R99" i="7"/>
  <c r="P99" i="7"/>
  <c r="BK99" i="7"/>
  <c r="J99" i="7"/>
  <c r="BI97" i="7"/>
  <c r="BH97" i="7"/>
  <c r="BG97" i="7"/>
  <c r="BF97" i="7"/>
  <c r="BE97" i="7"/>
  <c r="T97" i="7"/>
  <c r="R97" i="7"/>
  <c r="P97" i="7"/>
  <c r="BK97" i="7"/>
  <c r="J97" i="7"/>
  <c r="BI93" i="7"/>
  <c r="BH93" i="7"/>
  <c r="BG93" i="7"/>
  <c r="BF93" i="7"/>
  <c r="BE93" i="7"/>
  <c r="T93" i="7"/>
  <c r="R93" i="7"/>
  <c r="P93" i="7"/>
  <c r="BK93" i="7"/>
  <c r="J93" i="7"/>
  <c r="BI92" i="7"/>
  <c r="BH92" i="7"/>
  <c r="BG92" i="7"/>
  <c r="BF92" i="7"/>
  <c r="BE92" i="7"/>
  <c r="T92" i="7"/>
  <c r="R92" i="7"/>
  <c r="P92" i="7"/>
  <c r="BK92" i="7"/>
  <c r="J92" i="7"/>
  <c r="BI91" i="7"/>
  <c r="BH91" i="7"/>
  <c r="BG91" i="7"/>
  <c r="BF91" i="7"/>
  <c r="BE91" i="7"/>
  <c r="T91" i="7"/>
  <c r="R91" i="7"/>
  <c r="P91" i="7"/>
  <c r="BK91" i="7"/>
  <c r="J91" i="7"/>
  <c r="BI90" i="7"/>
  <c r="BH90" i="7"/>
  <c r="BG90" i="7"/>
  <c r="BF90" i="7"/>
  <c r="BE90" i="7"/>
  <c r="T90" i="7"/>
  <c r="R90" i="7"/>
  <c r="P90" i="7"/>
  <c r="BK90" i="7"/>
  <c r="J90" i="7"/>
  <c r="BI89" i="7"/>
  <c r="BH89" i="7"/>
  <c r="BG89" i="7"/>
  <c r="BF89" i="7"/>
  <c r="BE89" i="7"/>
  <c r="T89" i="7"/>
  <c r="T88" i="7" s="1"/>
  <c r="T87" i="7" s="1"/>
  <c r="R89" i="7"/>
  <c r="R88" i="7" s="1"/>
  <c r="R87" i="7" s="1"/>
  <c r="P89" i="7"/>
  <c r="P88" i="7" s="1"/>
  <c r="P87" i="7" s="1"/>
  <c r="BK89" i="7"/>
  <c r="BK88" i="7" s="1"/>
  <c r="J89" i="7"/>
  <c r="BI86" i="7"/>
  <c r="BH86" i="7"/>
  <c r="BG86" i="7"/>
  <c r="BF86" i="7"/>
  <c r="BE86" i="7"/>
  <c r="T86" i="7"/>
  <c r="R86" i="7"/>
  <c r="P86" i="7"/>
  <c r="BK86" i="7"/>
  <c r="J86" i="7"/>
  <c r="BI84" i="7"/>
  <c r="BH84" i="7"/>
  <c r="BG84" i="7"/>
  <c r="BF84" i="7"/>
  <c r="BE84" i="7"/>
  <c r="T84" i="7"/>
  <c r="R84" i="7"/>
  <c r="P84" i="7"/>
  <c r="BK84" i="7"/>
  <c r="J84" i="7"/>
  <c r="BI83" i="7"/>
  <c r="F34" i="7" s="1"/>
  <c r="BD57" i="1" s="1"/>
  <c r="BH83" i="7"/>
  <c r="F33" i="7" s="1"/>
  <c r="BC57" i="1" s="1"/>
  <c r="BG83" i="7"/>
  <c r="F32" i="7" s="1"/>
  <c r="BB57" i="1" s="1"/>
  <c r="BF83" i="7"/>
  <c r="J31" i="7" s="1"/>
  <c r="AW57" i="1" s="1"/>
  <c r="BE83" i="7"/>
  <c r="F30" i="7" s="1"/>
  <c r="AZ57" i="1" s="1"/>
  <c r="T83" i="7"/>
  <c r="T82" i="7" s="1"/>
  <c r="T81" i="7" s="1"/>
  <c r="T80" i="7" s="1"/>
  <c r="R83" i="7"/>
  <c r="R82" i="7" s="1"/>
  <c r="R81" i="7" s="1"/>
  <c r="R80" i="7" s="1"/>
  <c r="P83" i="7"/>
  <c r="P82" i="7" s="1"/>
  <c r="P81" i="7" s="1"/>
  <c r="P80" i="7" s="1"/>
  <c r="AU57" i="1" s="1"/>
  <c r="BK83" i="7"/>
  <c r="BK82" i="7" s="1"/>
  <c r="J83" i="7"/>
  <c r="F77" i="7"/>
  <c r="F76" i="7"/>
  <c r="F74" i="7"/>
  <c r="E72" i="7"/>
  <c r="F51" i="7"/>
  <c r="J49" i="7"/>
  <c r="F49" i="7"/>
  <c r="E47" i="7"/>
  <c r="J21" i="7"/>
  <c r="E21" i="7"/>
  <c r="J76" i="7" s="1"/>
  <c r="J20" i="7"/>
  <c r="J18" i="7"/>
  <c r="E18" i="7"/>
  <c r="F52" i="7" s="1"/>
  <c r="J17" i="7"/>
  <c r="J12" i="7"/>
  <c r="J74" i="7" s="1"/>
  <c r="E7" i="7"/>
  <c r="E45" i="7" s="1"/>
  <c r="AY56" i="1"/>
  <c r="AX56" i="1"/>
  <c r="J31" i="6"/>
  <c r="AW56" i="1" s="1"/>
  <c r="BI110" i="6"/>
  <c r="BH110" i="6"/>
  <c r="BG110" i="6"/>
  <c r="BF110" i="6"/>
  <c r="BE110" i="6"/>
  <c r="T110" i="6"/>
  <c r="R110" i="6"/>
  <c r="P110" i="6"/>
  <c r="BK110" i="6"/>
  <c r="J110" i="6"/>
  <c r="BI109" i="6"/>
  <c r="BH109" i="6"/>
  <c r="BG109" i="6"/>
  <c r="BF109" i="6"/>
  <c r="BE109" i="6"/>
  <c r="T109" i="6"/>
  <c r="R109" i="6"/>
  <c r="P109" i="6"/>
  <c r="BK109" i="6"/>
  <c r="J109" i="6"/>
  <c r="BI108" i="6"/>
  <c r="BH108" i="6"/>
  <c r="BG108" i="6"/>
  <c r="BF108" i="6"/>
  <c r="BE108" i="6"/>
  <c r="T108" i="6"/>
  <c r="R108" i="6"/>
  <c r="P108" i="6"/>
  <c r="BK108" i="6"/>
  <c r="J108" i="6"/>
  <c r="BI107" i="6"/>
  <c r="BH107" i="6"/>
  <c r="BG107" i="6"/>
  <c r="BF107" i="6"/>
  <c r="BE107" i="6"/>
  <c r="T107" i="6"/>
  <c r="R107" i="6"/>
  <c r="P107" i="6"/>
  <c r="BK107" i="6"/>
  <c r="J107" i="6"/>
  <c r="BI105" i="6"/>
  <c r="BH105" i="6"/>
  <c r="BG105" i="6"/>
  <c r="BF105" i="6"/>
  <c r="BE105" i="6"/>
  <c r="T105" i="6"/>
  <c r="R105" i="6"/>
  <c r="P105" i="6"/>
  <c r="BK105" i="6"/>
  <c r="J105" i="6"/>
  <c r="BI104" i="6"/>
  <c r="BH104" i="6"/>
  <c r="BG104" i="6"/>
  <c r="BF104" i="6"/>
  <c r="BE104" i="6"/>
  <c r="T104" i="6"/>
  <c r="R104" i="6"/>
  <c r="P104" i="6"/>
  <c r="BK104" i="6"/>
  <c r="J104" i="6"/>
  <c r="BI103" i="6"/>
  <c r="BH103" i="6"/>
  <c r="BG103" i="6"/>
  <c r="BF103" i="6"/>
  <c r="BE103" i="6"/>
  <c r="T103" i="6"/>
  <c r="R103" i="6"/>
  <c r="P103" i="6"/>
  <c r="BK103" i="6"/>
  <c r="J103" i="6"/>
  <c r="BI102" i="6"/>
  <c r="BH102" i="6"/>
  <c r="BG102" i="6"/>
  <c r="BF102" i="6"/>
  <c r="BE102" i="6"/>
  <c r="T102" i="6"/>
  <c r="R102" i="6"/>
  <c r="P102" i="6"/>
  <c r="BK102" i="6"/>
  <c r="J102" i="6"/>
  <c r="BI100" i="6"/>
  <c r="BH100" i="6"/>
  <c r="BG100" i="6"/>
  <c r="BF100" i="6"/>
  <c r="BE100" i="6"/>
  <c r="T100" i="6"/>
  <c r="R100" i="6"/>
  <c r="P100" i="6"/>
  <c r="BK100" i="6"/>
  <c r="J100" i="6"/>
  <c r="BI93" i="6"/>
  <c r="BH93" i="6"/>
  <c r="BG93" i="6"/>
  <c r="BF93" i="6"/>
  <c r="BE93" i="6"/>
  <c r="T93" i="6"/>
  <c r="R93" i="6"/>
  <c r="P93" i="6"/>
  <c r="BK93" i="6"/>
  <c r="J93" i="6"/>
  <c r="BI92" i="6"/>
  <c r="BH92" i="6"/>
  <c r="BG92" i="6"/>
  <c r="BF92" i="6"/>
  <c r="BE92" i="6"/>
  <c r="T92" i="6"/>
  <c r="R92" i="6"/>
  <c r="P92" i="6"/>
  <c r="BK92" i="6"/>
  <c r="J92" i="6"/>
  <c r="BI91" i="6"/>
  <c r="BH91" i="6"/>
  <c r="BG91" i="6"/>
  <c r="BF91" i="6"/>
  <c r="BE91" i="6"/>
  <c r="T91" i="6"/>
  <c r="R91" i="6"/>
  <c r="P91" i="6"/>
  <c r="BK91" i="6"/>
  <c r="J91" i="6"/>
  <c r="BI90" i="6"/>
  <c r="BH90" i="6"/>
  <c r="BG90" i="6"/>
  <c r="BF90" i="6"/>
  <c r="BE90" i="6"/>
  <c r="T90" i="6"/>
  <c r="R90" i="6"/>
  <c r="P90" i="6"/>
  <c r="BK90" i="6"/>
  <c r="J90" i="6"/>
  <c r="BI89" i="6"/>
  <c r="BH89" i="6"/>
  <c r="BG89" i="6"/>
  <c r="BF89" i="6"/>
  <c r="BE89" i="6"/>
  <c r="T89" i="6"/>
  <c r="T88" i="6" s="1"/>
  <c r="T87" i="6" s="1"/>
  <c r="R89" i="6"/>
  <c r="R88" i="6" s="1"/>
  <c r="R87" i="6" s="1"/>
  <c r="P89" i="6"/>
  <c r="P88" i="6" s="1"/>
  <c r="P87" i="6" s="1"/>
  <c r="BK89" i="6"/>
  <c r="J89" i="6"/>
  <c r="BI86" i="6"/>
  <c r="BH86" i="6"/>
  <c r="BG86" i="6"/>
  <c r="BF86" i="6"/>
  <c r="BE86" i="6"/>
  <c r="T86" i="6"/>
  <c r="R86" i="6"/>
  <c r="P86" i="6"/>
  <c r="BK86" i="6"/>
  <c r="J86" i="6"/>
  <c r="BI84" i="6"/>
  <c r="BH84" i="6"/>
  <c r="BG84" i="6"/>
  <c r="BF84" i="6"/>
  <c r="BE84" i="6"/>
  <c r="T84" i="6"/>
  <c r="R84" i="6"/>
  <c r="P84" i="6"/>
  <c r="BK84" i="6"/>
  <c r="J84" i="6"/>
  <c r="BI83" i="6"/>
  <c r="F34" i="6" s="1"/>
  <c r="BD56" i="1" s="1"/>
  <c r="BH83" i="6"/>
  <c r="F33" i="6" s="1"/>
  <c r="BC56" i="1" s="1"/>
  <c r="BG83" i="6"/>
  <c r="BF83" i="6"/>
  <c r="F31" i="6" s="1"/>
  <c r="BA56" i="1" s="1"/>
  <c r="BE83" i="6"/>
  <c r="T83" i="6"/>
  <c r="T82" i="6" s="1"/>
  <c r="T81" i="6" s="1"/>
  <c r="T80" i="6" s="1"/>
  <c r="R83" i="6"/>
  <c r="P83" i="6"/>
  <c r="P82" i="6" s="1"/>
  <c r="P81" i="6" s="1"/>
  <c r="BK83" i="6"/>
  <c r="J83" i="6"/>
  <c r="F77" i="6"/>
  <c r="F76" i="6"/>
  <c r="F74" i="6"/>
  <c r="E72" i="6"/>
  <c r="E70" i="6"/>
  <c r="J51" i="6"/>
  <c r="F51" i="6"/>
  <c r="J49" i="6"/>
  <c r="F49" i="6"/>
  <c r="E47" i="6"/>
  <c r="J21" i="6"/>
  <c r="E21" i="6"/>
  <c r="J76" i="6" s="1"/>
  <c r="J20" i="6"/>
  <c r="J18" i="6"/>
  <c r="E18" i="6"/>
  <c r="F52" i="6" s="1"/>
  <c r="J17" i="6"/>
  <c r="J12" i="6"/>
  <c r="J74" i="6" s="1"/>
  <c r="E7" i="6"/>
  <c r="E45" i="6" s="1"/>
  <c r="BK88" i="5"/>
  <c r="BK87" i="5" s="1"/>
  <c r="J87" i="5" s="1"/>
  <c r="J59" i="5" s="1"/>
  <c r="AY55" i="1"/>
  <c r="AX55" i="1"/>
  <c r="F32" i="5"/>
  <c r="BB55" i="1" s="1"/>
  <c r="BI110" i="5"/>
  <c r="BH110" i="5"/>
  <c r="BG110" i="5"/>
  <c r="BF110" i="5"/>
  <c r="BE110" i="5"/>
  <c r="T110" i="5"/>
  <c r="R110" i="5"/>
  <c r="P110" i="5"/>
  <c r="BK110" i="5"/>
  <c r="J110" i="5"/>
  <c r="BI109" i="5"/>
  <c r="BH109" i="5"/>
  <c r="BG109" i="5"/>
  <c r="BF109" i="5"/>
  <c r="T109" i="5"/>
  <c r="R109" i="5"/>
  <c r="P109" i="5"/>
  <c r="BK109" i="5"/>
  <c r="J109" i="5"/>
  <c r="BE109" i="5" s="1"/>
  <c r="BI108" i="5"/>
  <c r="BH108" i="5"/>
  <c r="BG108" i="5"/>
  <c r="BF108" i="5"/>
  <c r="BE108" i="5"/>
  <c r="T108" i="5"/>
  <c r="R108" i="5"/>
  <c r="P108" i="5"/>
  <c r="BK108" i="5"/>
  <c r="J108" i="5"/>
  <c r="BI107" i="5"/>
  <c r="BH107" i="5"/>
  <c r="BG107" i="5"/>
  <c r="BF107" i="5"/>
  <c r="T107" i="5"/>
  <c r="R107" i="5"/>
  <c r="P107" i="5"/>
  <c r="BK107" i="5"/>
  <c r="J107" i="5"/>
  <c r="BE107" i="5" s="1"/>
  <c r="BI105" i="5"/>
  <c r="BH105" i="5"/>
  <c r="BG105" i="5"/>
  <c r="BF105" i="5"/>
  <c r="BE105" i="5"/>
  <c r="T105" i="5"/>
  <c r="R105" i="5"/>
  <c r="P105" i="5"/>
  <c r="BK105" i="5"/>
  <c r="J105" i="5"/>
  <c r="BI104" i="5"/>
  <c r="BH104" i="5"/>
  <c r="BG104" i="5"/>
  <c r="BF104" i="5"/>
  <c r="T104" i="5"/>
  <c r="R104" i="5"/>
  <c r="P104" i="5"/>
  <c r="BK104" i="5"/>
  <c r="J104" i="5"/>
  <c r="BE104" i="5" s="1"/>
  <c r="BI103" i="5"/>
  <c r="BH103" i="5"/>
  <c r="BG103" i="5"/>
  <c r="BF103" i="5"/>
  <c r="BE103" i="5"/>
  <c r="T103" i="5"/>
  <c r="R103" i="5"/>
  <c r="P103" i="5"/>
  <c r="BK103" i="5"/>
  <c r="J103" i="5"/>
  <c r="BI102" i="5"/>
  <c r="BH102" i="5"/>
  <c r="BG102" i="5"/>
  <c r="BF102" i="5"/>
  <c r="T102" i="5"/>
  <c r="R102" i="5"/>
  <c r="P102" i="5"/>
  <c r="BK102" i="5"/>
  <c r="J102" i="5"/>
  <c r="BE102" i="5" s="1"/>
  <c r="BI100" i="5"/>
  <c r="BH100" i="5"/>
  <c r="BG100" i="5"/>
  <c r="BF100" i="5"/>
  <c r="BE100" i="5"/>
  <c r="T100" i="5"/>
  <c r="R100" i="5"/>
  <c r="P100" i="5"/>
  <c r="BK100" i="5"/>
  <c r="J100" i="5"/>
  <c r="BI93" i="5"/>
  <c r="BH93" i="5"/>
  <c r="BG93" i="5"/>
  <c r="BF93" i="5"/>
  <c r="T93" i="5"/>
  <c r="R93" i="5"/>
  <c r="P93" i="5"/>
  <c r="BK93" i="5"/>
  <c r="J93" i="5"/>
  <c r="BE93" i="5" s="1"/>
  <c r="BI92" i="5"/>
  <c r="BH92" i="5"/>
  <c r="BG92" i="5"/>
  <c r="BF92" i="5"/>
  <c r="BE92" i="5"/>
  <c r="T92" i="5"/>
  <c r="R92" i="5"/>
  <c r="P92" i="5"/>
  <c r="BK92" i="5"/>
  <c r="J92" i="5"/>
  <c r="BI91" i="5"/>
  <c r="BH91" i="5"/>
  <c r="BG91" i="5"/>
  <c r="BF91" i="5"/>
  <c r="T91" i="5"/>
  <c r="R91" i="5"/>
  <c r="P91" i="5"/>
  <c r="BK91" i="5"/>
  <c r="J91" i="5"/>
  <c r="BE91" i="5" s="1"/>
  <c r="BI90" i="5"/>
  <c r="BH90" i="5"/>
  <c r="BG90" i="5"/>
  <c r="BF90" i="5"/>
  <c r="BE90" i="5"/>
  <c r="T90" i="5"/>
  <c r="R90" i="5"/>
  <c r="P90" i="5"/>
  <c r="BK90" i="5"/>
  <c r="J90" i="5"/>
  <c r="BI89" i="5"/>
  <c r="BH89" i="5"/>
  <c r="BG89" i="5"/>
  <c r="BF89" i="5"/>
  <c r="T89" i="5"/>
  <c r="T88" i="5" s="1"/>
  <c r="T87" i="5" s="1"/>
  <c r="R89" i="5"/>
  <c r="R88" i="5" s="1"/>
  <c r="R87" i="5" s="1"/>
  <c r="P89" i="5"/>
  <c r="BK89" i="5"/>
  <c r="J89" i="5"/>
  <c r="BE89" i="5" s="1"/>
  <c r="BI86" i="5"/>
  <c r="BH86" i="5"/>
  <c r="BG86" i="5"/>
  <c r="BF86" i="5"/>
  <c r="T86" i="5"/>
  <c r="R86" i="5"/>
  <c r="P86" i="5"/>
  <c r="BK86" i="5"/>
  <c r="J86" i="5"/>
  <c r="BE86" i="5" s="1"/>
  <c r="BI84" i="5"/>
  <c r="BH84" i="5"/>
  <c r="BG84" i="5"/>
  <c r="BF84" i="5"/>
  <c r="BE84" i="5"/>
  <c r="T84" i="5"/>
  <c r="R84" i="5"/>
  <c r="P84" i="5"/>
  <c r="P82" i="5" s="1"/>
  <c r="P81" i="5" s="1"/>
  <c r="BK84" i="5"/>
  <c r="J84" i="5"/>
  <c r="BI83" i="5"/>
  <c r="F34" i="5" s="1"/>
  <c r="BD55" i="1" s="1"/>
  <c r="BH83" i="5"/>
  <c r="F33" i="5" s="1"/>
  <c r="BC55" i="1" s="1"/>
  <c r="BG83" i="5"/>
  <c r="BF83" i="5"/>
  <c r="J31" i="5" s="1"/>
  <c r="AW55" i="1" s="1"/>
  <c r="T83" i="5"/>
  <c r="T82" i="5" s="1"/>
  <c r="T81" i="5" s="1"/>
  <c r="T80" i="5" s="1"/>
  <c r="R83" i="5"/>
  <c r="R82" i="5" s="1"/>
  <c r="R81" i="5" s="1"/>
  <c r="R80" i="5" s="1"/>
  <c r="P83" i="5"/>
  <c r="BK83" i="5"/>
  <c r="BK82" i="5" s="1"/>
  <c r="J83" i="5"/>
  <c r="BE83" i="5" s="1"/>
  <c r="F77" i="5"/>
  <c r="J76" i="5"/>
  <c r="F76" i="5"/>
  <c r="F74" i="5"/>
  <c r="E72" i="5"/>
  <c r="F51" i="5"/>
  <c r="F49" i="5"/>
  <c r="E47" i="5"/>
  <c r="E45" i="5"/>
  <c r="J21" i="5"/>
  <c r="E21" i="5"/>
  <c r="J51" i="5" s="1"/>
  <c r="J20" i="5"/>
  <c r="J18" i="5"/>
  <c r="E18" i="5"/>
  <c r="F52" i="5" s="1"/>
  <c r="J17" i="5"/>
  <c r="J12" i="5"/>
  <c r="J49" i="5" s="1"/>
  <c r="E7" i="5"/>
  <c r="E70" i="5" s="1"/>
  <c r="BK82" i="4"/>
  <c r="BK81" i="4" s="1"/>
  <c r="AY54" i="1"/>
  <c r="AX54" i="1"/>
  <c r="F34" i="4"/>
  <c r="BD54" i="1" s="1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BE106" i="4"/>
  <c r="T106" i="4"/>
  <c r="R106" i="4"/>
  <c r="P106" i="4"/>
  <c r="BK106" i="4"/>
  <c r="J106" i="4"/>
  <c r="BI105" i="4"/>
  <c r="BH105" i="4"/>
  <c r="BG105" i="4"/>
  <c r="BF105" i="4"/>
  <c r="T105" i="4"/>
  <c r="R105" i="4"/>
  <c r="P105" i="4"/>
  <c r="BK105" i="4"/>
  <c r="J105" i="4"/>
  <c r="BE105" i="4" s="1"/>
  <c r="BI104" i="4"/>
  <c r="BH104" i="4"/>
  <c r="BG104" i="4"/>
  <c r="BF104" i="4"/>
  <c r="BE104" i="4"/>
  <c r="T104" i="4"/>
  <c r="R104" i="4"/>
  <c r="P104" i="4"/>
  <c r="BK104" i="4"/>
  <c r="J104" i="4"/>
  <c r="BI102" i="4"/>
  <c r="BH102" i="4"/>
  <c r="BG102" i="4"/>
  <c r="BF102" i="4"/>
  <c r="T102" i="4"/>
  <c r="R102" i="4"/>
  <c r="P102" i="4"/>
  <c r="BK102" i="4"/>
  <c r="J102" i="4"/>
  <c r="BE102" i="4" s="1"/>
  <c r="BI101" i="4"/>
  <c r="BH101" i="4"/>
  <c r="BG101" i="4"/>
  <c r="BF101" i="4"/>
  <c r="BE101" i="4"/>
  <c r="T101" i="4"/>
  <c r="R101" i="4"/>
  <c r="P101" i="4"/>
  <c r="BK101" i="4"/>
  <c r="J101" i="4"/>
  <c r="BI100" i="4"/>
  <c r="BH100" i="4"/>
  <c r="BG100" i="4"/>
  <c r="BF100" i="4"/>
  <c r="T100" i="4"/>
  <c r="R100" i="4"/>
  <c r="P100" i="4"/>
  <c r="BK100" i="4"/>
  <c r="J100" i="4"/>
  <c r="BE100" i="4" s="1"/>
  <c r="BI99" i="4"/>
  <c r="BH99" i="4"/>
  <c r="BG99" i="4"/>
  <c r="BF99" i="4"/>
  <c r="BE99" i="4"/>
  <c r="T99" i="4"/>
  <c r="R99" i="4"/>
  <c r="P99" i="4"/>
  <c r="BK99" i="4"/>
  <c r="J99" i="4"/>
  <c r="BI97" i="4"/>
  <c r="BH97" i="4"/>
  <c r="BG97" i="4"/>
  <c r="BF97" i="4"/>
  <c r="T97" i="4"/>
  <c r="R97" i="4"/>
  <c r="P97" i="4"/>
  <c r="BK97" i="4"/>
  <c r="J97" i="4"/>
  <c r="BE97" i="4" s="1"/>
  <c r="BI93" i="4"/>
  <c r="BH93" i="4"/>
  <c r="BG93" i="4"/>
  <c r="BF93" i="4"/>
  <c r="BE93" i="4"/>
  <c r="T93" i="4"/>
  <c r="R93" i="4"/>
  <c r="P93" i="4"/>
  <c r="BK93" i="4"/>
  <c r="J93" i="4"/>
  <c r="BI92" i="4"/>
  <c r="BH92" i="4"/>
  <c r="BG92" i="4"/>
  <c r="BF92" i="4"/>
  <c r="T92" i="4"/>
  <c r="R92" i="4"/>
  <c r="P92" i="4"/>
  <c r="BK92" i="4"/>
  <c r="J92" i="4"/>
  <c r="BE92" i="4" s="1"/>
  <c r="BI91" i="4"/>
  <c r="BH91" i="4"/>
  <c r="BG91" i="4"/>
  <c r="BF91" i="4"/>
  <c r="BE91" i="4"/>
  <c r="T91" i="4"/>
  <c r="R91" i="4"/>
  <c r="P91" i="4"/>
  <c r="BK91" i="4"/>
  <c r="J91" i="4"/>
  <c r="BI90" i="4"/>
  <c r="BH90" i="4"/>
  <c r="BG90" i="4"/>
  <c r="BF90" i="4"/>
  <c r="T90" i="4"/>
  <c r="R90" i="4"/>
  <c r="P90" i="4"/>
  <c r="BK90" i="4"/>
  <c r="J90" i="4"/>
  <c r="BE90" i="4" s="1"/>
  <c r="BI89" i="4"/>
  <c r="BH89" i="4"/>
  <c r="BG89" i="4"/>
  <c r="BF89" i="4"/>
  <c r="BE89" i="4"/>
  <c r="T89" i="4"/>
  <c r="T88" i="4" s="1"/>
  <c r="T87" i="4" s="1"/>
  <c r="R89" i="4"/>
  <c r="R88" i="4" s="1"/>
  <c r="R87" i="4" s="1"/>
  <c r="P89" i="4"/>
  <c r="P88" i="4" s="1"/>
  <c r="P87" i="4" s="1"/>
  <c r="BK89" i="4"/>
  <c r="BK88" i="4" s="1"/>
  <c r="J89" i="4"/>
  <c r="BI86" i="4"/>
  <c r="BH86" i="4"/>
  <c r="BG86" i="4"/>
  <c r="BF86" i="4"/>
  <c r="BE86" i="4"/>
  <c r="T86" i="4"/>
  <c r="R86" i="4"/>
  <c r="P86" i="4"/>
  <c r="BK86" i="4"/>
  <c r="J86" i="4"/>
  <c r="BI84" i="4"/>
  <c r="BH84" i="4"/>
  <c r="BG84" i="4"/>
  <c r="BF84" i="4"/>
  <c r="T84" i="4"/>
  <c r="T82" i="4" s="1"/>
  <c r="T81" i="4" s="1"/>
  <c r="T80" i="4" s="1"/>
  <c r="R84" i="4"/>
  <c r="P84" i="4"/>
  <c r="BK84" i="4"/>
  <c r="J84" i="4"/>
  <c r="BE84" i="4" s="1"/>
  <c r="BI83" i="4"/>
  <c r="BH83" i="4"/>
  <c r="F33" i="4" s="1"/>
  <c r="BC54" i="1" s="1"/>
  <c r="BG83" i="4"/>
  <c r="F32" i="4" s="1"/>
  <c r="BB54" i="1" s="1"/>
  <c r="BF83" i="4"/>
  <c r="J31" i="4" s="1"/>
  <c r="AW54" i="1" s="1"/>
  <c r="BE83" i="4"/>
  <c r="T83" i="4"/>
  <c r="R83" i="4"/>
  <c r="R82" i="4" s="1"/>
  <c r="R81" i="4" s="1"/>
  <c r="R80" i="4" s="1"/>
  <c r="P83" i="4"/>
  <c r="P82" i="4" s="1"/>
  <c r="P81" i="4" s="1"/>
  <c r="P80" i="4" s="1"/>
  <c r="AU54" i="1" s="1"/>
  <c r="BK83" i="4"/>
  <c r="J83" i="4"/>
  <c r="F76" i="4"/>
  <c r="J74" i="4"/>
  <c r="F74" i="4"/>
  <c r="E72" i="4"/>
  <c r="F51" i="4"/>
  <c r="J49" i="4"/>
  <c r="F49" i="4"/>
  <c r="E47" i="4"/>
  <c r="J21" i="4"/>
  <c r="E21" i="4"/>
  <c r="J51" i="4" s="1"/>
  <c r="J20" i="4"/>
  <c r="J18" i="4"/>
  <c r="E18" i="4"/>
  <c r="F77" i="4" s="1"/>
  <c r="J17" i="4"/>
  <c r="J12" i="4"/>
  <c r="E7" i="4"/>
  <c r="E45" i="4" s="1"/>
  <c r="BK88" i="3"/>
  <c r="BK87" i="3" s="1"/>
  <c r="J87" i="3" s="1"/>
  <c r="J59" i="3" s="1"/>
  <c r="AY53" i="1"/>
  <c r="AX53" i="1"/>
  <c r="F32" i="3"/>
  <c r="BB53" i="1" s="1"/>
  <c r="BI104" i="3"/>
  <c r="BH104" i="3"/>
  <c r="BG104" i="3"/>
  <c r="BF104" i="3"/>
  <c r="BE104" i="3"/>
  <c r="T104" i="3"/>
  <c r="R104" i="3"/>
  <c r="P104" i="3"/>
  <c r="BK104" i="3"/>
  <c r="J104" i="3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BE102" i="3"/>
  <c r="T102" i="3"/>
  <c r="R102" i="3"/>
  <c r="P102" i="3"/>
  <c r="BK102" i="3"/>
  <c r="J102" i="3"/>
  <c r="BI101" i="3"/>
  <c r="BH101" i="3"/>
  <c r="BG101" i="3"/>
  <c r="BF101" i="3"/>
  <c r="T101" i="3"/>
  <c r="R101" i="3"/>
  <c r="P101" i="3"/>
  <c r="BK101" i="3"/>
  <c r="J101" i="3"/>
  <c r="BE101" i="3" s="1"/>
  <c r="BI99" i="3"/>
  <c r="BH99" i="3"/>
  <c r="BG99" i="3"/>
  <c r="BF99" i="3"/>
  <c r="BE99" i="3"/>
  <c r="T99" i="3"/>
  <c r="R99" i="3"/>
  <c r="P99" i="3"/>
  <c r="BK99" i="3"/>
  <c r="J99" i="3"/>
  <c r="BI98" i="3"/>
  <c r="BH98" i="3"/>
  <c r="BG98" i="3"/>
  <c r="BF98" i="3"/>
  <c r="T98" i="3"/>
  <c r="R98" i="3"/>
  <c r="P98" i="3"/>
  <c r="BK98" i="3"/>
  <c r="J98" i="3"/>
  <c r="BE98" i="3" s="1"/>
  <c r="BI97" i="3"/>
  <c r="BH97" i="3"/>
  <c r="BG97" i="3"/>
  <c r="BF97" i="3"/>
  <c r="BE97" i="3"/>
  <c r="T97" i="3"/>
  <c r="R97" i="3"/>
  <c r="P97" i="3"/>
  <c r="BK97" i="3"/>
  <c r="J97" i="3"/>
  <c r="BI96" i="3"/>
  <c r="BH96" i="3"/>
  <c r="BG96" i="3"/>
  <c r="BF96" i="3"/>
  <c r="T96" i="3"/>
  <c r="R96" i="3"/>
  <c r="P96" i="3"/>
  <c r="BK96" i="3"/>
  <c r="J96" i="3"/>
  <c r="BE96" i="3" s="1"/>
  <c r="BI94" i="3"/>
  <c r="BH94" i="3"/>
  <c r="BG94" i="3"/>
  <c r="BF94" i="3"/>
  <c r="BE94" i="3"/>
  <c r="T94" i="3"/>
  <c r="R94" i="3"/>
  <c r="P94" i="3"/>
  <c r="BK94" i="3"/>
  <c r="J94" i="3"/>
  <c r="BI93" i="3"/>
  <c r="BH93" i="3"/>
  <c r="BG93" i="3"/>
  <c r="BF93" i="3"/>
  <c r="T93" i="3"/>
  <c r="R93" i="3"/>
  <c r="P93" i="3"/>
  <c r="BK93" i="3"/>
  <c r="J93" i="3"/>
  <c r="BE93" i="3" s="1"/>
  <c r="BI92" i="3"/>
  <c r="BH92" i="3"/>
  <c r="BG92" i="3"/>
  <c r="BF92" i="3"/>
  <c r="BE92" i="3"/>
  <c r="T92" i="3"/>
  <c r="R92" i="3"/>
  <c r="P92" i="3"/>
  <c r="BK92" i="3"/>
  <c r="J92" i="3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BE90" i="3"/>
  <c r="T90" i="3"/>
  <c r="R90" i="3"/>
  <c r="P90" i="3"/>
  <c r="BK90" i="3"/>
  <c r="J90" i="3"/>
  <c r="BI89" i="3"/>
  <c r="BH89" i="3"/>
  <c r="BG89" i="3"/>
  <c r="BF89" i="3"/>
  <c r="T89" i="3"/>
  <c r="R89" i="3"/>
  <c r="R88" i="3" s="1"/>
  <c r="R87" i="3" s="1"/>
  <c r="P89" i="3"/>
  <c r="BK89" i="3"/>
  <c r="J89" i="3"/>
  <c r="BE89" i="3" s="1"/>
  <c r="BI86" i="3"/>
  <c r="BH86" i="3"/>
  <c r="BG86" i="3"/>
  <c r="BF86" i="3"/>
  <c r="T86" i="3"/>
  <c r="R86" i="3"/>
  <c r="P86" i="3"/>
  <c r="BK86" i="3"/>
  <c r="J86" i="3"/>
  <c r="BE86" i="3" s="1"/>
  <c r="BI84" i="3"/>
  <c r="BH84" i="3"/>
  <c r="BG84" i="3"/>
  <c r="BF84" i="3"/>
  <c r="BE84" i="3"/>
  <c r="T84" i="3"/>
  <c r="R84" i="3"/>
  <c r="P84" i="3"/>
  <c r="P82" i="3" s="1"/>
  <c r="P81" i="3" s="1"/>
  <c r="BK84" i="3"/>
  <c r="J84" i="3"/>
  <c r="BI83" i="3"/>
  <c r="F34" i="3" s="1"/>
  <c r="BD53" i="1" s="1"/>
  <c r="BH83" i="3"/>
  <c r="F33" i="3" s="1"/>
  <c r="BC53" i="1" s="1"/>
  <c r="BG83" i="3"/>
  <c r="BF83" i="3"/>
  <c r="T83" i="3"/>
  <c r="R83" i="3"/>
  <c r="R82" i="3" s="1"/>
  <c r="R81" i="3" s="1"/>
  <c r="R80" i="3" s="1"/>
  <c r="P83" i="3"/>
  <c r="BK83" i="3"/>
  <c r="BK82" i="3" s="1"/>
  <c r="J83" i="3"/>
  <c r="BE83" i="3" s="1"/>
  <c r="F77" i="3"/>
  <c r="J76" i="3"/>
  <c r="F76" i="3"/>
  <c r="F74" i="3"/>
  <c r="E72" i="3"/>
  <c r="F51" i="3"/>
  <c r="F49" i="3"/>
  <c r="E47" i="3"/>
  <c r="E45" i="3"/>
  <c r="J21" i="3"/>
  <c r="E21" i="3"/>
  <c r="J51" i="3" s="1"/>
  <c r="J20" i="3"/>
  <c r="J18" i="3"/>
  <c r="E18" i="3"/>
  <c r="F52" i="3" s="1"/>
  <c r="J17" i="3"/>
  <c r="J12" i="3"/>
  <c r="E7" i="3"/>
  <c r="E70" i="3" s="1"/>
  <c r="BK82" i="2"/>
  <c r="AY52" i="1"/>
  <c r="AX52" i="1"/>
  <c r="F34" i="2"/>
  <c r="BD52" i="1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BE107" i="2"/>
  <c r="T107" i="2"/>
  <c r="R107" i="2"/>
  <c r="P107" i="2"/>
  <c r="BK107" i="2"/>
  <c r="J107" i="2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BE105" i="2"/>
  <c r="T105" i="2"/>
  <c r="R105" i="2"/>
  <c r="P105" i="2"/>
  <c r="BK105" i="2"/>
  <c r="J105" i="2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BE102" i="2"/>
  <c r="T102" i="2"/>
  <c r="R102" i="2"/>
  <c r="P102" i="2"/>
  <c r="BK102" i="2"/>
  <c r="J102" i="2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BE100" i="2"/>
  <c r="T100" i="2"/>
  <c r="R100" i="2"/>
  <c r="P100" i="2"/>
  <c r="BK100" i="2"/>
  <c r="J100" i="2"/>
  <c r="BI98" i="2"/>
  <c r="BH98" i="2"/>
  <c r="BG98" i="2"/>
  <c r="BF98" i="2"/>
  <c r="T98" i="2"/>
  <c r="R98" i="2"/>
  <c r="P98" i="2"/>
  <c r="BK98" i="2"/>
  <c r="J98" i="2"/>
  <c r="BE98" i="2" s="1"/>
  <c r="BI93" i="2"/>
  <c r="BH93" i="2"/>
  <c r="BG93" i="2"/>
  <c r="BF93" i="2"/>
  <c r="BE93" i="2"/>
  <c r="T93" i="2"/>
  <c r="R93" i="2"/>
  <c r="P93" i="2"/>
  <c r="BK93" i="2"/>
  <c r="J93" i="2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BE91" i="2"/>
  <c r="T91" i="2"/>
  <c r="R91" i="2"/>
  <c r="P91" i="2"/>
  <c r="BK91" i="2"/>
  <c r="J91" i="2"/>
  <c r="BI90" i="2"/>
  <c r="BH90" i="2"/>
  <c r="BG90" i="2"/>
  <c r="BF90" i="2"/>
  <c r="T90" i="2"/>
  <c r="R90" i="2"/>
  <c r="P90" i="2"/>
  <c r="BK90" i="2"/>
  <c r="J90" i="2"/>
  <c r="BE90" i="2" s="1"/>
  <c r="BI89" i="2"/>
  <c r="BH89" i="2"/>
  <c r="BG89" i="2"/>
  <c r="BF89" i="2"/>
  <c r="F31" i="2" s="1"/>
  <c r="BA52" i="1" s="1"/>
  <c r="BE89" i="2"/>
  <c r="T89" i="2"/>
  <c r="R89" i="2"/>
  <c r="R88" i="2" s="1"/>
  <c r="R87" i="2" s="1"/>
  <c r="P89" i="2"/>
  <c r="P88" i="2" s="1"/>
  <c r="P87" i="2" s="1"/>
  <c r="BK89" i="2"/>
  <c r="BK88" i="2" s="1"/>
  <c r="J89" i="2"/>
  <c r="BI86" i="2"/>
  <c r="BH86" i="2"/>
  <c r="BG86" i="2"/>
  <c r="BF86" i="2"/>
  <c r="BE86" i="2"/>
  <c r="T86" i="2"/>
  <c r="R86" i="2"/>
  <c r="P86" i="2"/>
  <c r="BK86" i="2"/>
  <c r="J86" i="2"/>
  <c r="BI84" i="2"/>
  <c r="BH84" i="2"/>
  <c r="BG84" i="2"/>
  <c r="BF84" i="2"/>
  <c r="T84" i="2"/>
  <c r="T82" i="2" s="1"/>
  <c r="T81" i="2" s="1"/>
  <c r="R84" i="2"/>
  <c r="P84" i="2"/>
  <c r="BK84" i="2"/>
  <c r="J84" i="2"/>
  <c r="BE84" i="2" s="1"/>
  <c r="BI83" i="2"/>
  <c r="BH83" i="2"/>
  <c r="BG83" i="2"/>
  <c r="F32" i="2" s="1"/>
  <c r="BB52" i="1" s="1"/>
  <c r="BF83" i="2"/>
  <c r="BE83" i="2"/>
  <c r="T83" i="2"/>
  <c r="R83" i="2"/>
  <c r="R82" i="2" s="1"/>
  <c r="R81" i="2" s="1"/>
  <c r="P83" i="2"/>
  <c r="P82" i="2" s="1"/>
  <c r="P81" i="2" s="1"/>
  <c r="P80" i="2" s="1"/>
  <c r="AU52" i="1" s="1"/>
  <c r="BK83" i="2"/>
  <c r="J83" i="2"/>
  <c r="F76" i="2"/>
  <c r="J74" i="2"/>
  <c r="F74" i="2"/>
  <c r="E72" i="2"/>
  <c r="F52" i="2"/>
  <c r="F51" i="2"/>
  <c r="J49" i="2"/>
  <c r="F49" i="2"/>
  <c r="E47" i="2"/>
  <c r="J21" i="2"/>
  <c r="E21" i="2"/>
  <c r="J51" i="2" s="1"/>
  <c r="J20" i="2"/>
  <c r="J18" i="2"/>
  <c r="E18" i="2"/>
  <c r="F77" i="2" s="1"/>
  <c r="J17" i="2"/>
  <c r="J12" i="2"/>
  <c r="E7" i="2"/>
  <c r="E45" i="2" s="1"/>
  <c r="BD51" i="1"/>
  <c r="W30" i="1" s="1"/>
  <c r="AS51" i="1"/>
  <c r="L47" i="1"/>
  <c r="AM46" i="1"/>
  <c r="L46" i="1"/>
  <c r="AM44" i="1"/>
  <c r="L44" i="1"/>
  <c r="L42" i="1"/>
  <c r="L41" i="1"/>
  <c r="J88" i="2" l="1"/>
  <c r="J60" i="2" s="1"/>
  <c r="BK87" i="2"/>
  <c r="J87" i="2" s="1"/>
  <c r="J59" i="2" s="1"/>
  <c r="BK81" i="2"/>
  <c r="J82" i="2"/>
  <c r="J58" i="2" s="1"/>
  <c r="J88" i="4"/>
  <c r="J60" i="4" s="1"/>
  <c r="BK87" i="4"/>
  <c r="J87" i="4" s="1"/>
  <c r="J59" i="4" s="1"/>
  <c r="J49" i="3"/>
  <c r="J74" i="3"/>
  <c r="J30" i="3"/>
  <c r="AV53" i="1" s="1"/>
  <c r="T82" i="3"/>
  <c r="T81" i="3" s="1"/>
  <c r="T88" i="3"/>
  <c r="T87" i="3" s="1"/>
  <c r="J30" i="5"/>
  <c r="AV55" i="1" s="1"/>
  <c r="AT55" i="1" s="1"/>
  <c r="F30" i="5"/>
  <c r="AZ55" i="1" s="1"/>
  <c r="R80" i="2"/>
  <c r="F33" i="2"/>
  <c r="BC52" i="1" s="1"/>
  <c r="BC51" i="1" s="1"/>
  <c r="J30" i="2"/>
  <c r="AV52" i="1" s="1"/>
  <c r="J82" i="3"/>
  <c r="J58" i="3" s="1"/>
  <c r="BK81" i="3"/>
  <c r="J31" i="3"/>
  <c r="AW53" i="1" s="1"/>
  <c r="F30" i="3"/>
  <c r="AZ53" i="1" s="1"/>
  <c r="J82" i="5"/>
  <c r="J58" i="5" s="1"/>
  <c r="BK81" i="5"/>
  <c r="J31" i="2"/>
  <c r="AW52" i="1" s="1"/>
  <c r="T88" i="2"/>
  <c r="T87" i="2" s="1"/>
  <c r="T80" i="2" s="1"/>
  <c r="P88" i="3"/>
  <c r="P87" i="3" s="1"/>
  <c r="P80" i="3" s="1"/>
  <c r="AU53" i="1" s="1"/>
  <c r="J30" i="4"/>
  <c r="AV54" i="1" s="1"/>
  <c r="AT54" i="1" s="1"/>
  <c r="BK80" i="4"/>
  <c r="J80" i="4" s="1"/>
  <c r="J81" i="4"/>
  <c r="J57" i="4" s="1"/>
  <c r="BK82" i="6"/>
  <c r="J30" i="6"/>
  <c r="AV56" i="1" s="1"/>
  <c r="AT56" i="1" s="1"/>
  <c r="F30" i="6"/>
  <c r="AZ56" i="1" s="1"/>
  <c r="BK87" i="7"/>
  <c r="J87" i="7" s="1"/>
  <c r="J59" i="7" s="1"/>
  <c r="J88" i="7"/>
  <c r="J60" i="7" s="1"/>
  <c r="J88" i="8"/>
  <c r="J60" i="8" s="1"/>
  <c r="BK87" i="8"/>
  <c r="J87" i="8" s="1"/>
  <c r="J59" i="8" s="1"/>
  <c r="BK87" i="9"/>
  <c r="J87" i="9" s="1"/>
  <c r="J59" i="9" s="1"/>
  <c r="J88" i="9"/>
  <c r="J60" i="9" s="1"/>
  <c r="F31" i="4"/>
  <c r="BA54" i="1" s="1"/>
  <c r="E70" i="2"/>
  <c r="J88" i="3"/>
  <c r="J60" i="3" s="1"/>
  <c r="E70" i="4"/>
  <c r="J82" i="4"/>
  <c r="J58" i="4" s="1"/>
  <c r="J88" i="5"/>
  <c r="J60" i="5" s="1"/>
  <c r="P80" i="6"/>
  <c r="AU56" i="1" s="1"/>
  <c r="BK81" i="10"/>
  <c r="J82" i="10"/>
  <c r="J58" i="10" s="1"/>
  <c r="BK87" i="11"/>
  <c r="J87" i="11" s="1"/>
  <c r="J59" i="11" s="1"/>
  <c r="J88" i="11"/>
  <c r="J60" i="11" s="1"/>
  <c r="J76" i="2"/>
  <c r="F30" i="2"/>
  <c r="AZ52" i="1" s="1"/>
  <c r="F31" i="3"/>
  <c r="BA53" i="1" s="1"/>
  <c r="BA51" i="1" s="1"/>
  <c r="J76" i="4"/>
  <c r="F30" i="4"/>
  <c r="AZ54" i="1" s="1"/>
  <c r="J74" i="5"/>
  <c r="P88" i="5"/>
  <c r="P87" i="5" s="1"/>
  <c r="P80" i="5" s="1"/>
  <c r="AU55" i="1" s="1"/>
  <c r="F31" i="5"/>
  <c r="BA55" i="1" s="1"/>
  <c r="R82" i="6"/>
  <c r="R81" i="6" s="1"/>
  <c r="R80" i="6" s="1"/>
  <c r="F32" i="6"/>
  <c r="BB56" i="1" s="1"/>
  <c r="BB51" i="1" s="1"/>
  <c r="J82" i="7"/>
  <c r="J58" i="7" s="1"/>
  <c r="BK81" i="7"/>
  <c r="BK81" i="8"/>
  <c r="J82" i="8"/>
  <c r="J58" i="8" s="1"/>
  <c r="J82" i="9"/>
  <c r="J58" i="9" s="1"/>
  <c r="BK81" i="9"/>
  <c r="P80" i="10"/>
  <c r="AU60" i="1" s="1"/>
  <c r="T80" i="11"/>
  <c r="F52" i="4"/>
  <c r="BK88" i="6"/>
  <c r="J88" i="10"/>
  <c r="J60" i="10" s="1"/>
  <c r="BK87" i="10"/>
  <c r="J87" i="10" s="1"/>
  <c r="J59" i="10" s="1"/>
  <c r="J82" i="11"/>
  <c r="J58" i="11" s="1"/>
  <c r="BK81" i="11"/>
  <c r="F30" i="11"/>
  <c r="AZ61" i="1" s="1"/>
  <c r="J51" i="7"/>
  <c r="J30" i="7"/>
  <c r="AV57" i="1" s="1"/>
  <c r="AT57" i="1" s="1"/>
  <c r="E70" i="8"/>
  <c r="J31" i="8"/>
  <c r="AW58" i="1" s="1"/>
  <c r="AT58" i="1" s="1"/>
  <c r="J51" i="9"/>
  <c r="J30" i="9"/>
  <c r="AV59" i="1" s="1"/>
  <c r="AT59" i="1" s="1"/>
  <c r="E70" i="10"/>
  <c r="J31" i="10"/>
  <c r="AW60" i="1" s="1"/>
  <c r="AT60" i="1" s="1"/>
  <c r="J51" i="11"/>
  <c r="F77" i="11"/>
  <c r="J30" i="11"/>
  <c r="AV61" i="1" s="1"/>
  <c r="AT61" i="1" s="1"/>
  <c r="F31" i="7"/>
  <c r="BA57" i="1" s="1"/>
  <c r="J76" i="8"/>
  <c r="F30" i="8"/>
  <c r="AZ58" i="1" s="1"/>
  <c r="F31" i="9"/>
  <c r="BA59" i="1" s="1"/>
  <c r="J76" i="10"/>
  <c r="F30" i="10"/>
  <c r="AZ60" i="1" s="1"/>
  <c r="J74" i="11"/>
  <c r="F31" i="11"/>
  <c r="BA61" i="1" s="1"/>
  <c r="E70" i="7"/>
  <c r="E70" i="9"/>
  <c r="F77" i="10"/>
  <c r="E70" i="11"/>
  <c r="AW51" i="1" l="1"/>
  <c r="AK27" i="1" s="1"/>
  <c r="W27" i="1"/>
  <c r="W28" i="1"/>
  <c r="AX51" i="1"/>
  <c r="AU51" i="1"/>
  <c r="AZ51" i="1"/>
  <c r="J81" i="5"/>
  <c r="J57" i="5" s="1"/>
  <c r="BK80" i="5"/>
  <c r="J80" i="5" s="1"/>
  <c r="J81" i="3"/>
  <c r="J57" i="3" s="1"/>
  <c r="BK80" i="3"/>
  <c r="J80" i="3" s="1"/>
  <c r="T80" i="3"/>
  <c r="J81" i="8"/>
  <c r="J57" i="8" s="1"/>
  <c r="BK80" i="8"/>
  <c r="J80" i="8" s="1"/>
  <c r="J81" i="10"/>
  <c r="J57" i="10" s="1"/>
  <c r="BK80" i="10"/>
  <c r="J80" i="10" s="1"/>
  <c r="BK81" i="6"/>
  <c r="J82" i="6"/>
  <c r="J58" i="6" s="1"/>
  <c r="AT53" i="1"/>
  <c r="BK80" i="2"/>
  <c r="J80" i="2" s="1"/>
  <c r="J81" i="2"/>
  <c r="J57" i="2" s="1"/>
  <c r="BK80" i="11"/>
  <c r="J80" i="11" s="1"/>
  <c r="J81" i="11"/>
  <c r="J57" i="11" s="1"/>
  <c r="J88" i="6"/>
  <c r="J60" i="6" s="1"/>
  <c r="BK87" i="6"/>
  <c r="J87" i="6" s="1"/>
  <c r="J59" i="6" s="1"/>
  <c r="BK80" i="9"/>
  <c r="J80" i="9" s="1"/>
  <c r="J81" i="9"/>
  <c r="J57" i="9" s="1"/>
  <c r="BK80" i="7"/>
  <c r="J80" i="7" s="1"/>
  <c r="J81" i="7"/>
  <c r="J57" i="7" s="1"/>
  <c r="AT52" i="1"/>
  <c r="J56" i="4"/>
  <c r="J27" i="4"/>
  <c r="W29" i="1"/>
  <c r="AY51" i="1"/>
  <c r="J56" i="11" l="1"/>
  <c r="J27" i="11"/>
  <c r="J56" i="8"/>
  <c r="J27" i="8"/>
  <c r="J81" i="6"/>
  <c r="J57" i="6" s="1"/>
  <c r="BK80" i="6"/>
  <c r="J80" i="6" s="1"/>
  <c r="J27" i="5"/>
  <c r="J56" i="5"/>
  <c r="J56" i="7"/>
  <c r="J27" i="7"/>
  <c r="J56" i="2"/>
  <c r="J27" i="2"/>
  <c r="J56" i="10"/>
  <c r="J27" i="10"/>
  <c r="J56" i="9"/>
  <c r="J27" i="9"/>
  <c r="AG54" i="1"/>
  <c r="AN54" i="1" s="1"/>
  <c r="J36" i="4"/>
  <c r="J27" i="3"/>
  <c r="J56" i="3"/>
  <c r="W26" i="1"/>
  <c r="AV51" i="1"/>
  <c r="AK26" i="1" l="1"/>
  <c r="AT51" i="1"/>
  <c r="J36" i="9"/>
  <c r="AG59" i="1"/>
  <c r="AN59" i="1" s="1"/>
  <c r="AG52" i="1"/>
  <c r="J36" i="2"/>
  <c r="AG58" i="1"/>
  <c r="AN58" i="1" s="1"/>
  <c r="J36" i="8"/>
  <c r="J36" i="3"/>
  <c r="AG53" i="1"/>
  <c r="AN53" i="1" s="1"/>
  <c r="J36" i="5"/>
  <c r="AG55" i="1"/>
  <c r="AN55" i="1" s="1"/>
  <c r="AG60" i="1"/>
  <c r="AN60" i="1" s="1"/>
  <c r="J36" i="10"/>
  <c r="J36" i="7"/>
  <c r="AG57" i="1"/>
  <c r="AN57" i="1" s="1"/>
  <c r="J56" i="6"/>
  <c r="J27" i="6"/>
  <c r="J36" i="11"/>
  <c r="AG61" i="1"/>
  <c r="AN61" i="1" s="1"/>
  <c r="AG56" i="1" l="1"/>
  <c r="AN56" i="1" s="1"/>
  <c r="J36" i="6"/>
  <c r="AN52" i="1"/>
  <c r="AG51" i="1"/>
  <c r="AN51" i="1" l="1"/>
  <c r="AK23" i="1"/>
  <c r="AK32" i="1" s="1"/>
</calcChain>
</file>

<file path=xl/sharedStrings.xml><?xml version="1.0" encoding="utf-8"?>
<sst xmlns="http://schemas.openxmlformats.org/spreadsheetml/2006/main" count="5114" uniqueCount="630">
  <si>
    <t>Export VZ</t>
  </si>
  <si>
    <t>List obsahuje:</t>
  </si>
  <si>
    <t>3.0</t>
  </si>
  <si>
    <t>ZAMOK</t>
  </si>
  <si>
    <t>False</t>
  </si>
  <si>
    <t>{16eccaf3-873a-4155-9a1e-6d7711e64fd8}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</si>
  <si>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</si>
  <si>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</si>
  <si>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</si>
  <si>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</si>
  <si>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</si>
  <si>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</si>
  <si>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</si>
  <si>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</si>
  <si>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</si>
  <si>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</si>
  <si>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</si>
  <si>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ZŠ a MŠ podlahové krytiny</t>
  </si>
  <si>
    <t>0,1</t>
  </si>
  <si>
    <t>KSO:</t>
  </si>
  <si>
    <t/>
  </si>
  <si>
    <t>CC-CZ:</t>
  </si>
  <si>
    <t>Místo:</t>
  </si>
  <si>
    <t>Litvínov</t>
  </si>
  <si>
    <t>Datum:</t>
  </si>
  <si>
    <t>13.10.2016</t>
  </si>
  <si>
    <t>10</t>
  </si>
  <si>
    <t>100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</si>
  <si>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</si>
  <si>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</si>
  <si>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</si>
  <si>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</si>
  <si>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</si>
  <si>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</si>
  <si>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</si>
  <si>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</si>
  <si>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</si>
  <si>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</si>
  <si>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</si>
  <si>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</si>
  <si>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</si>
  <si>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</si>
  <si>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</si>
  <si>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</si>
  <si>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</si>
  <si>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</si>
  <si>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</si>
  <si>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</si>
  <si>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</si>
  <si>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</si>
  <si>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</si>
  <si>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</si>
  <si>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</si>
  <si>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</si>
  <si>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</si>
  <si>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</si>
  <si>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</si>
  <si>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</si>
  <si>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</si>
  <si>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</si>
  <si>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</si>
  <si>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</si>
  <si>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</si>
  <si>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</si>
  <si>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</si>
  <si>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</si>
  <si>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</si>
  <si>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</si>
  <si>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</si>
  <si>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</si>
  <si>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</si>
  <si>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</si>
  <si>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</si>
  <si>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</si>
  <si>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</si>
  <si>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</si>
  <si>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2.</t>
  </si>
  <si>
    <t>MŠ Soukenická čp. 981</t>
  </si>
  <si>
    <t>STA</t>
  </si>
  <si>
    <t>{7caa9451-fee6-4406-8f01-70533231b9d9}</t>
  </si>
  <si>
    <t>2</t>
  </si>
  <si>
    <t>3.</t>
  </si>
  <si>
    <t>MŠ Pod lesem, Tylova čp. 2085</t>
  </si>
  <si>
    <t>{d3c8bb6a-b8fd-43d8-a199-4a43e6485dd3}</t>
  </si>
  <si>
    <t>5.</t>
  </si>
  <si>
    <t>MŠ Gorkého čp. 1614</t>
  </si>
  <si>
    <t>{630aa703-ddbe-4b61-b2f5-1cc3ba5d3bb5}</t>
  </si>
  <si>
    <t>8.</t>
  </si>
  <si>
    <t>Družina 3. ZŠ</t>
  </si>
  <si>
    <t>{cc011dfb-29ac-4c36-81f1-9f77277b1bc8}</t>
  </si>
  <si>
    <t>9.</t>
  </si>
  <si>
    <t>MŠ Ladova</t>
  </si>
  <si>
    <t>{aeb5b053-38ba-426a-ae01-94c797347b43}</t>
  </si>
  <si>
    <t>10.</t>
  </si>
  <si>
    <t>ZŠ Hamr</t>
  </si>
  <si>
    <t>{3018a71d-ee09-412f-9d7f-4535e04864f7}</t>
  </si>
  <si>
    <t>11.</t>
  </si>
  <si>
    <t>ZŠ Janov, Přátelství čp. 160</t>
  </si>
  <si>
    <t>{f83dff2e-b142-4503-8aaf-0dc55e5738fa}</t>
  </si>
  <si>
    <t>12.</t>
  </si>
  <si>
    <t>ZŠS Gluckova čp.101</t>
  </si>
  <si>
    <t>{30b7668f-7f27-4f2e-b111-6434e761635f}</t>
  </si>
  <si>
    <t>15.</t>
  </si>
  <si>
    <t>Schola Humanitas, Ukrajinská 379</t>
  </si>
  <si>
    <t>{c032839d-505d-4c9d-bb66-b8a071f260dd}</t>
  </si>
  <si>
    <t>16.</t>
  </si>
  <si>
    <t>ZŠS Šafaříkova čp. 991</t>
  </si>
  <si>
    <t>{0eee8ae6-b63c-469f-9727-0607de9d5507}</t>
  </si>
  <si>
    <t>Zpět na list:</t>
  </si>
  <si>
    <t>KRYCÍ LIST SOUPISU</t>
  </si>
  <si>
    <t>Objekt:</t>
  </si>
  <si>
    <t>2. - MŠ Soukenická čp. 981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</si>
  <si>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</si>
  <si>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</si>
  <si>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</si>
  <si>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</si>
  <si>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</si>
  <si>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</si>
  <si>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997 - Přesun sutě</t>
  </si>
  <si>
    <t>PSV - Práce a dodávky PSV</t>
  </si>
  <si>
    <t xml:space="preserve">    776 - Podlahy povlakové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</si>
  <si>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</si>
  <si>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</si>
  <si>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</si>
  <si>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</si>
  <si>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</si>
  <si>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</si>
  <si>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</si>
  <si>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</si>
  <si>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</si>
  <si>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</si>
  <si>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</si>
  <si>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</si>
  <si>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</si>
  <si>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</si>
  <si>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</si>
  <si>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</si>
  <si>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</si>
  <si>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997</t>
  </si>
  <si>
    <t>Přesun sutě</t>
  </si>
  <si>
    <t>K</t>
  </si>
  <si>
    <t>997006512</t>
  </si>
  <si>
    <t>Vodorovná doprava suti na skládku s naložením na dopravní prostředek a složením přes 100 m do 1 km</t>
  </si>
  <si>
    <t>t</t>
  </si>
  <si>
    <t>CS ÚRS 2016 02</t>
  </si>
  <si>
    <t>4</t>
  </si>
  <si>
    <t>70018416</t>
  </si>
  <si>
    <t>997006519</t>
  </si>
  <si>
    <t>Vodorovná doprava suti na skládku s naložením na dopravní prostředek a složením Příplatek k ceně za každý další i započatý 1 km</t>
  </si>
  <si>
    <t>1130242692</t>
  </si>
  <si>
    <t>VV</t>
  </si>
  <si>
    <t>0,369*10 'Přepočtené koeficientem množství</t>
  </si>
  <si>
    <t>3</t>
  </si>
  <si>
    <t>997013831</t>
  </si>
  <si>
    <t>Poplatek za uložení stavebního odpadu na skládce (skládkovné) směsného</t>
  </si>
  <si>
    <t>-1625543332</t>
  </si>
  <si>
    <t>PSV</t>
  </si>
  <si>
    <t>Práce a dodávky PSV</t>
  </si>
  <si>
    <t>776</t>
  </si>
  <si>
    <t>Podlahy povlakové</t>
  </si>
  <si>
    <t>776111311</t>
  </si>
  <si>
    <t>Příprava podkladu vysátí podlah</t>
  </si>
  <si>
    <t>m2</t>
  </si>
  <si>
    <t>16</t>
  </si>
  <si>
    <t>767447814</t>
  </si>
  <si>
    <t>5</t>
  </si>
  <si>
    <t>776121111</t>
  </si>
  <si>
    <t>Příprava podkladu penetrace vodou ředitelná na savý podklad (válečkováním) ředěná v poměru 1:3 podlah</t>
  </si>
  <si>
    <t>-265820510</t>
  </si>
  <si>
    <t>6</t>
  </si>
  <si>
    <t>776141111</t>
  </si>
  <si>
    <t>Příprava podkladu vyrovnání samonivelační stěrkou podlah min.pevnosti 20 MPa, tloušťky do 3 mm</t>
  </si>
  <si>
    <t>-270049857</t>
  </si>
  <si>
    <t>7</t>
  </si>
  <si>
    <t>776201811</t>
  </si>
  <si>
    <t>Demontáž povlakových podlahovin lepených ručně bez podložky</t>
  </si>
  <si>
    <t>1408751696</t>
  </si>
  <si>
    <t>8</t>
  </si>
  <si>
    <t>776221111</t>
  </si>
  <si>
    <t>Montáž podlahovin z PVC lepením standardním lepidlem z pásů standardních, v případě potřeby doplnit přechodové lišty.</t>
  </si>
  <si>
    <t>2140423543</t>
  </si>
  <si>
    <t>8,55*5,35</t>
  </si>
  <si>
    <t>Součet</t>
  </si>
  <si>
    <t>9</t>
  </si>
  <si>
    <t>M</t>
  </si>
  <si>
    <t>28411020a</t>
  </si>
  <si>
    <t>PVC, tl. 2,5mm, tl.nášlapné vrstvy 0,7 mm, třída zátěže 34/43, hořlavost Cfl S1, úprava matná a světlá, odolná proti oděru, otlaku a trhání. Splňující požadavky na protiskluznost</t>
  </si>
  <si>
    <t>32</t>
  </si>
  <si>
    <t>618232277</t>
  </si>
  <si>
    <t>137,229*1,1 'Přepočtené koeficientem množství</t>
  </si>
  <si>
    <t>776223112</t>
  </si>
  <si>
    <t>Montáž podlahovin z PVC spoj podlah svařováním za studena</t>
  </si>
  <si>
    <t>m</t>
  </si>
  <si>
    <t>1892163261</t>
  </si>
  <si>
    <t>11</t>
  </si>
  <si>
    <t>776410811</t>
  </si>
  <si>
    <t>Demontáž soklíků nebo lišt pryžových nebo plastových</t>
  </si>
  <si>
    <t>1332519970</t>
  </si>
  <si>
    <t>12</t>
  </si>
  <si>
    <t>776421111</t>
  </si>
  <si>
    <t>Montáž lišt obvodových lepených</t>
  </si>
  <si>
    <t>1969886867</t>
  </si>
  <si>
    <t>13</t>
  </si>
  <si>
    <t>284110030a</t>
  </si>
  <si>
    <t>lišta speciální soklová PVC 30 x 30 mm role 50 m</t>
  </si>
  <si>
    <t>-398078361</t>
  </si>
  <si>
    <t>85*1,02 'Přepočtené koeficientem množství</t>
  </si>
  <si>
    <t>14</t>
  </si>
  <si>
    <t>776991121</t>
  </si>
  <si>
    <t>Ostatní práce údržba nových podlahovin po pokládce čištění základní</t>
  </si>
  <si>
    <t>1217341123</t>
  </si>
  <si>
    <t>776991821</t>
  </si>
  <si>
    <t>Ostatní práce odstranění lepidla ručně z podlah</t>
  </si>
  <si>
    <t>1103719033</t>
  </si>
  <si>
    <t>998776101</t>
  </si>
  <si>
    <t>Přesun hmot pro podlahy povlakové stanovený z hmotnosti přesunovaného materiálu vodorovná dopravní vzdálenost do 50 m v objektech výšky do 6 m</t>
  </si>
  <si>
    <t>-762926596</t>
  </si>
  <si>
    <t>17</t>
  </si>
  <si>
    <t>998776181</t>
  </si>
  <si>
    <t>Přesun hmot pro podlahy povlakové stanovený z hmotnosti přesunovaného materiálu Příplatek k cenám za přesun prováděný bez použití mechanizace pro jakoukoliv výšku objektu</t>
  </si>
  <si>
    <t>-1271599864</t>
  </si>
  <si>
    <t>3. - MŠ Pod lesem, Tylova čp. 2085</t>
  </si>
  <si>
    <t>1758413050</t>
  </si>
  <si>
    <t>-1297472316</t>
  </si>
  <si>
    <t>0,05*10 'Přepočtené koeficientem množství</t>
  </si>
  <si>
    <t>-1877871435</t>
  </si>
  <si>
    <t>1426013511</t>
  </si>
  <si>
    <t>-1269172047</t>
  </si>
  <si>
    <t>-1780444411</t>
  </si>
  <si>
    <t>774198027</t>
  </si>
  <si>
    <t>1127508939</t>
  </si>
  <si>
    <t>1902911681</t>
  </si>
  <si>
    <t>17,94*1,1 'Přepočtené koeficientem množství</t>
  </si>
  <si>
    <t>-1129692317</t>
  </si>
  <si>
    <t>-1306695060</t>
  </si>
  <si>
    <t>1457850391</t>
  </si>
  <si>
    <t>388720722</t>
  </si>
  <si>
    <t>18*1,02 'Přepočtené koeficientem množství</t>
  </si>
  <si>
    <t>54351848</t>
  </si>
  <si>
    <t>1521219697</t>
  </si>
  <si>
    <t>1339464813</t>
  </si>
  <si>
    <t>1212069194</t>
  </si>
  <si>
    <t>5. - MŠ Gorkého čp. 1614</t>
  </si>
  <si>
    <t>-1564139253</t>
  </si>
  <si>
    <t>-2100706235</t>
  </si>
  <si>
    <t>0,076*10 'Přepočtené koeficientem množství</t>
  </si>
  <si>
    <t>-484600966</t>
  </si>
  <si>
    <t>233139023</t>
  </si>
  <si>
    <t>789877471</t>
  </si>
  <si>
    <t>686009252</t>
  </si>
  <si>
    <t>-239260009</t>
  </si>
  <si>
    <t>538511614</t>
  </si>
  <si>
    <t>3,45*2,34</t>
  </si>
  <si>
    <t>5,4*3,47</t>
  </si>
  <si>
    <t>1787532959</t>
  </si>
  <si>
    <t>26,811*1,1 'Přepočtené koeficientem množství</t>
  </si>
  <si>
    <t>1289993600</t>
  </si>
  <si>
    <t>-48338467</t>
  </si>
  <si>
    <t>-1083919537</t>
  </si>
  <si>
    <t>-1982935295</t>
  </si>
  <si>
    <t>30*1,02 'Přepočtené koeficientem množství</t>
  </si>
  <si>
    <t>-1011144907</t>
  </si>
  <si>
    <t>1181454815</t>
  </si>
  <si>
    <t>1721574416</t>
  </si>
  <si>
    <t>-223637247</t>
  </si>
  <si>
    <t>8. - Družina 3. ZŠ</t>
  </si>
  <si>
    <t>-1257580164</t>
  </si>
  <si>
    <t>1467284054</t>
  </si>
  <si>
    <t>0,546*10 'Přepočtené koeficientem množství</t>
  </si>
  <si>
    <t>1948983959</t>
  </si>
  <si>
    <t>327476571</t>
  </si>
  <si>
    <t>1797384580</t>
  </si>
  <si>
    <t>309822967</t>
  </si>
  <si>
    <t>1897301414</t>
  </si>
  <si>
    <t>-1837361488</t>
  </si>
  <si>
    <t>7,9*5,6</t>
  </si>
  <si>
    <t>6*5,6</t>
  </si>
  <si>
    <t>7,8*5,6</t>
  </si>
  <si>
    <t>1879918565</t>
  </si>
  <si>
    <t>210*1,1 'Přepočtené koeficientem množství</t>
  </si>
  <si>
    <t>629001879</t>
  </si>
  <si>
    <t>-589798622</t>
  </si>
  <si>
    <t>84210007</t>
  </si>
  <si>
    <t>1682960450</t>
  </si>
  <si>
    <t>71*1,02 'Přepočtené koeficientem množství</t>
  </si>
  <si>
    <t>-52204413</t>
  </si>
  <si>
    <t>1947267884</t>
  </si>
  <si>
    <t>-1049452892</t>
  </si>
  <si>
    <t>-1456473292</t>
  </si>
  <si>
    <t>9. - MŠ Ladova</t>
  </si>
  <si>
    <t>-1355065361</t>
  </si>
  <si>
    <t>2106510320</t>
  </si>
  <si>
    <t>0,632*10 'Přepočtené koeficientem množství</t>
  </si>
  <si>
    <t>1920291138</t>
  </si>
  <si>
    <t>958501757</t>
  </si>
  <si>
    <t>2015499168</t>
  </si>
  <si>
    <t>-1029850369</t>
  </si>
  <si>
    <t>971392568</t>
  </si>
  <si>
    <t>-1037947072</t>
  </si>
  <si>
    <t>9*6,2</t>
  </si>
  <si>
    <t>9*6,1</t>
  </si>
  <si>
    <t>9*6,9</t>
  </si>
  <si>
    <t>6*5,92</t>
  </si>
  <si>
    <t>5,4*5,2</t>
  </si>
  <si>
    <t>-895426011</t>
  </si>
  <si>
    <t>236,4*1,1 'Přepočtené koeficientem množství</t>
  </si>
  <si>
    <t>2071660592</t>
  </si>
  <si>
    <t>680569647</t>
  </si>
  <si>
    <t>-2011995255</t>
  </si>
  <si>
    <t>671035631</t>
  </si>
  <si>
    <t>138*1,02 'Přepočtené koeficientem množství</t>
  </si>
  <si>
    <t>-1831923023</t>
  </si>
  <si>
    <t>1563289735</t>
  </si>
  <si>
    <t>1321295727</t>
  </si>
  <si>
    <t>821135488</t>
  </si>
  <si>
    <t>10. - ZŠ Hamr</t>
  </si>
  <si>
    <t>-405959096</t>
  </si>
  <si>
    <t>-558414831</t>
  </si>
  <si>
    <t>0,38*10 'Přepočtené koeficientem množství</t>
  </si>
  <si>
    <t>-1972390142</t>
  </si>
  <si>
    <t>-685383326</t>
  </si>
  <si>
    <t>-1820876955</t>
  </si>
  <si>
    <t>215865215</t>
  </si>
  <si>
    <t>1186577829</t>
  </si>
  <si>
    <t>-602290438</t>
  </si>
  <si>
    <t>8*9</t>
  </si>
  <si>
    <t>-13274959</t>
  </si>
  <si>
    <t>144*1,1 'Přepočtené koeficientem množství</t>
  </si>
  <si>
    <t>-1260429485</t>
  </si>
  <si>
    <t>544942434</t>
  </si>
  <si>
    <t>2023535325</t>
  </si>
  <si>
    <t>-1483056129</t>
  </si>
  <si>
    <t>68*1,02 'Přepočtené koeficientem množství</t>
  </si>
  <si>
    <t>-340271007</t>
  </si>
  <si>
    <t>-737159815</t>
  </si>
  <si>
    <t>178318360</t>
  </si>
  <si>
    <t>1840697382</t>
  </si>
  <si>
    <t>11. - ZŠ Janov, Přátelství čp. 160</t>
  </si>
  <si>
    <t>1317702493</t>
  </si>
  <si>
    <t>212216382</t>
  </si>
  <si>
    <t>0,209*10 'Přepočtené koeficientem množství</t>
  </si>
  <si>
    <t>-1001171245</t>
  </si>
  <si>
    <t>-221537851</t>
  </si>
  <si>
    <t>-1948292910</t>
  </si>
  <si>
    <t>-1784094880</t>
  </si>
  <si>
    <t>-1395470245</t>
  </si>
  <si>
    <t>-2111370050</t>
  </si>
  <si>
    <t>12*6,58</t>
  </si>
  <si>
    <t>-1418035312</t>
  </si>
  <si>
    <t>78,96*1,1 'Přepočtené koeficientem množství</t>
  </si>
  <si>
    <t>1581330854</t>
  </si>
  <si>
    <t>1256376355</t>
  </si>
  <si>
    <t>498644802</t>
  </si>
  <si>
    <t>-1484337916</t>
  </si>
  <si>
    <t>38*1,02 'Přepočtené koeficientem množství</t>
  </si>
  <si>
    <t>1038278681</t>
  </si>
  <si>
    <t>1630485878</t>
  </si>
  <si>
    <t>1638619630</t>
  </si>
  <si>
    <t>633779143</t>
  </si>
  <si>
    <t>12. - ZŠS Gluckova čp.101</t>
  </si>
  <si>
    <t>-24193200</t>
  </si>
  <si>
    <t>1188977427</t>
  </si>
  <si>
    <t>0,568*10 'Přepočtené koeficientem množství</t>
  </si>
  <si>
    <t>1061522098</t>
  </si>
  <si>
    <t>-1187178139</t>
  </si>
  <si>
    <t>-108532928</t>
  </si>
  <si>
    <t>-409316826</t>
  </si>
  <si>
    <t>-1215123215</t>
  </si>
  <si>
    <t>1129047242</t>
  </si>
  <si>
    <t>6,3*5,9</t>
  </si>
  <si>
    <t>6,7*3,7</t>
  </si>
  <si>
    <t>8,1*6,2</t>
  </si>
  <si>
    <t>8,1*6</t>
  </si>
  <si>
    <t>6,4*3,1</t>
  </si>
  <si>
    <t>6,3*6</t>
  </si>
  <si>
    <t>-1305732976</t>
  </si>
  <si>
    <t>218,42*1,1 'Přepočtené koeficientem množství</t>
  </si>
  <si>
    <t>152238972</t>
  </si>
  <si>
    <t>-628494893</t>
  </si>
  <si>
    <t>285448183</t>
  </si>
  <si>
    <t>-1732252475</t>
  </si>
  <si>
    <t>72*1,02 'Přepočtené koeficientem množství</t>
  </si>
  <si>
    <t>1449191928</t>
  </si>
  <si>
    <t>-1514459949</t>
  </si>
  <si>
    <t>1077591017</t>
  </si>
  <si>
    <t>-398042313</t>
  </si>
  <si>
    <t>15. - Schola Humanitas, Ukrajinská 379</t>
  </si>
  <si>
    <t>-1223254610</t>
  </si>
  <si>
    <t>-652294810</t>
  </si>
  <si>
    <t>0,521*10 'Přepočtené koeficientem množství</t>
  </si>
  <si>
    <t>228609777</t>
  </si>
  <si>
    <t>880468182</t>
  </si>
  <si>
    <t>385359356</t>
  </si>
  <si>
    <t>1486874258</t>
  </si>
  <si>
    <t>-451246453</t>
  </si>
  <si>
    <t>1244607134</t>
  </si>
  <si>
    <t>7,2*3,6</t>
  </si>
  <si>
    <t>7,6*3,9</t>
  </si>
  <si>
    <t>8*5,1</t>
  </si>
  <si>
    <t>6,4*5,6</t>
  </si>
  <si>
    <t>4,6*5,15</t>
  </si>
  <si>
    <t>4,3*5,6</t>
  </si>
  <si>
    <t>4,3*5</t>
  </si>
  <si>
    <t>-957421018</t>
  </si>
  <si>
    <t>201,47*1,1 'Přepočtené koeficientem množství</t>
  </si>
  <si>
    <t>375467625</t>
  </si>
  <si>
    <t>2089915832</t>
  </si>
  <si>
    <t>-1830573758</t>
  </si>
  <si>
    <t>1671075575</t>
  </si>
  <si>
    <t>58*1,02 'Přepočtené koeficientem množství</t>
  </si>
  <si>
    <t>1609343605</t>
  </si>
  <si>
    <t>2020127550</t>
  </si>
  <si>
    <t>88199287</t>
  </si>
  <si>
    <t>-46248484</t>
  </si>
  <si>
    <t>16. - ZŠS Šafaříkova čp. 991</t>
  </si>
  <si>
    <t>1979309718</t>
  </si>
  <si>
    <t>1459505625</t>
  </si>
  <si>
    <t>0,744*10 'Přepočtené koeficientem množství</t>
  </si>
  <si>
    <t>272711313</t>
  </si>
  <si>
    <t>-774416157</t>
  </si>
  <si>
    <t>-1252077619</t>
  </si>
  <si>
    <t>547963551</t>
  </si>
  <si>
    <t>2057868631</t>
  </si>
  <si>
    <t>-979129900</t>
  </si>
  <si>
    <t>8,79*6,3</t>
  </si>
  <si>
    <t>6,2*6</t>
  </si>
  <si>
    <t>6,15*2,8+6,15*3</t>
  </si>
  <si>
    <t>6,15*2,7</t>
  </si>
  <si>
    <t>8,7*6,15</t>
  </si>
  <si>
    <t>6,2*5,7</t>
  </si>
  <si>
    <t>-1067331913</t>
  </si>
  <si>
    <t>289,074*1,1 'Přepočtené koeficientem množství</t>
  </si>
  <si>
    <t>-1326729351</t>
  </si>
  <si>
    <t>1243876870</t>
  </si>
  <si>
    <t>1655802322</t>
  </si>
  <si>
    <t>-1232994722</t>
  </si>
  <si>
    <t>-86508652</t>
  </si>
  <si>
    <t>2031660910</t>
  </si>
  <si>
    <t>1326538904</t>
  </si>
  <si>
    <t>1969964027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</si>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</sst>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37" fillId="0" borderId="0" applyAlignment="0">
      <alignment vertical="top" wrapText="1"/>
      <protection locked="0"/>
    </xf>
  </cellStyleXfs>
  <cellXfs count="3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1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8" fillId="0" borderId="17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4" fillId="0" borderId="17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22" xfId="0" applyNumberFormat="1" applyFont="1" applyBorder="1" applyAlignment="1" applyProtection="1">
      <alignment vertical="center"/>
    </xf>
    <xf numFmtId="4" fontId="24" fillId="0" borderId="23" xfId="0" applyNumberFormat="1" applyFont="1" applyBorder="1" applyAlignment="1" applyProtection="1">
      <alignment vertical="center"/>
    </xf>
    <xf numFmtId="166" fontId="24" fillId="0" borderId="23" xfId="0" applyNumberFormat="1" applyFont="1" applyBorder="1" applyAlignment="1" applyProtection="1">
      <alignment vertical="center"/>
    </xf>
    <xf numFmtId="4" fontId="24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6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7" fillId="0" borderId="15" xfId="0" applyNumberFormat="1" applyFont="1" applyBorder="1" applyAlignment="1" applyProtection="1"/>
    <xf numFmtId="166" fontId="27" fillId="0" borderId="16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1" fillId="0" borderId="27" xfId="0" applyFont="1" applyBorder="1" applyAlignment="1" applyProtection="1">
      <alignment horizontal="center" vertical="center"/>
    </xf>
    <xf numFmtId="49" fontId="31" fillId="0" borderId="27" xfId="0" applyNumberFormat="1" applyFont="1" applyBorder="1" applyAlignment="1" applyProtection="1">
      <alignment horizontal="left" vertical="center" wrapText="1"/>
    </xf>
    <xf numFmtId="0" fontId="31" fillId="0" borderId="27" xfId="0" applyFont="1" applyBorder="1" applyAlignment="1" applyProtection="1">
      <alignment horizontal="left" vertical="center" wrapText="1"/>
    </xf>
    <xf numFmtId="0" fontId="31" fillId="0" borderId="27" xfId="0" applyFont="1" applyBorder="1" applyAlignment="1" applyProtection="1">
      <alignment horizontal="center" vertical="center" wrapText="1"/>
    </xf>
    <xf numFmtId="167" fontId="31" fillId="0" borderId="27" xfId="0" applyNumberFormat="1" applyFont="1" applyBorder="1" applyAlignment="1" applyProtection="1">
      <alignment vertical="center"/>
    </xf>
    <xf numFmtId="4" fontId="31" fillId="3" borderId="27" xfId="0" applyNumberFormat="1" applyFont="1" applyFill="1" applyBorder="1" applyAlignment="1" applyProtection="1">
      <alignment vertical="center"/>
      <protection locked="0"/>
    </xf>
    <xf numFmtId="4" fontId="31" fillId="0" borderId="27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1" fillId="3" borderId="27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6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8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Alignment="1" applyProtection="1">
      <alignment horizontal="left" vertical="center" wrapText="1"/>
    </xf>
    <xf numFmtId="0" fontId="32" fillId="2" borderId="0" xfId="1" applyFill="1"/>
    <xf numFmtId="0" fontId="33" fillId="0" borderId="0" xfId="1" applyFont="1" applyAlignment="1">
      <alignment horizontal="center"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0" fontId="36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35" fillId="2" borderId="0" xfId="0" applyFont="1" applyFill="1" applyAlignment="1" applyProtection="1">
      <alignment vertical="center"/>
    </xf>
    <xf numFmtId="0" fontId="34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vertical="center"/>
    </xf>
    <xf numFmtId="0" fontId="36" fillId="2" borderId="0" xfId="1" applyFont="1" applyFill="1" applyAlignment="1">
      <alignment vertical="center"/>
    </xf>
    <xf numFmtId="0" fontId="35" fillId="2" borderId="0" xfId="0" applyFont="1" applyFill="1" applyAlignment="1" applyProtection="1">
      <alignment vertical="center"/>
      <protection locked="0"/>
    </xf>
    <xf numFmtId="0" fontId="37" fillId="0" borderId="0" xfId="2" applyAlignment="1">
      <alignment vertical="top"/>
      <protection locked="0"/>
    </xf>
    <xf numFmtId="0" fontId="38" fillId="0" borderId="28" xfId="2" applyFont="1" applyBorder="1" applyAlignment="1">
      <alignment vertical="center" wrapText="1"/>
      <protection locked="0"/>
    </xf>
    <xf numFmtId="0" fontId="38" fillId="0" borderId="29" xfId="2" applyFont="1" applyBorder="1" applyAlignment="1">
      <alignment vertical="center" wrapText="1"/>
      <protection locked="0"/>
    </xf>
    <xf numFmtId="0" fontId="38" fillId="0" borderId="30" xfId="2" applyFont="1" applyBorder="1" applyAlignment="1">
      <alignment vertical="center" wrapText="1"/>
      <protection locked="0"/>
    </xf>
    <xf numFmtId="0" fontId="38" fillId="0" borderId="31" xfId="2" applyFont="1" applyBorder="1" applyAlignment="1">
      <alignment horizontal="center" vertical="center" wrapText="1"/>
      <protection locked="0"/>
    </xf>
    <xf numFmtId="0" fontId="39" fillId="0" borderId="0" xfId="2" applyFont="1" applyBorder="1" applyAlignment="1">
      <alignment horizontal="center" vertical="center" wrapText="1"/>
      <protection locked="0"/>
    </xf>
    <xf numFmtId="0" fontId="38" fillId="0" borderId="32" xfId="2" applyFont="1" applyBorder="1" applyAlignment="1">
      <alignment horizontal="center" vertical="center" wrapText="1"/>
      <protection locked="0"/>
    </xf>
    <xf numFmtId="0" fontId="37" fillId="0" borderId="0" xfId="2" applyAlignment="1">
      <alignment horizontal="center" vertical="center"/>
      <protection locked="0"/>
    </xf>
    <xf numFmtId="0" fontId="38" fillId="0" borderId="31" xfId="2" applyFont="1" applyBorder="1" applyAlignment="1">
      <alignment vertical="center" wrapText="1"/>
      <protection locked="0"/>
    </xf>
    <xf numFmtId="0" fontId="40" fillId="0" borderId="33" xfId="2" applyFont="1" applyBorder="1" applyAlignment="1">
      <alignment horizontal="left" wrapText="1"/>
      <protection locked="0"/>
    </xf>
    <xf numFmtId="0" fontId="38" fillId="0" borderId="32" xfId="2" applyFont="1" applyBorder="1" applyAlignment="1">
      <alignment vertical="center" wrapText="1"/>
      <protection locked="0"/>
    </xf>
    <xf numFmtId="0" fontId="40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49" fontId="41" fillId="0" borderId="0" xfId="2" applyNumberFormat="1" applyFont="1" applyBorder="1" applyAlignment="1">
      <alignment horizontal="left" vertical="center" wrapText="1"/>
      <protection locked="0"/>
    </xf>
    <xf numFmtId="49" fontId="41" fillId="0" borderId="0" xfId="2" applyNumberFormat="1" applyFont="1" applyBorder="1" applyAlignment="1">
      <alignment vertical="center" wrapText="1"/>
      <protection locked="0"/>
    </xf>
    <xf numFmtId="0" fontId="38" fillId="0" borderId="34" xfId="2" applyFont="1" applyBorder="1" applyAlignment="1">
      <alignment vertical="center" wrapText="1"/>
      <protection locked="0"/>
    </xf>
    <xf numFmtId="0" fontId="44" fillId="0" borderId="33" xfId="2" applyFont="1" applyBorder="1" applyAlignment="1">
      <alignment vertical="center" wrapText="1"/>
      <protection locked="0"/>
    </xf>
    <xf numFmtId="0" fontId="38" fillId="0" borderId="35" xfId="2" applyFont="1" applyBorder="1" applyAlignment="1">
      <alignment vertical="center" wrapText="1"/>
      <protection locked="0"/>
    </xf>
    <xf numFmtId="0" fontId="38" fillId="0" borderId="0" xfId="2" applyFont="1" applyBorder="1" applyAlignment="1">
      <alignment vertical="top"/>
      <protection locked="0"/>
    </xf>
    <xf numFmtId="0" fontId="38" fillId="0" borderId="0" xfId="2" applyFont="1" applyAlignment="1">
      <alignment vertical="top"/>
      <protection locked="0"/>
    </xf>
    <xf numFmtId="0" fontId="38" fillId="0" borderId="28" xfId="2" applyFont="1" applyBorder="1" applyAlignment="1">
      <alignment horizontal="left" vertical="center"/>
      <protection locked="0"/>
    </xf>
    <xf numFmtId="0" fontId="38" fillId="0" borderId="29" xfId="2" applyFont="1" applyBorder="1" applyAlignment="1">
      <alignment horizontal="left" vertical="center"/>
      <protection locked="0"/>
    </xf>
    <xf numFmtId="0" fontId="38" fillId="0" borderId="30" xfId="2" applyFont="1" applyBorder="1" applyAlignment="1">
      <alignment horizontal="left" vertical="center"/>
      <protection locked="0"/>
    </xf>
    <xf numFmtId="0" fontId="38" fillId="0" borderId="31" xfId="2" applyFont="1" applyBorder="1" applyAlignment="1">
      <alignment horizontal="left" vertical="center"/>
      <protection locked="0"/>
    </xf>
    <xf numFmtId="0" fontId="39" fillId="0" borderId="0" xfId="2" applyFont="1" applyBorder="1" applyAlignment="1">
      <alignment horizontal="center" vertical="center"/>
      <protection locked="0"/>
    </xf>
    <xf numFmtId="0" fontId="38" fillId="0" borderId="32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/>
      <protection locked="0"/>
    </xf>
    <xf numFmtId="0" fontId="45" fillId="0" borderId="0" xfId="2" applyFont="1" applyAlignment="1">
      <alignment horizontal="left" vertical="center"/>
      <protection locked="0"/>
    </xf>
    <xf numFmtId="0" fontId="40" fillId="0" borderId="33" xfId="2" applyFont="1" applyBorder="1" applyAlignment="1">
      <alignment horizontal="left" vertical="center"/>
      <protection locked="0"/>
    </xf>
    <xf numFmtId="0" fontId="40" fillId="0" borderId="33" xfId="2" applyFont="1" applyBorder="1" applyAlignment="1">
      <alignment horizontal="center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1" fillId="0" borderId="0" xfId="2" applyFont="1" applyAlignment="1">
      <alignment horizontal="left" vertical="center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1" fillId="0" borderId="0" xfId="2" applyFont="1" applyFill="1" applyBorder="1" applyAlignment="1">
      <alignment horizontal="left" vertical="center"/>
      <protection locked="0"/>
    </xf>
    <xf numFmtId="0" fontId="41" fillId="0" borderId="0" xfId="2" applyFont="1" applyFill="1" applyBorder="1" applyAlignment="1">
      <alignment horizontal="center" vertical="center"/>
      <protection locked="0"/>
    </xf>
    <xf numFmtId="0" fontId="38" fillId="0" borderId="34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38" fillId="0" borderId="35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1" fillId="0" borderId="33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center" vertical="center" wrapText="1"/>
      <protection locked="0"/>
    </xf>
    <xf numFmtId="0" fontId="38" fillId="0" borderId="28" xfId="2" applyFont="1" applyBorder="1" applyAlignment="1">
      <alignment horizontal="left" vertical="center" wrapText="1"/>
      <protection locked="0"/>
    </xf>
    <xf numFmtId="0" fontId="38" fillId="0" borderId="29" xfId="2" applyFont="1" applyBorder="1" applyAlignment="1">
      <alignment horizontal="left" vertical="center" wrapText="1"/>
      <protection locked="0"/>
    </xf>
    <xf numFmtId="0" fontId="38" fillId="0" borderId="30" xfId="2" applyFont="1" applyBorder="1" applyAlignment="1">
      <alignment horizontal="left" vertical="center" wrapText="1"/>
      <protection locked="0"/>
    </xf>
    <xf numFmtId="0" fontId="38" fillId="0" borderId="31" xfId="2" applyFont="1" applyBorder="1" applyAlignment="1">
      <alignment horizontal="left" vertical="center" wrapText="1"/>
      <protection locked="0"/>
    </xf>
    <xf numFmtId="0" fontId="38" fillId="0" borderId="32" xfId="2" applyFont="1" applyBorder="1" applyAlignment="1">
      <alignment horizontal="left" vertical="center" wrapText="1"/>
      <protection locked="0"/>
    </xf>
    <xf numFmtId="0" fontId="45" fillId="0" borderId="31" xfId="2" applyFont="1" applyBorder="1" applyAlignment="1">
      <alignment horizontal="left" vertical="center" wrapText="1"/>
      <protection locked="0"/>
    </xf>
    <xf numFmtId="0" fontId="45" fillId="0" borderId="32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1" fillId="0" borderId="34" xfId="2" applyFont="1" applyBorder="1" applyAlignment="1">
      <alignment horizontal="left" vertical="center" wrapText="1"/>
      <protection locked="0"/>
    </xf>
    <xf numFmtId="0" fontId="41" fillId="0" borderId="33" xfId="2" applyFont="1" applyBorder="1" applyAlignment="1">
      <alignment horizontal="left" vertical="center" wrapText="1"/>
      <protection locked="0"/>
    </xf>
    <xf numFmtId="0" fontId="41" fillId="0" borderId="35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0" xfId="2" applyFont="1" applyBorder="1" applyAlignment="1">
      <alignment horizontal="center" vertical="top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5" fillId="0" borderId="0" xfId="2" applyFont="1" applyAlignment="1">
      <alignment vertical="center"/>
      <protection locked="0"/>
    </xf>
    <xf numFmtId="0" fontId="40" fillId="0" borderId="0" xfId="2" applyFont="1" applyBorder="1" applyAlignment="1">
      <alignment vertical="center"/>
      <protection locked="0"/>
    </xf>
    <xf numFmtId="0" fontId="45" fillId="0" borderId="33" xfId="2" applyFont="1" applyBorder="1" applyAlignment="1">
      <alignment vertical="center"/>
      <protection locked="0"/>
    </xf>
    <xf numFmtId="0" fontId="40" fillId="0" borderId="33" xfId="2" applyFont="1" applyBorder="1" applyAlignment="1">
      <alignment vertical="center"/>
      <protection locked="0"/>
    </xf>
    <xf numFmtId="0" fontId="37" fillId="0" borderId="0" xfId="2" applyBorder="1" applyAlignment="1">
      <alignment vertical="top"/>
      <protection locked="0"/>
    </xf>
    <xf numFmtId="49" fontId="41" fillId="0" borderId="0" xfId="2" applyNumberFormat="1" applyFont="1" applyBorder="1" applyAlignment="1">
      <alignment horizontal="left" vertical="center"/>
      <protection locked="0"/>
    </xf>
    <xf numFmtId="0" fontId="37" fillId="0" borderId="33" xfId="2" applyBorder="1" applyAlignment="1">
      <alignment vertical="top"/>
      <protection locked="0"/>
    </xf>
    <xf numFmtId="0" fontId="40" fillId="0" borderId="33" xfId="2" applyFont="1" applyBorder="1" applyAlignment="1">
      <alignment horizontal="left"/>
      <protection locked="0"/>
    </xf>
    <xf numFmtId="0" fontId="45" fillId="0" borderId="33" xfId="2" applyFont="1" applyBorder="1" applyAlignment="1">
      <protection locked="0"/>
    </xf>
    <xf numFmtId="0" fontId="40" fillId="0" borderId="33" xfId="2" applyFont="1" applyBorder="1" applyAlignment="1">
      <alignment horizontal="left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38" fillId="0" borderId="31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38" fillId="0" borderId="32" xfId="2" applyFont="1" applyBorder="1" applyAlignment="1">
      <alignment vertical="top"/>
      <protection locked="0"/>
    </xf>
    <xf numFmtId="0" fontId="38" fillId="0" borderId="0" xfId="2" applyFont="1" applyBorder="1" applyAlignment="1">
      <alignment horizontal="center" vertical="center"/>
      <protection locked="0"/>
    </xf>
    <xf numFmtId="0" fontId="38" fillId="0" borderId="0" xfId="2" applyFont="1" applyBorder="1" applyAlignment="1">
      <alignment horizontal="left" vertical="top"/>
      <protection locked="0"/>
    </xf>
    <xf numFmtId="0" fontId="38" fillId="0" borderId="34" xfId="2" applyFont="1" applyBorder="1" applyAlignment="1">
      <alignment vertical="top"/>
      <protection locked="0"/>
    </xf>
    <xf numFmtId="0" fontId="38" fillId="0" borderId="33" xfId="2" applyFont="1" applyBorder="1" applyAlignment="1">
      <alignment vertical="top"/>
      <protection locked="0"/>
    </xf>
    <xf numFmtId="0" fontId="38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BBC4C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372D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173B2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BAD4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BC02F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421E1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EBB85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2BB65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94ED4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FC5C5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E8B7F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80" t="s">
        <v>0</v>
      </c>
      <c r="B1" s="281"/>
      <c r="C1" s="281"/>
      <c r="D1" s="282" t="s">
        <v>1</v>
      </c>
      <c r="E1" s="281"/>
      <c r="F1" s="281"/>
      <c r="G1" s="281"/>
      <c r="H1" s="281"/>
      <c r="I1" s="281"/>
      <c r="J1" s="281"/>
      <c r="K1" s="283" t="s">
        <v>440</v>
      </c>
      <c r="L1" s="283"/>
      <c r="M1" s="283"/>
      <c r="N1" s="283"/>
      <c r="O1" s="283"/>
      <c r="P1" s="283"/>
      <c r="Q1" s="283"/>
      <c r="R1" s="283"/>
      <c r="S1" s="283"/>
      <c r="T1" s="281"/>
      <c r="U1" s="281"/>
      <c r="V1" s="281"/>
      <c r="W1" s="283" t="s">
        <v>441</v>
      </c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75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  <c r="BV1" s="15" t="s">
        <v>5</v>
      </c>
    </row>
    <row r="2" spans="1:74" ht="36.950000000000003" customHeight="1" x14ac:dyDescent="0.3"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S2" s="16" t="s">
        <v>6</v>
      </c>
      <c r="BT2" s="16" t="s">
        <v>7</v>
      </c>
    </row>
    <row r="3" spans="1:74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6</v>
      </c>
      <c r="BT3" s="16" t="s">
        <v>8</v>
      </c>
    </row>
    <row r="4" spans="1:74" ht="36.950000000000003" customHeight="1" x14ac:dyDescent="0.3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10</v>
      </c>
      <c r="BE4" s="25" t="s">
        <v>11</v>
      </c>
      <c r="BS4" s="16" t="s">
        <v>12</v>
      </c>
    </row>
    <row r="5" spans="1:74" ht="14.45" customHeight="1" x14ac:dyDescent="0.3">
      <c r="B5" s="20"/>
      <c r="C5" s="21"/>
      <c r="D5" s="26" t="s">
        <v>13</v>
      </c>
      <c r="E5" s="21"/>
      <c r="F5" s="21"/>
      <c r="G5" s="21"/>
      <c r="H5" s="21"/>
      <c r="I5" s="21"/>
      <c r="J5" s="21"/>
      <c r="K5" s="236" t="s">
        <v>14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1"/>
      <c r="AQ5" s="23"/>
      <c r="BE5" s="232" t="s">
        <v>15</v>
      </c>
      <c r="BS5" s="16" t="s">
        <v>6</v>
      </c>
    </row>
    <row r="6" spans="1:74" ht="36.950000000000003" customHeight="1" x14ac:dyDescent="0.3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38" t="s">
        <v>17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1"/>
      <c r="AQ6" s="23"/>
      <c r="BE6" s="233"/>
      <c r="BS6" s="16" t="s">
        <v>18</v>
      </c>
    </row>
    <row r="7" spans="1:74" ht="14.45" customHeight="1" x14ac:dyDescent="0.3">
      <c r="B7" s="20"/>
      <c r="C7" s="21"/>
      <c r="D7" s="29" t="s">
        <v>19</v>
      </c>
      <c r="E7" s="21"/>
      <c r="F7" s="21"/>
      <c r="G7" s="21"/>
      <c r="H7" s="21"/>
      <c r="I7" s="21"/>
      <c r="J7" s="21"/>
      <c r="K7" s="27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9" t="s">
        <v>21</v>
      </c>
      <c r="AL7" s="21"/>
      <c r="AM7" s="21"/>
      <c r="AN7" s="27" t="s">
        <v>20</v>
      </c>
      <c r="AO7" s="21"/>
      <c r="AP7" s="21"/>
      <c r="AQ7" s="23"/>
      <c r="BE7" s="233"/>
      <c r="BS7" s="16" t="s">
        <v>14</v>
      </c>
    </row>
    <row r="8" spans="1:74" ht="14.45" customHeight="1" x14ac:dyDescent="0.3">
      <c r="B8" s="20"/>
      <c r="C8" s="21"/>
      <c r="D8" s="29" t="s">
        <v>22</v>
      </c>
      <c r="E8" s="21"/>
      <c r="F8" s="21"/>
      <c r="G8" s="21"/>
      <c r="H8" s="21"/>
      <c r="I8" s="21"/>
      <c r="J8" s="21"/>
      <c r="K8" s="27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9" t="s">
        <v>24</v>
      </c>
      <c r="AL8" s="21"/>
      <c r="AM8" s="21"/>
      <c r="AN8" s="30" t="s">
        <v>25</v>
      </c>
      <c r="AO8" s="21"/>
      <c r="AP8" s="21"/>
      <c r="AQ8" s="23"/>
      <c r="BE8" s="233"/>
      <c r="BS8" s="16" t="s">
        <v>26</v>
      </c>
    </row>
    <row r="9" spans="1:74" ht="14.45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  <c r="BE9" s="233"/>
      <c r="BS9" s="16" t="s">
        <v>27</v>
      </c>
    </row>
    <row r="10" spans="1:74" ht="14.45" customHeight="1" x14ac:dyDescent="0.3">
      <c r="B10" s="20"/>
      <c r="C10" s="21"/>
      <c r="D10" s="29" t="s">
        <v>28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9" t="s">
        <v>29</v>
      </c>
      <c r="AL10" s="21"/>
      <c r="AM10" s="21"/>
      <c r="AN10" s="27" t="s">
        <v>20</v>
      </c>
      <c r="AO10" s="21"/>
      <c r="AP10" s="21"/>
      <c r="AQ10" s="23"/>
      <c r="BE10" s="233"/>
      <c r="BS10" s="16" t="s">
        <v>18</v>
      </c>
    </row>
    <row r="11" spans="1:74" ht="18.399999999999999" customHeight="1" x14ac:dyDescent="0.3">
      <c r="B11" s="20"/>
      <c r="C11" s="21"/>
      <c r="D11" s="21"/>
      <c r="E11" s="27" t="s">
        <v>30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9" t="s">
        <v>31</v>
      </c>
      <c r="AL11" s="21"/>
      <c r="AM11" s="21"/>
      <c r="AN11" s="27" t="s">
        <v>20</v>
      </c>
      <c r="AO11" s="21"/>
      <c r="AP11" s="21"/>
      <c r="AQ11" s="23"/>
      <c r="BE11" s="233"/>
      <c r="BS11" s="16" t="s">
        <v>18</v>
      </c>
    </row>
    <row r="12" spans="1:74" ht="6.95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E12" s="233"/>
      <c r="BS12" s="16" t="s">
        <v>18</v>
      </c>
    </row>
    <row r="13" spans="1:74" ht="14.45" customHeight="1" x14ac:dyDescent="0.3">
      <c r="B13" s="20"/>
      <c r="C13" s="21"/>
      <c r="D13" s="29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9" t="s">
        <v>29</v>
      </c>
      <c r="AL13" s="21"/>
      <c r="AM13" s="21"/>
      <c r="AN13" s="31" t="s">
        <v>33</v>
      </c>
      <c r="AO13" s="21"/>
      <c r="AP13" s="21"/>
      <c r="AQ13" s="23"/>
      <c r="BE13" s="233"/>
      <c r="BS13" s="16" t="s">
        <v>18</v>
      </c>
    </row>
    <row r="14" spans="1:74" x14ac:dyDescent="0.3">
      <c r="B14" s="20"/>
      <c r="C14" s="21"/>
      <c r="D14" s="21"/>
      <c r="E14" s="239" t="s">
        <v>33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9" t="s">
        <v>31</v>
      </c>
      <c r="AL14" s="21"/>
      <c r="AM14" s="21"/>
      <c r="AN14" s="31" t="s">
        <v>33</v>
      </c>
      <c r="AO14" s="21"/>
      <c r="AP14" s="21"/>
      <c r="AQ14" s="23"/>
      <c r="BE14" s="233"/>
      <c r="BS14" s="16" t="s">
        <v>18</v>
      </c>
    </row>
    <row r="15" spans="1:74" ht="6.95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E15" s="233"/>
      <c r="BS15" s="16" t="s">
        <v>4</v>
      </c>
    </row>
    <row r="16" spans="1:74" ht="14.45" customHeight="1" x14ac:dyDescent="0.3">
      <c r="B16" s="20"/>
      <c r="C16" s="21"/>
      <c r="D16" s="29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9" t="s">
        <v>29</v>
      </c>
      <c r="AL16" s="21"/>
      <c r="AM16" s="21"/>
      <c r="AN16" s="27" t="s">
        <v>20</v>
      </c>
      <c r="AO16" s="21"/>
      <c r="AP16" s="21"/>
      <c r="AQ16" s="23"/>
      <c r="BE16" s="233"/>
      <c r="BS16" s="16" t="s">
        <v>4</v>
      </c>
    </row>
    <row r="17" spans="2:71" ht="18.399999999999999" customHeight="1" x14ac:dyDescent="0.3">
      <c r="B17" s="20"/>
      <c r="C17" s="21"/>
      <c r="D17" s="21"/>
      <c r="E17" s="27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9" t="s">
        <v>31</v>
      </c>
      <c r="AL17" s="21"/>
      <c r="AM17" s="21"/>
      <c r="AN17" s="27" t="s">
        <v>20</v>
      </c>
      <c r="AO17" s="21"/>
      <c r="AP17" s="21"/>
      <c r="AQ17" s="23"/>
      <c r="BE17" s="233"/>
      <c r="BS17" s="16" t="s">
        <v>36</v>
      </c>
    </row>
    <row r="18" spans="2:71" ht="6.95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E18" s="233"/>
      <c r="BS18" s="16" t="s">
        <v>6</v>
      </c>
    </row>
    <row r="19" spans="2:71" ht="14.45" customHeight="1" x14ac:dyDescent="0.3">
      <c r="B19" s="20"/>
      <c r="C19" s="21"/>
      <c r="D19" s="29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E19" s="233"/>
      <c r="BS19" s="16" t="s">
        <v>6</v>
      </c>
    </row>
    <row r="20" spans="2:71" ht="22.5" customHeight="1" x14ac:dyDescent="0.3">
      <c r="B20" s="20"/>
      <c r="C20" s="21"/>
      <c r="D20" s="21"/>
      <c r="E20" s="240" t="s">
        <v>20</v>
      </c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1"/>
      <c r="AP20" s="21"/>
      <c r="AQ20" s="23"/>
      <c r="BE20" s="233"/>
      <c r="BS20" s="16" t="s">
        <v>4</v>
      </c>
    </row>
    <row r="21" spans="2:71" ht="6.95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  <c r="BE21" s="233"/>
    </row>
    <row r="22" spans="2:71" ht="6.95" customHeight="1" x14ac:dyDescent="0.3">
      <c r="B22" s="20"/>
      <c r="C22" s="2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1"/>
      <c r="AQ22" s="23"/>
      <c r="BE22" s="233"/>
    </row>
    <row r="23" spans="2:71" s="1" customFormat="1" ht="25.9" customHeight="1" x14ac:dyDescent="0.3">
      <c r="B23" s="33"/>
      <c r="C23" s="34"/>
      <c r="D23" s="35" t="s">
        <v>38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241">
        <f>ROUND(AG51,2)</f>
        <v>0</v>
      </c>
      <c r="AL23" s="242"/>
      <c r="AM23" s="242"/>
      <c r="AN23" s="242"/>
      <c r="AO23" s="242"/>
      <c r="AP23" s="34"/>
      <c r="AQ23" s="37"/>
      <c r="BE23" s="234"/>
    </row>
    <row r="24" spans="2:7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  <c r="BE24" s="234"/>
    </row>
    <row r="25" spans="2:71" s="1" customFormat="1" ht="13.5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243" t="s">
        <v>39</v>
      </c>
      <c r="M25" s="244"/>
      <c r="N25" s="244"/>
      <c r="O25" s="244"/>
      <c r="P25" s="34"/>
      <c r="Q25" s="34"/>
      <c r="R25" s="34"/>
      <c r="S25" s="34"/>
      <c r="T25" s="34"/>
      <c r="U25" s="34"/>
      <c r="V25" s="34"/>
      <c r="W25" s="243" t="s">
        <v>40</v>
      </c>
      <c r="X25" s="244"/>
      <c r="Y25" s="244"/>
      <c r="Z25" s="244"/>
      <c r="AA25" s="244"/>
      <c r="AB25" s="244"/>
      <c r="AC25" s="244"/>
      <c r="AD25" s="244"/>
      <c r="AE25" s="244"/>
      <c r="AF25" s="34"/>
      <c r="AG25" s="34"/>
      <c r="AH25" s="34"/>
      <c r="AI25" s="34"/>
      <c r="AJ25" s="34"/>
      <c r="AK25" s="243" t="s">
        <v>41</v>
      </c>
      <c r="AL25" s="244"/>
      <c r="AM25" s="244"/>
      <c r="AN25" s="244"/>
      <c r="AO25" s="244"/>
      <c r="AP25" s="34"/>
      <c r="AQ25" s="37"/>
      <c r="BE25" s="234"/>
    </row>
    <row r="26" spans="2:71" s="2" customFormat="1" ht="14.45" customHeight="1" x14ac:dyDescent="0.3">
      <c r="B26" s="39"/>
      <c r="C26" s="40"/>
      <c r="D26" s="41" t="s">
        <v>42</v>
      </c>
      <c r="E26" s="40"/>
      <c r="F26" s="41" t="s">
        <v>43</v>
      </c>
      <c r="G26" s="40"/>
      <c r="H26" s="40"/>
      <c r="I26" s="40"/>
      <c r="J26" s="40"/>
      <c r="K26" s="40"/>
      <c r="L26" s="245">
        <v>0.21</v>
      </c>
      <c r="M26" s="246"/>
      <c r="N26" s="246"/>
      <c r="O26" s="246"/>
      <c r="P26" s="40"/>
      <c r="Q26" s="40"/>
      <c r="R26" s="40"/>
      <c r="S26" s="40"/>
      <c r="T26" s="40"/>
      <c r="U26" s="40"/>
      <c r="V26" s="40"/>
      <c r="W26" s="247">
        <f>ROUND(AZ51,2)</f>
        <v>0</v>
      </c>
      <c r="X26" s="246"/>
      <c r="Y26" s="246"/>
      <c r="Z26" s="246"/>
      <c r="AA26" s="246"/>
      <c r="AB26" s="246"/>
      <c r="AC26" s="246"/>
      <c r="AD26" s="246"/>
      <c r="AE26" s="246"/>
      <c r="AF26" s="40"/>
      <c r="AG26" s="40"/>
      <c r="AH26" s="40"/>
      <c r="AI26" s="40"/>
      <c r="AJ26" s="40"/>
      <c r="AK26" s="247">
        <f>ROUND(AV51,2)</f>
        <v>0</v>
      </c>
      <c r="AL26" s="246"/>
      <c r="AM26" s="246"/>
      <c r="AN26" s="246"/>
      <c r="AO26" s="246"/>
      <c r="AP26" s="40"/>
      <c r="AQ26" s="42"/>
      <c r="BE26" s="235"/>
    </row>
    <row r="27" spans="2:71" s="2" customFormat="1" ht="14.45" customHeight="1" x14ac:dyDescent="0.3">
      <c r="B27" s="39"/>
      <c r="C27" s="40"/>
      <c r="D27" s="40"/>
      <c r="E27" s="40"/>
      <c r="F27" s="41" t="s">
        <v>44</v>
      </c>
      <c r="G27" s="40"/>
      <c r="H27" s="40"/>
      <c r="I27" s="40"/>
      <c r="J27" s="40"/>
      <c r="K27" s="40"/>
      <c r="L27" s="245">
        <v>0.15</v>
      </c>
      <c r="M27" s="246"/>
      <c r="N27" s="246"/>
      <c r="O27" s="246"/>
      <c r="P27" s="40"/>
      <c r="Q27" s="40"/>
      <c r="R27" s="40"/>
      <c r="S27" s="40"/>
      <c r="T27" s="40"/>
      <c r="U27" s="40"/>
      <c r="V27" s="40"/>
      <c r="W27" s="247">
        <f>ROUND(BA51,2)</f>
        <v>0</v>
      </c>
      <c r="X27" s="246"/>
      <c r="Y27" s="246"/>
      <c r="Z27" s="246"/>
      <c r="AA27" s="246"/>
      <c r="AB27" s="246"/>
      <c r="AC27" s="246"/>
      <c r="AD27" s="246"/>
      <c r="AE27" s="246"/>
      <c r="AF27" s="40"/>
      <c r="AG27" s="40"/>
      <c r="AH27" s="40"/>
      <c r="AI27" s="40"/>
      <c r="AJ27" s="40"/>
      <c r="AK27" s="247">
        <f>ROUND(AW51,2)</f>
        <v>0</v>
      </c>
      <c r="AL27" s="246"/>
      <c r="AM27" s="246"/>
      <c r="AN27" s="246"/>
      <c r="AO27" s="246"/>
      <c r="AP27" s="40"/>
      <c r="AQ27" s="42"/>
      <c r="BE27" s="235"/>
    </row>
    <row r="28" spans="2:71" s="2" customFormat="1" ht="14.45" hidden="1" customHeight="1" x14ac:dyDescent="0.3">
      <c r="B28" s="39"/>
      <c r="C28" s="40"/>
      <c r="D28" s="40"/>
      <c r="E28" s="40"/>
      <c r="F28" s="41" t="s">
        <v>45</v>
      </c>
      <c r="G28" s="40"/>
      <c r="H28" s="40"/>
      <c r="I28" s="40"/>
      <c r="J28" s="40"/>
      <c r="K28" s="40"/>
      <c r="L28" s="245">
        <v>0.21</v>
      </c>
      <c r="M28" s="246"/>
      <c r="N28" s="246"/>
      <c r="O28" s="246"/>
      <c r="P28" s="40"/>
      <c r="Q28" s="40"/>
      <c r="R28" s="40"/>
      <c r="S28" s="40"/>
      <c r="T28" s="40"/>
      <c r="U28" s="40"/>
      <c r="V28" s="40"/>
      <c r="W28" s="247">
        <f>ROUND(BB51,2)</f>
        <v>0</v>
      </c>
      <c r="X28" s="246"/>
      <c r="Y28" s="246"/>
      <c r="Z28" s="246"/>
      <c r="AA28" s="246"/>
      <c r="AB28" s="246"/>
      <c r="AC28" s="246"/>
      <c r="AD28" s="246"/>
      <c r="AE28" s="246"/>
      <c r="AF28" s="40"/>
      <c r="AG28" s="40"/>
      <c r="AH28" s="40"/>
      <c r="AI28" s="40"/>
      <c r="AJ28" s="40"/>
      <c r="AK28" s="247">
        <v>0</v>
      </c>
      <c r="AL28" s="246"/>
      <c r="AM28" s="246"/>
      <c r="AN28" s="246"/>
      <c r="AO28" s="246"/>
      <c r="AP28" s="40"/>
      <c r="AQ28" s="42"/>
      <c r="BE28" s="235"/>
    </row>
    <row r="29" spans="2:71" s="2" customFormat="1" ht="14.45" hidden="1" customHeight="1" x14ac:dyDescent="0.3">
      <c r="B29" s="39"/>
      <c r="C29" s="40"/>
      <c r="D29" s="40"/>
      <c r="E29" s="40"/>
      <c r="F29" s="41" t="s">
        <v>46</v>
      </c>
      <c r="G29" s="40"/>
      <c r="H29" s="40"/>
      <c r="I29" s="40"/>
      <c r="J29" s="40"/>
      <c r="K29" s="40"/>
      <c r="L29" s="245">
        <v>0.15</v>
      </c>
      <c r="M29" s="246"/>
      <c r="N29" s="246"/>
      <c r="O29" s="246"/>
      <c r="P29" s="40"/>
      <c r="Q29" s="40"/>
      <c r="R29" s="40"/>
      <c r="S29" s="40"/>
      <c r="T29" s="40"/>
      <c r="U29" s="40"/>
      <c r="V29" s="40"/>
      <c r="W29" s="247">
        <f>ROUND(BC51,2)</f>
        <v>0</v>
      </c>
      <c r="X29" s="246"/>
      <c r="Y29" s="246"/>
      <c r="Z29" s="246"/>
      <c r="AA29" s="246"/>
      <c r="AB29" s="246"/>
      <c r="AC29" s="246"/>
      <c r="AD29" s="246"/>
      <c r="AE29" s="246"/>
      <c r="AF29" s="40"/>
      <c r="AG29" s="40"/>
      <c r="AH29" s="40"/>
      <c r="AI29" s="40"/>
      <c r="AJ29" s="40"/>
      <c r="AK29" s="247">
        <v>0</v>
      </c>
      <c r="AL29" s="246"/>
      <c r="AM29" s="246"/>
      <c r="AN29" s="246"/>
      <c r="AO29" s="246"/>
      <c r="AP29" s="40"/>
      <c r="AQ29" s="42"/>
      <c r="BE29" s="235"/>
    </row>
    <row r="30" spans="2:71" s="2" customFormat="1" ht="14.45" hidden="1" customHeight="1" x14ac:dyDescent="0.3">
      <c r="B30" s="39"/>
      <c r="C30" s="40"/>
      <c r="D30" s="40"/>
      <c r="E30" s="40"/>
      <c r="F30" s="41" t="s">
        <v>47</v>
      </c>
      <c r="G30" s="40"/>
      <c r="H30" s="40"/>
      <c r="I30" s="40"/>
      <c r="J30" s="40"/>
      <c r="K30" s="40"/>
      <c r="L30" s="245">
        <v>0</v>
      </c>
      <c r="M30" s="246"/>
      <c r="N30" s="246"/>
      <c r="O30" s="246"/>
      <c r="P30" s="40"/>
      <c r="Q30" s="40"/>
      <c r="R30" s="40"/>
      <c r="S30" s="40"/>
      <c r="T30" s="40"/>
      <c r="U30" s="40"/>
      <c r="V30" s="40"/>
      <c r="W30" s="247">
        <f>ROUND(BD51,2)</f>
        <v>0</v>
      </c>
      <c r="X30" s="246"/>
      <c r="Y30" s="246"/>
      <c r="Z30" s="246"/>
      <c r="AA30" s="246"/>
      <c r="AB30" s="246"/>
      <c r="AC30" s="246"/>
      <c r="AD30" s="246"/>
      <c r="AE30" s="246"/>
      <c r="AF30" s="40"/>
      <c r="AG30" s="40"/>
      <c r="AH30" s="40"/>
      <c r="AI30" s="40"/>
      <c r="AJ30" s="40"/>
      <c r="AK30" s="247">
        <v>0</v>
      </c>
      <c r="AL30" s="246"/>
      <c r="AM30" s="246"/>
      <c r="AN30" s="246"/>
      <c r="AO30" s="246"/>
      <c r="AP30" s="40"/>
      <c r="AQ30" s="42"/>
      <c r="BE30" s="235"/>
    </row>
    <row r="31" spans="2:71" s="1" customFormat="1" ht="6.95" customHeigh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  <c r="BE31" s="234"/>
    </row>
    <row r="32" spans="2:71" s="1" customFormat="1" ht="25.9" customHeight="1" x14ac:dyDescent="0.3">
      <c r="B32" s="33"/>
      <c r="C32" s="43"/>
      <c r="D32" s="44" t="s">
        <v>48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49</v>
      </c>
      <c r="U32" s="45"/>
      <c r="V32" s="45"/>
      <c r="W32" s="45"/>
      <c r="X32" s="248" t="s">
        <v>50</v>
      </c>
      <c r="Y32" s="249"/>
      <c r="Z32" s="249"/>
      <c r="AA32" s="249"/>
      <c r="AB32" s="249"/>
      <c r="AC32" s="45"/>
      <c r="AD32" s="45"/>
      <c r="AE32" s="45"/>
      <c r="AF32" s="45"/>
      <c r="AG32" s="45"/>
      <c r="AH32" s="45"/>
      <c r="AI32" s="45"/>
      <c r="AJ32" s="45"/>
      <c r="AK32" s="250">
        <f>SUM(AK23:AK30)</f>
        <v>0</v>
      </c>
      <c r="AL32" s="249"/>
      <c r="AM32" s="249"/>
      <c r="AN32" s="249"/>
      <c r="AO32" s="251"/>
      <c r="AP32" s="43"/>
      <c r="AQ32" s="47"/>
      <c r="BE32" s="234"/>
    </row>
    <row r="33" spans="2:56" s="1" customFormat="1" ht="6.95" customHeight="1" x14ac:dyDescent="0.3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3"/>
    </row>
    <row r="39" spans="2:56" s="1" customFormat="1" ht="36.950000000000003" customHeight="1" x14ac:dyDescent="0.3">
      <c r="B39" s="33"/>
      <c r="C39" s="54" t="s">
        <v>51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3"/>
    </row>
    <row r="40" spans="2:56" s="1" customFormat="1" ht="6.95" customHeight="1" x14ac:dyDescent="0.3">
      <c r="B40" s="33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3"/>
    </row>
    <row r="41" spans="2:56" s="3" customFormat="1" ht="14.45" customHeight="1" x14ac:dyDescent="0.3">
      <c r="B41" s="56"/>
      <c r="C41" s="57" t="s">
        <v>13</v>
      </c>
      <c r="D41" s="58"/>
      <c r="E41" s="58"/>
      <c r="F41" s="58"/>
      <c r="G41" s="58"/>
      <c r="H41" s="58"/>
      <c r="I41" s="58"/>
      <c r="J41" s="58"/>
      <c r="K41" s="58"/>
      <c r="L41" s="58" t="str">
        <f>K5</f>
        <v>1</v>
      </c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9"/>
    </row>
    <row r="42" spans="2:56" s="4" customFormat="1" ht="36.950000000000003" customHeight="1" x14ac:dyDescent="0.3">
      <c r="B42" s="60"/>
      <c r="C42" s="61" t="s">
        <v>16</v>
      </c>
      <c r="D42" s="62"/>
      <c r="E42" s="62"/>
      <c r="F42" s="62"/>
      <c r="G42" s="62"/>
      <c r="H42" s="62"/>
      <c r="I42" s="62"/>
      <c r="J42" s="62"/>
      <c r="K42" s="62"/>
      <c r="L42" s="252" t="str">
        <f>K6</f>
        <v>ZŠ a MŠ podlahové krytiny</v>
      </c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62"/>
      <c r="AQ42" s="62"/>
      <c r="AR42" s="63"/>
    </row>
    <row r="43" spans="2:56" s="1" customFormat="1" ht="6.95" customHeight="1" x14ac:dyDescent="0.3">
      <c r="B43" s="3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3"/>
    </row>
    <row r="44" spans="2:56" s="1" customFormat="1" x14ac:dyDescent="0.3">
      <c r="B44" s="33"/>
      <c r="C44" s="57" t="s">
        <v>22</v>
      </c>
      <c r="D44" s="55"/>
      <c r="E44" s="55"/>
      <c r="F44" s="55"/>
      <c r="G44" s="55"/>
      <c r="H44" s="55"/>
      <c r="I44" s="55"/>
      <c r="J44" s="55"/>
      <c r="K44" s="55"/>
      <c r="L44" s="64" t="str">
        <f>IF(K8="","",K8)</f>
        <v>Litvínov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7" t="s">
        <v>24</v>
      </c>
      <c r="AJ44" s="55"/>
      <c r="AK44" s="55"/>
      <c r="AL44" s="55"/>
      <c r="AM44" s="254" t="str">
        <f>IF(AN8= "","",AN8)</f>
        <v>13.10.2016</v>
      </c>
      <c r="AN44" s="255"/>
      <c r="AO44" s="55"/>
      <c r="AP44" s="55"/>
      <c r="AQ44" s="55"/>
      <c r="AR44" s="53"/>
    </row>
    <row r="45" spans="2:56" s="1" customFormat="1" ht="6.95" customHeight="1" x14ac:dyDescent="0.3">
      <c r="B45" s="33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3"/>
    </row>
    <row r="46" spans="2:56" s="1" customFormat="1" x14ac:dyDescent="0.3">
      <c r="B46" s="33"/>
      <c r="C46" s="57" t="s">
        <v>28</v>
      </c>
      <c r="D46" s="55"/>
      <c r="E46" s="55"/>
      <c r="F46" s="55"/>
      <c r="G46" s="55"/>
      <c r="H46" s="55"/>
      <c r="I46" s="55"/>
      <c r="J46" s="55"/>
      <c r="K46" s="55"/>
      <c r="L46" s="58" t="str">
        <f>IF(E11= "","",E11)</f>
        <v>Město Litvínov</v>
      </c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7" t="s">
        <v>34</v>
      </c>
      <c r="AJ46" s="55"/>
      <c r="AK46" s="55"/>
      <c r="AL46" s="55"/>
      <c r="AM46" s="256" t="str">
        <f>IF(E17="","",E17)</f>
        <v xml:space="preserve"> </v>
      </c>
      <c r="AN46" s="255"/>
      <c r="AO46" s="255"/>
      <c r="AP46" s="255"/>
      <c r="AQ46" s="55"/>
      <c r="AR46" s="53"/>
      <c r="AS46" s="257" t="s">
        <v>52</v>
      </c>
      <c r="AT46" s="258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x14ac:dyDescent="0.3">
      <c r="B47" s="33"/>
      <c r="C47" s="57" t="s">
        <v>32</v>
      </c>
      <c r="D47" s="55"/>
      <c r="E47" s="55"/>
      <c r="F47" s="55"/>
      <c r="G47" s="55"/>
      <c r="H47" s="55"/>
      <c r="I47" s="55"/>
      <c r="J47" s="55"/>
      <c r="K47" s="55"/>
      <c r="L47" s="58" t="str">
        <f>IF(E14= "Vyplň údaj","",E14)</f>
        <v/>
      </c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3"/>
      <c r="AS47" s="259"/>
      <c r="AT47" s="260"/>
      <c r="AU47" s="68"/>
      <c r="AV47" s="68"/>
      <c r="AW47" s="68"/>
      <c r="AX47" s="68"/>
      <c r="AY47" s="68"/>
      <c r="AZ47" s="68"/>
      <c r="BA47" s="68"/>
      <c r="BB47" s="68"/>
      <c r="BC47" s="68"/>
      <c r="BD47" s="69"/>
    </row>
    <row r="48" spans="2:56" s="1" customFormat="1" ht="10.9" customHeight="1" x14ac:dyDescent="0.3">
      <c r="B48" s="33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3"/>
      <c r="AS48" s="261"/>
      <c r="AT48" s="244"/>
      <c r="AU48" s="34"/>
      <c r="AV48" s="34"/>
      <c r="AW48" s="34"/>
      <c r="AX48" s="34"/>
      <c r="AY48" s="34"/>
      <c r="AZ48" s="34"/>
      <c r="BA48" s="34"/>
      <c r="BB48" s="34"/>
      <c r="BC48" s="34"/>
      <c r="BD48" s="70"/>
    </row>
    <row r="49" spans="1:91" s="1" customFormat="1" ht="29.25" customHeight="1" x14ac:dyDescent="0.3">
      <c r="B49" s="33"/>
      <c r="C49" s="262" t="s">
        <v>53</v>
      </c>
      <c r="D49" s="263"/>
      <c r="E49" s="263"/>
      <c r="F49" s="263"/>
      <c r="G49" s="263"/>
      <c r="H49" s="71"/>
      <c r="I49" s="264" t="s">
        <v>54</v>
      </c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5" t="s">
        <v>55</v>
      </c>
      <c r="AH49" s="263"/>
      <c r="AI49" s="263"/>
      <c r="AJ49" s="263"/>
      <c r="AK49" s="263"/>
      <c r="AL49" s="263"/>
      <c r="AM49" s="263"/>
      <c r="AN49" s="264" t="s">
        <v>56</v>
      </c>
      <c r="AO49" s="263"/>
      <c r="AP49" s="263"/>
      <c r="AQ49" s="72" t="s">
        <v>57</v>
      </c>
      <c r="AR49" s="53"/>
      <c r="AS49" s="73" t="s">
        <v>58</v>
      </c>
      <c r="AT49" s="74" t="s">
        <v>59</v>
      </c>
      <c r="AU49" s="74" t="s">
        <v>60</v>
      </c>
      <c r="AV49" s="74" t="s">
        <v>61</v>
      </c>
      <c r="AW49" s="74" t="s">
        <v>62</v>
      </c>
      <c r="AX49" s="74" t="s">
        <v>63</v>
      </c>
      <c r="AY49" s="74" t="s">
        <v>64</v>
      </c>
      <c r="AZ49" s="74" t="s">
        <v>65</v>
      </c>
      <c r="BA49" s="74" t="s">
        <v>66</v>
      </c>
      <c r="BB49" s="74" t="s">
        <v>67</v>
      </c>
      <c r="BC49" s="74" t="s">
        <v>68</v>
      </c>
      <c r="BD49" s="75" t="s">
        <v>69</v>
      </c>
    </row>
    <row r="50" spans="1:91" s="1" customFormat="1" ht="10.9" customHeight="1" x14ac:dyDescent="0.3">
      <c r="B50" s="33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3"/>
      <c r="AS50" s="76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8"/>
    </row>
    <row r="51" spans="1:91" s="4" customFormat="1" ht="32.450000000000003" customHeight="1" x14ac:dyDescent="0.3">
      <c r="B51" s="60"/>
      <c r="C51" s="79" t="s">
        <v>70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269">
        <f>ROUND(SUM(AG52:AG61),2)</f>
        <v>0</v>
      </c>
      <c r="AH51" s="269"/>
      <c r="AI51" s="269"/>
      <c r="AJ51" s="269"/>
      <c r="AK51" s="269"/>
      <c r="AL51" s="269"/>
      <c r="AM51" s="269"/>
      <c r="AN51" s="270">
        <f t="shared" ref="AN51:AN61" si="0">SUM(AG51,AT51)</f>
        <v>0</v>
      </c>
      <c r="AO51" s="270"/>
      <c r="AP51" s="270"/>
      <c r="AQ51" s="81" t="s">
        <v>20</v>
      </c>
      <c r="AR51" s="63"/>
      <c r="AS51" s="82">
        <f>ROUND(SUM(AS52:AS61),2)</f>
        <v>0</v>
      </c>
      <c r="AT51" s="83">
        <f t="shared" ref="AT51:AT61" si="1">ROUND(SUM(AV51:AW51),2)</f>
        <v>0</v>
      </c>
      <c r="AU51" s="84">
        <f>ROUND(SUM(AU52:AU61),5)</f>
        <v>0</v>
      </c>
      <c r="AV51" s="83">
        <f>ROUND(AZ51*L26,2)</f>
        <v>0</v>
      </c>
      <c r="AW51" s="83">
        <f>ROUND(BA51*L27,2)</f>
        <v>0</v>
      </c>
      <c r="AX51" s="83">
        <f>ROUND(BB51*L26,2)</f>
        <v>0</v>
      </c>
      <c r="AY51" s="83">
        <f>ROUND(BC51*L27,2)</f>
        <v>0</v>
      </c>
      <c r="AZ51" s="83">
        <f>ROUND(SUM(AZ52:AZ61),2)</f>
        <v>0</v>
      </c>
      <c r="BA51" s="83">
        <f>ROUND(SUM(BA52:BA61),2)</f>
        <v>0</v>
      </c>
      <c r="BB51" s="83">
        <f>ROUND(SUM(BB52:BB61),2)</f>
        <v>0</v>
      </c>
      <c r="BC51" s="83">
        <f>ROUND(SUM(BC52:BC61),2)</f>
        <v>0</v>
      </c>
      <c r="BD51" s="85">
        <f>ROUND(SUM(BD52:BD61),2)</f>
        <v>0</v>
      </c>
      <c r="BS51" s="86" t="s">
        <v>71</v>
      </c>
      <c r="BT51" s="86" t="s">
        <v>72</v>
      </c>
      <c r="BU51" s="87" t="s">
        <v>73</v>
      </c>
      <c r="BV51" s="86" t="s">
        <v>74</v>
      </c>
      <c r="BW51" s="86" t="s">
        <v>5</v>
      </c>
      <c r="BX51" s="86" t="s">
        <v>75</v>
      </c>
      <c r="CL51" s="86" t="s">
        <v>20</v>
      </c>
    </row>
    <row r="52" spans="1:91" s="5" customFormat="1" ht="22.5" customHeight="1" x14ac:dyDescent="0.3">
      <c r="A52" s="276" t="s">
        <v>442</v>
      </c>
      <c r="B52" s="88"/>
      <c r="C52" s="89"/>
      <c r="D52" s="268" t="s">
        <v>76</v>
      </c>
      <c r="E52" s="267"/>
      <c r="F52" s="267"/>
      <c r="G52" s="267"/>
      <c r="H52" s="267"/>
      <c r="I52" s="90"/>
      <c r="J52" s="268" t="s">
        <v>77</v>
      </c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6">
        <f>'2. - MŠ Soukenická čp. 981'!J27</f>
        <v>0</v>
      </c>
      <c r="AH52" s="267"/>
      <c r="AI52" s="267"/>
      <c r="AJ52" s="267"/>
      <c r="AK52" s="267"/>
      <c r="AL52" s="267"/>
      <c r="AM52" s="267"/>
      <c r="AN52" s="266">
        <f t="shared" si="0"/>
        <v>0</v>
      </c>
      <c r="AO52" s="267"/>
      <c r="AP52" s="267"/>
      <c r="AQ52" s="91" t="s">
        <v>78</v>
      </c>
      <c r="AR52" s="92"/>
      <c r="AS52" s="93">
        <v>0</v>
      </c>
      <c r="AT52" s="94">
        <f t="shared" si="1"/>
        <v>0</v>
      </c>
      <c r="AU52" s="95">
        <f>'2. - MŠ Soukenická čp. 981'!P80</f>
        <v>0</v>
      </c>
      <c r="AV52" s="94">
        <f>'2. - MŠ Soukenická čp. 981'!J30</f>
        <v>0</v>
      </c>
      <c r="AW52" s="94">
        <f>'2. - MŠ Soukenická čp. 981'!J31</f>
        <v>0</v>
      </c>
      <c r="AX52" s="94">
        <f>'2. - MŠ Soukenická čp. 981'!J32</f>
        <v>0</v>
      </c>
      <c r="AY52" s="94">
        <f>'2. - MŠ Soukenická čp. 981'!J33</f>
        <v>0</v>
      </c>
      <c r="AZ52" s="94">
        <f>'2. - MŠ Soukenická čp. 981'!F30</f>
        <v>0</v>
      </c>
      <c r="BA52" s="94">
        <f>'2. - MŠ Soukenická čp. 981'!F31</f>
        <v>0</v>
      </c>
      <c r="BB52" s="94">
        <f>'2. - MŠ Soukenická čp. 981'!F32</f>
        <v>0</v>
      </c>
      <c r="BC52" s="94">
        <f>'2. - MŠ Soukenická čp. 981'!F33</f>
        <v>0</v>
      </c>
      <c r="BD52" s="96">
        <f>'2. - MŠ Soukenická čp. 981'!F34</f>
        <v>0</v>
      </c>
      <c r="BT52" s="97" t="s">
        <v>14</v>
      </c>
      <c r="BV52" s="97" t="s">
        <v>74</v>
      </c>
      <c r="BW52" s="97" t="s">
        <v>79</v>
      </c>
      <c r="BX52" s="97" t="s">
        <v>5</v>
      </c>
      <c r="CL52" s="97" t="s">
        <v>20</v>
      </c>
      <c r="CM52" s="97" t="s">
        <v>80</v>
      </c>
    </row>
    <row r="53" spans="1:91" s="5" customFormat="1" ht="22.5" customHeight="1" x14ac:dyDescent="0.3">
      <c r="A53" s="276" t="s">
        <v>442</v>
      </c>
      <c r="B53" s="88"/>
      <c r="C53" s="89"/>
      <c r="D53" s="268" t="s">
        <v>81</v>
      </c>
      <c r="E53" s="267"/>
      <c r="F53" s="267"/>
      <c r="G53" s="267"/>
      <c r="H53" s="267"/>
      <c r="I53" s="90"/>
      <c r="J53" s="268" t="s">
        <v>82</v>
      </c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6">
        <f>'3. - MŠ Pod lesem, Tylova...'!J27</f>
        <v>0</v>
      </c>
      <c r="AH53" s="267"/>
      <c r="AI53" s="267"/>
      <c r="AJ53" s="267"/>
      <c r="AK53" s="267"/>
      <c r="AL53" s="267"/>
      <c r="AM53" s="267"/>
      <c r="AN53" s="266">
        <f t="shared" si="0"/>
        <v>0</v>
      </c>
      <c r="AO53" s="267"/>
      <c r="AP53" s="267"/>
      <c r="AQ53" s="91" t="s">
        <v>78</v>
      </c>
      <c r="AR53" s="92"/>
      <c r="AS53" s="93">
        <v>0</v>
      </c>
      <c r="AT53" s="94">
        <f t="shared" si="1"/>
        <v>0</v>
      </c>
      <c r="AU53" s="95">
        <f>'3. - MŠ Pod lesem, Tylova...'!P80</f>
        <v>0</v>
      </c>
      <c r="AV53" s="94">
        <f>'3. - MŠ Pod lesem, Tylova...'!J30</f>
        <v>0</v>
      </c>
      <c r="AW53" s="94">
        <f>'3. - MŠ Pod lesem, Tylova...'!J31</f>
        <v>0</v>
      </c>
      <c r="AX53" s="94">
        <f>'3. - MŠ Pod lesem, Tylova...'!J32</f>
        <v>0</v>
      </c>
      <c r="AY53" s="94">
        <f>'3. - MŠ Pod lesem, Tylova...'!J33</f>
        <v>0</v>
      </c>
      <c r="AZ53" s="94">
        <f>'3. - MŠ Pod lesem, Tylova...'!F30</f>
        <v>0</v>
      </c>
      <c r="BA53" s="94">
        <f>'3. - MŠ Pod lesem, Tylova...'!F31</f>
        <v>0</v>
      </c>
      <c r="BB53" s="94">
        <f>'3. - MŠ Pod lesem, Tylova...'!F32</f>
        <v>0</v>
      </c>
      <c r="BC53" s="94">
        <f>'3. - MŠ Pod lesem, Tylova...'!F33</f>
        <v>0</v>
      </c>
      <c r="BD53" s="96">
        <f>'3. - MŠ Pod lesem, Tylova...'!F34</f>
        <v>0</v>
      </c>
      <c r="BT53" s="97" t="s">
        <v>14</v>
      </c>
      <c r="BV53" s="97" t="s">
        <v>74</v>
      </c>
      <c r="BW53" s="97" t="s">
        <v>83</v>
      </c>
      <c r="BX53" s="97" t="s">
        <v>5</v>
      </c>
      <c r="CL53" s="97" t="s">
        <v>20</v>
      </c>
      <c r="CM53" s="97" t="s">
        <v>80</v>
      </c>
    </row>
    <row r="54" spans="1:91" s="5" customFormat="1" ht="22.5" customHeight="1" x14ac:dyDescent="0.3">
      <c r="A54" s="276" t="s">
        <v>442</v>
      </c>
      <c r="B54" s="88"/>
      <c r="C54" s="89"/>
      <c r="D54" s="268" t="s">
        <v>84</v>
      </c>
      <c r="E54" s="267"/>
      <c r="F54" s="267"/>
      <c r="G54" s="267"/>
      <c r="H54" s="267"/>
      <c r="I54" s="90"/>
      <c r="J54" s="268" t="s">
        <v>85</v>
      </c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6">
        <f>'5. - MŠ Gorkého čp. 1614'!J27</f>
        <v>0</v>
      </c>
      <c r="AH54" s="267"/>
      <c r="AI54" s="267"/>
      <c r="AJ54" s="267"/>
      <c r="AK54" s="267"/>
      <c r="AL54" s="267"/>
      <c r="AM54" s="267"/>
      <c r="AN54" s="266">
        <f t="shared" si="0"/>
        <v>0</v>
      </c>
      <c r="AO54" s="267"/>
      <c r="AP54" s="267"/>
      <c r="AQ54" s="91" t="s">
        <v>78</v>
      </c>
      <c r="AR54" s="92"/>
      <c r="AS54" s="93">
        <v>0</v>
      </c>
      <c r="AT54" s="94">
        <f t="shared" si="1"/>
        <v>0</v>
      </c>
      <c r="AU54" s="95">
        <f>'5. - MŠ Gorkého čp. 1614'!P80</f>
        <v>0</v>
      </c>
      <c r="AV54" s="94">
        <f>'5. - MŠ Gorkého čp. 1614'!J30</f>
        <v>0</v>
      </c>
      <c r="AW54" s="94">
        <f>'5. - MŠ Gorkého čp. 1614'!J31</f>
        <v>0</v>
      </c>
      <c r="AX54" s="94">
        <f>'5. - MŠ Gorkého čp. 1614'!J32</f>
        <v>0</v>
      </c>
      <c r="AY54" s="94">
        <f>'5. - MŠ Gorkého čp. 1614'!J33</f>
        <v>0</v>
      </c>
      <c r="AZ54" s="94">
        <f>'5. - MŠ Gorkého čp. 1614'!F30</f>
        <v>0</v>
      </c>
      <c r="BA54" s="94">
        <f>'5. - MŠ Gorkého čp. 1614'!F31</f>
        <v>0</v>
      </c>
      <c r="BB54" s="94">
        <f>'5. - MŠ Gorkého čp. 1614'!F32</f>
        <v>0</v>
      </c>
      <c r="BC54" s="94">
        <f>'5. - MŠ Gorkého čp. 1614'!F33</f>
        <v>0</v>
      </c>
      <c r="BD54" s="96">
        <f>'5. - MŠ Gorkého čp. 1614'!F34</f>
        <v>0</v>
      </c>
      <c r="BT54" s="97" t="s">
        <v>14</v>
      </c>
      <c r="BV54" s="97" t="s">
        <v>74</v>
      </c>
      <c r="BW54" s="97" t="s">
        <v>86</v>
      </c>
      <c r="BX54" s="97" t="s">
        <v>5</v>
      </c>
      <c r="CL54" s="97" t="s">
        <v>20</v>
      </c>
      <c r="CM54" s="97" t="s">
        <v>80</v>
      </c>
    </row>
    <row r="55" spans="1:91" s="5" customFormat="1" ht="22.5" customHeight="1" x14ac:dyDescent="0.3">
      <c r="A55" s="276" t="s">
        <v>442</v>
      </c>
      <c r="B55" s="88"/>
      <c r="C55" s="89"/>
      <c r="D55" s="268" t="s">
        <v>87</v>
      </c>
      <c r="E55" s="267"/>
      <c r="F55" s="267"/>
      <c r="G55" s="267"/>
      <c r="H55" s="267"/>
      <c r="I55" s="90"/>
      <c r="J55" s="268" t="s">
        <v>88</v>
      </c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6">
        <f>'8. - Družina 3. ZŠ'!J27</f>
        <v>0</v>
      </c>
      <c r="AH55" s="267"/>
      <c r="AI55" s="267"/>
      <c r="AJ55" s="267"/>
      <c r="AK55" s="267"/>
      <c r="AL55" s="267"/>
      <c r="AM55" s="267"/>
      <c r="AN55" s="266">
        <f t="shared" si="0"/>
        <v>0</v>
      </c>
      <c r="AO55" s="267"/>
      <c r="AP55" s="267"/>
      <c r="AQ55" s="91" t="s">
        <v>78</v>
      </c>
      <c r="AR55" s="92"/>
      <c r="AS55" s="93">
        <v>0</v>
      </c>
      <c r="AT55" s="94">
        <f t="shared" si="1"/>
        <v>0</v>
      </c>
      <c r="AU55" s="95">
        <f>'8. - Družina 3. ZŠ'!P80</f>
        <v>0</v>
      </c>
      <c r="AV55" s="94">
        <f>'8. - Družina 3. ZŠ'!J30</f>
        <v>0</v>
      </c>
      <c r="AW55" s="94">
        <f>'8. - Družina 3. ZŠ'!J31</f>
        <v>0</v>
      </c>
      <c r="AX55" s="94">
        <f>'8. - Družina 3. ZŠ'!J32</f>
        <v>0</v>
      </c>
      <c r="AY55" s="94">
        <f>'8. - Družina 3. ZŠ'!J33</f>
        <v>0</v>
      </c>
      <c r="AZ55" s="94">
        <f>'8. - Družina 3. ZŠ'!F30</f>
        <v>0</v>
      </c>
      <c r="BA55" s="94">
        <f>'8. - Družina 3. ZŠ'!F31</f>
        <v>0</v>
      </c>
      <c r="BB55" s="94">
        <f>'8. - Družina 3. ZŠ'!F32</f>
        <v>0</v>
      </c>
      <c r="BC55" s="94">
        <f>'8. - Družina 3. ZŠ'!F33</f>
        <v>0</v>
      </c>
      <c r="BD55" s="96">
        <f>'8. - Družina 3. ZŠ'!F34</f>
        <v>0</v>
      </c>
      <c r="BT55" s="97" t="s">
        <v>14</v>
      </c>
      <c r="BV55" s="97" t="s">
        <v>74</v>
      </c>
      <c r="BW55" s="97" t="s">
        <v>89</v>
      </c>
      <c r="BX55" s="97" t="s">
        <v>5</v>
      </c>
      <c r="CL55" s="97" t="s">
        <v>20</v>
      </c>
      <c r="CM55" s="97" t="s">
        <v>80</v>
      </c>
    </row>
    <row r="56" spans="1:91" s="5" customFormat="1" ht="22.5" customHeight="1" x14ac:dyDescent="0.3">
      <c r="A56" s="276" t="s">
        <v>442</v>
      </c>
      <c r="B56" s="88"/>
      <c r="C56" s="89"/>
      <c r="D56" s="268" t="s">
        <v>90</v>
      </c>
      <c r="E56" s="267"/>
      <c r="F56" s="267"/>
      <c r="G56" s="267"/>
      <c r="H56" s="267"/>
      <c r="I56" s="90"/>
      <c r="J56" s="268" t="s">
        <v>91</v>
      </c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6">
        <f>'9. - MŠ Ladova'!J27</f>
        <v>0</v>
      </c>
      <c r="AH56" s="267"/>
      <c r="AI56" s="267"/>
      <c r="AJ56" s="267"/>
      <c r="AK56" s="267"/>
      <c r="AL56" s="267"/>
      <c r="AM56" s="267"/>
      <c r="AN56" s="266">
        <f t="shared" si="0"/>
        <v>0</v>
      </c>
      <c r="AO56" s="267"/>
      <c r="AP56" s="267"/>
      <c r="AQ56" s="91" t="s">
        <v>78</v>
      </c>
      <c r="AR56" s="92"/>
      <c r="AS56" s="93">
        <v>0</v>
      </c>
      <c r="AT56" s="94">
        <f t="shared" si="1"/>
        <v>0</v>
      </c>
      <c r="AU56" s="95">
        <f>'9. - MŠ Ladova'!P80</f>
        <v>0</v>
      </c>
      <c r="AV56" s="94">
        <f>'9. - MŠ Ladova'!J30</f>
        <v>0</v>
      </c>
      <c r="AW56" s="94">
        <f>'9. - MŠ Ladova'!J31</f>
        <v>0</v>
      </c>
      <c r="AX56" s="94">
        <f>'9. - MŠ Ladova'!J32</f>
        <v>0</v>
      </c>
      <c r="AY56" s="94">
        <f>'9. - MŠ Ladova'!J33</f>
        <v>0</v>
      </c>
      <c r="AZ56" s="94">
        <f>'9. - MŠ Ladova'!F30</f>
        <v>0</v>
      </c>
      <c r="BA56" s="94">
        <f>'9. - MŠ Ladova'!F31</f>
        <v>0</v>
      </c>
      <c r="BB56" s="94">
        <f>'9. - MŠ Ladova'!F32</f>
        <v>0</v>
      </c>
      <c r="BC56" s="94">
        <f>'9. - MŠ Ladova'!F33</f>
        <v>0</v>
      </c>
      <c r="BD56" s="96">
        <f>'9. - MŠ Ladova'!F34</f>
        <v>0</v>
      </c>
      <c r="BT56" s="97" t="s">
        <v>14</v>
      </c>
      <c r="BV56" s="97" t="s">
        <v>74</v>
      </c>
      <c r="BW56" s="97" t="s">
        <v>92</v>
      </c>
      <c r="BX56" s="97" t="s">
        <v>5</v>
      </c>
      <c r="CL56" s="97" t="s">
        <v>20</v>
      </c>
      <c r="CM56" s="97" t="s">
        <v>80</v>
      </c>
    </row>
    <row r="57" spans="1:91" s="5" customFormat="1" ht="22.5" customHeight="1" x14ac:dyDescent="0.3">
      <c r="A57" s="276" t="s">
        <v>442</v>
      </c>
      <c r="B57" s="88"/>
      <c r="C57" s="89"/>
      <c r="D57" s="268" t="s">
        <v>93</v>
      </c>
      <c r="E57" s="267"/>
      <c r="F57" s="267"/>
      <c r="G57" s="267"/>
      <c r="H57" s="267"/>
      <c r="I57" s="90"/>
      <c r="J57" s="268" t="s">
        <v>94</v>
      </c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6">
        <f>'10. - ZŠ Hamr'!J27</f>
        <v>0</v>
      </c>
      <c r="AH57" s="267"/>
      <c r="AI57" s="267"/>
      <c r="AJ57" s="267"/>
      <c r="AK57" s="267"/>
      <c r="AL57" s="267"/>
      <c r="AM57" s="267"/>
      <c r="AN57" s="266">
        <f t="shared" si="0"/>
        <v>0</v>
      </c>
      <c r="AO57" s="267"/>
      <c r="AP57" s="267"/>
      <c r="AQ57" s="91" t="s">
        <v>78</v>
      </c>
      <c r="AR57" s="92"/>
      <c r="AS57" s="93">
        <v>0</v>
      </c>
      <c r="AT57" s="94">
        <f t="shared" si="1"/>
        <v>0</v>
      </c>
      <c r="AU57" s="95">
        <f>'10. - ZŠ Hamr'!P80</f>
        <v>0</v>
      </c>
      <c r="AV57" s="94">
        <f>'10. - ZŠ Hamr'!J30</f>
        <v>0</v>
      </c>
      <c r="AW57" s="94">
        <f>'10. - ZŠ Hamr'!J31</f>
        <v>0</v>
      </c>
      <c r="AX57" s="94">
        <f>'10. - ZŠ Hamr'!J32</f>
        <v>0</v>
      </c>
      <c r="AY57" s="94">
        <f>'10. - ZŠ Hamr'!J33</f>
        <v>0</v>
      </c>
      <c r="AZ57" s="94">
        <f>'10. - ZŠ Hamr'!F30</f>
        <v>0</v>
      </c>
      <c r="BA57" s="94">
        <f>'10. - ZŠ Hamr'!F31</f>
        <v>0</v>
      </c>
      <c r="BB57" s="94">
        <f>'10. - ZŠ Hamr'!F32</f>
        <v>0</v>
      </c>
      <c r="BC57" s="94">
        <f>'10. - ZŠ Hamr'!F33</f>
        <v>0</v>
      </c>
      <c r="BD57" s="96">
        <f>'10. - ZŠ Hamr'!F34</f>
        <v>0</v>
      </c>
      <c r="BT57" s="97" t="s">
        <v>14</v>
      </c>
      <c r="BV57" s="97" t="s">
        <v>74</v>
      </c>
      <c r="BW57" s="97" t="s">
        <v>95</v>
      </c>
      <c r="BX57" s="97" t="s">
        <v>5</v>
      </c>
      <c r="CL57" s="97" t="s">
        <v>20</v>
      </c>
      <c r="CM57" s="97" t="s">
        <v>80</v>
      </c>
    </row>
    <row r="58" spans="1:91" s="5" customFormat="1" ht="22.5" customHeight="1" x14ac:dyDescent="0.3">
      <c r="A58" s="276" t="s">
        <v>442</v>
      </c>
      <c r="B58" s="88"/>
      <c r="C58" s="89"/>
      <c r="D58" s="268" t="s">
        <v>96</v>
      </c>
      <c r="E58" s="267"/>
      <c r="F58" s="267"/>
      <c r="G58" s="267"/>
      <c r="H58" s="267"/>
      <c r="I58" s="90"/>
      <c r="J58" s="268" t="s">
        <v>97</v>
      </c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6">
        <f>'11. - ZŠ Janov, Přátelstv...'!J27</f>
        <v>0</v>
      </c>
      <c r="AH58" s="267"/>
      <c r="AI58" s="267"/>
      <c r="AJ58" s="267"/>
      <c r="AK58" s="267"/>
      <c r="AL58" s="267"/>
      <c r="AM58" s="267"/>
      <c r="AN58" s="266">
        <f t="shared" si="0"/>
        <v>0</v>
      </c>
      <c r="AO58" s="267"/>
      <c r="AP58" s="267"/>
      <c r="AQ58" s="91" t="s">
        <v>78</v>
      </c>
      <c r="AR58" s="92"/>
      <c r="AS58" s="93">
        <v>0</v>
      </c>
      <c r="AT58" s="94">
        <f t="shared" si="1"/>
        <v>0</v>
      </c>
      <c r="AU58" s="95">
        <f>'11. - ZŠ Janov, Přátelstv...'!P80</f>
        <v>0</v>
      </c>
      <c r="AV58" s="94">
        <f>'11. - ZŠ Janov, Přátelstv...'!J30</f>
        <v>0</v>
      </c>
      <c r="AW58" s="94">
        <f>'11. - ZŠ Janov, Přátelstv...'!J31</f>
        <v>0</v>
      </c>
      <c r="AX58" s="94">
        <f>'11. - ZŠ Janov, Přátelstv...'!J32</f>
        <v>0</v>
      </c>
      <c r="AY58" s="94">
        <f>'11. - ZŠ Janov, Přátelstv...'!J33</f>
        <v>0</v>
      </c>
      <c r="AZ58" s="94">
        <f>'11. - ZŠ Janov, Přátelstv...'!F30</f>
        <v>0</v>
      </c>
      <c r="BA58" s="94">
        <f>'11. - ZŠ Janov, Přátelstv...'!F31</f>
        <v>0</v>
      </c>
      <c r="BB58" s="94">
        <f>'11. - ZŠ Janov, Přátelstv...'!F32</f>
        <v>0</v>
      </c>
      <c r="BC58" s="94">
        <f>'11. - ZŠ Janov, Přátelstv...'!F33</f>
        <v>0</v>
      </c>
      <c r="BD58" s="96">
        <f>'11. - ZŠ Janov, Přátelstv...'!F34</f>
        <v>0</v>
      </c>
      <c r="BT58" s="97" t="s">
        <v>14</v>
      </c>
      <c r="BV58" s="97" t="s">
        <v>74</v>
      </c>
      <c r="BW58" s="97" t="s">
        <v>98</v>
      </c>
      <c r="BX58" s="97" t="s">
        <v>5</v>
      </c>
      <c r="CL58" s="97" t="s">
        <v>20</v>
      </c>
      <c r="CM58" s="97" t="s">
        <v>80</v>
      </c>
    </row>
    <row r="59" spans="1:91" s="5" customFormat="1" ht="22.5" customHeight="1" x14ac:dyDescent="0.3">
      <c r="A59" s="276" t="s">
        <v>442</v>
      </c>
      <c r="B59" s="88"/>
      <c r="C59" s="89"/>
      <c r="D59" s="268" t="s">
        <v>99</v>
      </c>
      <c r="E59" s="267"/>
      <c r="F59" s="267"/>
      <c r="G59" s="267"/>
      <c r="H59" s="267"/>
      <c r="I59" s="90"/>
      <c r="J59" s="268" t="s">
        <v>100</v>
      </c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6">
        <f>'12. - ZŠS Gluckova čp.101'!J27</f>
        <v>0</v>
      </c>
      <c r="AH59" s="267"/>
      <c r="AI59" s="267"/>
      <c r="AJ59" s="267"/>
      <c r="AK59" s="267"/>
      <c r="AL59" s="267"/>
      <c r="AM59" s="267"/>
      <c r="AN59" s="266">
        <f t="shared" si="0"/>
        <v>0</v>
      </c>
      <c r="AO59" s="267"/>
      <c r="AP59" s="267"/>
      <c r="AQ59" s="91" t="s">
        <v>78</v>
      </c>
      <c r="AR59" s="92"/>
      <c r="AS59" s="93">
        <v>0</v>
      </c>
      <c r="AT59" s="94">
        <f t="shared" si="1"/>
        <v>0</v>
      </c>
      <c r="AU59" s="95">
        <f>'12. - ZŠS Gluckova čp.101'!P80</f>
        <v>0</v>
      </c>
      <c r="AV59" s="94">
        <f>'12. - ZŠS Gluckova čp.101'!J30</f>
        <v>0</v>
      </c>
      <c r="AW59" s="94">
        <f>'12. - ZŠS Gluckova čp.101'!J31</f>
        <v>0</v>
      </c>
      <c r="AX59" s="94">
        <f>'12. - ZŠS Gluckova čp.101'!J32</f>
        <v>0</v>
      </c>
      <c r="AY59" s="94">
        <f>'12. - ZŠS Gluckova čp.101'!J33</f>
        <v>0</v>
      </c>
      <c r="AZ59" s="94">
        <f>'12. - ZŠS Gluckova čp.101'!F30</f>
        <v>0</v>
      </c>
      <c r="BA59" s="94">
        <f>'12. - ZŠS Gluckova čp.101'!F31</f>
        <v>0</v>
      </c>
      <c r="BB59" s="94">
        <f>'12. - ZŠS Gluckova čp.101'!F32</f>
        <v>0</v>
      </c>
      <c r="BC59" s="94">
        <f>'12. - ZŠS Gluckova čp.101'!F33</f>
        <v>0</v>
      </c>
      <c r="BD59" s="96">
        <f>'12. - ZŠS Gluckova čp.101'!F34</f>
        <v>0</v>
      </c>
      <c r="BT59" s="97" t="s">
        <v>14</v>
      </c>
      <c r="BV59" s="97" t="s">
        <v>74</v>
      </c>
      <c r="BW59" s="97" t="s">
        <v>101</v>
      </c>
      <c r="BX59" s="97" t="s">
        <v>5</v>
      </c>
      <c r="CL59" s="97" t="s">
        <v>20</v>
      </c>
      <c r="CM59" s="97" t="s">
        <v>80</v>
      </c>
    </row>
    <row r="60" spans="1:91" s="5" customFormat="1" ht="22.5" customHeight="1" x14ac:dyDescent="0.3">
      <c r="A60" s="276" t="s">
        <v>442</v>
      </c>
      <c r="B60" s="88"/>
      <c r="C60" s="89"/>
      <c r="D60" s="268" t="s">
        <v>102</v>
      </c>
      <c r="E60" s="267"/>
      <c r="F60" s="267"/>
      <c r="G60" s="267"/>
      <c r="H60" s="267"/>
      <c r="I60" s="90"/>
      <c r="J60" s="268" t="s">
        <v>103</v>
      </c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6">
        <f>'15. - Schola Humanitas, U...'!J27</f>
        <v>0</v>
      </c>
      <c r="AH60" s="267"/>
      <c r="AI60" s="267"/>
      <c r="AJ60" s="267"/>
      <c r="AK60" s="267"/>
      <c r="AL60" s="267"/>
      <c r="AM60" s="267"/>
      <c r="AN60" s="266">
        <f t="shared" si="0"/>
        <v>0</v>
      </c>
      <c r="AO60" s="267"/>
      <c r="AP60" s="267"/>
      <c r="AQ60" s="91" t="s">
        <v>78</v>
      </c>
      <c r="AR60" s="92"/>
      <c r="AS60" s="93">
        <v>0</v>
      </c>
      <c r="AT60" s="94">
        <f t="shared" si="1"/>
        <v>0</v>
      </c>
      <c r="AU60" s="95">
        <f>'15. - Schola Humanitas, U...'!P80</f>
        <v>0</v>
      </c>
      <c r="AV60" s="94">
        <f>'15. - Schola Humanitas, U...'!J30</f>
        <v>0</v>
      </c>
      <c r="AW60" s="94">
        <f>'15. - Schola Humanitas, U...'!J31</f>
        <v>0</v>
      </c>
      <c r="AX60" s="94">
        <f>'15. - Schola Humanitas, U...'!J32</f>
        <v>0</v>
      </c>
      <c r="AY60" s="94">
        <f>'15. - Schola Humanitas, U...'!J33</f>
        <v>0</v>
      </c>
      <c r="AZ60" s="94">
        <f>'15. - Schola Humanitas, U...'!F30</f>
        <v>0</v>
      </c>
      <c r="BA60" s="94">
        <f>'15. - Schola Humanitas, U...'!F31</f>
        <v>0</v>
      </c>
      <c r="BB60" s="94">
        <f>'15. - Schola Humanitas, U...'!F32</f>
        <v>0</v>
      </c>
      <c r="BC60" s="94">
        <f>'15. - Schola Humanitas, U...'!F33</f>
        <v>0</v>
      </c>
      <c r="BD60" s="96">
        <f>'15. - Schola Humanitas, U...'!F34</f>
        <v>0</v>
      </c>
      <c r="BT60" s="97" t="s">
        <v>14</v>
      </c>
      <c r="BV60" s="97" t="s">
        <v>74</v>
      </c>
      <c r="BW60" s="97" t="s">
        <v>104</v>
      </c>
      <c r="BX60" s="97" t="s">
        <v>5</v>
      </c>
      <c r="CL60" s="97" t="s">
        <v>20</v>
      </c>
      <c r="CM60" s="97" t="s">
        <v>80</v>
      </c>
    </row>
    <row r="61" spans="1:91" s="5" customFormat="1" ht="22.5" customHeight="1" x14ac:dyDescent="0.3">
      <c r="A61" s="276" t="s">
        <v>442</v>
      </c>
      <c r="B61" s="88"/>
      <c r="C61" s="89"/>
      <c r="D61" s="268" t="s">
        <v>105</v>
      </c>
      <c r="E61" s="267"/>
      <c r="F61" s="267"/>
      <c r="G61" s="267"/>
      <c r="H61" s="267"/>
      <c r="I61" s="90"/>
      <c r="J61" s="268" t="s">
        <v>106</v>
      </c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6">
        <f>'16. - ZŠS Šafaříkova čp. 991'!J27</f>
        <v>0</v>
      </c>
      <c r="AH61" s="267"/>
      <c r="AI61" s="267"/>
      <c r="AJ61" s="267"/>
      <c r="AK61" s="267"/>
      <c r="AL61" s="267"/>
      <c r="AM61" s="267"/>
      <c r="AN61" s="266">
        <f t="shared" si="0"/>
        <v>0</v>
      </c>
      <c r="AO61" s="267"/>
      <c r="AP61" s="267"/>
      <c r="AQ61" s="91" t="s">
        <v>78</v>
      </c>
      <c r="AR61" s="92"/>
      <c r="AS61" s="98">
        <v>0</v>
      </c>
      <c r="AT61" s="99">
        <f t="shared" si="1"/>
        <v>0</v>
      </c>
      <c r="AU61" s="100">
        <f>'16. - ZŠS Šafaříkova čp. 991'!P80</f>
        <v>0</v>
      </c>
      <c r="AV61" s="99">
        <f>'16. - ZŠS Šafaříkova čp. 991'!J30</f>
        <v>0</v>
      </c>
      <c r="AW61" s="99">
        <f>'16. - ZŠS Šafaříkova čp. 991'!J31</f>
        <v>0</v>
      </c>
      <c r="AX61" s="99">
        <f>'16. - ZŠS Šafaříkova čp. 991'!J32</f>
        <v>0</v>
      </c>
      <c r="AY61" s="99">
        <f>'16. - ZŠS Šafaříkova čp. 991'!J33</f>
        <v>0</v>
      </c>
      <c r="AZ61" s="99">
        <f>'16. - ZŠS Šafaříkova čp. 991'!F30</f>
        <v>0</v>
      </c>
      <c r="BA61" s="99">
        <f>'16. - ZŠS Šafaříkova čp. 991'!F31</f>
        <v>0</v>
      </c>
      <c r="BB61" s="99">
        <f>'16. - ZŠS Šafaříkova čp. 991'!F32</f>
        <v>0</v>
      </c>
      <c r="BC61" s="99">
        <f>'16. - ZŠS Šafaříkova čp. 991'!F33</f>
        <v>0</v>
      </c>
      <c r="BD61" s="101">
        <f>'16. - ZŠS Šafaříkova čp. 991'!F34</f>
        <v>0</v>
      </c>
      <c r="BT61" s="97" t="s">
        <v>14</v>
      </c>
      <c r="BV61" s="97" t="s">
        <v>74</v>
      </c>
      <c r="BW61" s="97" t="s">
        <v>107</v>
      </c>
      <c r="BX61" s="97" t="s">
        <v>5</v>
      </c>
      <c r="CL61" s="97" t="s">
        <v>20</v>
      </c>
      <c r="CM61" s="97" t="s">
        <v>80</v>
      </c>
    </row>
    <row r="62" spans="1:91" s="1" customFormat="1" ht="30" customHeight="1" x14ac:dyDescent="0.3">
      <c r="B62" s="33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3"/>
    </row>
    <row r="63" spans="1:91" s="1" customFormat="1" ht="6.95" customHeigh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53"/>
    </row>
  </sheetData>
  <sheetProtection algorithmName="SHA-512" hashValue="anMsflmXAxqkIIRYU36yJdYEM0zU//MI2jYBib0UKetpTX/t7+SZd0yBmQB/0t4L95pLRf/D/uIB85bunVY3FA==" saltValue="eolYhkriPQ3QEG2LBQdLyg==" spinCount="100000" sheet="1" objects="1" scenarios="1" formatColumns="0" formatRows="0" sort="0" autoFilter="0"/>
  <mergeCells count="77">
    <mergeCell ref="AG51:AM51"/>
    <mergeCell ref="AN51:AP51"/>
    <mergeCell ref="AR2:BE2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2. - MŠ Soukenická čp. 981'!C2" tooltip="2. - MŠ Soukenická čp. 981" display="/"/>
    <hyperlink ref="A53" location="'3. - MŠ Pod lesem, Tylova...'!C2" tooltip="3. - MŠ Pod lesem, Tylova..." display="/"/>
    <hyperlink ref="A54" location="'5. - MŠ Gorkého čp. 1614'!C2" tooltip="5. - MŠ Gorkého čp. 1614" display="/"/>
    <hyperlink ref="A55" location="'8. - Družina 3. ZŠ'!C2" tooltip="8. - Družina 3. ZŠ" display="/"/>
    <hyperlink ref="A56" location="'9. - MŠ Ladova'!C2" tooltip="9. - MŠ Ladova" display="/"/>
    <hyperlink ref="A57" location="'10. - ZŠ Hamr'!C2" tooltip="10. - ZŠ Hamr" display="/"/>
    <hyperlink ref="A58" location="'11. - ZŠ Janov, Přátelstv...'!C2" tooltip="11. - ZŠ Janov, Přátelstv..." display="/"/>
    <hyperlink ref="A59" location="'12. - ZŠS Gluckova čp.101'!C2" tooltip="12. - ZŠS Gluckova čp.101" display="/"/>
    <hyperlink ref="A60" location="'15. - Schola Humanitas, U...'!C2" tooltip="15. - Schola Humanitas, U..." display="/"/>
    <hyperlink ref="A61" location="'16. - ZŠS Šafaříkova čp. 991'!C2" tooltip="16. - ZŠS Šafaříkova čp. 991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78"/>
      <c r="C1" s="278"/>
      <c r="D1" s="277" t="s">
        <v>1</v>
      </c>
      <c r="E1" s="278"/>
      <c r="F1" s="279" t="s">
        <v>443</v>
      </c>
      <c r="G1" s="284" t="s">
        <v>444</v>
      </c>
      <c r="H1" s="284"/>
      <c r="I1" s="285"/>
      <c r="J1" s="279" t="s">
        <v>445</v>
      </c>
      <c r="K1" s="277" t="s">
        <v>108</v>
      </c>
      <c r="L1" s="279" t="s">
        <v>446</v>
      </c>
      <c r="M1" s="279"/>
      <c r="N1" s="279"/>
      <c r="O1" s="279"/>
      <c r="P1" s="279"/>
      <c r="Q1" s="279"/>
      <c r="R1" s="279"/>
      <c r="S1" s="279"/>
      <c r="T1" s="279"/>
      <c r="U1" s="275"/>
      <c r="V1" s="27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6" t="s">
        <v>79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03"/>
      <c r="J3" s="18"/>
      <c r="K3" s="19"/>
      <c r="AT3" s="16" t="s">
        <v>80</v>
      </c>
    </row>
    <row r="4" spans="1:70" ht="36.950000000000003" customHeight="1" x14ac:dyDescent="0.3">
      <c r="B4" s="20"/>
      <c r="C4" s="21"/>
      <c r="D4" s="22" t="s">
        <v>109</v>
      </c>
      <c r="E4" s="21"/>
      <c r="F4" s="21"/>
      <c r="G4" s="21"/>
      <c r="H4" s="21"/>
      <c r="I4" s="104"/>
      <c r="J4" s="21"/>
      <c r="K4" s="23"/>
      <c r="M4" s="24" t="s">
        <v>10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104"/>
      <c r="J5" s="21"/>
      <c r="K5" s="23"/>
    </row>
    <row r="6" spans="1:70" x14ac:dyDescent="0.3">
      <c r="B6" s="20"/>
      <c r="C6" s="21"/>
      <c r="D6" s="29" t="s">
        <v>16</v>
      </c>
      <c r="E6" s="21"/>
      <c r="F6" s="21"/>
      <c r="G6" s="21"/>
      <c r="H6" s="21"/>
      <c r="I6" s="104"/>
      <c r="J6" s="21"/>
      <c r="K6" s="23"/>
    </row>
    <row r="7" spans="1:70" ht="22.5" customHeight="1" x14ac:dyDescent="0.3">
      <c r="B7" s="20"/>
      <c r="C7" s="21"/>
      <c r="D7" s="21"/>
      <c r="E7" s="271" t="str">
        <f>'Rekapitulace stavby'!K6</f>
        <v>ZŠ a MŠ podlahové krytiny</v>
      </c>
      <c r="F7" s="237"/>
      <c r="G7" s="237"/>
      <c r="H7" s="237"/>
      <c r="I7" s="104"/>
      <c r="J7" s="21"/>
      <c r="K7" s="23"/>
    </row>
    <row r="8" spans="1:70" s="1" customFormat="1" x14ac:dyDescent="0.3">
      <c r="B8" s="33"/>
      <c r="C8" s="34"/>
      <c r="D8" s="29" t="s">
        <v>110</v>
      </c>
      <c r="E8" s="34"/>
      <c r="F8" s="34"/>
      <c r="G8" s="34"/>
      <c r="H8" s="34"/>
      <c r="I8" s="105"/>
      <c r="J8" s="34"/>
      <c r="K8" s="37"/>
    </row>
    <row r="9" spans="1:70" s="1" customFormat="1" ht="36.950000000000003" customHeight="1" x14ac:dyDescent="0.3">
      <c r="B9" s="33"/>
      <c r="C9" s="34"/>
      <c r="D9" s="34"/>
      <c r="E9" s="272" t="s">
        <v>111</v>
      </c>
      <c r="F9" s="244"/>
      <c r="G9" s="244"/>
      <c r="H9" s="244"/>
      <c r="I9" s="105"/>
      <c r="J9" s="34"/>
      <c r="K9" s="37"/>
    </row>
    <row r="10" spans="1:70" s="1" customFormat="1" ht="13.5" x14ac:dyDescent="0.3">
      <c r="B10" s="33"/>
      <c r="C10" s="34"/>
      <c r="D10" s="34"/>
      <c r="E10" s="34"/>
      <c r="F10" s="34"/>
      <c r="G10" s="34"/>
      <c r="H10" s="34"/>
      <c r="I10" s="105"/>
      <c r="J10" s="34"/>
      <c r="K10" s="37"/>
    </row>
    <row r="11" spans="1:70" s="1" customFormat="1" ht="14.45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6" t="s">
        <v>21</v>
      </c>
      <c r="J11" s="27" t="s">
        <v>20</v>
      </c>
      <c r="K11" s="37"/>
    </row>
    <row r="12" spans="1:70" s="1" customFormat="1" ht="14.45" customHeight="1" x14ac:dyDescent="0.3">
      <c r="B12" s="33"/>
      <c r="C12" s="34"/>
      <c r="D12" s="29" t="s">
        <v>22</v>
      </c>
      <c r="E12" s="34"/>
      <c r="F12" s="27" t="s">
        <v>23</v>
      </c>
      <c r="G12" s="34"/>
      <c r="H12" s="34"/>
      <c r="I12" s="106" t="s">
        <v>24</v>
      </c>
      <c r="J12" s="107" t="str">
        <f>'Rekapitulace stavby'!AN8</f>
        <v>13.10.2016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105"/>
      <c r="J13" s="34"/>
      <c r="K13" s="37"/>
    </row>
    <row r="14" spans="1:70" s="1" customFormat="1" ht="14.45" customHeight="1" x14ac:dyDescent="0.3">
      <c r="B14" s="33"/>
      <c r="C14" s="34"/>
      <c r="D14" s="29" t="s">
        <v>28</v>
      </c>
      <c r="E14" s="34"/>
      <c r="F14" s="34"/>
      <c r="G14" s="34"/>
      <c r="H14" s="34"/>
      <c r="I14" s="106" t="s">
        <v>29</v>
      </c>
      <c r="J14" s="27" t="s">
        <v>20</v>
      </c>
      <c r="K14" s="37"/>
    </row>
    <row r="15" spans="1:70" s="1" customFormat="1" ht="18" customHeight="1" x14ac:dyDescent="0.3">
      <c r="B15" s="33"/>
      <c r="C15" s="34"/>
      <c r="D15" s="34"/>
      <c r="E15" s="27" t="s">
        <v>30</v>
      </c>
      <c r="F15" s="34"/>
      <c r="G15" s="34"/>
      <c r="H15" s="34"/>
      <c r="I15" s="106" t="s">
        <v>31</v>
      </c>
      <c r="J15" s="27" t="s">
        <v>20</v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105"/>
      <c r="J16" s="34"/>
      <c r="K16" s="37"/>
    </row>
    <row r="17" spans="2:11" s="1" customFormat="1" ht="14.45" customHeight="1" x14ac:dyDescent="0.3">
      <c r="B17" s="33"/>
      <c r="C17" s="34"/>
      <c r="D17" s="29" t="s">
        <v>32</v>
      </c>
      <c r="E17" s="34"/>
      <c r="F17" s="34"/>
      <c r="G17" s="34"/>
      <c r="H17" s="34"/>
      <c r="I17" s="106" t="s">
        <v>29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6" t="s">
        <v>31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105"/>
      <c r="J19" s="34"/>
      <c r="K19" s="37"/>
    </row>
    <row r="20" spans="2:11" s="1" customFormat="1" ht="14.45" customHeight="1" x14ac:dyDescent="0.3">
      <c r="B20" s="33"/>
      <c r="C20" s="34"/>
      <c r="D20" s="29" t="s">
        <v>34</v>
      </c>
      <c r="E20" s="34"/>
      <c r="F20" s="34"/>
      <c r="G20" s="34"/>
      <c r="H20" s="34"/>
      <c r="I20" s="106" t="s">
        <v>29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6" t="s">
        <v>31</v>
      </c>
      <c r="J21" s="27" t="str">
        <f>IF('Rekapitulace stavby'!AN17="","",'Rekapitulace stavby'!AN17)</f>
        <v/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105"/>
      <c r="J22" s="34"/>
      <c r="K22" s="37"/>
    </row>
    <row r="23" spans="2:11" s="1" customFormat="1" ht="14.45" customHeight="1" x14ac:dyDescent="0.3">
      <c r="B23" s="33"/>
      <c r="C23" s="34"/>
      <c r="D23" s="29" t="s">
        <v>37</v>
      </c>
      <c r="E23" s="34"/>
      <c r="F23" s="34"/>
      <c r="G23" s="34"/>
      <c r="H23" s="34"/>
      <c r="I23" s="105"/>
      <c r="J23" s="34"/>
      <c r="K23" s="37"/>
    </row>
    <row r="24" spans="2:11" s="6" customFormat="1" ht="22.5" customHeight="1" x14ac:dyDescent="0.3">
      <c r="B24" s="108"/>
      <c r="C24" s="109"/>
      <c r="D24" s="109"/>
      <c r="E24" s="240" t="s">
        <v>20</v>
      </c>
      <c r="F24" s="273"/>
      <c r="G24" s="273"/>
      <c r="H24" s="273"/>
      <c r="I24" s="110"/>
      <c r="J24" s="109"/>
      <c r="K24" s="111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105"/>
      <c r="J25" s="34"/>
      <c r="K25" s="37"/>
    </row>
    <row r="26" spans="2:11" s="1" customFormat="1" ht="6.95" customHeight="1" x14ac:dyDescent="0.3">
      <c r="B26" s="33"/>
      <c r="C26" s="34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 x14ac:dyDescent="0.3">
      <c r="B27" s="33"/>
      <c r="C27" s="34"/>
      <c r="D27" s="114" t="s">
        <v>38</v>
      </c>
      <c r="E27" s="34"/>
      <c r="F27" s="34"/>
      <c r="G27" s="34"/>
      <c r="H27" s="34"/>
      <c r="I27" s="105"/>
      <c r="J27" s="115">
        <f>ROUND(J80,2)</f>
        <v>0</v>
      </c>
      <c r="K27" s="37"/>
    </row>
    <row r="28" spans="2:11" s="1" customFormat="1" ht="6.95" customHeight="1" x14ac:dyDescent="0.3">
      <c r="B28" s="33"/>
      <c r="C28" s="34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5" customHeight="1" x14ac:dyDescent="0.3">
      <c r="B29" s="33"/>
      <c r="C29" s="34"/>
      <c r="D29" s="34"/>
      <c r="E29" s="34"/>
      <c r="F29" s="38" t="s">
        <v>40</v>
      </c>
      <c r="G29" s="34"/>
      <c r="H29" s="34"/>
      <c r="I29" s="116" t="s">
        <v>39</v>
      </c>
      <c r="J29" s="38" t="s">
        <v>41</v>
      </c>
      <c r="K29" s="37"/>
    </row>
    <row r="30" spans="2:11" s="1" customFormat="1" ht="14.45" customHeight="1" x14ac:dyDescent="0.3">
      <c r="B30" s="33"/>
      <c r="C30" s="34"/>
      <c r="D30" s="41" t="s">
        <v>42</v>
      </c>
      <c r="E30" s="41" t="s">
        <v>43</v>
      </c>
      <c r="F30" s="117">
        <f>ROUND(SUM(BE80:BE108), 2)</f>
        <v>0</v>
      </c>
      <c r="G30" s="34"/>
      <c r="H30" s="34"/>
      <c r="I30" s="118">
        <v>0.21</v>
      </c>
      <c r="J30" s="117">
        <f>ROUND(ROUND((SUM(BE80:BE108)),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44</v>
      </c>
      <c r="F31" s="117">
        <f>ROUND(SUM(BF80:BF108), 2)</f>
        <v>0</v>
      </c>
      <c r="G31" s="34"/>
      <c r="H31" s="34"/>
      <c r="I31" s="118">
        <v>0.15</v>
      </c>
      <c r="J31" s="117">
        <f>ROUND(ROUND((SUM(BF80:BF108)),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45</v>
      </c>
      <c r="F32" s="117">
        <f>ROUND(SUM(BG80:BG108), 2)</f>
        <v>0</v>
      </c>
      <c r="G32" s="34"/>
      <c r="H32" s="34"/>
      <c r="I32" s="118">
        <v>0.21</v>
      </c>
      <c r="J32" s="117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46</v>
      </c>
      <c r="F33" s="117">
        <f>ROUND(SUM(BH80:BH108), 2)</f>
        <v>0</v>
      </c>
      <c r="G33" s="34"/>
      <c r="H33" s="34"/>
      <c r="I33" s="118">
        <v>0.15</v>
      </c>
      <c r="J33" s="117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47</v>
      </c>
      <c r="F34" s="117">
        <f>ROUND(SUM(BI80:BI108), 2)</f>
        <v>0</v>
      </c>
      <c r="G34" s="34"/>
      <c r="H34" s="34"/>
      <c r="I34" s="118">
        <v>0</v>
      </c>
      <c r="J34" s="117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105"/>
      <c r="J35" s="34"/>
      <c r="K35" s="37"/>
    </row>
    <row r="36" spans="2:11" s="1" customFormat="1" ht="25.35" customHeight="1" x14ac:dyDescent="0.3">
      <c r="B36" s="33"/>
      <c r="C36" s="119"/>
      <c r="D36" s="120" t="s">
        <v>48</v>
      </c>
      <c r="E36" s="71"/>
      <c r="F36" s="71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126"/>
      <c r="J37" s="49"/>
      <c r="K37" s="50"/>
    </row>
    <row r="41" spans="2:11" s="1" customFormat="1" ht="6.95" customHeight="1" x14ac:dyDescent="0.3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50000000000003" customHeight="1" x14ac:dyDescent="0.3">
      <c r="B42" s="33"/>
      <c r="C42" s="22" t="s">
        <v>112</v>
      </c>
      <c r="D42" s="34"/>
      <c r="E42" s="34"/>
      <c r="F42" s="34"/>
      <c r="G42" s="34"/>
      <c r="H42" s="34"/>
      <c r="I42" s="105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105"/>
      <c r="J43" s="34"/>
      <c r="K43" s="37"/>
    </row>
    <row r="44" spans="2:11" s="1" customFormat="1" ht="14.45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5"/>
      <c r="J44" s="34"/>
      <c r="K44" s="37"/>
    </row>
    <row r="45" spans="2:11" s="1" customFormat="1" ht="22.5" customHeight="1" x14ac:dyDescent="0.3">
      <c r="B45" s="33"/>
      <c r="C45" s="34"/>
      <c r="D45" s="34"/>
      <c r="E45" s="271" t="str">
        <f>E7</f>
        <v>ZŠ a MŠ podlahové krytiny</v>
      </c>
      <c r="F45" s="244"/>
      <c r="G45" s="244"/>
      <c r="H45" s="244"/>
      <c r="I45" s="105"/>
      <c r="J45" s="34"/>
      <c r="K45" s="37"/>
    </row>
    <row r="46" spans="2:11" s="1" customFormat="1" ht="14.45" customHeight="1" x14ac:dyDescent="0.3">
      <c r="B46" s="33"/>
      <c r="C46" s="29" t="s">
        <v>110</v>
      </c>
      <c r="D46" s="34"/>
      <c r="E46" s="34"/>
      <c r="F46" s="34"/>
      <c r="G46" s="34"/>
      <c r="H46" s="34"/>
      <c r="I46" s="105"/>
      <c r="J46" s="34"/>
      <c r="K46" s="37"/>
    </row>
    <row r="47" spans="2:11" s="1" customFormat="1" ht="23.25" customHeight="1" x14ac:dyDescent="0.3">
      <c r="B47" s="33"/>
      <c r="C47" s="34"/>
      <c r="D47" s="34"/>
      <c r="E47" s="272" t="str">
        <f>E9</f>
        <v>2. - MŠ Soukenická čp. 981</v>
      </c>
      <c r="F47" s="244"/>
      <c r="G47" s="244"/>
      <c r="H47" s="244"/>
      <c r="I47" s="105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105"/>
      <c r="J48" s="34"/>
      <c r="K48" s="37"/>
    </row>
    <row r="49" spans="2:47" s="1" customFormat="1" ht="18" customHeight="1" x14ac:dyDescent="0.3">
      <c r="B49" s="33"/>
      <c r="C49" s="29" t="s">
        <v>22</v>
      </c>
      <c r="D49" s="34"/>
      <c r="E49" s="34"/>
      <c r="F49" s="27" t="str">
        <f>F12</f>
        <v>Litvínov</v>
      </c>
      <c r="G49" s="34"/>
      <c r="H49" s="34"/>
      <c r="I49" s="106" t="s">
        <v>24</v>
      </c>
      <c r="J49" s="107" t="str">
        <f>IF(J12="","",J12)</f>
        <v>13.10.2016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105"/>
      <c r="J50" s="34"/>
      <c r="K50" s="37"/>
    </row>
    <row r="51" spans="2:47" s="1" customFormat="1" x14ac:dyDescent="0.3">
      <c r="B51" s="33"/>
      <c r="C51" s="29" t="s">
        <v>28</v>
      </c>
      <c r="D51" s="34"/>
      <c r="E51" s="34"/>
      <c r="F51" s="27" t="str">
        <f>E15</f>
        <v>Město Litvínov</v>
      </c>
      <c r="G51" s="34"/>
      <c r="H51" s="34"/>
      <c r="I51" s="106" t="s">
        <v>34</v>
      </c>
      <c r="J51" s="27" t="str">
        <f>E21</f>
        <v xml:space="preserve"> </v>
      </c>
      <c r="K51" s="37"/>
    </row>
    <row r="52" spans="2:47" s="1" customFormat="1" ht="14.45" customHeight="1" x14ac:dyDescent="0.3">
      <c r="B52" s="33"/>
      <c r="C52" s="29" t="s">
        <v>32</v>
      </c>
      <c r="D52" s="34"/>
      <c r="E52" s="34"/>
      <c r="F52" s="27" t="str">
        <f>IF(E18="","",E18)</f>
        <v/>
      </c>
      <c r="G52" s="34"/>
      <c r="H52" s="34"/>
      <c r="I52" s="105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5"/>
      <c r="J53" s="34"/>
      <c r="K53" s="37"/>
    </row>
    <row r="54" spans="2:47" s="1" customFormat="1" ht="29.25" customHeight="1" x14ac:dyDescent="0.3">
      <c r="B54" s="33"/>
      <c r="C54" s="131" t="s">
        <v>113</v>
      </c>
      <c r="D54" s="119"/>
      <c r="E54" s="119"/>
      <c r="F54" s="119"/>
      <c r="G54" s="119"/>
      <c r="H54" s="119"/>
      <c r="I54" s="132"/>
      <c r="J54" s="133" t="s">
        <v>114</v>
      </c>
      <c r="K54" s="134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5"/>
      <c r="J55" s="34"/>
      <c r="K55" s="37"/>
    </row>
    <row r="56" spans="2:47" s="1" customFormat="1" ht="29.25" customHeight="1" x14ac:dyDescent="0.3">
      <c r="B56" s="33"/>
      <c r="C56" s="135" t="s">
        <v>115</v>
      </c>
      <c r="D56" s="34"/>
      <c r="E56" s="34"/>
      <c r="F56" s="34"/>
      <c r="G56" s="34"/>
      <c r="H56" s="34"/>
      <c r="I56" s="105"/>
      <c r="J56" s="115">
        <f>J80</f>
        <v>0</v>
      </c>
      <c r="K56" s="37"/>
      <c r="AU56" s="16" t="s">
        <v>116</v>
      </c>
    </row>
    <row r="57" spans="2:47" s="7" customFormat="1" ht="24.95" customHeight="1" x14ac:dyDescent="0.3">
      <c r="B57" s="136"/>
      <c r="C57" s="137"/>
      <c r="D57" s="138" t="s">
        <v>117</v>
      </c>
      <c r="E57" s="139"/>
      <c r="F57" s="139"/>
      <c r="G57" s="139"/>
      <c r="H57" s="139"/>
      <c r="I57" s="140"/>
      <c r="J57" s="141">
        <f>J81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118</v>
      </c>
      <c r="E58" s="146"/>
      <c r="F58" s="146"/>
      <c r="G58" s="146"/>
      <c r="H58" s="146"/>
      <c r="I58" s="147"/>
      <c r="J58" s="148">
        <f>J82</f>
        <v>0</v>
      </c>
      <c r="K58" s="149"/>
    </row>
    <row r="59" spans="2:47" s="7" customFormat="1" ht="24.95" customHeight="1" x14ac:dyDescent="0.3">
      <c r="B59" s="136"/>
      <c r="C59" s="137"/>
      <c r="D59" s="138" t="s">
        <v>119</v>
      </c>
      <c r="E59" s="139"/>
      <c r="F59" s="139"/>
      <c r="G59" s="139"/>
      <c r="H59" s="139"/>
      <c r="I59" s="140"/>
      <c r="J59" s="141">
        <f>J87</f>
        <v>0</v>
      </c>
      <c r="K59" s="142"/>
    </row>
    <row r="60" spans="2:47" s="8" customFormat="1" ht="19.899999999999999" customHeight="1" x14ac:dyDescent="0.3">
      <c r="B60" s="143"/>
      <c r="C60" s="144"/>
      <c r="D60" s="145" t="s">
        <v>120</v>
      </c>
      <c r="E60" s="146"/>
      <c r="F60" s="146"/>
      <c r="G60" s="146"/>
      <c r="H60" s="146"/>
      <c r="I60" s="147"/>
      <c r="J60" s="148">
        <f>J88</f>
        <v>0</v>
      </c>
      <c r="K60" s="149"/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105"/>
      <c r="J61" s="34"/>
      <c r="K61" s="37"/>
    </row>
    <row r="62" spans="2:47" s="1" customFormat="1" ht="6.95" customHeight="1" x14ac:dyDescent="0.3">
      <c r="B62" s="48"/>
      <c r="C62" s="49"/>
      <c r="D62" s="49"/>
      <c r="E62" s="49"/>
      <c r="F62" s="49"/>
      <c r="G62" s="49"/>
      <c r="H62" s="49"/>
      <c r="I62" s="126"/>
      <c r="J62" s="49"/>
      <c r="K62" s="50"/>
    </row>
    <row r="66" spans="2:63" s="1" customFormat="1" ht="6.95" customHeight="1" x14ac:dyDescent="0.3">
      <c r="B66" s="51"/>
      <c r="C66" s="52"/>
      <c r="D66" s="52"/>
      <c r="E66" s="52"/>
      <c r="F66" s="52"/>
      <c r="G66" s="52"/>
      <c r="H66" s="52"/>
      <c r="I66" s="129"/>
      <c r="J66" s="52"/>
      <c r="K66" s="52"/>
      <c r="L66" s="53"/>
    </row>
    <row r="67" spans="2:63" s="1" customFormat="1" ht="36.950000000000003" customHeight="1" x14ac:dyDescent="0.3">
      <c r="B67" s="33"/>
      <c r="C67" s="54" t="s">
        <v>121</v>
      </c>
      <c r="D67" s="55"/>
      <c r="E67" s="55"/>
      <c r="F67" s="55"/>
      <c r="G67" s="55"/>
      <c r="H67" s="55"/>
      <c r="I67" s="150"/>
      <c r="J67" s="55"/>
      <c r="K67" s="55"/>
      <c r="L67" s="53"/>
    </row>
    <row r="68" spans="2:63" s="1" customFormat="1" ht="6.95" customHeight="1" x14ac:dyDescent="0.3">
      <c r="B68" s="33"/>
      <c r="C68" s="55"/>
      <c r="D68" s="55"/>
      <c r="E68" s="55"/>
      <c r="F68" s="55"/>
      <c r="G68" s="55"/>
      <c r="H68" s="55"/>
      <c r="I68" s="150"/>
      <c r="J68" s="55"/>
      <c r="K68" s="55"/>
      <c r="L68" s="53"/>
    </row>
    <row r="69" spans="2:63" s="1" customFormat="1" ht="14.45" customHeight="1" x14ac:dyDescent="0.3">
      <c r="B69" s="33"/>
      <c r="C69" s="57" t="s">
        <v>16</v>
      </c>
      <c r="D69" s="55"/>
      <c r="E69" s="55"/>
      <c r="F69" s="55"/>
      <c r="G69" s="55"/>
      <c r="H69" s="55"/>
      <c r="I69" s="150"/>
      <c r="J69" s="55"/>
      <c r="K69" s="55"/>
      <c r="L69" s="53"/>
    </row>
    <row r="70" spans="2:63" s="1" customFormat="1" ht="22.5" customHeight="1" x14ac:dyDescent="0.3">
      <c r="B70" s="33"/>
      <c r="C70" s="55"/>
      <c r="D70" s="55"/>
      <c r="E70" s="274" t="str">
        <f>E7</f>
        <v>ZŠ a MŠ podlahové krytiny</v>
      </c>
      <c r="F70" s="255"/>
      <c r="G70" s="255"/>
      <c r="H70" s="255"/>
      <c r="I70" s="150"/>
      <c r="J70" s="55"/>
      <c r="K70" s="55"/>
      <c r="L70" s="53"/>
    </row>
    <row r="71" spans="2:63" s="1" customFormat="1" ht="14.45" customHeight="1" x14ac:dyDescent="0.3">
      <c r="B71" s="33"/>
      <c r="C71" s="57" t="s">
        <v>110</v>
      </c>
      <c r="D71" s="55"/>
      <c r="E71" s="55"/>
      <c r="F71" s="55"/>
      <c r="G71" s="55"/>
      <c r="H71" s="55"/>
      <c r="I71" s="150"/>
      <c r="J71" s="55"/>
      <c r="K71" s="55"/>
      <c r="L71" s="53"/>
    </row>
    <row r="72" spans="2:63" s="1" customFormat="1" ht="23.25" customHeight="1" x14ac:dyDescent="0.3">
      <c r="B72" s="33"/>
      <c r="C72" s="55"/>
      <c r="D72" s="55"/>
      <c r="E72" s="252" t="str">
        <f>E9</f>
        <v>2. - MŠ Soukenická čp. 981</v>
      </c>
      <c r="F72" s="255"/>
      <c r="G72" s="255"/>
      <c r="H72" s="255"/>
      <c r="I72" s="150"/>
      <c r="J72" s="55"/>
      <c r="K72" s="55"/>
      <c r="L72" s="53"/>
    </row>
    <row r="73" spans="2:63" s="1" customFormat="1" ht="6.95" customHeight="1" x14ac:dyDescent="0.3">
      <c r="B73" s="33"/>
      <c r="C73" s="55"/>
      <c r="D73" s="55"/>
      <c r="E73" s="55"/>
      <c r="F73" s="55"/>
      <c r="G73" s="55"/>
      <c r="H73" s="55"/>
      <c r="I73" s="150"/>
      <c r="J73" s="55"/>
      <c r="K73" s="55"/>
      <c r="L73" s="53"/>
    </row>
    <row r="74" spans="2:63" s="1" customFormat="1" ht="18" customHeight="1" x14ac:dyDescent="0.3">
      <c r="B74" s="33"/>
      <c r="C74" s="57" t="s">
        <v>22</v>
      </c>
      <c r="D74" s="55"/>
      <c r="E74" s="55"/>
      <c r="F74" s="151" t="str">
        <f>F12</f>
        <v>Litvínov</v>
      </c>
      <c r="G74" s="55"/>
      <c r="H74" s="55"/>
      <c r="I74" s="152" t="s">
        <v>24</v>
      </c>
      <c r="J74" s="65" t="str">
        <f>IF(J12="","",J12)</f>
        <v>13.10.2016</v>
      </c>
      <c r="K74" s="55"/>
      <c r="L74" s="53"/>
    </row>
    <row r="75" spans="2:63" s="1" customFormat="1" ht="6.95" customHeight="1" x14ac:dyDescent="0.3">
      <c r="B75" s="33"/>
      <c r="C75" s="55"/>
      <c r="D75" s="55"/>
      <c r="E75" s="55"/>
      <c r="F75" s="55"/>
      <c r="G75" s="55"/>
      <c r="H75" s="55"/>
      <c r="I75" s="150"/>
      <c r="J75" s="55"/>
      <c r="K75" s="55"/>
      <c r="L75" s="53"/>
    </row>
    <row r="76" spans="2:63" s="1" customFormat="1" x14ac:dyDescent="0.3">
      <c r="B76" s="33"/>
      <c r="C76" s="57" t="s">
        <v>28</v>
      </c>
      <c r="D76" s="55"/>
      <c r="E76" s="55"/>
      <c r="F76" s="151" t="str">
        <f>E15</f>
        <v>Město Litvínov</v>
      </c>
      <c r="G76" s="55"/>
      <c r="H76" s="55"/>
      <c r="I76" s="152" t="s">
        <v>34</v>
      </c>
      <c r="J76" s="151" t="str">
        <f>E21</f>
        <v xml:space="preserve"> </v>
      </c>
      <c r="K76" s="55"/>
      <c r="L76" s="53"/>
    </row>
    <row r="77" spans="2:63" s="1" customFormat="1" ht="14.45" customHeight="1" x14ac:dyDescent="0.3">
      <c r="B77" s="33"/>
      <c r="C77" s="57" t="s">
        <v>32</v>
      </c>
      <c r="D77" s="55"/>
      <c r="E77" s="55"/>
      <c r="F77" s="151" t="str">
        <f>IF(E18="","",E18)</f>
        <v/>
      </c>
      <c r="G77" s="55"/>
      <c r="H77" s="55"/>
      <c r="I77" s="150"/>
      <c r="J77" s="55"/>
      <c r="K77" s="55"/>
      <c r="L77" s="53"/>
    </row>
    <row r="78" spans="2:63" s="1" customFormat="1" ht="10.35" customHeight="1" x14ac:dyDescent="0.3">
      <c r="B78" s="33"/>
      <c r="C78" s="55"/>
      <c r="D78" s="55"/>
      <c r="E78" s="55"/>
      <c r="F78" s="55"/>
      <c r="G78" s="55"/>
      <c r="H78" s="55"/>
      <c r="I78" s="150"/>
      <c r="J78" s="55"/>
      <c r="K78" s="55"/>
      <c r="L78" s="53"/>
    </row>
    <row r="79" spans="2:63" s="9" customFormat="1" ht="29.25" customHeight="1" x14ac:dyDescent="0.3">
      <c r="B79" s="153"/>
      <c r="C79" s="154" t="s">
        <v>122</v>
      </c>
      <c r="D79" s="155" t="s">
        <v>57</v>
      </c>
      <c r="E79" s="155" t="s">
        <v>53</v>
      </c>
      <c r="F79" s="155" t="s">
        <v>123</v>
      </c>
      <c r="G79" s="155" t="s">
        <v>124</v>
      </c>
      <c r="H79" s="155" t="s">
        <v>125</v>
      </c>
      <c r="I79" s="156" t="s">
        <v>126</v>
      </c>
      <c r="J79" s="155" t="s">
        <v>114</v>
      </c>
      <c r="K79" s="157" t="s">
        <v>127</v>
      </c>
      <c r="L79" s="158"/>
      <c r="M79" s="73" t="s">
        <v>128</v>
      </c>
      <c r="N79" s="74" t="s">
        <v>42</v>
      </c>
      <c r="O79" s="74" t="s">
        <v>129</v>
      </c>
      <c r="P79" s="74" t="s">
        <v>130</v>
      </c>
      <c r="Q79" s="74" t="s">
        <v>131</v>
      </c>
      <c r="R79" s="74" t="s">
        <v>132</v>
      </c>
      <c r="S79" s="74" t="s">
        <v>133</v>
      </c>
      <c r="T79" s="75" t="s">
        <v>134</v>
      </c>
    </row>
    <row r="80" spans="2:63" s="1" customFormat="1" ht="29.25" customHeight="1" x14ac:dyDescent="0.35">
      <c r="B80" s="33"/>
      <c r="C80" s="79" t="s">
        <v>115</v>
      </c>
      <c r="D80" s="55"/>
      <c r="E80" s="55"/>
      <c r="F80" s="55"/>
      <c r="G80" s="55"/>
      <c r="H80" s="55"/>
      <c r="I80" s="150"/>
      <c r="J80" s="159">
        <f>BK80</f>
        <v>0</v>
      </c>
      <c r="K80" s="55"/>
      <c r="L80" s="53"/>
      <c r="M80" s="76"/>
      <c r="N80" s="77"/>
      <c r="O80" s="77"/>
      <c r="P80" s="160">
        <f>P81+P87</f>
        <v>0</v>
      </c>
      <c r="Q80" s="77"/>
      <c r="R80" s="160">
        <f>R81+R87</f>
        <v>1.1726479200000004</v>
      </c>
      <c r="S80" s="77"/>
      <c r="T80" s="161">
        <f>T81+T87</f>
        <v>0.36857250000000008</v>
      </c>
      <c r="AT80" s="16" t="s">
        <v>71</v>
      </c>
      <c r="AU80" s="16" t="s">
        <v>116</v>
      </c>
      <c r="BK80" s="162">
        <f>BK81+BK87</f>
        <v>0</v>
      </c>
    </row>
    <row r="81" spans="2:65" s="10" customFormat="1" ht="37.35" customHeight="1" x14ac:dyDescent="0.35">
      <c r="B81" s="163"/>
      <c r="C81" s="164"/>
      <c r="D81" s="165" t="s">
        <v>71</v>
      </c>
      <c r="E81" s="166" t="s">
        <v>135</v>
      </c>
      <c r="F81" s="166" t="s">
        <v>136</v>
      </c>
      <c r="G81" s="164"/>
      <c r="H81" s="164"/>
      <c r="I81" s="167"/>
      <c r="J81" s="168">
        <f>BK81</f>
        <v>0</v>
      </c>
      <c r="K81" s="164"/>
      <c r="L81" s="169"/>
      <c r="M81" s="170"/>
      <c r="N81" s="171"/>
      <c r="O81" s="171"/>
      <c r="P81" s="172">
        <f>P82</f>
        <v>0</v>
      </c>
      <c r="Q81" s="171"/>
      <c r="R81" s="172">
        <f>R82</f>
        <v>0</v>
      </c>
      <c r="S81" s="171"/>
      <c r="T81" s="173">
        <f>T82</f>
        <v>0</v>
      </c>
      <c r="AR81" s="174" t="s">
        <v>14</v>
      </c>
      <c r="AT81" s="175" t="s">
        <v>71</v>
      </c>
      <c r="AU81" s="175" t="s">
        <v>72</v>
      </c>
      <c r="AY81" s="174" t="s">
        <v>137</v>
      </c>
      <c r="BK81" s="176">
        <f>BK82</f>
        <v>0</v>
      </c>
    </row>
    <row r="82" spans="2:65" s="10" customFormat="1" ht="19.899999999999999" customHeight="1" x14ac:dyDescent="0.3">
      <c r="B82" s="163"/>
      <c r="C82" s="164"/>
      <c r="D82" s="177" t="s">
        <v>71</v>
      </c>
      <c r="E82" s="178" t="s">
        <v>138</v>
      </c>
      <c r="F82" s="178" t="s">
        <v>139</v>
      </c>
      <c r="G82" s="164"/>
      <c r="H82" s="164"/>
      <c r="I82" s="167"/>
      <c r="J82" s="179">
        <f>BK82</f>
        <v>0</v>
      </c>
      <c r="K82" s="164"/>
      <c r="L82" s="169"/>
      <c r="M82" s="170"/>
      <c r="N82" s="171"/>
      <c r="O82" s="171"/>
      <c r="P82" s="172">
        <f>SUM(P83:P86)</f>
        <v>0</v>
      </c>
      <c r="Q82" s="171"/>
      <c r="R82" s="172">
        <f>SUM(R83:R86)</f>
        <v>0</v>
      </c>
      <c r="S82" s="171"/>
      <c r="T82" s="173">
        <f>SUM(T83:T86)</f>
        <v>0</v>
      </c>
      <c r="AR82" s="174" t="s">
        <v>14</v>
      </c>
      <c r="AT82" s="175" t="s">
        <v>71</v>
      </c>
      <c r="AU82" s="175" t="s">
        <v>14</v>
      </c>
      <c r="AY82" s="174" t="s">
        <v>137</v>
      </c>
      <c r="BK82" s="176">
        <f>SUM(BK83:BK86)</f>
        <v>0</v>
      </c>
    </row>
    <row r="83" spans="2:65" s="1" customFormat="1" ht="31.5" customHeight="1" x14ac:dyDescent="0.3">
      <c r="B83" s="33"/>
      <c r="C83" s="180" t="s">
        <v>14</v>
      </c>
      <c r="D83" s="180" t="s">
        <v>140</v>
      </c>
      <c r="E83" s="181" t="s">
        <v>141</v>
      </c>
      <c r="F83" s="182" t="s">
        <v>142</v>
      </c>
      <c r="G83" s="183" t="s">
        <v>143</v>
      </c>
      <c r="H83" s="184">
        <v>0.36899999999999999</v>
      </c>
      <c r="I83" s="185"/>
      <c r="J83" s="186">
        <f>ROUND(I83*H83,2)</f>
        <v>0</v>
      </c>
      <c r="K83" s="182" t="s">
        <v>144</v>
      </c>
      <c r="L83" s="53"/>
      <c r="M83" s="187" t="s">
        <v>20</v>
      </c>
      <c r="N83" s="188" t="s">
        <v>43</v>
      </c>
      <c r="O83" s="34"/>
      <c r="P83" s="189">
        <f>O83*H83</f>
        <v>0</v>
      </c>
      <c r="Q83" s="189">
        <v>0</v>
      </c>
      <c r="R83" s="189">
        <f>Q83*H83</f>
        <v>0</v>
      </c>
      <c r="S83" s="189">
        <v>0</v>
      </c>
      <c r="T83" s="190">
        <f>S83*H83</f>
        <v>0</v>
      </c>
      <c r="AR83" s="16" t="s">
        <v>145</v>
      </c>
      <c r="AT83" s="16" t="s">
        <v>140</v>
      </c>
      <c r="AU83" s="16" t="s">
        <v>80</v>
      </c>
      <c r="AY83" s="16" t="s">
        <v>137</v>
      </c>
      <c r="BE83" s="191">
        <f>IF(N83="základní",J83,0)</f>
        <v>0</v>
      </c>
      <c r="BF83" s="191">
        <f>IF(N83="snížená",J83,0)</f>
        <v>0</v>
      </c>
      <c r="BG83" s="191">
        <f>IF(N83="zákl. přenesená",J83,0)</f>
        <v>0</v>
      </c>
      <c r="BH83" s="191">
        <f>IF(N83="sníž. přenesená",J83,0)</f>
        <v>0</v>
      </c>
      <c r="BI83" s="191">
        <f>IF(N83="nulová",J83,0)</f>
        <v>0</v>
      </c>
      <c r="BJ83" s="16" t="s">
        <v>14</v>
      </c>
      <c r="BK83" s="191">
        <f>ROUND(I83*H83,2)</f>
        <v>0</v>
      </c>
      <c r="BL83" s="16" t="s">
        <v>145</v>
      </c>
      <c r="BM83" s="16" t="s">
        <v>146</v>
      </c>
    </row>
    <row r="84" spans="2:65" s="1" customFormat="1" ht="31.5" customHeight="1" x14ac:dyDescent="0.3">
      <c r="B84" s="33"/>
      <c r="C84" s="180" t="s">
        <v>80</v>
      </c>
      <c r="D84" s="180" t="s">
        <v>140</v>
      </c>
      <c r="E84" s="181" t="s">
        <v>147</v>
      </c>
      <c r="F84" s="182" t="s">
        <v>148</v>
      </c>
      <c r="G84" s="183" t="s">
        <v>143</v>
      </c>
      <c r="H84" s="184">
        <v>3.69</v>
      </c>
      <c r="I84" s="185"/>
      <c r="J84" s="186">
        <f>ROUND(I84*H84,2)</f>
        <v>0</v>
      </c>
      <c r="K84" s="182" t="s">
        <v>144</v>
      </c>
      <c r="L84" s="53"/>
      <c r="M84" s="187" t="s">
        <v>20</v>
      </c>
      <c r="N84" s="188" t="s">
        <v>43</v>
      </c>
      <c r="O84" s="34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AR84" s="16" t="s">
        <v>145</v>
      </c>
      <c r="AT84" s="16" t="s">
        <v>140</v>
      </c>
      <c r="AU84" s="16" t="s">
        <v>80</v>
      </c>
      <c r="AY84" s="16" t="s">
        <v>137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16" t="s">
        <v>14</v>
      </c>
      <c r="BK84" s="191">
        <f>ROUND(I84*H84,2)</f>
        <v>0</v>
      </c>
      <c r="BL84" s="16" t="s">
        <v>145</v>
      </c>
      <c r="BM84" s="16" t="s">
        <v>149</v>
      </c>
    </row>
    <row r="85" spans="2:65" s="11" customFormat="1" ht="13.5" x14ac:dyDescent="0.3">
      <c r="B85" s="192"/>
      <c r="C85" s="193"/>
      <c r="D85" s="194" t="s">
        <v>150</v>
      </c>
      <c r="E85" s="193"/>
      <c r="F85" s="195" t="s">
        <v>151</v>
      </c>
      <c r="G85" s="193"/>
      <c r="H85" s="196">
        <v>3.69</v>
      </c>
      <c r="I85" s="197"/>
      <c r="J85" s="193"/>
      <c r="K85" s="193"/>
      <c r="L85" s="198"/>
      <c r="M85" s="199"/>
      <c r="N85" s="200"/>
      <c r="O85" s="200"/>
      <c r="P85" s="200"/>
      <c r="Q85" s="200"/>
      <c r="R85" s="200"/>
      <c r="S85" s="200"/>
      <c r="T85" s="201"/>
      <c r="AT85" s="202" t="s">
        <v>150</v>
      </c>
      <c r="AU85" s="202" t="s">
        <v>80</v>
      </c>
      <c r="AV85" s="11" t="s">
        <v>80</v>
      </c>
      <c r="AW85" s="11" t="s">
        <v>4</v>
      </c>
      <c r="AX85" s="11" t="s">
        <v>14</v>
      </c>
      <c r="AY85" s="202" t="s">
        <v>137</v>
      </c>
    </row>
    <row r="86" spans="2:65" s="1" customFormat="1" ht="22.5" customHeight="1" x14ac:dyDescent="0.3">
      <c r="B86" s="33"/>
      <c r="C86" s="180" t="s">
        <v>152</v>
      </c>
      <c r="D86" s="180" t="s">
        <v>140</v>
      </c>
      <c r="E86" s="181" t="s">
        <v>153</v>
      </c>
      <c r="F86" s="182" t="s">
        <v>154</v>
      </c>
      <c r="G86" s="183" t="s">
        <v>143</v>
      </c>
      <c r="H86" s="184">
        <v>0.36899999999999999</v>
      </c>
      <c r="I86" s="185"/>
      <c r="J86" s="186">
        <f>ROUND(I86*H86,2)</f>
        <v>0</v>
      </c>
      <c r="K86" s="182" t="s">
        <v>144</v>
      </c>
      <c r="L86" s="53"/>
      <c r="M86" s="187" t="s">
        <v>20</v>
      </c>
      <c r="N86" s="188" t="s">
        <v>43</v>
      </c>
      <c r="O86" s="34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AR86" s="16" t="s">
        <v>145</v>
      </c>
      <c r="AT86" s="16" t="s">
        <v>140</v>
      </c>
      <c r="AU86" s="16" t="s">
        <v>80</v>
      </c>
      <c r="AY86" s="16" t="s">
        <v>137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6" t="s">
        <v>14</v>
      </c>
      <c r="BK86" s="191">
        <f>ROUND(I86*H86,2)</f>
        <v>0</v>
      </c>
      <c r="BL86" s="16" t="s">
        <v>145</v>
      </c>
      <c r="BM86" s="16" t="s">
        <v>155</v>
      </c>
    </row>
    <row r="87" spans="2:65" s="10" customFormat="1" ht="37.35" customHeight="1" x14ac:dyDescent="0.35">
      <c r="B87" s="163"/>
      <c r="C87" s="164"/>
      <c r="D87" s="165" t="s">
        <v>71</v>
      </c>
      <c r="E87" s="166" t="s">
        <v>156</v>
      </c>
      <c r="F87" s="166" t="s">
        <v>157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P88</f>
        <v>0</v>
      </c>
      <c r="Q87" s="171"/>
      <c r="R87" s="172">
        <f>R88</f>
        <v>1.1726479200000004</v>
      </c>
      <c r="S87" s="171"/>
      <c r="T87" s="173">
        <f>T88</f>
        <v>0.36857250000000008</v>
      </c>
      <c r="AR87" s="174" t="s">
        <v>80</v>
      </c>
      <c r="AT87" s="175" t="s">
        <v>71</v>
      </c>
      <c r="AU87" s="175" t="s">
        <v>72</v>
      </c>
      <c r="AY87" s="174" t="s">
        <v>137</v>
      </c>
      <c r="BK87" s="176">
        <f>BK88</f>
        <v>0</v>
      </c>
    </row>
    <row r="88" spans="2:65" s="10" customFormat="1" ht="19.899999999999999" customHeight="1" x14ac:dyDescent="0.3">
      <c r="B88" s="163"/>
      <c r="C88" s="164"/>
      <c r="D88" s="177" t="s">
        <v>71</v>
      </c>
      <c r="E88" s="178" t="s">
        <v>158</v>
      </c>
      <c r="F88" s="178" t="s">
        <v>159</v>
      </c>
      <c r="G88" s="164"/>
      <c r="H88" s="164"/>
      <c r="I88" s="167"/>
      <c r="J88" s="179">
        <f>BK88</f>
        <v>0</v>
      </c>
      <c r="K88" s="164"/>
      <c r="L88" s="169"/>
      <c r="M88" s="170"/>
      <c r="N88" s="171"/>
      <c r="O88" s="171"/>
      <c r="P88" s="172">
        <f>SUM(P89:P108)</f>
        <v>0</v>
      </c>
      <c r="Q88" s="171"/>
      <c r="R88" s="172">
        <f>SUM(R89:R108)</f>
        <v>1.1726479200000004</v>
      </c>
      <c r="S88" s="171"/>
      <c r="T88" s="173">
        <f>SUM(T89:T108)</f>
        <v>0.36857250000000008</v>
      </c>
      <c r="AR88" s="174" t="s">
        <v>80</v>
      </c>
      <c r="AT88" s="175" t="s">
        <v>71</v>
      </c>
      <c r="AU88" s="175" t="s">
        <v>14</v>
      </c>
      <c r="AY88" s="174" t="s">
        <v>137</v>
      </c>
      <c r="BK88" s="176">
        <f>SUM(BK89:BK108)</f>
        <v>0</v>
      </c>
    </row>
    <row r="89" spans="2:65" s="1" customFormat="1" ht="22.5" customHeight="1" x14ac:dyDescent="0.3">
      <c r="B89" s="33"/>
      <c r="C89" s="180" t="s">
        <v>145</v>
      </c>
      <c r="D89" s="180" t="s">
        <v>140</v>
      </c>
      <c r="E89" s="181" t="s">
        <v>160</v>
      </c>
      <c r="F89" s="182" t="s">
        <v>161</v>
      </c>
      <c r="G89" s="183" t="s">
        <v>162</v>
      </c>
      <c r="H89" s="184">
        <v>137.22900000000001</v>
      </c>
      <c r="I89" s="185"/>
      <c r="J89" s="186">
        <f>ROUND(I89*H89,2)</f>
        <v>0</v>
      </c>
      <c r="K89" s="182" t="s">
        <v>144</v>
      </c>
      <c r="L89" s="53"/>
      <c r="M89" s="187" t="s">
        <v>20</v>
      </c>
      <c r="N89" s="188" t="s">
        <v>43</v>
      </c>
      <c r="O89" s="34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16" t="s">
        <v>163</v>
      </c>
      <c r="AT89" s="16" t="s">
        <v>140</v>
      </c>
      <c r="AU89" s="16" t="s">
        <v>80</v>
      </c>
      <c r="AY89" s="16" t="s">
        <v>137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6" t="s">
        <v>14</v>
      </c>
      <c r="BK89" s="191">
        <f>ROUND(I89*H89,2)</f>
        <v>0</v>
      </c>
      <c r="BL89" s="16" t="s">
        <v>163</v>
      </c>
      <c r="BM89" s="16" t="s">
        <v>164</v>
      </c>
    </row>
    <row r="90" spans="2:65" s="1" customFormat="1" ht="31.5" customHeight="1" x14ac:dyDescent="0.3">
      <c r="B90" s="33"/>
      <c r="C90" s="180" t="s">
        <v>165</v>
      </c>
      <c r="D90" s="180" t="s">
        <v>140</v>
      </c>
      <c r="E90" s="181" t="s">
        <v>166</v>
      </c>
      <c r="F90" s="182" t="s">
        <v>167</v>
      </c>
      <c r="G90" s="183" t="s">
        <v>162</v>
      </c>
      <c r="H90" s="184">
        <v>137.22900000000001</v>
      </c>
      <c r="I90" s="185"/>
      <c r="J90" s="186">
        <f>ROUND(I90*H90,2)</f>
        <v>0</v>
      </c>
      <c r="K90" s="182" t="s">
        <v>144</v>
      </c>
      <c r="L90" s="53"/>
      <c r="M90" s="187" t="s">
        <v>20</v>
      </c>
      <c r="N90" s="188" t="s">
        <v>43</v>
      </c>
      <c r="O90" s="34"/>
      <c r="P90" s="189">
        <f>O90*H90</f>
        <v>0</v>
      </c>
      <c r="Q90" s="189">
        <v>3.0000000000000001E-5</v>
      </c>
      <c r="R90" s="189">
        <f>Q90*H90</f>
        <v>4.1168700000000008E-3</v>
      </c>
      <c r="S90" s="189">
        <v>0</v>
      </c>
      <c r="T90" s="190">
        <f>S90*H90</f>
        <v>0</v>
      </c>
      <c r="AR90" s="16" t="s">
        <v>163</v>
      </c>
      <c r="AT90" s="16" t="s">
        <v>140</v>
      </c>
      <c r="AU90" s="16" t="s">
        <v>80</v>
      </c>
      <c r="AY90" s="16" t="s">
        <v>137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6" t="s">
        <v>14</v>
      </c>
      <c r="BK90" s="191">
        <f>ROUND(I90*H90,2)</f>
        <v>0</v>
      </c>
      <c r="BL90" s="16" t="s">
        <v>163</v>
      </c>
      <c r="BM90" s="16" t="s">
        <v>168</v>
      </c>
    </row>
    <row r="91" spans="2:65" s="1" customFormat="1" ht="31.5" customHeight="1" x14ac:dyDescent="0.3">
      <c r="B91" s="33"/>
      <c r="C91" s="180" t="s">
        <v>169</v>
      </c>
      <c r="D91" s="180" t="s">
        <v>140</v>
      </c>
      <c r="E91" s="181" t="s">
        <v>170</v>
      </c>
      <c r="F91" s="182" t="s">
        <v>171</v>
      </c>
      <c r="G91" s="183" t="s">
        <v>162</v>
      </c>
      <c r="H91" s="184">
        <v>137.22900000000001</v>
      </c>
      <c r="I91" s="185"/>
      <c r="J91" s="186">
        <f>ROUND(I91*H91,2)</f>
        <v>0</v>
      </c>
      <c r="K91" s="182" t="s">
        <v>144</v>
      </c>
      <c r="L91" s="53"/>
      <c r="M91" s="187" t="s">
        <v>20</v>
      </c>
      <c r="N91" s="188" t="s">
        <v>43</v>
      </c>
      <c r="O91" s="34"/>
      <c r="P91" s="189">
        <f>O91*H91</f>
        <v>0</v>
      </c>
      <c r="Q91" s="189">
        <v>4.5500000000000002E-3</v>
      </c>
      <c r="R91" s="189">
        <f>Q91*H91</f>
        <v>0.62439195000000014</v>
      </c>
      <c r="S91" s="189">
        <v>0</v>
      </c>
      <c r="T91" s="190">
        <f>S91*H91</f>
        <v>0</v>
      </c>
      <c r="AR91" s="16" t="s">
        <v>163</v>
      </c>
      <c r="AT91" s="16" t="s">
        <v>140</v>
      </c>
      <c r="AU91" s="16" t="s">
        <v>80</v>
      </c>
      <c r="AY91" s="16" t="s">
        <v>137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6" t="s">
        <v>14</v>
      </c>
      <c r="BK91" s="191">
        <f>ROUND(I91*H91,2)</f>
        <v>0</v>
      </c>
      <c r="BL91" s="16" t="s">
        <v>163</v>
      </c>
      <c r="BM91" s="16" t="s">
        <v>172</v>
      </c>
    </row>
    <row r="92" spans="2:65" s="1" customFormat="1" ht="22.5" customHeight="1" x14ac:dyDescent="0.3">
      <c r="B92" s="33"/>
      <c r="C92" s="180" t="s">
        <v>173</v>
      </c>
      <c r="D92" s="180" t="s">
        <v>140</v>
      </c>
      <c r="E92" s="181" t="s">
        <v>174</v>
      </c>
      <c r="F92" s="182" t="s">
        <v>175</v>
      </c>
      <c r="G92" s="183" t="s">
        <v>162</v>
      </c>
      <c r="H92" s="184">
        <v>137.22900000000001</v>
      </c>
      <c r="I92" s="185"/>
      <c r="J92" s="186">
        <f>ROUND(I92*H92,2)</f>
        <v>0</v>
      </c>
      <c r="K92" s="182" t="s">
        <v>144</v>
      </c>
      <c r="L92" s="53"/>
      <c r="M92" s="187" t="s">
        <v>20</v>
      </c>
      <c r="N92" s="188" t="s">
        <v>43</v>
      </c>
      <c r="O92" s="34"/>
      <c r="P92" s="189">
        <f>O92*H92</f>
        <v>0</v>
      </c>
      <c r="Q92" s="189">
        <v>0</v>
      </c>
      <c r="R92" s="189">
        <f>Q92*H92</f>
        <v>0</v>
      </c>
      <c r="S92" s="189">
        <v>2.5000000000000001E-3</v>
      </c>
      <c r="T92" s="190">
        <f>S92*H92</f>
        <v>0.34307250000000006</v>
      </c>
      <c r="AR92" s="16" t="s">
        <v>163</v>
      </c>
      <c r="AT92" s="16" t="s">
        <v>140</v>
      </c>
      <c r="AU92" s="16" t="s">
        <v>80</v>
      </c>
      <c r="AY92" s="16" t="s">
        <v>137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6" t="s">
        <v>14</v>
      </c>
      <c r="BK92" s="191">
        <f>ROUND(I92*H92,2)</f>
        <v>0</v>
      </c>
      <c r="BL92" s="16" t="s">
        <v>163</v>
      </c>
      <c r="BM92" s="16" t="s">
        <v>176</v>
      </c>
    </row>
    <row r="93" spans="2:65" s="1" customFormat="1" ht="31.5" customHeight="1" x14ac:dyDescent="0.3">
      <c r="B93" s="33"/>
      <c r="C93" s="180" t="s">
        <v>177</v>
      </c>
      <c r="D93" s="180" t="s">
        <v>140</v>
      </c>
      <c r="E93" s="181" t="s">
        <v>178</v>
      </c>
      <c r="F93" s="182" t="s">
        <v>179</v>
      </c>
      <c r="G93" s="183" t="s">
        <v>162</v>
      </c>
      <c r="H93" s="184">
        <v>137.22900000000001</v>
      </c>
      <c r="I93" s="185"/>
      <c r="J93" s="186">
        <f>ROUND(I93*H93,2)</f>
        <v>0</v>
      </c>
      <c r="K93" s="182" t="s">
        <v>144</v>
      </c>
      <c r="L93" s="53"/>
      <c r="M93" s="187" t="s">
        <v>20</v>
      </c>
      <c r="N93" s="188" t="s">
        <v>43</v>
      </c>
      <c r="O93" s="34"/>
      <c r="P93" s="189">
        <f>O93*H93</f>
        <v>0</v>
      </c>
      <c r="Q93" s="189">
        <v>2.9999999999999997E-4</v>
      </c>
      <c r="R93" s="189">
        <f>Q93*H93</f>
        <v>4.1168700000000003E-2</v>
      </c>
      <c r="S93" s="189">
        <v>0</v>
      </c>
      <c r="T93" s="190">
        <f>S93*H93</f>
        <v>0</v>
      </c>
      <c r="AR93" s="16" t="s">
        <v>163</v>
      </c>
      <c r="AT93" s="16" t="s">
        <v>140</v>
      </c>
      <c r="AU93" s="16" t="s">
        <v>80</v>
      </c>
      <c r="AY93" s="16" t="s">
        <v>137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6" t="s">
        <v>14</v>
      </c>
      <c r="BK93" s="191">
        <f>ROUND(I93*H93,2)</f>
        <v>0</v>
      </c>
      <c r="BL93" s="16" t="s">
        <v>163</v>
      </c>
      <c r="BM93" s="16" t="s">
        <v>180</v>
      </c>
    </row>
    <row r="94" spans="2:65" s="11" customFormat="1" ht="13.5" x14ac:dyDescent="0.3">
      <c r="B94" s="192"/>
      <c r="C94" s="193"/>
      <c r="D94" s="203" t="s">
        <v>150</v>
      </c>
      <c r="E94" s="204" t="s">
        <v>20</v>
      </c>
      <c r="F94" s="205" t="s">
        <v>181</v>
      </c>
      <c r="G94" s="193"/>
      <c r="H94" s="206">
        <v>45.743000000000002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150</v>
      </c>
      <c r="AU94" s="202" t="s">
        <v>80</v>
      </c>
      <c r="AV94" s="11" t="s">
        <v>80</v>
      </c>
      <c r="AW94" s="11" t="s">
        <v>36</v>
      </c>
      <c r="AX94" s="11" t="s">
        <v>72</v>
      </c>
      <c r="AY94" s="202" t="s">
        <v>137</v>
      </c>
    </row>
    <row r="95" spans="2:65" s="11" customFormat="1" ht="13.5" x14ac:dyDescent="0.3">
      <c r="B95" s="192"/>
      <c r="C95" s="193"/>
      <c r="D95" s="203" t="s">
        <v>150</v>
      </c>
      <c r="E95" s="204" t="s">
        <v>20</v>
      </c>
      <c r="F95" s="205" t="s">
        <v>181</v>
      </c>
      <c r="G95" s="193"/>
      <c r="H95" s="206">
        <v>45.743000000000002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150</v>
      </c>
      <c r="AU95" s="202" t="s">
        <v>80</v>
      </c>
      <c r="AV95" s="11" t="s">
        <v>80</v>
      </c>
      <c r="AW95" s="11" t="s">
        <v>36</v>
      </c>
      <c r="AX95" s="11" t="s">
        <v>72</v>
      </c>
      <c r="AY95" s="202" t="s">
        <v>137</v>
      </c>
    </row>
    <row r="96" spans="2:65" s="11" customFormat="1" ht="13.5" x14ac:dyDescent="0.3">
      <c r="B96" s="192"/>
      <c r="C96" s="193"/>
      <c r="D96" s="203" t="s">
        <v>150</v>
      </c>
      <c r="E96" s="204" t="s">
        <v>20</v>
      </c>
      <c r="F96" s="205" t="s">
        <v>181</v>
      </c>
      <c r="G96" s="193"/>
      <c r="H96" s="206">
        <v>45.743000000000002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150</v>
      </c>
      <c r="AU96" s="202" t="s">
        <v>80</v>
      </c>
      <c r="AV96" s="11" t="s">
        <v>80</v>
      </c>
      <c r="AW96" s="11" t="s">
        <v>36</v>
      </c>
      <c r="AX96" s="11" t="s">
        <v>72</v>
      </c>
      <c r="AY96" s="202" t="s">
        <v>137</v>
      </c>
    </row>
    <row r="97" spans="2:65" s="12" customFormat="1" ht="13.5" x14ac:dyDescent="0.3">
      <c r="B97" s="207"/>
      <c r="C97" s="208"/>
      <c r="D97" s="194" t="s">
        <v>150</v>
      </c>
      <c r="E97" s="209" t="s">
        <v>20</v>
      </c>
      <c r="F97" s="210" t="s">
        <v>182</v>
      </c>
      <c r="G97" s="208"/>
      <c r="H97" s="211">
        <v>137.22900000000001</v>
      </c>
      <c r="I97" s="212"/>
      <c r="J97" s="208"/>
      <c r="K97" s="208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150</v>
      </c>
      <c r="AU97" s="217" t="s">
        <v>80</v>
      </c>
      <c r="AV97" s="12" t="s">
        <v>145</v>
      </c>
      <c r="AW97" s="12" t="s">
        <v>36</v>
      </c>
      <c r="AX97" s="12" t="s">
        <v>14</v>
      </c>
      <c r="AY97" s="217" t="s">
        <v>137</v>
      </c>
    </row>
    <row r="98" spans="2:65" s="1" customFormat="1" ht="44.25" customHeight="1" x14ac:dyDescent="0.3">
      <c r="B98" s="33"/>
      <c r="C98" s="218" t="s">
        <v>183</v>
      </c>
      <c r="D98" s="218" t="s">
        <v>184</v>
      </c>
      <c r="E98" s="219" t="s">
        <v>185</v>
      </c>
      <c r="F98" s="220" t="s">
        <v>186</v>
      </c>
      <c r="G98" s="221" t="s">
        <v>162</v>
      </c>
      <c r="H98" s="222">
        <v>150.952</v>
      </c>
      <c r="I98" s="223"/>
      <c r="J98" s="224">
        <f>ROUND(I98*H98,2)</f>
        <v>0</v>
      </c>
      <c r="K98" s="220" t="s">
        <v>20</v>
      </c>
      <c r="L98" s="225"/>
      <c r="M98" s="226" t="s">
        <v>20</v>
      </c>
      <c r="N98" s="227" t="s">
        <v>43</v>
      </c>
      <c r="O98" s="34"/>
      <c r="P98" s="189">
        <f>O98*H98</f>
        <v>0</v>
      </c>
      <c r="Q98" s="189">
        <v>3.2000000000000002E-3</v>
      </c>
      <c r="R98" s="189">
        <f>Q98*H98</f>
        <v>0.48304640000000004</v>
      </c>
      <c r="S98" s="189">
        <v>0</v>
      </c>
      <c r="T98" s="190">
        <f>S98*H98</f>
        <v>0</v>
      </c>
      <c r="AR98" s="16" t="s">
        <v>187</v>
      </c>
      <c r="AT98" s="16" t="s">
        <v>184</v>
      </c>
      <c r="AU98" s="16" t="s">
        <v>80</v>
      </c>
      <c r="AY98" s="16" t="s">
        <v>137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6" t="s">
        <v>14</v>
      </c>
      <c r="BK98" s="191">
        <f>ROUND(I98*H98,2)</f>
        <v>0</v>
      </c>
      <c r="BL98" s="16" t="s">
        <v>163</v>
      </c>
      <c r="BM98" s="16" t="s">
        <v>188</v>
      </c>
    </row>
    <row r="99" spans="2:65" s="11" customFormat="1" ht="13.5" x14ac:dyDescent="0.3">
      <c r="B99" s="192"/>
      <c r="C99" s="193"/>
      <c r="D99" s="194" t="s">
        <v>150</v>
      </c>
      <c r="E99" s="193"/>
      <c r="F99" s="195" t="s">
        <v>189</v>
      </c>
      <c r="G99" s="193"/>
      <c r="H99" s="196">
        <v>150.952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150</v>
      </c>
      <c r="AU99" s="202" t="s">
        <v>80</v>
      </c>
      <c r="AV99" s="11" t="s">
        <v>80</v>
      </c>
      <c r="AW99" s="11" t="s">
        <v>4</v>
      </c>
      <c r="AX99" s="11" t="s">
        <v>14</v>
      </c>
      <c r="AY99" s="202" t="s">
        <v>137</v>
      </c>
    </row>
    <row r="100" spans="2:65" s="1" customFormat="1" ht="22.5" customHeight="1" x14ac:dyDescent="0.3">
      <c r="B100" s="33"/>
      <c r="C100" s="180" t="s">
        <v>26</v>
      </c>
      <c r="D100" s="180" t="s">
        <v>140</v>
      </c>
      <c r="E100" s="181" t="s">
        <v>190</v>
      </c>
      <c r="F100" s="182" t="s">
        <v>191</v>
      </c>
      <c r="G100" s="183" t="s">
        <v>192</v>
      </c>
      <c r="H100" s="184">
        <v>54</v>
      </c>
      <c r="I100" s="185"/>
      <c r="J100" s="186">
        <f>ROUND(I100*H100,2)</f>
        <v>0</v>
      </c>
      <c r="K100" s="182" t="s">
        <v>144</v>
      </c>
      <c r="L100" s="53"/>
      <c r="M100" s="187" t="s">
        <v>20</v>
      </c>
      <c r="N100" s="188" t="s">
        <v>43</v>
      </c>
      <c r="O100" s="34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AR100" s="16" t="s">
        <v>163</v>
      </c>
      <c r="AT100" s="16" t="s">
        <v>140</v>
      </c>
      <c r="AU100" s="16" t="s">
        <v>80</v>
      </c>
      <c r="AY100" s="16" t="s">
        <v>137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6" t="s">
        <v>14</v>
      </c>
      <c r="BK100" s="191">
        <f>ROUND(I100*H100,2)</f>
        <v>0</v>
      </c>
      <c r="BL100" s="16" t="s">
        <v>163</v>
      </c>
      <c r="BM100" s="16" t="s">
        <v>193</v>
      </c>
    </row>
    <row r="101" spans="2:65" s="1" customFormat="1" ht="22.5" customHeight="1" x14ac:dyDescent="0.3">
      <c r="B101" s="33"/>
      <c r="C101" s="180" t="s">
        <v>194</v>
      </c>
      <c r="D101" s="180" t="s">
        <v>140</v>
      </c>
      <c r="E101" s="181" t="s">
        <v>195</v>
      </c>
      <c r="F101" s="182" t="s">
        <v>196</v>
      </c>
      <c r="G101" s="183" t="s">
        <v>192</v>
      </c>
      <c r="H101" s="184">
        <v>85</v>
      </c>
      <c r="I101" s="185"/>
      <c r="J101" s="186">
        <f>ROUND(I101*H101,2)</f>
        <v>0</v>
      </c>
      <c r="K101" s="182" t="s">
        <v>144</v>
      </c>
      <c r="L101" s="53"/>
      <c r="M101" s="187" t="s">
        <v>20</v>
      </c>
      <c r="N101" s="188" t="s">
        <v>43</v>
      </c>
      <c r="O101" s="34"/>
      <c r="P101" s="189">
        <f>O101*H101</f>
        <v>0</v>
      </c>
      <c r="Q101" s="189">
        <v>0</v>
      </c>
      <c r="R101" s="189">
        <f>Q101*H101</f>
        <v>0</v>
      </c>
      <c r="S101" s="189">
        <v>2.9999999999999997E-4</v>
      </c>
      <c r="T101" s="190">
        <f>S101*H101</f>
        <v>2.5499999999999998E-2</v>
      </c>
      <c r="AR101" s="16" t="s">
        <v>163</v>
      </c>
      <c r="AT101" s="16" t="s">
        <v>140</v>
      </c>
      <c r="AU101" s="16" t="s">
        <v>80</v>
      </c>
      <c r="AY101" s="16" t="s">
        <v>137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6" t="s">
        <v>14</v>
      </c>
      <c r="BK101" s="191">
        <f>ROUND(I101*H101,2)</f>
        <v>0</v>
      </c>
      <c r="BL101" s="16" t="s">
        <v>163</v>
      </c>
      <c r="BM101" s="16" t="s">
        <v>197</v>
      </c>
    </row>
    <row r="102" spans="2:65" s="1" customFormat="1" ht="22.5" customHeight="1" x14ac:dyDescent="0.3">
      <c r="B102" s="33"/>
      <c r="C102" s="180" t="s">
        <v>198</v>
      </c>
      <c r="D102" s="180" t="s">
        <v>140</v>
      </c>
      <c r="E102" s="181" t="s">
        <v>199</v>
      </c>
      <c r="F102" s="182" t="s">
        <v>200</v>
      </c>
      <c r="G102" s="183" t="s">
        <v>192</v>
      </c>
      <c r="H102" s="184">
        <v>85</v>
      </c>
      <c r="I102" s="185"/>
      <c r="J102" s="186">
        <f>ROUND(I102*H102,2)</f>
        <v>0</v>
      </c>
      <c r="K102" s="182" t="s">
        <v>144</v>
      </c>
      <c r="L102" s="53"/>
      <c r="M102" s="187" t="s">
        <v>20</v>
      </c>
      <c r="N102" s="188" t="s">
        <v>43</v>
      </c>
      <c r="O102" s="34"/>
      <c r="P102" s="189">
        <f>O102*H102</f>
        <v>0</v>
      </c>
      <c r="Q102" s="189">
        <v>1.0000000000000001E-5</v>
      </c>
      <c r="R102" s="189">
        <f>Q102*H102</f>
        <v>8.5000000000000006E-4</v>
      </c>
      <c r="S102" s="189">
        <v>0</v>
      </c>
      <c r="T102" s="190">
        <f>S102*H102</f>
        <v>0</v>
      </c>
      <c r="AR102" s="16" t="s">
        <v>163</v>
      </c>
      <c r="AT102" s="16" t="s">
        <v>140</v>
      </c>
      <c r="AU102" s="16" t="s">
        <v>80</v>
      </c>
      <c r="AY102" s="16" t="s">
        <v>137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6" t="s">
        <v>14</v>
      </c>
      <c r="BK102" s="191">
        <f>ROUND(I102*H102,2)</f>
        <v>0</v>
      </c>
      <c r="BL102" s="16" t="s">
        <v>163</v>
      </c>
      <c r="BM102" s="16" t="s">
        <v>201</v>
      </c>
    </row>
    <row r="103" spans="2:65" s="1" customFormat="1" ht="22.5" customHeight="1" x14ac:dyDescent="0.3">
      <c r="B103" s="33"/>
      <c r="C103" s="218" t="s">
        <v>202</v>
      </c>
      <c r="D103" s="218" t="s">
        <v>184</v>
      </c>
      <c r="E103" s="219" t="s">
        <v>203</v>
      </c>
      <c r="F103" s="220" t="s">
        <v>204</v>
      </c>
      <c r="G103" s="221" t="s">
        <v>192</v>
      </c>
      <c r="H103" s="222">
        <v>86.7</v>
      </c>
      <c r="I103" s="223"/>
      <c r="J103" s="224">
        <f>ROUND(I103*H103,2)</f>
        <v>0</v>
      </c>
      <c r="K103" s="220" t="s">
        <v>20</v>
      </c>
      <c r="L103" s="225"/>
      <c r="M103" s="226" t="s">
        <v>20</v>
      </c>
      <c r="N103" s="227" t="s">
        <v>43</v>
      </c>
      <c r="O103" s="34"/>
      <c r="P103" s="189">
        <f>O103*H103</f>
        <v>0</v>
      </c>
      <c r="Q103" s="189">
        <v>2.2000000000000001E-4</v>
      </c>
      <c r="R103" s="189">
        <f>Q103*H103</f>
        <v>1.9074000000000001E-2</v>
      </c>
      <c r="S103" s="189">
        <v>0</v>
      </c>
      <c r="T103" s="190">
        <f>S103*H103</f>
        <v>0</v>
      </c>
      <c r="AR103" s="16" t="s">
        <v>187</v>
      </c>
      <c r="AT103" s="16" t="s">
        <v>184</v>
      </c>
      <c r="AU103" s="16" t="s">
        <v>80</v>
      </c>
      <c r="AY103" s="16" t="s">
        <v>137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6" t="s">
        <v>14</v>
      </c>
      <c r="BK103" s="191">
        <f>ROUND(I103*H103,2)</f>
        <v>0</v>
      </c>
      <c r="BL103" s="16" t="s">
        <v>163</v>
      </c>
      <c r="BM103" s="16" t="s">
        <v>205</v>
      </c>
    </row>
    <row r="104" spans="2:65" s="11" customFormat="1" ht="13.5" x14ac:dyDescent="0.3">
      <c r="B104" s="192"/>
      <c r="C104" s="193"/>
      <c r="D104" s="194" t="s">
        <v>150</v>
      </c>
      <c r="E104" s="193"/>
      <c r="F104" s="195" t="s">
        <v>206</v>
      </c>
      <c r="G104" s="193"/>
      <c r="H104" s="196">
        <v>86.7</v>
      </c>
      <c r="I104" s="197"/>
      <c r="J104" s="193"/>
      <c r="K104" s="193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150</v>
      </c>
      <c r="AU104" s="202" t="s">
        <v>80</v>
      </c>
      <c r="AV104" s="11" t="s">
        <v>80</v>
      </c>
      <c r="AW104" s="11" t="s">
        <v>4</v>
      </c>
      <c r="AX104" s="11" t="s">
        <v>14</v>
      </c>
      <c r="AY104" s="202" t="s">
        <v>137</v>
      </c>
    </row>
    <row r="105" spans="2:65" s="1" customFormat="1" ht="22.5" customHeight="1" x14ac:dyDescent="0.3">
      <c r="B105" s="33"/>
      <c r="C105" s="180" t="s">
        <v>207</v>
      </c>
      <c r="D105" s="180" t="s">
        <v>140</v>
      </c>
      <c r="E105" s="181" t="s">
        <v>208</v>
      </c>
      <c r="F105" s="182" t="s">
        <v>209</v>
      </c>
      <c r="G105" s="183" t="s">
        <v>162</v>
      </c>
      <c r="H105" s="184">
        <v>137.22900000000001</v>
      </c>
      <c r="I105" s="185"/>
      <c r="J105" s="186">
        <f>ROUND(I105*H105,2)</f>
        <v>0</v>
      </c>
      <c r="K105" s="182" t="s">
        <v>144</v>
      </c>
      <c r="L105" s="53"/>
      <c r="M105" s="187" t="s">
        <v>20</v>
      </c>
      <c r="N105" s="188" t="s">
        <v>43</v>
      </c>
      <c r="O105" s="34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AR105" s="16" t="s">
        <v>163</v>
      </c>
      <c r="AT105" s="16" t="s">
        <v>140</v>
      </c>
      <c r="AU105" s="16" t="s">
        <v>80</v>
      </c>
      <c r="AY105" s="16" t="s">
        <v>137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6" t="s">
        <v>14</v>
      </c>
      <c r="BK105" s="191">
        <f>ROUND(I105*H105,2)</f>
        <v>0</v>
      </c>
      <c r="BL105" s="16" t="s">
        <v>163</v>
      </c>
      <c r="BM105" s="16" t="s">
        <v>210</v>
      </c>
    </row>
    <row r="106" spans="2:65" s="1" customFormat="1" ht="22.5" customHeight="1" x14ac:dyDescent="0.3">
      <c r="B106" s="33"/>
      <c r="C106" s="180" t="s">
        <v>8</v>
      </c>
      <c r="D106" s="180" t="s">
        <v>140</v>
      </c>
      <c r="E106" s="181" t="s">
        <v>211</v>
      </c>
      <c r="F106" s="182" t="s">
        <v>212</v>
      </c>
      <c r="G106" s="183" t="s">
        <v>162</v>
      </c>
      <c r="H106" s="184">
        <v>137.22900000000001</v>
      </c>
      <c r="I106" s="185"/>
      <c r="J106" s="186">
        <f>ROUND(I106*H106,2)</f>
        <v>0</v>
      </c>
      <c r="K106" s="182" t="s">
        <v>144</v>
      </c>
      <c r="L106" s="53"/>
      <c r="M106" s="187" t="s">
        <v>20</v>
      </c>
      <c r="N106" s="188" t="s">
        <v>43</v>
      </c>
      <c r="O106" s="34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AR106" s="16" t="s">
        <v>163</v>
      </c>
      <c r="AT106" s="16" t="s">
        <v>140</v>
      </c>
      <c r="AU106" s="16" t="s">
        <v>80</v>
      </c>
      <c r="AY106" s="16" t="s">
        <v>137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6" t="s">
        <v>14</v>
      </c>
      <c r="BK106" s="191">
        <f>ROUND(I106*H106,2)</f>
        <v>0</v>
      </c>
      <c r="BL106" s="16" t="s">
        <v>163</v>
      </c>
      <c r="BM106" s="16" t="s">
        <v>213</v>
      </c>
    </row>
    <row r="107" spans="2:65" s="1" customFormat="1" ht="31.5" customHeight="1" x14ac:dyDescent="0.3">
      <c r="B107" s="33"/>
      <c r="C107" s="180" t="s">
        <v>163</v>
      </c>
      <c r="D107" s="180" t="s">
        <v>140</v>
      </c>
      <c r="E107" s="181" t="s">
        <v>214</v>
      </c>
      <c r="F107" s="182" t="s">
        <v>215</v>
      </c>
      <c r="G107" s="183" t="s">
        <v>143</v>
      </c>
      <c r="H107" s="184">
        <v>1.173</v>
      </c>
      <c r="I107" s="185"/>
      <c r="J107" s="186">
        <f>ROUND(I107*H107,2)</f>
        <v>0</v>
      </c>
      <c r="K107" s="182" t="s">
        <v>144</v>
      </c>
      <c r="L107" s="53"/>
      <c r="M107" s="187" t="s">
        <v>20</v>
      </c>
      <c r="N107" s="188" t="s">
        <v>43</v>
      </c>
      <c r="O107" s="34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AR107" s="16" t="s">
        <v>163</v>
      </c>
      <c r="AT107" s="16" t="s">
        <v>140</v>
      </c>
      <c r="AU107" s="16" t="s">
        <v>80</v>
      </c>
      <c r="AY107" s="16" t="s">
        <v>137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6" t="s">
        <v>14</v>
      </c>
      <c r="BK107" s="191">
        <f>ROUND(I107*H107,2)</f>
        <v>0</v>
      </c>
      <c r="BL107" s="16" t="s">
        <v>163</v>
      </c>
      <c r="BM107" s="16" t="s">
        <v>216</v>
      </c>
    </row>
    <row r="108" spans="2:65" s="1" customFormat="1" ht="44.25" customHeight="1" x14ac:dyDescent="0.3">
      <c r="B108" s="33"/>
      <c r="C108" s="180" t="s">
        <v>217</v>
      </c>
      <c r="D108" s="180" t="s">
        <v>140</v>
      </c>
      <c r="E108" s="181" t="s">
        <v>218</v>
      </c>
      <c r="F108" s="182" t="s">
        <v>219</v>
      </c>
      <c r="G108" s="183" t="s">
        <v>143</v>
      </c>
      <c r="H108" s="184">
        <v>1.173</v>
      </c>
      <c r="I108" s="185"/>
      <c r="J108" s="186">
        <f>ROUND(I108*H108,2)</f>
        <v>0</v>
      </c>
      <c r="K108" s="182" t="s">
        <v>144</v>
      </c>
      <c r="L108" s="53"/>
      <c r="M108" s="187" t="s">
        <v>20</v>
      </c>
      <c r="N108" s="228" t="s">
        <v>43</v>
      </c>
      <c r="O108" s="229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16" t="s">
        <v>163</v>
      </c>
      <c r="AT108" s="16" t="s">
        <v>140</v>
      </c>
      <c r="AU108" s="16" t="s">
        <v>80</v>
      </c>
      <c r="AY108" s="16" t="s">
        <v>137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6" t="s">
        <v>14</v>
      </c>
      <c r="BK108" s="191">
        <f>ROUND(I108*H108,2)</f>
        <v>0</v>
      </c>
      <c r="BL108" s="16" t="s">
        <v>163</v>
      </c>
      <c r="BM108" s="16" t="s">
        <v>220</v>
      </c>
    </row>
    <row r="109" spans="2:65" s="1" customFormat="1" ht="6.95" customHeight="1" x14ac:dyDescent="0.3">
      <c r="B109" s="48"/>
      <c r="C109" s="49"/>
      <c r="D109" s="49"/>
      <c r="E109" s="49"/>
      <c r="F109" s="49"/>
      <c r="G109" s="49"/>
      <c r="H109" s="49"/>
      <c r="I109" s="126"/>
      <c r="J109" s="49"/>
      <c r="K109" s="49"/>
      <c r="L109" s="53"/>
    </row>
  </sheetData>
  <sheetProtection algorithmName="SHA-512" hashValue="U4gDULS4LLy9ZIc7VRoB8Na4DSton91QKwoLSzRAb++vFfdyizGqKC0AOx/okZ2LlNhuRUTxQ74NuTJjQTDO6Q==" saltValue="LailYjm1S5Np98243ZP0sw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5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78"/>
      <c r="C1" s="278"/>
      <c r="D1" s="277" t="s">
        <v>1</v>
      </c>
      <c r="E1" s="278"/>
      <c r="F1" s="279" t="s">
        <v>443</v>
      </c>
      <c r="G1" s="284" t="s">
        <v>444</v>
      </c>
      <c r="H1" s="284"/>
      <c r="I1" s="285"/>
      <c r="J1" s="279" t="s">
        <v>445</v>
      </c>
      <c r="K1" s="277" t="s">
        <v>108</v>
      </c>
      <c r="L1" s="279" t="s">
        <v>446</v>
      </c>
      <c r="M1" s="279"/>
      <c r="N1" s="279"/>
      <c r="O1" s="279"/>
      <c r="P1" s="279"/>
      <c r="Q1" s="279"/>
      <c r="R1" s="279"/>
      <c r="S1" s="279"/>
      <c r="T1" s="279"/>
      <c r="U1" s="275"/>
      <c r="V1" s="27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6" t="s">
        <v>83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03"/>
      <c r="J3" s="18"/>
      <c r="K3" s="19"/>
      <c r="AT3" s="16" t="s">
        <v>80</v>
      </c>
    </row>
    <row r="4" spans="1:70" ht="36.950000000000003" customHeight="1" x14ac:dyDescent="0.3">
      <c r="B4" s="20"/>
      <c r="C4" s="21"/>
      <c r="D4" s="22" t="s">
        <v>109</v>
      </c>
      <c r="E4" s="21"/>
      <c r="F4" s="21"/>
      <c r="G4" s="21"/>
      <c r="H4" s="21"/>
      <c r="I4" s="104"/>
      <c r="J4" s="21"/>
      <c r="K4" s="23"/>
      <c r="M4" s="24" t="s">
        <v>10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104"/>
      <c r="J5" s="21"/>
      <c r="K5" s="23"/>
    </row>
    <row r="6" spans="1:70" x14ac:dyDescent="0.3">
      <c r="B6" s="20"/>
      <c r="C6" s="21"/>
      <c r="D6" s="29" t="s">
        <v>16</v>
      </c>
      <c r="E6" s="21"/>
      <c r="F6" s="21"/>
      <c r="G6" s="21"/>
      <c r="H6" s="21"/>
      <c r="I6" s="104"/>
      <c r="J6" s="21"/>
      <c r="K6" s="23"/>
    </row>
    <row r="7" spans="1:70" ht="22.5" customHeight="1" x14ac:dyDescent="0.3">
      <c r="B7" s="20"/>
      <c r="C7" s="21"/>
      <c r="D7" s="21"/>
      <c r="E7" s="271" t="str">
        <f>'Rekapitulace stavby'!K6</f>
        <v>ZŠ a MŠ podlahové krytiny</v>
      </c>
      <c r="F7" s="237"/>
      <c r="G7" s="237"/>
      <c r="H7" s="237"/>
      <c r="I7" s="104"/>
      <c r="J7" s="21"/>
      <c r="K7" s="23"/>
    </row>
    <row r="8" spans="1:70" s="1" customFormat="1" x14ac:dyDescent="0.3">
      <c r="B8" s="33"/>
      <c r="C8" s="34"/>
      <c r="D8" s="29" t="s">
        <v>110</v>
      </c>
      <c r="E8" s="34"/>
      <c r="F8" s="34"/>
      <c r="G8" s="34"/>
      <c r="H8" s="34"/>
      <c r="I8" s="105"/>
      <c r="J8" s="34"/>
      <c r="K8" s="37"/>
    </row>
    <row r="9" spans="1:70" s="1" customFormat="1" ht="36.950000000000003" customHeight="1" x14ac:dyDescent="0.3">
      <c r="B9" s="33"/>
      <c r="C9" s="34"/>
      <c r="D9" s="34"/>
      <c r="E9" s="272" t="s">
        <v>221</v>
      </c>
      <c r="F9" s="244"/>
      <c r="G9" s="244"/>
      <c r="H9" s="244"/>
      <c r="I9" s="105"/>
      <c r="J9" s="34"/>
      <c r="K9" s="37"/>
    </row>
    <row r="10" spans="1:70" s="1" customFormat="1" ht="13.5" x14ac:dyDescent="0.3">
      <c r="B10" s="33"/>
      <c r="C10" s="34"/>
      <c r="D10" s="34"/>
      <c r="E10" s="34"/>
      <c r="F10" s="34"/>
      <c r="G10" s="34"/>
      <c r="H10" s="34"/>
      <c r="I10" s="105"/>
      <c r="J10" s="34"/>
      <c r="K10" s="37"/>
    </row>
    <row r="11" spans="1:70" s="1" customFormat="1" ht="14.45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6" t="s">
        <v>21</v>
      </c>
      <c r="J11" s="27" t="s">
        <v>20</v>
      </c>
      <c r="K11" s="37"/>
    </row>
    <row r="12" spans="1:70" s="1" customFormat="1" ht="14.45" customHeight="1" x14ac:dyDescent="0.3">
      <c r="B12" s="33"/>
      <c r="C12" s="34"/>
      <c r="D12" s="29" t="s">
        <v>22</v>
      </c>
      <c r="E12" s="34"/>
      <c r="F12" s="27" t="s">
        <v>23</v>
      </c>
      <c r="G12" s="34"/>
      <c r="H12" s="34"/>
      <c r="I12" s="106" t="s">
        <v>24</v>
      </c>
      <c r="J12" s="107" t="str">
        <f>'Rekapitulace stavby'!AN8</f>
        <v>13.10.2016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105"/>
      <c r="J13" s="34"/>
      <c r="K13" s="37"/>
    </row>
    <row r="14" spans="1:70" s="1" customFormat="1" ht="14.45" customHeight="1" x14ac:dyDescent="0.3">
      <c r="B14" s="33"/>
      <c r="C14" s="34"/>
      <c r="D14" s="29" t="s">
        <v>28</v>
      </c>
      <c r="E14" s="34"/>
      <c r="F14" s="34"/>
      <c r="G14" s="34"/>
      <c r="H14" s="34"/>
      <c r="I14" s="106" t="s">
        <v>29</v>
      </c>
      <c r="J14" s="27" t="s">
        <v>20</v>
      </c>
      <c r="K14" s="37"/>
    </row>
    <row r="15" spans="1:70" s="1" customFormat="1" ht="18" customHeight="1" x14ac:dyDescent="0.3">
      <c r="B15" s="33"/>
      <c r="C15" s="34"/>
      <c r="D15" s="34"/>
      <c r="E15" s="27" t="s">
        <v>30</v>
      </c>
      <c r="F15" s="34"/>
      <c r="G15" s="34"/>
      <c r="H15" s="34"/>
      <c r="I15" s="106" t="s">
        <v>31</v>
      </c>
      <c r="J15" s="27" t="s">
        <v>20</v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105"/>
      <c r="J16" s="34"/>
      <c r="K16" s="37"/>
    </row>
    <row r="17" spans="2:11" s="1" customFormat="1" ht="14.45" customHeight="1" x14ac:dyDescent="0.3">
      <c r="B17" s="33"/>
      <c r="C17" s="34"/>
      <c r="D17" s="29" t="s">
        <v>32</v>
      </c>
      <c r="E17" s="34"/>
      <c r="F17" s="34"/>
      <c r="G17" s="34"/>
      <c r="H17" s="34"/>
      <c r="I17" s="106" t="s">
        <v>29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6" t="s">
        <v>31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105"/>
      <c r="J19" s="34"/>
      <c r="K19" s="37"/>
    </row>
    <row r="20" spans="2:11" s="1" customFormat="1" ht="14.45" customHeight="1" x14ac:dyDescent="0.3">
      <c r="B20" s="33"/>
      <c r="C20" s="34"/>
      <c r="D20" s="29" t="s">
        <v>34</v>
      </c>
      <c r="E20" s="34"/>
      <c r="F20" s="34"/>
      <c r="G20" s="34"/>
      <c r="H20" s="34"/>
      <c r="I20" s="106" t="s">
        <v>29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6" t="s">
        <v>31</v>
      </c>
      <c r="J21" s="27" t="str">
        <f>IF('Rekapitulace stavby'!AN17="","",'Rekapitulace stavby'!AN17)</f>
        <v/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105"/>
      <c r="J22" s="34"/>
      <c r="K22" s="37"/>
    </row>
    <row r="23" spans="2:11" s="1" customFormat="1" ht="14.45" customHeight="1" x14ac:dyDescent="0.3">
      <c r="B23" s="33"/>
      <c r="C23" s="34"/>
      <c r="D23" s="29" t="s">
        <v>37</v>
      </c>
      <c r="E23" s="34"/>
      <c r="F23" s="34"/>
      <c r="G23" s="34"/>
      <c r="H23" s="34"/>
      <c r="I23" s="105"/>
      <c r="J23" s="34"/>
      <c r="K23" s="37"/>
    </row>
    <row r="24" spans="2:11" s="6" customFormat="1" ht="22.5" customHeight="1" x14ac:dyDescent="0.3">
      <c r="B24" s="108"/>
      <c r="C24" s="109"/>
      <c r="D24" s="109"/>
      <c r="E24" s="240" t="s">
        <v>20</v>
      </c>
      <c r="F24" s="273"/>
      <c r="G24" s="273"/>
      <c r="H24" s="273"/>
      <c r="I24" s="110"/>
      <c r="J24" s="109"/>
      <c r="K24" s="111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105"/>
      <c r="J25" s="34"/>
      <c r="K25" s="37"/>
    </row>
    <row r="26" spans="2:11" s="1" customFormat="1" ht="6.95" customHeight="1" x14ac:dyDescent="0.3">
      <c r="B26" s="33"/>
      <c r="C26" s="34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 x14ac:dyDescent="0.3">
      <c r="B27" s="33"/>
      <c r="C27" s="34"/>
      <c r="D27" s="114" t="s">
        <v>38</v>
      </c>
      <c r="E27" s="34"/>
      <c r="F27" s="34"/>
      <c r="G27" s="34"/>
      <c r="H27" s="34"/>
      <c r="I27" s="105"/>
      <c r="J27" s="115">
        <f>ROUND(J80,2)</f>
        <v>0</v>
      </c>
      <c r="K27" s="37"/>
    </row>
    <row r="28" spans="2:11" s="1" customFormat="1" ht="6.95" customHeight="1" x14ac:dyDescent="0.3">
      <c r="B28" s="33"/>
      <c r="C28" s="34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5" customHeight="1" x14ac:dyDescent="0.3">
      <c r="B29" s="33"/>
      <c r="C29" s="34"/>
      <c r="D29" s="34"/>
      <c r="E29" s="34"/>
      <c r="F29" s="38" t="s">
        <v>40</v>
      </c>
      <c r="G29" s="34"/>
      <c r="H29" s="34"/>
      <c r="I29" s="116" t="s">
        <v>39</v>
      </c>
      <c r="J29" s="38" t="s">
        <v>41</v>
      </c>
      <c r="K29" s="37"/>
    </row>
    <row r="30" spans="2:11" s="1" customFormat="1" ht="14.45" customHeight="1" x14ac:dyDescent="0.3">
      <c r="B30" s="33"/>
      <c r="C30" s="34"/>
      <c r="D30" s="41" t="s">
        <v>42</v>
      </c>
      <c r="E30" s="41" t="s">
        <v>43</v>
      </c>
      <c r="F30" s="117">
        <f>ROUND(SUM(BE80:BE104), 2)</f>
        <v>0</v>
      </c>
      <c r="G30" s="34"/>
      <c r="H30" s="34"/>
      <c r="I30" s="118">
        <v>0.21</v>
      </c>
      <c r="J30" s="117">
        <f>ROUND(ROUND((SUM(BE80:BE104)),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44</v>
      </c>
      <c r="F31" s="117">
        <f>ROUND(SUM(BF80:BF104), 2)</f>
        <v>0</v>
      </c>
      <c r="G31" s="34"/>
      <c r="H31" s="34"/>
      <c r="I31" s="118">
        <v>0.15</v>
      </c>
      <c r="J31" s="117">
        <f>ROUND(ROUND((SUM(BF80:BF104)),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45</v>
      </c>
      <c r="F32" s="117">
        <f>ROUND(SUM(BG80:BG104), 2)</f>
        <v>0</v>
      </c>
      <c r="G32" s="34"/>
      <c r="H32" s="34"/>
      <c r="I32" s="118">
        <v>0.21</v>
      </c>
      <c r="J32" s="117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46</v>
      </c>
      <c r="F33" s="117">
        <f>ROUND(SUM(BH80:BH104), 2)</f>
        <v>0</v>
      </c>
      <c r="G33" s="34"/>
      <c r="H33" s="34"/>
      <c r="I33" s="118">
        <v>0.15</v>
      </c>
      <c r="J33" s="117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47</v>
      </c>
      <c r="F34" s="117">
        <f>ROUND(SUM(BI80:BI104), 2)</f>
        <v>0</v>
      </c>
      <c r="G34" s="34"/>
      <c r="H34" s="34"/>
      <c r="I34" s="118">
        <v>0</v>
      </c>
      <c r="J34" s="117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105"/>
      <c r="J35" s="34"/>
      <c r="K35" s="37"/>
    </row>
    <row r="36" spans="2:11" s="1" customFormat="1" ht="25.35" customHeight="1" x14ac:dyDescent="0.3">
      <c r="B36" s="33"/>
      <c r="C36" s="119"/>
      <c r="D36" s="120" t="s">
        <v>48</v>
      </c>
      <c r="E36" s="71"/>
      <c r="F36" s="71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126"/>
      <c r="J37" s="49"/>
      <c r="K37" s="50"/>
    </row>
    <row r="41" spans="2:11" s="1" customFormat="1" ht="6.95" customHeight="1" x14ac:dyDescent="0.3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50000000000003" customHeight="1" x14ac:dyDescent="0.3">
      <c r="B42" s="33"/>
      <c r="C42" s="22" t="s">
        <v>112</v>
      </c>
      <c r="D42" s="34"/>
      <c r="E42" s="34"/>
      <c r="F42" s="34"/>
      <c r="G42" s="34"/>
      <c r="H42" s="34"/>
      <c r="I42" s="105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105"/>
      <c r="J43" s="34"/>
      <c r="K43" s="37"/>
    </row>
    <row r="44" spans="2:11" s="1" customFormat="1" ht="14.45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5"/>
      <c r="J44" s="34"/>
      <c r="K44" s="37"/>
    </row>
    <row r="45" spans="2:11" s="1" customFormat="1" ht="22.5" customHeight="1" x14ac:dyDescent="0.3">
      <c r="B45" s="33"/>
      <c r="C45" s="34"/>
      <c r="D45" s="34"/>
      <c r="E45" s="271" t="str">
        <f>E7</f>
        <v>ZŠ a MŠ podlahové krytiny</v>
      </c>
      <c r="F45" s="244"/>
      <c r="G45" s="244"/>
      <c r="H45" s="244"/>
      <c r="I45" s="105"/>
      <c r="J45" s="34"/>
      <c r="K45" s="37"/>
    </row>
    <row r="46" spans="2:11" s="1" customFormat="1" ht="14.45" customHeight="1" x14ac:dyDescent="0.3">
      <c r="B46" s="33"/>
      <c r="C46" s="29" t="s">
        <v>110</v>
      </c>
      <c r="D46" s="34"/>
      <c r="E46" s="34"/>
      <c r="F46" s="34"/>
      <c r="G46" s="34"/>
      <c r="H46" s="34"/>
      <c r="I46" s="105"/>
      <c r="J46" s="34"/>
      <c r="K46" s="37"/>
    </row>
    <row r="47" spans="2:11" s="1" customFormat="1" ht="23.25" customHeight="1" x14ac:dyDescent="0.3">
      <c r="B47" s="33"/>
      <c r="C47" s="34"/>
      <c r="D47" s="34"/>
      <c r="E47" s="272" t="str">
        <f>E9</f>
        <v>3. - MŠ Pod lesem, Tylova čp. 2085</v>
      </c>
      <c r="F47" s="244"/>
      <c r="G47" s="244"/>
      <c r="H47" s="244"/>
      <c r="I47" s="105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105"/>
      <c r="J48" s="34"/>
      <c r="K48" s="37"/>
    </row>
    <row r="49" spans="2:47" s="1" customFormat="1" ht="18" customHeight="1" x14ac:dyDescent="0.3">
      <c r="B49" s="33"/>
      <c r="C49" s="29" t="s">
        <v>22</v>
      </c>
      <c r="D49" s="34"/>
      <c r="E49" s="34"/>
      <c r="F49" s="27" t="str">
        <f>F12</f>
        <v>Litvínov</v>
      </c>
      <c r="G49" s="34"/>
      <c r="H49" s="34"/>
      <c r="I49" s="106" t="s">
        <v>24</v>
      </c>
      <c r="J49" s="107" t="str">
        <f>IF(J12="","",J12)</f>
        <v>13.10.2016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105"/>
      <c r="J50" s="34"/>
      <c r="K50" s="37"/>
    </row>
    <row r="51" spans="2:47" s="1" customFormat="1" x14ac:dyDescent="0.3">
      <c r="B51" s="33"/>
      <c r="C51" s="29" t="s">
        <v>28</v>
      </c>
      <c r="D51" s="34"/>
      <c r="E51" s="34"/>
      <c r="F51" s="27" t="str">
        <f>E15</f>
        <v>Město Litvínov</v>
      </c>
      <c r="G51" s="34"/>
      <c r="H51" s="34"/>
      <c r="I51" s="106" t="s">
        <v>34</v>
      </c>
      <c r="J51" s="27" t="str">
        <f>E21</f>
        <v xml:space="preserve"> </v>
      </c>
      <c r="K51" s="37"/>
    </row>
    <row r="52" spans="2:47" s="1" customFormat="1" ht="14.45" customHeight="1" x14ac:dyDescent="0.3">
      <c r="B52" s="33"/>
      <c r="C52" s="29" t="s">
        <v>32</v>
      </c>
      <c r="D52" s="34"/>
      <c r="E52" s="34"/>
      <c r="F52" s="27" t="str">
        <f>IF(E18="","",E18)</f>
        <v/>
      </c>
      <c r="G52" s="34"/>
      <c r="H52" s="34"/>
      <c r="I52" s="105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5"/>
      <c r="J53" s="34"/>
      <c r="K53" s="37"/>
    </row>
    <row r="54" spans="2:47" s="1" customFormat="1" ht="29.25" customHeight="1" x14ac:dyDescent="0.3">
      <c r="B54" s="33"/>
      <c r="C54" s="131" t="s">
        <v>113</v>
      </c>
      <c r="D54" s="119"/>
      <c r="E54" s="119"/>
      <c r="F54" s="119"/>
      <c r="G54" s="119"/>
      <c r="H54" s="119"/>
      <c r="I54" s="132"/>
      <c r="J54" s="133" t="s">
        <v>114</v>
      </c>
      <c r="K54" s="134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5"/>
      <c r="J55" s="34"/>
      <c r="K55" s="37"/>
    </row>
    <row r="56" spans="2:47" s="1" customFormat="1" ht="29.25" customHeight="1" x14ac:dyDescent="0.3">
      <c r="B56" s="33"/>
      <c r="C56" s="135" t="s">
        <v>115</v>
      </c>
      <c r="D56" s="34"/>
      <c r="E56" s="34"/>
      <c r="F56" s="34"/>
      <c r="G56" s="34"/>
      <c r="H56" s="34"/>
      <c r="I56" s="105"/>
      <c r="J56" s="115">
        <f>J80</f>
        <v>0</v>
      </c>
      <c r="K56" s="37"/>
      <c r="AU56" s="16" t="s">
        <v>116</v>
      </c>
    </row>
    <row r="57" spans="2:47" s="7" customFormat="1" ht="24.95" customHeight="1" x14ac:dyDescent="0.3">
      <c r="B57" s="136"/>
      <c r="C57" s="137"/>
      <c r="D57" s="138" t="s">
        <v>117</v>
      </c>
      <c r="E57" s="139"/>
      <c r="F57" s="139"/>
      <c r="G57" s="139"/>
      <c r="H57" s="139"/>
      <c r="I57" s="140"/>
      <c r="J57" s="141">
        <f>J81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118</v>
      </c>
      <c r="E58" s="146"/>
      <c r="F58" s="146"/>
      <c r="G58" s="146"/>
      <c r="H58" s="146"/>
      <c r="I58" s="147"/>
      <c r="J58" s="148">
        <f>J82</f>
        <v>0</v>
      </c>
      <c r="K58" s="149"/>
    </row>
    <row r="59" spans="2:47" s="7" customFormat="1" ht="24.95" customHeight="1" x14ac:dyDescent="0.3">
      <c r="B59" s="136"/>
      <c r="C59" s="137"/>
      <c r="D59" s="138" t="s">
        <v>119</v>
      </c>
      <c r="E59" s="139"/>
      <c r="F59" s="139"/>
      <c r="G59" s="139"/>
      <c r="H59" s="139"/>
      <c r="I59" s="140"/>
      <c r="J59" s="141">
        <f>J87</f>
        <v>0</v>
      </c>
      <c r="K59" s="142"/>
    </row>
    <row r="60" spans="2:47" s="8" customFormat="1" ht="19.899999999999999" customHeight="1" x14ac:dyDescent="0.3">
      <c r="B60" s="143"/>
      <c r="C60" s="144"/>
      <c r="D60" s="145" t="s">
        <v>120</v>
      </c>
      <c r="E60" s="146"/>
      <c r="F60" s="146"/>
      <c r="G60" s="146"/>
      <c r="H60" s="146"/>
      <c r="I60" s="147"/>
      <c r="J60" s="148">
        <f>J88</f>
        <v>0</v>
      </c>
      <c r="K60" s="149"/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105"/>
      <c r="J61" s="34"/>
      <c r="K61" s="37"/>
    </row>
    <row r="62" spans="2:47" s="1" customFormat="1" ht="6.95" customHeight="1" x14ac:dyDescent="0.3">
      <c r="B62" s="48"/>
      <c r="C62" s="49"/>
      <c r="D62" s="49"/>
      <c r="E62" s="49"/>
      <c r="F62" s="49"/>
      <c r="G62" s="49"/>
      <c r="H62" s="49"/>
      <c r="I62" s="126"/>
      <c r="J62" s="49"/>
      <c r="K62" s="50"/>
    </row>
    <row r="66" spans="2:63" s="1" customFormat="1" ht="6.95" customHeight="1" x14ac:dyDescent="0.3">
      <c r="B66" s="51"/>
      <c r="C66" s="52"/>
      <c r="D66" s="52"/>
      <c r="E66" s="52"/>
      <c r="F66" s="52"/>
      <c r="G66" s="52"/>
      <c r="H66" s="52"/>
      <c r="I66" s="129"/>
      <c r="J66" s="52"/>
      <c r="K66" s="52"/>
      <c r="L66" s="53"/>
    </row>
    <row r="67" spans="2:63" s="1" customFormat="1" ht="36.950000000000003" customHeight="1" x14ac:dyDescent="0.3">
      <c r="B67" s="33"/>
      <c r="C67" s="54" t="s">
        <v>121</v>
      </c>
      <c r="D67" s="55"/>
      <c r="E67" s="55"/>
      <c r="F67" s="55"/>
      <c r="G67" s="55"/>
      <c r="H67" s="55"/>
      <c r="I67" s="150"/>
      <c r="J67" s="55"/>
      <c r="K67" s="55"/>
      <c r="L67" s="53"/>
    </row>
    <row r="68" spans="2:63" s="1" customFormat="1" ht="6.95" customHeight="1" x14ac:dyDescent="0.3">
      <c r="B68" s="33"/>
      <c r="C68" s="55"/>
      <c r="D68" s="55"/>
      <c r="E68" s="55"/>
      <c r="F68" s="55"/>
      <c r="G68" s="55"/>
      <c r="H68" s="55"/>
      <c r="I68" s="150"/>
      <c r="J68" s="55"/>
      <c r="K68" s="55"/>
      <c r="L68" s="53"/>
    </row>
    <row r="69" spans="2:63" s="1" customFormat="1" ht="14.45" customHeight="1" x14ac:dyDescent="0.3">
      <c r="B69" s="33"/>
      <c r="C69" s="57" t="s">
        <v>16</v>
      </c>
      <c r="D69" s="55"/>
      <c r="E69" s="55"/>
      <c r="F69" s="55"/>
      <c r="G69" s="55"/>
      <c r="H69" s="55"/>
      <c r="I69" s="150"/>
      <c r="J69" s="55"/>
      <c r="K69" s="55"/>
      <c r="L69" s="53"/>
    </row>
    <row r="70" spans="2:63" s="1" customFormat="1" ht="22.5" customHeight="1" x14ac:dyDescent="0.3">
      <c r="B70" s="33"/>
      <c r="C70" s="55"/>
      <c r="D70" s="55"/>
      <c r="E70" s="274" t="str">
        <f>E7</f>
        <v>ZŠ a MŠ podlahové krytiny</v>
      </c>
      <c r="F70" s="255"/>
      <c r="G70" s="255"/>
      <c r="H70" s="255"/>
      <c r="I70" s="150"/>
      <c r="J70" s="55"/>
      <c r="K70" s="55"/>
      <c r="L70" s="53"/>
    </row>
    <row r="71" spans="2:63" s="1" customFormat="1" ht="14.45" customHeight="1" x14ac:dyDescent="0.3">
      <c r="B71" s="33"/>
      <c r="C71" s="57" t="s">
        <v>110</v>
      </c>
      <c r="D71" s="55"/>
      <c r="E71" s="55"/>
      <c r="F71" s="55"/>
      <c r="G71" s="55"/>
      <c r="H71" s="55"/>
      <c r="I71" s="150"/>
      <c r="J71" s="55"/>
      <c r="K71" s="55"/>
      <c r="L71" s="53"/>
    </row>
    <row r="72" spans="2:63" s="1" customFormat="1" ht="23.25" customHeight="1" x14ac:dyDescent="0.3">
      <c r="B72" s="33"/>
      <c r="C72" s="55"/>
      <c r="D72" s="55"/>
      <c r="E72" s="252" t="str">
        <f>E9</f>
        <v>3. - MŠ Pod lesem, Tylova čp. 2085</v>
      </c>
      <c r="F72" s="255"/>
      <c r="G72" s="255"/>
      <c r="H72" s="255"/>
      <c r="I72" s="150"/>
      <c r="J72" s="55"/>
      <c r="K72" s="55"/>
      <c r="L72" s="53"/>
    </row>
    <row r="73" spans="2:63" s="1" customFormat="1" ht="6.95" customHeight="1" x14ac:dyDescent="0.3">
      <c r="B73" s="33"/>
      <c r="C73" s="55"/>
      <c r="D73" s="55"/>
      <c r="E73" s="55"/>
      <c r="F73" s="55"/>
      <c r="G73" s="55"/>
      <c r="H73" s="55"/>
      <c r="I73" s="150"/>
      <c r="J73" s="55"/>
      <c r="K73" s="55"/>
      <c r="L73" s="53"/>
    </row>
    <row r="74" spans="2:63" s="1" customFormat="1" ht="18" customHeight="1" x14ac:dyDescent="0.3">
      <c r="B74" s="33"/>
      <c r="C74" s="57" t="s">
        <v>22</v>
      </c>
      <c r="D74" s="55"/>
      <c r="E74" s="55"/>
      <c r="F74" s="151" t="str">
        <f>F12</f>
        <v>Litvínov</v>
      </c>
      <c r="G74" s="55"/>
      <c r="H74" s="55"/>
      <c r="I74" s="152" t="s">
        <v>24</v>
      </c>
      <c r="J74" s="65" t="str">
        <f>IF(J12="","",J12)</f>
        <v>13.10.2016</v>
      </c>
      <c r="K74" s="55"/>
      <c r="L74" s="53"/>
    </row>
    <row r="75" spans="2:63" s="1" customFormat="1" ht="6.95" customHeight="1" x14ac:dyDescent="0.3">
      <c r="B75" s="33"/>
      <c r="C75" s="55"/>
      <c r="D75" s="55"/>
      <c r="E75" s="55"/>
      <c r="F75" s="55"/>
      <c r="G75" s="55"/>
      <c r="H75" s="55"/>
      <c r="I75" s="150"/>
      <c r="J75" s="55"/>
      <c r="K75" s="55"/>
      <c r="L75" s="53"/>
    </row>
    <row r="76" spans="2:63" s="1" customFormat="1" x14ac:dyDescent="0.3">
      <c r="B76" s="33"/>
      <c r="C76" s="57" t="s">
        <v>28</v>
      </c>
      <c r="D76" s="55"/>
      <c r="E76" s="55"/>
      <c r="F76" s="151" t="str">
        <f>E15</f>
        <v>Město Litvínov</v>
      </c>
      <c r="G76" s="55"/>
      <c r="H76" s="55"/>
      <c r="I76" s="152" t="s">
        <v>34</v>
      </c>
      <c r="J76" s="151" t="str">
        <f>E21</f>
        <v xml:space="preserve"> </v>
      </c>
      <c r="K76" s="55"/>
      <c r="L76" s="53"/>
    </row>
    <row r="77" spans="2:63" s="1" customFormat="1" ht="14.45" customHeight="1" x14ac:dyDescent="0.3">
      <c r="B77" s="33"/>
      <c r="C77" s="57" t="s">
        <v>32</v>
      </c>
      <c r="D77" s="55"/>
      <c r="E77" s="55"/>
      <c r="F77" s="151" t="str">
        <f>IF(E18="","",E18)</f>
        <v/>
      </c>
      <c r="G77" s="55"/>
      <c r="H77" s="55"/>
      <c r="I77" s="150"/>
      <c r="J77" s="55"/>
      <c r="K77" s="55"/>
      <c r="L77" s="53"/>
    </row>
    <row r="78" spans="2:63" s="1" customFormat="1" ht="10.35" customHeight="1" x14ac:dyDescent="0.3">
      <c r="B78" s="33"/>
      <c r="C78" s="55"/>
      <c r="D78" s="55"/>
      <c r="E78" s="55"/>
      <c r="F78" s="55"/>
      <c r="G78" s="55"/>
      <c r="H78" s="55"/>
      <c r="I78" s="150"/>
      <c r="J78" s="55"/>
      <c r="K78" s="55"/>
      <c r="L78" s="53"/>
    </row>
    <row r="79" spans="2:63" s="9" customFormat="1" ht="29.25" customHeight="1" x14ac:dyDescent="0.3">
      <c r="B79" s="153"/>
      <c r="C79" s="154" t="s">
        <v>122</v>
      </c>
      <c r="D79" s="155" t="s">
        <v>57</v>
      </c>
      <c r="E79" s="155" t="s">
        <v>53</v>
      </c>
      <c r="F79" s="155" t="s">
        <v>123</v>
      </c>
      <c r="G79" s="155" t="s">
        <v>124</v>
      </c>
      <c r="H79" s="155" t="s">
        <v>125</v>
      </c>
      <c r="I79" s="156" t="s">
        <v>126</v>
      </c>
      <c r="J79" s="155" t="s">
        <v>114</v>
      </c>
      <c r="K79" s="157" t="s">
        <v>127</v>
      </c>
      <c r="L79" s="158"/>
      <c r="M79" s="73" t="s">
        <v>128</v>
      </c>
      <c r="N79" s="74" t="s">
        <v>42</v>
      </c>
      <c r="O79" s="74" t="s">
        <v>129</v>
      </c>
      <c r="P79" s="74" t="s">
        <v>130</v>
      </c>
      <c r="Q79" s="74" t="s">
        <v>131</v>
      </c>
      <c r="R79" s="74" t="s">
        <v>132</v>
      </c>
      <c r="S79" s="74" t="s">
        <v>133</v>
      </c>
      <c r="T79" s="75" t="s">
        <v>134</v>
      </c>
    </row>
    <row r="80" spans="2:63" s="1" customFormat="1" ht="29.25" customHeight="1" x14ac:dyDescent="0.35">
      <c r="B80" s="33"/>
      <c r="C80" s="79" t="s">
        <v>115</v>
      </c>
      <c r="D80" s="55"/>
      <c r="E80" s="55"/>
      <c r="F80" s="55"/>
      <c r="G80" s="55"/>
      <c r="H80" s="55"/>
      <c r="I80" s="150"/>
      <c r="J80" s="159">
        <f>BK80</f>
        <v>0</v>
      </c>
      <c r="K80" s="55"/>
      <c r="L80" s="53"/>
      <c r="M80" s="76"/>
      <c r="N80" s="77"/>
      <c r="O80" s="77"/>
      <c r="P80" s="160">
        <f>P81+P87</f>
        <v>0</v>
      </c>
      <c r="Q80" s="77"/>
      <c r="R80" s="160">
        <f>R81+R87</f>
        <v>0.1549152</v>
      </c>
      <c r="S80" s="77"/>
      <c r="T80" s="161">
        <f>T81+T87</f>
        <v>5.0250000000000003E-2</v>
      </c>
      <c r="AT80" s="16" t="s">
        <v>71</v>
      </c>
      <c r="AU80" s="16" t="s">
        <v>116</v>
      </c>
      <c r="BK80" s="162">
        <f>BK81+BK87</f>
        <v>0</v>
      </c>
    </row>
    <row r="81" spans="2:65" s="10" customFormat="1" ht="37.35" customHeight="1" x14ac:dyDescent="0.35">
      <c r="B81" s="163"/>
      <c r="C81" s="164"/>
      <c r="D81" s="165" t="s">
        <v>71</v>
      </c>
      <c r="E81" s="166" t="s">
        <v>135</v>
      </c>
      <c r="F81" s="166" t="s">
        <v>136</v>
      </c>
      <c r="G81" s="164"/>
      <c r="H81" s="164"/>
      <c r="I81" s="167"/>
      <c r="J81" s="168">
        <f>BK81</f>
        <v>0</v>
      </c>
      <c r="K81" s="164"/>
      <c r="L81" s="169"/>
      <c r="M81" s="170"/>
      <c r="N81" s="171"/>
      <c r="O81" s="171"/>
      <c r="P81" s="172">
        <f>P82</f>
        <v>0</v>
      </c>
      <c r="Q81" s="171"/>
      <c r="R81" s="172">
        <f>R82</f>
        <v>0</v>
      </c>
      <c r="S81" s="171"/>
      <c r="T81" s="173">
        <f>T82</f>
        <v>0</v>
      </c>
      <c r="AR81" s="174" t="s">
        <v>14</v>
      </c>
      <c r="AT81" s="175" t="s">
        <v>71</v>
      </c>
      <c r="AU81" s="175" t="s">
        <v>72</v>
      </c>
      <c r="AY81" s="174" t="s">
        <v>137</v>
      </c>
      <c r="BK81" s="176">
        <f>BK82</f>
        <v>0</v>
      </c>
    </row>
    <row r="82" spans="2:65" s="10" customFormat="1" ht="19.899999999999999" customHeight="1" x14ac:dyDescent="0.3">
      <c r="B82" s="163"/>
      <c r="C82" s="164"/>
      <c r="D82" s="177" t="s">
        <v>71</v>
      </c>
      <c r="E82" s="178" t="s">
        <v>138</v>
      </c>
      <c r="F82" s="178" t="s">
        <v>139</v>
      </c>
      <c r="G82" s="164"/>
      <c r="H82" s="164"/>
      <c r="I82" s="167"/>
      <c r="J82" s="179">
        <f>BK82</f>
        <v>0</v>
      </c>
      <c r="K82" s="164"/>
      <c r="L82" s="169"/>
      <c r="M82" s="170"/>
      <c r="N82" s="171"/>
      <c r="O82" s="171"/>
      <c r="P82" s="172">
        <f>SUM(P83:P86)</f>
        <v>0</v>
      </c>
      <c r="Q82" s="171"/>
      <c r="R82" s="172">
        <f>SUM(R83:R86)</f>
        <v>0</v>
      </c>
      <c r="S82" s="171"/>
      <c r="T82" s="173">
        <f>SUM(T83:T86)</f>
        <v>0</v>
      </c>
      <c r="AR82" s="174" t="s">
        <v>14</v>
      </c>
      <c r="AT82" s="175" t="s">
        <v>71</v>
      </c>
      <c r="AU82" s="175" t="s">
        <v>14</v>
      </c>
      <c r="AY82" s="174" t="s">
        <v>137</v>
      </c>
      <c r="BK82" s="176">
        <f>SUM(BK83:BK86)</f>
        <v>0</v>
      </c>
    </row>
    <row r="83" spans="2:65" s="1" customFormat="1" ht="31.5" customHeight="1" x14ac:dyDescent="0.3">
      <c r="B83" s="33"/>
      <c r="C83" s="180" t="s">
        <v>14</v>
      </c>
      <c r="D83" s="180" t="s">
        <v>140</v>
      </c>
      <c r="E83" s="181" t="s">
        <v>141</v>
      </c>
      <c r="F83" s="182" t="s">
        <v>142</v>
      </c>
      <c r="G83" s="183" t="s">
        <v>143</v>
      </c>
      <c r="H83" s="184">
        <v>0.05</v>
      </c>
      <c r="I83" s="185"/>
      <c r="J83" s="186">
        <f>ROUND(I83*H83,2)</f>
        <v>0</v>
      </c>
      <c r="K83" s="182" t="s">
        <v>144</v>
      </c>
      <c r="L83" s="53"/>
      <c r="M83" s="187" t="s">
        <v>20</v>
      </c>
      <c r="N83" s="188" t="s">
        <v>43</v>
      </c>
      <c r="O83" s="34"/>
      <c r="P83" s="189">
        <f>O83*H83</f>
        <v>0</v>
      </c>
      <c r="Q83" s="189">
        <v>0</v>
      </c>
      <c r="R83" s="189">
        <f>Q83*H83</f>
        <v>0</v>
      </c>
      <c r="S83" s="189">
        <v>0</v>
      </c>
      <c r="T83" s="190">
        <f>S83*H83</f>
        <v>0</v>
      </c>
      <c r="AR83" s="16" t="s">
        <v>145</v>
      </c>
      <c r="AT83" s="16" t="s">
        <v>140</v>
      </c>
      <c r="AU83" s="16" t="s">
        <v>80</v>
      </c>
      <c r="AY83" s="16" t="s">
        <v>137</v>
      </c>
      <c r="BE83" s="191">
        <f>IF(N83="základní",J83,0)</f>
        <v>0</v>
      </c>
      <c r="BF83" s="191">
        <f>IF(N83="snížená",J83,0)</f>
        <v>0</v>
      </c>
      <c r="BG83" s="191">
        <f>IF(N83="zákl. přenesená",J83,0)</f>
        <v>0</v>
      </c>
      <c r="BH83" s="191">
        <f>IF(N83="sníž. přenesená",J83,0)</f>
        <v>0</v>
      </c>
      <c r="BI83" s="191">
        <f>IF(N83="nulová",J83,0)</f>
        <v>0</v>
      </c>
      <c r="BJ83" s="16" t="s">
        <v>14</v>
      </c>
      <c r="BK83" s="191">
        <f>ROUND(I83*H83,2)</f>
        <v>0</v>
      </c>
      <c r="BL83" s="16" t="s">
        <v>145</v>
      </c>
      <c r="BM83" s="16" t="s">
        <v>222</v>
      </c>
    </row>
    <row r="84" spans="2:65" s="1" customFormat="1" ht="31.5" customHeight="1" x14ac:dyDescent="0.3">
      <c r="B84" s="33"/>
      <c r="C84" s="180" t="s">
        <v>80</v>
      </c>
      <c r="D84" s="180" t="s">
        <v>140</v>
      </c>
      <c r="E84" s="181" t="s">
        <v>147</v>
      </c>
      <c r="F84" s="182" t="s">
        <v>148</v>
      </c>
      <c r="G84" s="183" t="s">
        <v>143</v>
      </c>
      <c r="H84" s="184">
        <v>0.5</v>
      </c>
      <c r="I84" s="185"/>
      <c r="J84" s="186">
        <f>ROUND(I84*H84,2)</f>
        <v>0</v>
      </c>
      <c r="K84" s="182" t="s">
        <v>144</v>
      </c>
      <c r="L84" s="53"/>
      <c r="M84" s="187" t="s">
        <v>20</v>
      </c>
      <c r="N84" s="188" t="s">
        <v>43</v>
      </c>
      <c r="O84" s="34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AR84" s="16" t="s">
        <v>145</v>
      </c>
      <c r="AT84" s="16" t="s">
        <v>140</v>
      </c>
      <c r="AU84" s="16" t="s">
        <v>80</v>
      </c>
      <c r="AY84" s="16" t="s">
        <v>137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16" t="s">
        <v>14</v>
      </c>
      <c r="BK84" s="191">
        <f>ROUND(I84*H84,2)</f>
        <v>0</v>
      </c>
      <c r="BL84" s="16" t="s">
        <v>145</v>
      </c>
      <c r="BM84" s="16" t="s">
        <v>223</v>
      </c>
    </row>
    <row r="85" spans="2:65" s="11" customFormat="1" ht="13.5" x14ac:dyDescent="0.3">
      <c r="B85" s="192"/>
      <c r="C85" s="193"/>
      <c r="D85" s="194" t="s">
        <v>150</v>
      </c>
      <c r="E85" s="193"/>
      <c r="F85" s="195" t="s">
        <v>224</v>
      </c>
      <c r="G85" s="193"/>
      <c r="H85" s="196">
        <v>0.5</v>
      </c>
      <c r="I85" s="197"/>
      <c r="J85" s="193"/>
      <c r="K85" s="193"/>
      <c r="L85" s="198"/>
      <c r="M85" s="199"/>
      <c r="N85" s="200"/>
      <c r="O85" s="200"/>
      <c r="P85" s="200"/>
      <c r="Q85" s="200"/>
      <c r="R85" s="200"/>
      <c r="S85" s="200"/>
      <c r="T85" s="201"/>
      <c r="AT85" s="202" t="s">
        <v>150</v>
      </c>
      <c r="AU85" s="202" t="s">
        <v>80</v>
      </c>
      <c r="AV85" s="11" t="s">
        <v>80</v>
      </c>
      <c r="AW85" s="11" t="s">
        <v>4</v>
      </c>
      <c r="AX85" s="11" t="s">
        <v>14</v>
      </c>
      <c r="AY85" s="202" t="s">
        <v>137</v>
      </c>
    </row>
    <row r="86" spans="2:65" s="1" customFormat="1" ht="22.5" customHeight="1" x14ac:dyDescent="0.3">
      <c r="B86" s="33"/>
      <c r="C86" s="180" t="s">
        <v>152</v>
      </c>
      <c r="D86" s="180" t="s">
        <v>140</v>
      </c>
      <c r="E86" s="181" t="s">
        <v>153</v>
      </c>
      <c r="F86" s="182" t="s">
        <v>154</v>
      </c>
      <c r="G86" s="183" t="s">
        <v>143</v>
      </c>
      <c r="H86" s="184">
        <v>0.05</v>
      </c>
      <c r="I86" s="185"/>
      <c r="J86" s="186">
        <f>ROUND(I86*H86,2)</f>
        <v>0</v>
      </c>
      <c r="K86" s="182" t="s">
        <v>144</v>
      </c>
      <c r="L86" s="53"/>
      <c r="M86" s="187" t="s">
        <v>20</v>
      </c>
      <c r="N86" s="188" t="s">
        <v>43</v>
      </c>
      <c r="O86" s="34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AR86" s="16" t="s">
        <v>145</v>
      </c>
      <c r="AT86" s="16" t="s">
        <v>140</v>
      </c>
      <c r="AU86" s="16" t="s">
        <v>80</v>
      </c>
      <c r="AY86" s="16" t="s">
        <v>137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6" t="s">
        <v>14</v>
      </c>
      <c r="BK86" s="191">
        <f>ROUND(I86*H86,2)</f>
        <v>0</v>
      </c>
      <c r="BL86" s="16" t="s">
        <v>145</v>
      </c>
      <c r="BM86" s="16" t="s">
        <v>225</v>
      </c>
    </row>
    <row r="87" spans="2:65" s="10" customFormat="1" ht="37.35" customHeight="1" x14ac:dyDescent="0.35">
      <c r="B87" s="163"/>
      <c r="C87" s="164"/>
      <c r="D87" s="165" t="s">
        <v>71</v>
      </c>
      <c r="E87" s="166" t="s">
        <v>156</v>
      </c>
      <c r="F87" s="166" t="s">
        <v>157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P88</f>
        <v>0</v>
      </c>
      <c r="Q87" s="171"/>
      <c r="R87" s="172">
        <f>R88</f>
        <v>0.1549152</v>
      </c>
      <c r="S87" s="171"/>
      <c r="T87" s="173">
        <f>T88</f>
        <v>5.0250000000000003E-2</v>
      </c>
      <c r="AR87" s="174" t="s">
        <v>80</v>
      </c>
      <c r="AT87" s="175" t="s">
        <v>71</v>
      </c>
      <c r="AU87" s="175" t="s">
        <v>72</v>
      </c>
      <c r="AY87" s="174" t="s">
        <v>137</v>
      </c>
      <c r="BK87" s="176">
        <f>BK88</f>
        <v>0</v>
      </c>
    </row>
    <row r="88" spans="2:65" s="10" customFormat="1" ht="19.899999999999999" customHeight="1" x14ac:dyDescent="0.3">
      <c r="B88" s="163"/>
      <c r="C88" s="164"/>
      <c r="D88" s="177" t="s">
        <v>71</v>
      </c>
      <c r="E88" s="178" t="s">
        <v>158</v>
      </c>
      <c r="F88" s="178" t="s">
        <v>159</v>
      </c>
      <c r="G88" s="164"/>
      <c r="H88" s="164"/>
      <c r="I88" s="167"/>
      <c r="J88" s="179">
        <f>BK88</f>
        <v>0</v>
      </c>
      <c r="K88" s="164"/>
      <c r="L88" s="169"/>
      <c r="M88" s="170"/>
      <c r="N88" s="171"/>
      <c r="O88" s="171"/>
      <c r="P88" s="172">
        <f>SUM(P89:P104)</f>
        <v>0</v>
      </c>
      <c r="Q88" s="171"/>
      <c r="R88" s="172">
        <f>SUM(R89:R104)</f>
        <v>0.1549152</v>
      </c>
      <c r="S88" s="171"/>
      <c r="T88" s="173">
        <f>SUM(T89:T104)</f>
        <v>5.0250000000000003E-2</v>
      </c>
      <c r="AR88" s="174" t="s">
        <v>80</v>
      </c>
      <c r="AT88" s="175" t="s">
        <v>71</v>
      </c>
      <c r="AU88" s="175" t="s">
        <v>14</v>
      </c>
      <c r="AY88" s="174" t="s">
        <v>137</v>
      </c>
      <c r="BK88" s="176">
        <f>SUM(BK89:BK104)</f>
        <v>0</v>
      </c>
    </row>
    <row r="89" spans="2:65" s="1" customFormat="1" ht="22.5" customHeight="1" x14ac:dyDescent="0.3">
      <c r="B89" s="33"/>
      <c r="C89" s="180" t="s">
        <v>145</v>
      </c>
      <c r="D89" s="180" t="s">
        <v>140</v>
      </c>
      <c r="E89" s="181" t="s">
        <v>160</v>
      </c>
      <c r="F89" s="182" t="s">
        <v>161</v>
      </c>
      <c r="G89" s="183" t="s">
        <v>162</v>
      </c>
      <c r="H89" s="184">
        <v>17.940000000000001</v>
      </c>
      <c r="I89" s="185"/>
      <c r="J89" s="186">
        <f t="shared" ref="J89:J94" si="0">ROUND(I89*H89,2)</f>
        <v>0</v>
      </c>
      <c r="K89" s="182" t="s">
        <v>144</v>
      </c>
      <c r="L89" s="53"/>
      <c r="M89" s="187" t="s">
        <v>20</v>
      </c>
      <c r="N89" s="188" t="s">
        <v>43</v>
      </c>
      <c r="O89" s="34"/>
      <c r="P89" s="189">
        <f t="shared" ref="P89:P94" si="1">O89*H89</f>
        <v>0</v>
      </c>
      <c r="Q89" s="189">
        <v>0</v>
      </c>
      <c r="R89" s="189">
        <f t="shared" ref="R89:R94" si="2">Q89*H89</f>
        <v>0</v>
      </c>
      <c r="S89" s="189">
        <v>0</v>
      </c>
      <c r="T89" s="190">
        <f t="shared" ref="T89:T94" si="3">S89*H89</f>
        <v>0</v>
      </c>
      <c r="AR89" s="16" t="s">
        <v>163</v>
      </c>
      <c r="AT89" s="16" t="s">
        <v>140</v>
      </c>
      <c r="AU89" s="16" t="s">
        <v>80</v>
      </c>
      <c r="AY89" s="16" t="s">
        <v>137</v>
      </c>
      <c r="BE89" s="191">
        <f t="shared" ref="BE89:BE94" si="4">IF(N89="základní",J89,0)</f>
        <v>0</v>
      </c>
      <c r="BF89" s="191">
        <f t="shared" ref="BF89:BF94" si="5">IF(N89="snížená",J89,0)</f>
        <v>0</v>
      </c>
      <c r="BG89" s="191">
        <f t="shared" ref="BG89:BG94" si="6">IF(N89="zákl. přenesená",J89,0)</f>
        <v>0</v>
      </c>
      <c r="BH89" s="191">
        <f t="shared" ref="BH89:BH94" si="7">IF(N89="sníž. přenesená",J89,0)</f>
        <v>0</v>
      </c>
      <c r="BI89" s="191">
        <f t="shared" ref="BI89:BI94" si="8">IF(N89="nulová",J89,0)</f>
        <v>0</v>
      </c>
      <c r="BJ89" s="16" t="s">
        <v>14</v>
      </c>
      <c r="BK89" s="191">
        <f t="shared" ref="BK89:BK94" si="9">ROUND(I89*H89,2)</f>
        <v>0</v>
      </c>
      <c r="BL89" s="16" t="s">
        <v>163</v>
      </c>
      <c r="BM89" s="16" t="s">
        <v>226</v>
      </c>
    </row>
    <row r="90" spans="2:65" s="1" customFormat="1" ht="31.5" customHeight="1" x14ac:dyDescent="0.3">
      <c r="B90" s="33"/>
      <c r="C90" s="180" t="s">
        <v>165</v>
      </c>
      <c r="D90" s="180" t="s">
        <v>140</v>
      </c>
      <c r="E90" s="181" t="s">
        <v>166</v>
      </c>
      <c r="F90" s="182" t="s">
        <v>167</v>
      </c>
      <c r="G90" s="183" t="s">
        <v>162</v>
      </c>
      <c r="H90" s="184">
        <v>17.940000000000001</v>
      </c>
      <c r="I90" s="185"/>
      <c r="J90" s="186">
        <f t="shared" si="0"/>
        <v>0</v>
      </c>
      <c r="K90" s="182" t="s">
        <v>144</v>
      </c>
      <c r="L90" s="53"/>
      <c r="M90" s="187" t="s">
        <v>20</v>
      </c>
      <c r="N90" s="188" t="s">
        <v>43</v>
      </c>
      <c r="O90" s="34"/>
      <c r="P90" s="189">
        <f t="shared" si="1"/>
        <v>0</v>
      </c>
      <c r="Q90" s="189">
        <v>3.0000000000000001E-5</v>
      </c>
      <c r="R90" s="189">
        <f t="shared" si="2"/>
        <v>5.3820000000000007E-4</v>
      </c>
      <c r="S90" s="189">
        <v>0</v>
      </c>
      <c r="T90" s="190">
        <f t="shared" si="3"/>
        <v>0</v>
      </c>
      <c r="AR90" s="16" t="s">
        <v>163</v>
      </c>
      <c r="AT90" s="16" t="s">
        <v>140</v>
      </c>
      <c r="AU90" s="16" t="s">
        <v>80</v>
      </c>
      <c r="AY90" s="16" t="s">
        <v>137</v>
      </c>
      <c r="BE90" s="191">
        <f t="shared" si="4"/>
        <v>0</v>
      </c>
      <c r="BF90" s="191">
        <f t="shared" si="5"/>
        <v>0</v>
      </c>
      <c r="BG90" s="191">
        <f t="shared" si="6"/>
        <v>0</v>
      </c>
      <c r="BH90" s="191">
        <f t="shared" si="7"/>
        <v>0</v>
      </c>
      <c r="BI90" s="191">
        <f t="shared" si="8"/>
        <v>0</v>
      </c>
      <c r="BJ90" s="16" t="s">
        <v>14</v>
      </c>
      <c r="BK90" s="191">
        <f t="shared" si="9"/>
        <v>0</v>
      </c>
      <c r="BL90" s="16" t="s">
        <v>163</v>
      </c>
      <c r="BM90" s="16" t="s">
        <v>227</v>
      </c>
    </row>
    <row r="91" spans="2:65" s="1" customFormat="1" ht="31.5" customHeight="1" x14ac:dyDescent="0.3">
      <c r="B91" s="33"/>
      <c r="C91" s="180" t="s">
        <v>169</v>
      </c>
      <c r="D91" s="180" t="s">
        <v>140</v>
      </c>
      <c r="E91" s="181" t="s">
        <v>170</v>
      </c>
      <c r="F91" s="182" t="s">
        <v>171</v>
      </c>
      <c r="G91" s="183" t="s">
        <v>162</v>
      </c>
      <c r="H91" s="184">
        <v>17.940000000000001</v>
      </c>
      <c r="I91" s="185"/>
      <c r="J91" s="186">
        <f t="shared" si="0"/>
        <v>0</v>
      </c>
      <c r="K91" s="182" t="s">
        <v>144</v>
      </c>
      <c r="L91" s="53"/>
      <c r="M91" s="187" t="s">
        <v>20</v>
      </c>
      <c r="N91" s="188" t="s">
        <v>43</v>
      </c>
      <c r="O91" s="34"/>
      <c r="P91" s="189">
        <f t="shared" si="1"/>
        <v>0</v>
      </c>
      <c r="Q91" s="189">
        <v>4.5500000000000002E-3</v>
      </c>
      <c r="R91" s="189">
        <f t="shared" si="2"/>
        <v>8.1627000000000005E-2</v>
      </c>
      <c r="S91" s="189">
        <v>0</v>
      </c>
      <c r="T91" s="190">
        <f t="shared" si="3"/>
        <v>0</v>
      </c>
      <c r="AR91" s="16" t="s">
        <v>163</v>
      </c>
      <c r="AT91" s="16" t="s">
        <v>140</v>
      </c>
      <c r="AU91" s="16" t="s">
        <v>80</v>
      </c>
      <c r="AY91" s="16" t="s">
        <v>137</v>
      </c>
      <c r="BE91" s="191">
        <f t="shared" si="4"/>
        <v>0</v>
      </c>
      <c r="BF91" s="191">
        <f t="shared" si="5"/>
        <v>0</v>
      </c>
      <c r="BG91" s="191">
        <f t="shared" si="6"/>
        <v>0</v>
      </c>
      <c r="BH91" s="191">
        <f t="shared" si="7"/>
        <v>0</v>
      </c>
      <c r="BI91" s="191">
        <f t="shared" si="8"/>
        <v>0</v>
      </c>
      <c r="BJ91" s="16" t="s">
        <v>14</v>
      </c>
      <c r="BK91" s="191">
        <f t="shared" si="9"/>
        <v>0</v>
      </c>
      <c r="BL91" s="16" t="s">
        <v>163</v>
      </c>
      <c r="BM91" s="16" t="s">
        <v>228</v>
      </c>
    </row>
    <row r="92" spans="2:65" s="1" customFormat="1" ht="22.5" customHeight="1" x14ac:dyDescent="0.3">
      <c r="B92" s="33"/>
      <c r="C92" s="180" t="s">
        <v>173</v>
      </c>
      <c r="D92" s="180" t="s">
        <v>140</v>
      </c>
      <c r="E92" s="181" t="s">
        <v>174</v>
      </c>
      <c r="F92" s="182" t="s">
        <v>175</v>
      </c>
      <c r="G92" s="183" t="s">
        <v>162</v>
      </c>
      <c r="H92" s="184">
        <v>17.940000000000001</v>
      </c>
      <c r="I92" s="185"/>
      <c r="J92" s="186">
        <f t="shared" si="0"/>
        <v>0</v>
      </c>
      <c r="K92" s="182" t="s">
        <v>144</v>
      </c>
      <c r="L92" s="53"/>
      <c r="M92" s="187" t="s">
        <v>20</v>
      </c>
      <c r="N92" s="188" t="s">
        <v>43</v>
      </c>
      <c r="O92" s="34"/>
      <c r="P92" s="189">
        <f t="shared" si="1"/>
        <v>0</v>
      </c>
      <c r="Q92" s="189">
        <v>0</v>
      </c>
      <c r="R92" s="189">
        <f t="shared" si="2"/>
        <v>0</v>
      </c>
      <c r="S92" s="189">
        <v>2.5000000000000001E-3</v>
      </c>
      <c r="T92" s="190">
        <f t="shared" si="3"/>
        <v>4.4850000000000001E-2</v>
      </c>
      <c r="AR92" s="16" t="s">
        <v>163</v>
      </c>
      <c r="AT92" s="16" t="s">
        <v>140</v>
      </c>
      <c r="AU92" s="16" t="s">
        <v>80</v>
      </c>
      <c r="AY92" s="16" t="s">
        <v>137</v>
      </c>
      <c r="BE92" s="191">
        <f t="shared" si="4"/>
        <v>0</v>
      </c>
      <c r="BF92" s="191">
        <f t="shared" si="5"/>
        <v>0</v>
      </c>
      <c r="BG92" s="191">
        <f t="shared" si="6"/>
        <v>0</v>
      </c>
      <c r="BH92" s="191">
        <f t="shared" si="7"/>
        <v>0</v>
      </c>
      <c r="BI92" s="191">
        <f t="shared" si="8"/>
        <v>0</v>
      </c>
      <c r="BJ92" s="16" t="s">
        <v>14</v>
      </c>
      <c r="BK92" s="191">
        <f t="shared" si="9"/>
        <v>0</v>
      </c>
      <c r="BL92" s="16" t="s">
        <v>163</v>
      </c>
      <c r="BM92" s="16" t="s">
        <v>229</v>
      </c>
    </row>
    <row r="93" spans="2:65" s="1" customFormat="1" ht="31.5" customHeight="1" x14ac:dyDescent="0.3">
      <c r="B93" s="33"/>
      <c r="C93" s="180" t="s">
        <v>177</v>
      </c>
      <c r="D93" s="180" t="s">
        <v>140</v>
      </c>
      <c r="E93" s="181" t="s">
        <v>178</v>
      </c>
      <c r="F93" s="182" t="s">
        <v>179</v>
      </c>
      <c r="G93" s="183" t="s">
        <v>162</v>
      </c>
      <c r="H93" s="184">
        <v>17.940000000000001</v>
      </c>
      <c r="I93" s="185"/>
      <c r="J93" s="186">
        <f t="shared" si="0"/>
        <v>0</v>
      </c>
      <c r="K93" s="182" t="s">
        <v>144</v>
      </c>
      <c r="L93" s="53"/>
      <c r="M93" s="187" t="s">
        <v>20</v>
      </c>
      <c r="N93" s="188" t="s">
        <v>43</v>
      </c>
      <c r="O93" s="34"/>
      <c r="P93" s="189">
        <f t="shared" si="1"/>
        <v>0</v>
      </c>
      <c r="Q93" s="189">
        <v>2.9999999999999997E-4</v>
      </c>
      <c r="R93" s="189">
        <f t="shared" si="2"/>
        <v>5.3819999999999996E-3</v>
      </c>
      <c r="S93" s="189">
        <v>0</v>
      </c>
      <c r="T93" s="190">
        <f t="shared" si="3"/>
        <v>0</v>
      </c>
      <c r="AR93" s="16" t="s">
        <v>163</v>
      </c>
      <c r="AT93" s="16" t="s">
        <v>140</v>
      </c>
      <c r="AU93" s="16" t="s">
        <v>80</v>
      </c>
      <c r="AY93" s="16" t="s">
        <v>137</v>
      </c>
      <c r="BE93" s="191">
        <f t="shared" si="4"/>
        <v>0</v>
      </c>
      <c r="BF93" s="191">
        <f t="shared" si="5"/>
        <v>0</v>
      </c>
      <c r="BG93" s="191">
        <f t="shared" si="6"/>
        <v>0</v>
      </c>
      <c r="BH93" s="191">
        <f t="shared" si="7"/>
        <v>0</v>
      </c>
      <c r="BI93" s="191">
        <f t="shared" si="8"/>
        <v>0</v>
      </c>
      <c r="BJ93" s="16" t="s">
        <v>14</v>
      </c>
      <c r="BK93" s="191">
        <f t="shared" si="9"/>
        <v>0</v>
      </c>
      <c r="BL93" s="16" t="s">
        <v>163</v>
      </c>
      <c r="BM93" s="16" t="s">
        <v>230</v>
      </c>
    </row>
    <row r="94" spans="2:65" s="1" customFormat="1" ht="44.25" customHeight="1" x14ac:dyDescent="0.3">
      <c r="B94" s="33"/>
      <c r="C94" s="218" t="s">
        <v>183</v>
      </c>
      <c r="D94" s="218" t="s">
        <v>184</v>
      </c>
      <c r="E94" s="219" t="s">
        <v>185</v>
      </c>
      <c r="F94" s="220" t="s">
        <v>186</v>
      </c>
      <c r="G94" s="221" t="s">
        <v>162</v>
      </c>
      <c r="H94" s="222">
        <v>19.734000000000002</v>
      </c>
      <c r="I94" s="223"/>
      <c r="J94" s="224">
        <f t="shared" si="0"/>
        <v>0</v>
      </c>
      <c r="K94" s="220" t="s">
        <v>20</v>
      </c>
      <c r="L94" s="225"/>
      <c r="M94" s="226" t="s">
        <v>20</v>
      </c>
      <c r="N94" s="227" t="s">
        <v>43</v>
      </c>
      <c r="O94" s="34"/>
      <c r="P94" s="189">
        <f t="shared" si="1"/>
        <v>0</v>
      </c>
      <c r="Q94" s="189">
        <v>3.2000000000000002E-3</v>
      </c>
      <c r="R94" s="189">
        <f t="shared" si="2"/>
        <v>6.3148800000000005E-2</v>
      </c>
      <c r="S94" s="189">
        <v>0</v>
      </c>
      <c r="T94" s="190">
        <f t="shared" si="3"/>
        <v>0</v>
      </c>
      <c r="AR94" s="16" t="s">
        <v>187</v>
      </c>
      <c r="AT94" s="16" t="s">
        <v>184</v>
      </c>
      <c r="AU94" s="16" t="s">
        <v>80</v>
      </c>
      <c r="AY94" s="16" t="s">
        <v>137</v>
      </c>
      <c r="BE94" s="191">
        <f t="shared" si="4"/>
        <v>0</v>
      </c>
      <c r="BF94" s="191">
        <f t="shared" si="5"/>
        <v>0</v>
      </c>
      <c r="BG94" s="191">
        <f t="shared" si="6"/>
        <v>0</v>
      </c>
      <c r="BH94" s="191">
        <f t="shared" si="7"/>
        <v>0</v>
      </c>
      <c r="BI94" s="191">
        <f t="shared" si="8"/>
        <v>0</v>
      </c>
      <c r="BJ94" s="16" t="s">
        <v>14</v>
      </c>
      <c r="BK94" s="191">
        <f t="shared" si="9"/>
        <v>0</v>
      </c>
      <c r="BL94" s="16" t="s">
        <v>163</v>
      </c>
      <c r="BM94" s="16" t="s">
        <v>231</v>
      </c>
    </row>
    <row r="95" spans="2:65" s="11" customFormat="1" ht="13.5" x14ac:dyDescent="0.3">
      <c r="B95" s="192"/>
      <c r="C95" s="193"/>
      <c r="D95" s="194" t="s">
        <v>150</v>
      </c>
      <c r="E95" s="193"/>
      <c r="F95" s="195" t="s">
        <v>232</v>
      </c>
      <c r="G95" s="193"/>
      <c r="H95" s="196">
        <v>19.734000000000002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150</v>
      </c>
      <c r="AU95" s="202" t="s">
        <v>80</v>
      </c>
      <c r="AV95" s="11" t="s">
        <v>80</v>
      </c>
      <c r="AW95" s="11" t="s">
        <v>4</v>
      </c>
      <c r="AX95" s="11" t="s">
        <v>14</v>
      </c>
      <c r="AY95" s="202" t="s">
        <v>137</v>
      </c>
    </row>
    <row r="96" spans="2:65" s="1" customFormat="1" ht="22.5" customHeight="1" x14ac:dyDescent="0.3">
      <c r="B96" s="33"/>
      <c r="C96" s="180" t="s">
        <v>26</v>
      </c>
      <c r="D96" s="180" t="s">
        <v>140</v>
      </c>
      <c r="E96" s="181" t="s">
        <v>190</v>
      </c>
      <c r="F96" s="182" t="s">
        <v>191</v>
      </c>
      <c r="G96" s="183" t="s">
        <v>192</v>
      </c>
      <c r="H96" s="184">
        <v>10</v>
      </c>
      <c r="I96" s="185"/>
      <c r="J96" s="186">
        <f>ROUND(I96*H96,2)</f>
        <v>0</v>
      </c>
      <c r="K96" s="182" t="s">
        <v>144</v>
      </c>
      <c r="L96" s="53"/>
      <c r="M96" s="187" t="s">
        <v>20</v>
      </c>
      <c r="N96" s="188" t="s">
        <v>43</v>
      </c>
      <c r="O96" s="34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AR96" s="16" t="s">
        <v>163</v>
      </c>
      <c r="AT96" s="16" t="s">
        <v>140</v>
      </c>
      <c r="AU96" s="16" t="s">
        <v>80</v>
      </c>
      <c r="AY96" s="16" t="s">
        <v>137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6" t="s">
        <v>14</v>
      </c>
      <c r="BK96" s="191">
        <f>ROUND(I96*H96,2)</f>
        <v>0</v>
      </c>
      <c r="BL96" s="16" t="s">
        <v>163</v>
      </c>
      <c r="BM96" s="16" t="s">
        <v>233</v>
      </c>
    </row>
    <row r="97" spans="2:65" s="1" customFormat="1" ht="22.5" customHeight="1" x14ac:dyDescent="0.3">
      <c r="B97" s="33"/>
      <c r="C97" s="180" t="s">
        <v>194</v>
      </c>
      <c r="D97" s="180" t="s">
        <v>140</v>
      </c>
      <c r="E97" s="181" t="s">
        <v>195</v>
      </c>
      <c r="F97" s="182" t="s">
        <v>196</v>
      </c>
      <c r="G97" s="183" t="s">
        <v>192</v>
      </c>
      <c r="H97" s="184">
        <v>18</v>
      </c>
      <c r="I97" s="185"/>
      <c r="J97" s="186">
        <f>ROUND(I97*H97,2)</f>
        <v>0</v>
      </c>
      <c r="K97" s="182" t="s">
        <v>144</v>
      </c>
      <c r="L97" s="53"/>
      <c r="M97" s="187" t="s">
        <v>20</v>
      </c>
      <c r="N97" s="188" t="s">
        <v>43</v>
      </c>
      <c r="O97" s="34"/>
      <c r="P97" s="189">
        <f>O97*H97</f>
        <v>0</v>
      </c>
      <c r="Q97" s="189">
        <v>0</v>
      </c>
      <c r="R97" s="189">
        <f>Q97*H97</f>
        <v>0</v>
      </c>
      <c r="S97" s="189">
        <v>2.9999999999999997E-4</v>
      </c>
      <c r="T97" s="190">
        <f>S97*H97</f>
        <v>5.3999999999999994E-3</v>
      </c>
      <c r="AR97" s="16" t="s">
        <v>163</v>
      </c>
      <c r="AT97" s="16" t="s">
        <v>140</v>
      </c>
      <c r="AU97" s="16" t="s">
        <v>80</v>
      </c>
      <c r="AY97" s="16" t="s">
        <v>137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6" t="s">
        <v>14</v>
      </c>
      <c r="BK97" s="191">
        <f>ROUND(I97*H97,2)</f>
        <v>0</v>
      </c>
      <c r="BL97" s="16" t="s">
        <v>163</v>
      </c>
      <c r="BM97" s="16" t="s">
        <v>234</v>
      </c>
    </row>
    <row r="98" spans="2:65" s="1" customFormat="1" ht="22.5" customHeight="1" x14ac:dyDescent="0.3">
      <c r="B98" s="33"/>
      <c r="C98" s="180" t="s">
        <v>198</v>
      </c>
      <c r="D98" s="180" t="s">
        <v>140</v>
      </c>
      <c r="E98" s="181" t="s">
        <v>199</v>
      </c>
      <c r="F98" s="182" t="s">
        <v>200</v>
      </c>
      <c r="G98" s="183" t="s">
        <v>192</v>
      </c>
      <c r="H98" s="184">
        <v>18</v>
      </c>
      <c r="I98" s="185"/>
      <c r="J98" s="186">
        <f>ROUND(I98*H98,2)</f>
        <v>0</v>
      </c>
      <c r="K98" s="182" t="s">
        <v>144</v>
      </c>
      <c r="L98" s="53"/>
      <c r="M98" s="187" t="s">
        <v>20</v>
      </c>
      <c r="N98" s="188" t="s">
        <v>43</v>
      </c>
      <c r="O98" s="34"/>
      <c r="P98" s="189">
        <f>O98*H98</f>
        <v>0</v>
      </c>
      <c r="Q98" s="189">
        <v>1.0000000000000001E-5</v>
      </c>
      <c r="R98" s="189">
        <f>Q98*H98</f>
        <v>1.8000000000000001E-4</v>
      </c>
      <c r="S98" s="189">
        <v>0</v>
      </c>
      <c r="T98" s="190">
        <f>S98*H98</f>
        <v>0</v>
      </c>
      <c r="AR98" s="16" t="s">
        <v>163</v>
      </c>
      <c r="AT98" s="16" t="s">
        <v>140</v>
      </c>
      <c r="AU98" s="16" t="s">
        <v>80</v>
      </c>
      <c r="AY98" s="16" t="s">
        <v>137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6" t="s">
        <v>14</v>
      </c>
      <c r="BK98" s="191">
        <f>ROUND(I98*H98,2)</f>
        <v>0</v>
      </c>
      <c r="BL98" s="16" t="s">
        <v>163</v>
      </c>
      <c r="BM98" s="16" t="s">
        <v>235</v>
      </c>
    </row>
    <row r="99" spans="2:65" s="1" customFormat="1" ht="22.5" customHeight="1" x14ac:dyDescent="0.3">
      <c r="B99" s="33"/>
      <c r="C99" s="218" t="s">
        <v>202</v>
      </c>
      <c r="D99" s="218" t="s">
        <v>184</v>
      </c>
      <c r="E99" s="219" t="s">
        <v>203</v>
      </c>
      <c r="F99" s="220" t="s">
        <v>204</v>
      </c>
      <c r="G99" s="221" t="s">
        <v>192</v>
      </c>
      <c r="H99" s="222">
        <v>18.36</v>
      </c>
      <c r="I99" s="223"/>
      <c r="J99" s="224">
        <f>ROUND(I99*H99,2)</f>
        <v>0</v>
      </c>
      <c r="K99" s="220" t="s">
        <v>20</v>
      </c>
      <c r="L99" s="225"/>
      <c r="M99" s="226" t="s">
        <v>20</v>
      </c>
      <c r="N99" s="227" t="s">
        <v>43</v>
      </c>
      <c r="O99" s="34"/>
      <c r="P99" s="189">
        <f>O99*H99</f>
        <v>0</v>
      </c>
      <c r="Q99" s="189">
        <v>2.2000000000000001E-4</v>
      </c>
      <c r="R99" s="189">
        <f>Q99*H99</f>
        <v>4.0391999999999997E-3</v>
      </c>
      <c r="S99" s="189">
        <v>0</v>
      </c>
      <c r="T99" s="190">
        <f>S99*H99</f>
        <v>0</v>
      </c>
      <c r="AR99" s="16" t="s">
        <v>187</v>
      </c>
      <c r="AT99" s="16" t="s">
        <v>184</v>
      </c>
      <c r="AU99" s="16" t="s">
        <v>80</v>
      </c>
      <c r="AY99" s="16" t="s">
        <v>137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6" t="s">
        <v>14</v>
      </c>
      <c r="BK99" s="191">
        <f>ROUND(I99*H99,2)</f>
        <v>0</v>
      </c>
      <c r="BL99" s="16" t="s">
        <v>163</v>
      </c>
      <c r="BM99" s="16" t="s">
        <v>236</v>
      </c>
    </row>
    <row r="100" spans="2:65" s="11" customFormat="1" ht="13.5" x14ac:dyDescent="0.3">
      <c r="B100" s="192"/>
      <c r="C100" s="193"/>
      <c r="D100" s="194" t="s">
        <v>150</v>
      </c>
      <c r="E100" s="193"/>
      <c r="F100" s="195" t="s">
        <v>237</v>
      </c>
      <c r="G100" s="193"/>
      <c r="H100" s="196">
        <v>18.36</v>
      </c>
      <c r="I100" s="197"/>
      <c r="J100" s="193"/>
      <c r="K100" s="193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150</v>
      </c>
      <c r="AU100" s="202" t="s">
        <v>80</v>
      </c>
      <c r="AV100" s="11" t="s">
        <v>80</v>
      </c>
      <c r="AW100" s="11" t="s">
        <v>4</v>
      </c>
      <c r="AX100" s="11" t="s">
        <v>14</v>
      </c>
      <c r="AY100" s="202" t="s">
        <v>137</v>
      </c>
    </row>
    <row r="101" spans="2:65" s="1" customFormat="1" ht="22.5" customHeight="1" x14ac:dyDescent="0.3">
      <c r="B101" s="33"/>
      <c r="C101" s="180" t="s">
        <v>207</v>
      </c>
      <c r="D101" s="180" t="s">
        <v>140</v>
      </c>
      <c r="E101" s="181" t="s">
        <v>208</v>
      </c>
      <c r="F101" s="182" t="s">
        <v>209</v>
      </c>
      <c r="G101" s="183" t="s">
        <v>162</v>
      </c>
      <c r="H101" s="184">
        <v>17.940000000000001</v>
      </c>
      <c r="I101" s="185"/>
      <c r="J101" s="186">
        <f>ROUND(I101*H101,2)</f>
        <v>0</v>
      </c>
      <c r="K101" s="182" t="s">
        <v>144</v>
      </c>
      <c r="L101" s="53"/>
      <c r="M101" s="187" t="s">
        <v>20</v>
      </c>
      <c r="N101" s="188" t="s">
        <v>43</v>
      </c>
      <c r="O101" s="34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AR101" s="16" t="s">
        <v>163</v>
      </c>
      <c r="AT101" s="16" t="s">
        <v>140</v>
      </c>
      <c r="AU101" s="16" t="s">
        <v>80</v>
      </c>
      <c r="AY101" s="16" t="s">
        <v>137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6" t="s">
        <v>14</v>
      </c>
      <c r="BK101" s="191">
        <f>ROUND(I101*H101,2)</f>
        <v>0</v>
      </c>
      <c r="BL101" s="16" t="s">
        <v>163</v>
      </c>
      <c r="BM101" s="16" t="s">
        <v>238</v>
      </c>
    </row>
    <row r="102" spans="2:65" s="1" customFormat="1" ht="22.5" customHeight="1" x14ac:dyDescent="0.3">
      <c r="B102" s="33"/>
      <c r="C102" s="180" t="s">
        <v>8</v>
      </c>
      <c r="D102" s="180" t="s">
        <v>140</v>
      </c>
      <c r="E102" s="181" t="s">
        <v>211</v>
      </c>
      <c r="F102" s="182" t="s">
        <v>212</v>
      </c>
      <c r="G102" s="183" t="s">
        <v>162</v>
      </c>
      <c r="H102" s="184">
        <v>17.940000000000001</v>
      </c>
      <c r="I102" s="185"/>
      <c r="J102" s="186">
        <f>ROUND(I102*H102,2)</f>
        <v>0</v>
      </c>
      <c r="K102" s="182" t="s">
        <v>144</v>
      </c>
      <c r="L102" s="53"/>
      <c r="M102" s="187" t="s">
        <v>20</v>
      </c>
      <c r="N102" s="188" t="s">
        <v>43</v>
      </c>
      <c r="O102" s="34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AR102" s="16" t="s">
        <v>163</v>
      </c>
      <c r="AT102" s="16" t="s">
        <v>140</v>
      </c>
      <c r="AU102" s="16" t="s">
        <v>80</v>
      </c>
      <c r="AY102" s="16" t="s">
        <v>137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6" t="s">
        <v>14</v>
      </c>
      <c r="BK102" s="191">
        <f>ROUND(I102*H102,2)</f>
        <v>0</v>
      </c>
      <c r="BL102" s="16" t="s">
        <v>163</v>
      </c>
      <c r="BM102" s="16" t="s">
        <v>239</v>
      </c>
    </row>
    <row r="103" spans="2:65" s="1" customFormat="1" ht="31.5" customHeight="1" x14ac:dyDescent="0.3">
      <c r="B103" s="33"/>
      <c r="C103" s="180" t="s">
        <v>163</v>
      </c>
      <c r="D103" s="180" t="s">
        <v>140</v>
      </c>
      <c r="E103" s="181" t="s">
        <v>214</v>
      </c>
      <c r="F103" s="182" t="s">
        <v>215</v>
      </c>
      <c r="G103" s="183" t="s">
        <v>143</v>
      </c>
      <c r="H103" s="184">
        <v>0.155</v>
      </c>
      <c r="I103" s="185"/>
      <c r="J103" s="186">
        <f>ROUND(I103*H103,2)</f>
        <v>0</v>
      </c>
      <c r="K103" s="182" t="s">
        <v>144</v>
      </c>
      <c r="L103" s="53"/>
      <c r="M103" s="187" t="s">
        <v>20</v>
      </c>
      <c r="N103" s="188" t="s">
        <v>43</v>
      </c>
      <c r="O103" s="34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AR103" s="16" t="s">
        <v>163</v>
      </c>
      <c r="AT103" s="16" t="s">
        <v>140</v>
      </c>
      <c r="AU103" s="16" t="s">
        <v>80</v>
      </c>
      <c r="AY103" s="16" t="s">
        <v>137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6" t="s">
        <v>14</v>
      </c>
      <c r="BK103" s="191">
        <f>ROUND(I103*H103,2)</f>
        <v>0</v>
      </c>
      <c r="BL103" s="16" t="s">
        <v>163</v>
      </c>
      <c r="BM103" s="16" t="s">
        <v>240</v>
      </c>
    </row>
    <row r="104" spans="2:65" s="1" customFormat="1" ht="44.25" customHeight="1" x14ac:dyDescent="0.3">
      <c r="B104" s="33"/>
      <c r="C104" s="180" t="s">
        <v>217</v>
      </c>
      <c r="D104" s="180" t="s">
        <v>140</v>
      </c>
      <c r="E104" s="181" t="s">
        <v>218</v>
      </c>
      <c r="F104" s="182" t="s">
        <v>219</v>
      </c>
      <c r="G104" s="183" t="s">
        <v>143</v>
      </c>
      <c r="H104" s="184">
        <v>0.155</v>
      </c>
      <c r="I104" s="185"/>
      <c r="J104" s="186">
        <f>ROUND(I104*H104,2)</f>
        <v>0</v>
      </c>
      <c r="K104" s="182" t="s">
        <v>144</v>
      </c>
      <c r="L104" s="53"/>
      <c r="M104" s="187" t="s">
        <v>20</v>
      </c>
      <c r="N104" s="228" t="s">
        <v>43</v>
      </c>
      <c r="O104" s="229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16" t="s">
        <v>163</v>
      </c>
      <c r="AT104" s="16" t="s">
        <v>140</v>
      </c>
      <c r="AU104" s="16" t="s">
        <v>80</v>
      </c>
      <c r="AY104" s="16" t="s">
        <v>137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6" t="s">
        <v>14</v>
      </c>
      <c r="BK104" s="191">
        <f>ROUND(I104*H104,2)</f>
        <v>0</v>
      </c>
      <c r="BL104" s="16" t="s">
        <v>163</v>
      </c>
      <c r="BM104" s="16" t="s">
        <v>241</v>
      </c>
    </row>
    <row r="105" spans="2:65" s="1" customFormat="1" ht="6.95" customHeight="1" x14ac:dyDescent="0.3">
      <c r="B105" s="48"/>
      <c r="C105" s="49"/>
      <c r="D105" s="49"/>
      <c r="E105" s="49"/>
      <c r="F105" s="49"/>
      <c r="G105" s="49"/>
      <c r="H105" s="49"/>
      <c r="I105" s="126"/>
      <c r="J105" s="49"/>
      <c r="K105" s="49"/>
      <c r="L105" s="53"/>
    </row>
  </sheetData>
  <sheetProtection algorithmName="SHA-512" hashValue="5btfiDjjker8/G7OF2NFQrdPyKIA0aMxFzyJHn5dzR7/1tmKrrwYfZAv8C5G/icBjPQeAQNGd/aJtaemlOd1qA==" saltValue="1tLLxnsrOEW6ibakB4E/ow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78"/>
      <c r="C1" s="278"/>
      <c r="D1" s="277" t="s">
        <v>1</v>
      </c>
      <c r="E1" s="278"/>
      <c r="F1" s="279" t="s">
        <v>443</v>
      </c>
      <c r="G1" s="284" t="s">
        <v>444</v>
      </c>
      <c r="H1" s="284"/>
      <c r="I1" s="285"/>
      <c r="J1" s="279" t="s">
        <v>445</v>
      </c>
      <c r="K1" s="277" t="s">
        <v>108</v>
      </c>
      <c r="L1" s="279" t="s">
        <v>446</v>
      </c>
      <c r="M1" s="279"/>
      <c r="N1" s="279"/>
      <c r="O1" s="279"/>
      <c r="P1" s="279"/>
      <c r="Q1" s="279"/>
      <c r="R1" s="279"/>
      <c r="S1" s="279"/>
      <c r="T1" s="279"/>
      <c r="U1" s="275"/>
      <c r="V1" s="27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6" t="s">
        <v>86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03"/>
      <c r="J3" s="18"/>
      <c r="K3" s="19"/>
      <c r="AT3" s="16" t="s">
        <v>80</v>
      </c>
    </row>
    <row r="4" spans="1:70" ht="36.950000000000003" customHeight="1" x14ac:dyDescent="0.3">
      <c r="B4" s="20"/>
      <c r="C4" s="21"/>
      <c r="D4" s="22" t="s">
        <v>109</v>
      </c>
      <c r="E4" s="21"/>
      <c r="F4" s="21"/>
      <c r="G4" s="21"/>
      <c r="H4" s="21"/>
      <c r="I4" s="104"/>
      <c r="J4" s="21"/>
      <c r="K4" s="23"/>
      <c r="M4" s="24" t="s">
        <v>10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104"/>
      <c r="J5" s="21"/>
      <c r="K5" s="23"/>
    </row>
    <row r="6" spans="1:70" x14ac:dyDescent="0.3">
      <c r="B6" s="20"/>
      <c r="C6" s="21"/>
      <c r="D6" s="29" t="s">
        <v>16</v>
      </c>
      <c r="E6" s="21"/>
      <c r="F6" s="21"/>
      <c r="G6" s="21"/>
      <c r="H6" s="21"/>
      <c r="I6" s="104"/>
      <c r="J6" s="21"/>
      <c r="K6" s="23"/>
    </row>
    <row r="7" spans="1:70" ht="22.5" customHeight="1" x14ac:dyDescent="0.3">
      <c r="B7" s="20"/>
      <c r="C7" s="21"/>
      <c r="D7" s="21"/>
      <c r="E7" s="271" t="str">
        <f>'Rekapitulace stavby'!K6</f>
        <v>ZŠ a MŠ podlahové krytiny</v>
      </c>
      <c r="F7" s="237"/>
      <c r="G7" s="237"/>
      <c r="H7" s="237"/>
      <c r="I7" s="104"/>
      <c r="J7" s="21"/>
      <c r="K7" s="23"/>
    </row>
    <row r="8" spans="1:70" s="1" customFormat="1" x14ac:dyDescent="0.3">
      <c r="B8" s="33"/>
      <c r="C8" s="34"/>
      <c r="D8" s="29" t="s">
        <v>110</v>
      </c>
      <c r="E8" s="34"/>
      <c r="F8" s="34"/>
      <c r="G8" s="34"/>
      <c r="H8" s="34"/>
      <c r="I8" s="105"/>
      <c r="J8" s="34"/>
      <c r="K8" s="37"/>
    </row>
    <row r="9" spans="1:70" s="1" customFormat="1" ht="36.950000000000003" customHeight="1" x14ac:dyDescent="0.3">
      <c r="B9" s="33"/>
      <c r="C9" s="34"/>
      <c r="D9" s="34"/>
      <c r="E9" s="272" t="s">
        <v>242</v>
      </c>
      <c r="F9" s="244"/>
      <c r="G9" s="244"/>
      <c r="H9" s="244"/>
      <c r="I9" s="105"/>
      <c r="J9" s="34"/>
      <c r="K9" s="37"/>
    </row>
    <row r="10" spans="1:70" s="1" customFormat="1" ht="13.5" x14ac:dyDescent="0.3">
      <c r="B10" s="33"/>
      <c r="C10" s="34"/>
      <c r="D10" s="34"/>
      <c r="E10" s="34"/>
      <c r="F10" s="34"/>
      <c r="G10" s="34"/>
      <c r="H10" s="34"/>
      <c r="I10" s="105"/>
      <c r="J10" s="34"/>
      <c r="K10" s="37"/>
    </row>
    <row r="11" spans="1:70" s="1" customFormat="1" ht="14.45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6" t="s">
        <v>21</v>
      </c>
      <c r="J11" s="27" t="s">
        <v>20</v>
      </c>
      <c r="K11" s="37"/>
    </row>
    <row r="12" spans="1:70" s="1" customFormat="1" ht="14.45" customHeight="1" x14ac:dyDescent="0.3">
      <c r="B12" s="33"/>
      <c r="C12" s="34"/>
      <c r="D12" s="29" t="s">
        <v>22</v>
      </c>
      <c r="E12" s="34"/>
      <c r="F12" s="27" t="s">
        <v>23</v>
      </c>
      <c r="G12" s="34"/>
      <c r="H12" s="34"/>
      <c r="I12" s="106" t="s">
        <v>24</v>
      </c>
      <c r="J12" s="107" t="str">
        <f>'Rekapitulace stavby'!AN8</f>
        <v>13.10.2016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105"/>
      <c r="J13" s="34"/>
      <c r="K13" s="37"/>
    </row>
    <row r="14" spans="1:70" s="1" customFormat="1" ht="14.45" customHeight="1" x14ac:dyDescent="0.3">
      <c r="B14" s="33"/>
      <c r="C14" s="34"/>
      <c r="D14" s="29" t="s">
        <v>28</v>
      </c>
      <c r="E14" s="34"/>
      <c r="F14" s="34"/>
      <c r="G14" s="34"/>
      <c r="H14" s="34"/>
      <c r="I14" s="106" t="s">
        <v>29</v>
      </c>
      <c r="J14" s="27" t="s">
        <v>20</v>
      </c>
      <c r="K14" s="37"/>
    </row>
    <row r="15" spans="1:70" s="1" customFormat="1" ht="18" customHeight="1" x14ac:dyDescent="0.3">
      <c r="B15" s="33"/>
      <c r="C15" s="34"/>
      <c r="D15" s="34"/>
      <c r="E15" s="27" t="s">
        <v>30</v>
      </c>
      <c r="F15" s="34"/>
      <c r="G15" s="34"/>
      <c r="H15" s="34"/>
      <c r="I15" s="106" t="s">
        <v>31</v>
      </c>
      <c r="J15" s="27" t="s">
        <v>20</v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105"/>
      <c r="J16" s="34"/>
      <c r="K16" s="37"/>
    </row>
    <row r="17" spans="2:11" s="1" customFormat="1" ht="14.45" customHeight="1" x14ac:dyDescent="0.3">
      <c r="B17" s="33"/>
      <c r="C17" s="34"/>
      <c r="D17" s="29" t="s">
        <v>32</v>
      </c>
      <c r="E17" s="34"/>
      <c r="F17" s="34"/>
      <c r="G17" s="34"/>
      <c r="H17" s="34"/>
      <c r="I17" s="106" t="s">
        <v>29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6" t="s">
        <v>31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105"/>
      <c r="J19" s="34"/>
      <c r="K19" s="37"/>
    </row>
    <row r="20" spans="2:11" s="1" customFormat="1" ht="14.45" customHeight="1" x14ac:dyDescent="0.3">
      <c r="B20" s="33"/>
      <c r="C20" s="34"/>
      <c r="D20" s="29" t="s">
        <v>34</v>
      </c>
      <c r="E20" s="34"/>
      <c r="F20" s="34"/>
      <c r="G20" s="34"/>
      <c r="H20" s="34"/>
      <c r="I20" s="106" t="s">
        <v>29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6" t="s">
        <v>31</v>
      </c>
      <c r="J21" s="27" t="str">
        <f>IF('Rekapitulace stavby'!AN17="","",'Rekapitulace stavby'!AN17)</f>
        <v/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105"/>
      <c r="J22" s="34"/>
      <c r="K22" s="37"/>
    </row>
    <row r="23" spans="2:11" s="1" customFormat="1" ht="14.45" customHeight="1" x14ac:dyDescent="0.3">
      <c r="B23" s="33"/>
      <c r="C23" s="34"/>
      <c r="D23" s="29" t="s">
        <v>37</v>
      </c>
      <c r="E23" s="34"/>
      <c r="F23" s="34"/>
      <c r="G23" s="34"/>
      <c r="H23" s="34"/>
      <c r="I23" s="105"/>
      <c r="J23" s="34"/>
      <c r="K23" s="37"/>
    </row>
    <row r="24" spans="2:11" s="6" customFormat="1" ht="22.5" customHeight="1" x14ac:dyDescent="0.3">
      <c r="B24" s="108"/>
      <c r="C24" s="109"/>
      <c r="D24" s="109"/>
      <c r="E24" s="240" t="s">
        <v>20</v>
      </c>
      <c r="F24" s="273"/>
      <c r="G24" s="273"/>
      <c r="H24" s="273"/>
      <c r="I24" s="110"/>
      <c r="J24" s="109"/>
      <c r="K24" s="111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105"/>
      <c r="J25" s="34"/>
      <c r="K25" s="37"/>
    </row>
    <row r="26" spans="2:11" s="1" customFormat="1" ht="6.95" customHeight="1" x14ac:dyDescent="0.3">
      <c r="B26" s="33"/>
      <c r="C26" s="34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 x14ac:dyDescent="0.3">
      <c r="B27" s="33"/>
      <c r="C27" s="34"/>
      <c r="D27" s="114" t="s">
        <v>38</v>
      </c>
      <c r="E27" s="34"/>
      <c r="F27" s="34"/>
      <c r="G27" s="34"/>
      <c r="H27" s="34"/>
      <c r="I27" s="105"/>
      <c r="J27" s="115">
        <f>ROUND(J80,2)</f>
        <v>0</v>
      </c>
      <c r="K27" s="37"/>
    </row>
    <row r="28" spans="2:11" s="1" customFormat="1" ht="6.95" customHeight="1" x14ac:dyDescent="0.3">
      <c r="B28" s="33"/>
      <c r="C28" s="34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5" customHeight="1" x14ac:dyDescent="0.3">
      <c r="B29" s="33"/>
      <c r="C29" s="34"/>
      <c r="D29" s="34"/>
      <c r="E29" s="34"/>
      <c r="F29" s="38" t="s">
        <v>40</v>
      </c>
      <c r="G29" s="34"/>
      <c r="H29" s="34"/>
      <c r="I29" s="116" t="s">
        <v>39</v>
      </c>
      <c r="J29" s="38" t="s">
        <v>41</v>
      </c>
      <c r="K29" s="37"/>
    </row>
    <row r="30" spans="2:11" s="1" customFormat="1" ht="14.45" customHeight="1" x14ac:dyDescent="0.3">
      <c r="B30" s="33"/>
      <c r="C30" s="34"/>
      <c r="D30" s="41" t="s">
        <v>42</v>
      </c>
      <c r="E30" s="41" t="s">
        <v>43</v>
      </c>
      <c r="F30" s="117">
        <f>ROUND(SUM(BE80:BE107), 2)</f>
        <v>0</v>
      </c>
      <c r="G30" s="34"/>
      <c r="H30" s="34"/>
      <c r="I30" s="118">
        <v>0.21</v>
      </c>
      <c r="J30" s="117">
        <f>ROUND(ROUND((SUM(BE80:BE107)),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44</v>
      </c>
      <c r="F31" s="117">
        <f>ROUND(SUM(BF80:BF107), 2)</f>
        <v>0</v>
      </c>
      <c r="G31" s="34"/>
      <c r="H31" s="34"/>
      <c r="I31" s="118">
        <v>0.15</v>
      </c>
      <c r="J31" s="117">
        <f>ROUND(ROUND((SUM(BF80:BF107)),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45</v>
      </c>
      <c r="F32" s="117">
        <f>ROUND(SUM(BG80:BG107), 2)</f>
        <v>0</v>
      </c>
      <c r="G32" s="34"/>
      <c r="H32" s="34"/>
      <c r="I32" s="118">
        <v>0.21</v>
      </c>
      <c r="J32" s="117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46</v>
      </c>
      <c r="F33" s="117">
        <f>ROUND(SUM(BH80:BH107), 2)</f>
        <v>0</v>
      </c>
      <c r="G33" s="34"/>
      <c r="H33" s="34"/>
      <c r="I33" s="118">
        <v>0.15</v>
      </c>
      <c r="J33" s="117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47</v>
      </c>
      <c r="F34" s="117">
        <f>ROUND(SUM(BI80:BI107), 2)</f>
        <v>0</v>
      </c>
      <c r="G34" s="34"/>
      <c r="H34" s="34"/>
      <c r="I34" s="118">
        <v>0</v>
      </c>
      <c r="J34" s="117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105"/>
      <c r="J35" s="34"/>
      <c r="K35" s="37"/>
    </row>
    <row r="36" spans="2:11" s="1" customFormat="1" ht="25.35" customHeight="1" x14ac:dyDescent="0.3">
      <c r="B36" s="33"/>
      <c r="C36" s="119"/>
      <c r="D36" s="120" t="s">
        <v>48</v>
      </c>
      <c r="E36" s="71"/>
      <c r="F36" s="71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126"/>
      <c r="J37" s="49"/>
      <c r="K37" s="50"/>
    </row>
    <row r="41" spans="2:11" s="1" customFormat="1" ht="6.95" customHeight="1" x14ac:dyDescent="0.3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50000000000003" customHeight="1" x14ac:dyDescent="0.3">
      <c r="B42" s="33"/>
      <c r="C42" s="22" t="s">
        <v>112</v>
      </c>
      <c r="D42" s="34"/>
      <c r="E42" s="34"/>
      <c r="F42" s="34"/>
      <c r="G42" s="34"/>
      <c r="H42" s="34"/>
      <c r="I42" s="105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105"/>
      <c r="J43" s="34"/>
      <c r="K43" s="37"/>
    </row>
    <row r="44" spans="2:11" s="1" customFormat="1" ht="14.45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5"/>
      <c r="J44" s="34"/>
      <c r="K44" s="37"/>
    </row>
    <row r="45" spans="2:11" s="1" customFormat="1" ht="22.5" customHeight="1" x14ac:dyDescent="0.3">
      <c r="B45" s="33"/>
      <c r="C45" s="34"/>
      <c r="D45" s="34"/>
      <c r="E45" s="271" t="str">
        <f>E7</f>
        <v>ZŠ a MŠ podlahové krytiny</v>
      </c>
      <c r="F45" s="244"/>
      <c r="G45" s="244"/>
      <c r="H45" s="244"/>
      <c r="I45" s="105"/>
      <c r="J45" s="34"/>
      <c r="K45" s="37"/>
    </row>
    <row r="46" spans="2:11" s="1" customFormat="1" ht="14.45" customHeight="1" x14ac:dyDescent="0.3">
      <c r="B46" s="33"/>
      <c r="C46" s="29" t="s">
        <v>110</v>
      </c>
      <c r="D46" s="34"/>
      <c r="E46" s="34"/>
      <c r="F46" s="34"/>
      <c r="G46" s="34"/>
      <c r="H46" s="34"/>
      <c r="I46" s="105"/>
      <c r="J46" s="34"/>
      <c r="K46" s="37"/>
    </row>
    <row r="47" spans="2:11" s="1" customFormat="1" ht="23.25" customHeight="1" x14ac:dyDescent="0.3">
      <c r="B47" s="33"/>
      <c r="C47" s="34"/>
      <c r="D47" s="34"/>
      <c r="E47" s="272" t="str">
        <f>E9</f>
        <v>5. - MŠ Gorkého čp. 1614</v>
      </c>
      <c r="F47" s="244"/>
      <c r="G47" s="244"/>
      <c r="H47" s="244"/>
      <c r="I47" s="105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105"/>
      <c r="J48" s="34"/>
      <c r="K48" s="37"/>
    </row>
    <row r="49" spans="2:47" s="1" customFormat="1" ht="18" customHeight="1" x14ac:dyDescent="0.3">
      <c r="B49" s="33"/>
      <c r="C49" s="29" t="s">
        <v>22</v>
      </c>
      <c r="D49" s="34"/>
      <c r="E49" s="34"/>
      <c r="F49" s="27" t="str">
        <f>F12</f>
        <v>Litvínov</v>
      </c>
      <c r="G49" s="34"/>
      <c r="H49" s="34"/>
      <c r="I49" s="106" t="s">
        <v>24</v>
      </c>
      <c r="J49" s="107" t="str">
        <f>IF(J12="","",J12)</f>
        <v>13.10.2016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105"/>
      <c r="J50" s="34"/>
      <c r="K50" s="37"/>
    </row>
    <row r="51" spans="2:47" s="1" customFormat="1" x14ac:dyDescent="0.3">
      <c r="B51" s="33"/>
      <c r="C51" s="29" t="s">
        <v>28</v>
      </c>
      <c r="D51" s="34"/>
      <c r="E51" s="34"/>
      <c r="F51" s="27" t="str">
        <f>E15</f>
        <v>Město Litvínov</v>
      </c>
      <c r="G51" s="34"/>
      <c r="H51" s="34"/>
      <c r="I51" s="106" t="s">
        <v>34</v>
      </c>
      <c r="J51" s="27" t="str">
        <f>E21</f>
        <v xml:space="preserve"> </v>
      </c>
      <c r="K51" s="37"/>
    </row>
    <row r="52" spans="2:47" s="1" customFormat="1" ht="14.45" customHeight="1" x14ac:dyDescent="0.3">
      <c r="B52" s="33"/>
      <c r="C52" s="29" t="s">
        <v>32</v>
      </c>
      <c r="D52" s="34"/>
      <c r="E52" s="34"/>
      <c r="F52" s="27" t="str">
        <f>IF(E18="","",E18)</f>
        <v/>
      </c>
      <c r="G52" s="34"/>
      <c r="H52" s="34"/>
      <c r="I52" s="105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5"/>
      <c r="J53" s="34"/>
      <c r="K53" s="37"/>
    </row>
    <row r="54" spans="2:47" s="1" customFormat="1" ht="29.25" customHeight="1" x14ac:dyDescent="0.3">
      <c r="B54" s="33"/>
      <c r="C54" s="131" t="s">
        <v>113</v>
      </c>
      <c r="D54" s="119"/>
      <c r="E54" s="119"/>
      <c r="F54" s="119"/>
      <c r="G54" s="119"/>
      <c r="H54" s="119"/>
      <c r="I54" s="132"/>
      <c r="J54" s="133" t="s">
        <v>114</v>
      </c>
      <c r="K54" s="134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5"/>
      <c r="J55" s="34"/>
      <c r="K55" s="37"/>
    </row>
    <row r="56" spans="2:47" s="1" customFormat="1" ht="29.25" customHeight="1" x14ac:dyDescent="0.3">
      <c r="B56" s="33"/>
      <c r="C56" s="135" t="s">
        <v>115</v>
      </c>
      <c r="D56" s="34"/>
      <c r="E56" s="34"/>
      <c r="F56" s="34"/>
      <c r="G56" s="34"/>
      <c r="H56" s="34"/>
      <c r="I56" s="105"/>
      <c r="J56" s="115">
        <f>J80</f>
        <v>0</v>
      </c>
      <c r="K56" s="37"/>
      <c r="AU56" s="16" t="s">
        <v>116</v>
      </c>
    </row>
    <row r="57" spans="2:47" s="7" customFormat="1" ht="24.95" customHeight="1" x14ac:dyDescent="0.3">
      <c r="B57" s="136"/>
      <c r="C57" s="137"/>
      <c r="D57" s="138" t="s">
        <v>117</v>
      </c>
      <c r="E57" s="139"/>
      <c r="F57" s="139"/>
      <c r="G57" s="139"/>
      <c r="H57" s="139"/>
      <c r="I57" s="140"/>
      <c r="J57" s="141">
        <f>J81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118</v>
      </c>
      <c r="E58" s="146"/>
      <c r="F58" s="146"/>
      <c r="G58" s="146"/>
      <c r="H58" s="146"/>
      <c r="I58" s="147"/>
      <c r="J58" s="148">
        <f>J82</f>
        <v>0</v>
      </c>
      <c r="K58" s="149"/>
    </row>
    <row r="59" spans="2:47" s="7" customFormat="1" ht="24.95" customHeight="1" x14ac:dyDescent="0.3">
      <c r="B59" s="136"/>
      <c r="C59" s="137"/>
      <c r="D59" s="138" t="s">
        <v>119</v>
      </c>
      <c r="E59" s="139"/>
      <c r="F59" s="139"/>
      <c r="G59" s="139"/>
      <c r="H59" s="139"/>
      <c r="I59" s="140"/>
      <c r="J59" s="141">
        <f>J87</f>
        <v>0</v>
      </c>
      <c r="K59" s="142"/>
    </row>
    <row r="60" spans="2:47" s="8" customFormat="1" ht="19.899999999999999" customHeight="1" x14ac:dyDescent="0.3">
      <c r="B60" s="143"/>
      <c r="C60" s="144"/>
      <c r="D60" s="145" t="s">
        <v>120</v>
      </c>
      <c r="E60" s="146"/>
      <c r="F60" s="146"/>
      <c r="G60" s="146"/>
      <c r="H60" s="146"/>
      <c r="I60" s="147"/>
      <c r="J60" s="148">
        <f>J88</f>
        <v>0</v>
      </c>
      <c r="K60" s="149"/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105"/>
      <c r="J61" s="34"/>
      <c r="K61" s="37"/>
    </row>
    <row r="62" spans="2:47" s="1" customFormat="1" ht="6.95" customHeight="1" x14ac:dyDescent="0.3">
      <c r="B62" s="48"/>
      <c r="C62" s="49"/>
      <c r="D62" s="49"/>
      <c r="E62" s="49"/>
      <c r="F62" s="49"/>
      <c r="G62" s="49"/>
      <c r="H62" s="49"/>
      <c r="I62" s="126"/>
      <c r="J62" s="49"/>
      <c r="K62" s="50"/>
    </row>
    <row r="66" spans="2:63" s="1" customFormat="1" ht="6.95" customHeight="1" x14ac:dyDescent="0.3">
      <c r="B66" s="51"/>
      <c r="C66" s="52"/>
      <c r="D66" s="52"/>
      <c r="E66" s="52"/>
      <c r="F66" s="52"/>
      <c r="G66" s="52"/>
      <c r="H66" s="52"/>
      <c r="I66" s="129"/>
      <c r="J66" s="52"/>
      <c r="K66" s="52"/>
      <c r="L66" s="53"/>
    </row>
    <row r="67" spans="2:63" s="1" customFormat="1" ht="36.950000000000003" customHeight="1" x14ac:dyDescent="0.3">
      <c r="B67" s="33"/>
      <c r="C67" s="54" t="s">
        <v>121</v>
      </c>
      <c r="D67" s="55"/>
      <c r="E67" s="55"/>
      <c r="F67" s="55"/>
      <c r="G67" s="55"/>
      <c r="H67" s="55"/>
      <c r="I67" s="150"/>
      <c r="J67" s="55"/>
      <c r="K67" s="55"/>
      <c r="L67" s="53"/>
    </row>
    <row r="68" spans="2:63" s="1" customFormat="1" ht="6.95" customHeight="1" x14ac:dyDescent="0.3">
      <c r="B68" s="33"/>
      <c r="C68" s="55"/>
      <c r="D68" s="55"/>
      <c r="E68" s="55"/>
      <c r="F68" s="55"/>
      <c r="G68" s="55"/>
      <c r="H68" s="55"/>
      <c r="I68" s="150"/>
      <c r="J68" s="55"/>
      <c r="K68" s="55"/>
      <c r="L68" s="53"/>
    </row>
    <row r="69" spans="2:63" s="1" customFormat="1" ht="14.45" customHeight="1" x14ac:dyDescent="0.3">
      <c r="B69" s="33"/>
      <c r="C69" s="57" t="s">
        <v>16</v>
      </c>
      <c r="D69" s="55"/>
      <c r="E69" s="55"/>
      <c r="F69" s="55"/>
      <c r="G69" s="55"/>
      <c r="H69" s="55"/>
      <c r="I69" s="150"/>
      <c r="J69" s="55"/>
      <c r="K69" s="55"/>
      <c r="L69" s="53"/>
    </row>
    <row r="70" spans="2:63" s="1" customFormat="1" ht="22.5" customHeight="1" x14ac:dyDescent="0.3">
      <c r="B70" s="33"/>
      <c r="C70" s="55"/>
      <c r="D70" s="55"/>
      <c r="E70" s="274" t="str">
        <f>E7</f>
        <v>ZŠ a MŠ podlahové krytiny</v>
      </c>
      <c r="F70" s="255"/>
      <c r="G70" s="255"/>
      <c r="H70" s="255"/>
      <c r="I70" s="150"/>
      <c r="J70" s="55"/>
      <c r="K70" s="55"/>
      <c r="L70" s="53"/>
    </row>
    <row r="71" spans="2:63" s="1" customFormat="1" ht="14.45" customHeight="1" x14ac:dyDescent="0.3">
      <c r="B71" s="33"/>
      <c r="C71" s="57" t="s">
        <v>110</v>
      </c>
      <c r="D71" s="55"/>
      <c r="E71" s="55"/>
      <c r="F71" s="55"/>
      <c r="G71" s="55"/>
      <c r="H71" s="55"/>
      <c r="I71" s="150"/>
      <c r="J71" s="55"/>
      <c r="K71" s="55"/>
      <c r="L71" s="53"/>
    </row>
    <row r="72" spans="2:63" s="1" customFormat="1" ht="23.25" customHeight="1" x14ac:dyDescent="0.3">
      <c r="B72" s="33"/>
      <c r="C72" s="55"/>
      <c r="D72" s="55"/>
      <c r="E72" s="252" t="str">
        <f>E9</f>
        <v>5. - MŠ Gorkého čp. 1614</v>
      </c>
      <c r="F72" s="255"/>
      <c r="G72" s="255"/>
      <c r="H72" s="255"/>
      <c r="I72" s="150"/>
      <c r="J72" s="55"/>
      <c r="K72" s="55"/>
      <c r="L72" s="53"/>
    </row>
    <row r="73" spans="2:63" s="1" customFormat="1" ht="6.95" customHeight="1" x14ac:dyDescent="0.3">
      <c r="B73" s="33"/>
      <c r="C73" s="55"/>
      <c r="D73" s="55"/>
      <c r="E73" s="55"/>
      <c r="F73" s="55"/>
      <c r="G73" s="55"/>
      <c r="H73" s="55"/>
      <c r="I73" s="150"/>
      <c r="J73" s="55"/>
      <c r="K73" s="55"/>
      <c r="L73" s="53"/>
    </row>
    <row r="74" spans="2:63" s="1" customFormat="1" ht="18" customHeight="1" x14ac:dyDescent="0.3">
      <c r="B74" s="33"/>
      <c r="C74" s="57" t="s">
        <v>22</v>
      </c>
      <c r="D74" s="55"/>
      <c r="E74" s="55"/>
      <c r="F74" s="151" t="str">
        <f>F12</f>
        <v>Litvínov</v>
      </c>
      <c r="G74" s="55"/>
      <c r="H74" s="55"/>
      <c r="I74" s="152" t="s">
        <v>24</v>
      </c>
      <c r="J74" s="65" t="str">
        <f>IF(J12="","",J12)</f>
        <v>13.10.2016</v>
      </c>
      <c r="K74" s="55"/>
      <c r="L74" s="53"/>
    </row>
    <row r="75" spans="2:63" s="1" customFormat="1" ht="6.95" customHeight="1" x14ac:dyDescent="0.3">
      <c r="B75" s="33"/>
      <c r="C75" s="55"/>
      <c r="D75" s="55"/>
      <c r="E75" s="55"/>
      <c r="F75" s="55"/>
      <c r="G75" s="55"/>
      <c r="H75" s="55"/>
      <c r="I75" s="150"/>
      <c r="J75" s="55"/>
      <c r="K75" s="55"/>
      <c r="L75" s="53"/>
    </row>
    <row r="76" spans="2:63" s="1" customFormat="1" x14ac:dyDescent="0.3">
      <c r="B76" s="33"/>
      <c r="C76" s="57" t="s">
        <v>28</v>
      </c>
      <c r="D76" s="55"/>
      <c r="E76" s="55"/>
      <c r="F76" s="151" t="str">
        <f>E15</f>
        <v>Město Litvínov</v>
      </c>
      <c r="G76" s="55"/>
      <c r="H76" s="55"/>
      <c r="I76" s="152" t="s">
        <v>34</v>
      </c>
      <c r="J76" s="151" t="str">
        <f>E21</f>
        <v xml:space="preserve"> </v>
      </c>
      <c r="K76" s="55"/>
      <c r="L76" s="53"/>
    </row>
    <row r="77" spans="2:63" s="1" customFormat="1" ht="14.45" customHeight="1" x14ac:dyDescent="0.3">
      <c r="B77" s="33"/>
      <c r="C77" s="57" t="s">
        <v>32</v>
      </c>
      <c r="D77" s="55"/>
      <c r="E77" s="55"/>
      <c r="F77" s="151" t="str">
        <f>IF(E18="","",E18)</f>
        <v/>
      </c>
      <c r="G77" s="55"/>
      <c r="H77" s="55"/>
      <c r="I77" s="150"/>
      <c r="J77" s="55"/>
      <c r="K77" s="55"/>
      <c r="L77" s="53"/>
    </row>
    <row r="78" spans="2:63" s="1" customFormat="1" ht="10.35" customHeight="1" x14ac:dyDescent="0.3">
      <c r="B78" s="33"/>
      <c r="C78" s="55"/>
      <c r="D78" s="55"/>
      <c r="E78" s="55"/>
      <c r="F78" s="55"/>
      <c r="G78" s="55"/>
      <c r="H78" s="55"/>
      <c r="I78" s="150"/>
      <c r="J78" s="55"/>
      <c r="K78" s="55"/>
      <c r="L78" s="53"/>
    </row>
    <row r="79" spans="2:63" s="9" customFormat="1" ht="29.25" customHeight="1" x14ac:dyDescent="0.3">
      <c r="B79" s="153"/>
      <c r="C79" s="154" t="s">
        <v>122</v>
      </c>
      <c r="D79" s="155" t="s">
        <v>57</v>
      </c>
      <c r="E79" s="155" t="s">
        <v>53</v>
      </c>
      <c r="F79" s="155" t="s">
        <v>123</v>
      </c>
      <c r="G79" s="155" t="s">
        <v>124</v>
      </c>
      <c r="H79" s="155" t="s">
        <v>125</v>
      </c>
      <c r="I79" s="156" t="s">
        <v>126</v>
      </c>
      <c r="J79" s="155" t="s">
        <v>114</v>
      </c>
      <c r="K79" s="157" t="s">
        <v>127</v>
      </c>
      <c r="L79" s="158"/>
      <c r="M79" s="73" t="s">
        <v>128</v>
      </c>
      <c r="N79" s="74" t="s">
        <v>42</v>
      </c>
      <c r="O79" s="74" t="s">
        <v>129</v>
      </c>
      <c r="P79" s="74" t="s">
        <v>130</v>
      </c>
      <c r="Q79" s="74" t="s">
        <v>131</v>
      </c>
      <c r="R79" s="74" t="s">
        <v>132</v>
      </c>
      <c r="S79" s="74" t="s">
        <v>133</v>
      </c>
      <c r="T79" s="75" t="s">
        <v>134</v>
      </c>
    </row>
    <row r="80" spans="2:63" s="1" customFormat="1" ht="29.25" customHeight="1" x14ac:dyDescent="0.35">
      <c r="B80" s="33"/>
      <c r="C80" s="79" t="s">
        <v>115</v>
      </c>
      <c r="D80" s="55"/>
      <c r="E80" s="55"/>
      <c r="F80" s="55"/>
      <c r="G80" s="55"/>
      <c r="H80" s="55"/>
      <c r="I80" s="150"/>
      <c r="J80" s="159">
        <f>BK80</f>
        <v>0</v>
      </c>
      <c r="K80" s="55"/>
      <c r="L80" s="53"/>
      <c r="M80" s="76"/>
      <c r="N80" s="77"/>
      <c r="O80" s="77"/>
      <c r="P80" s="160">
        <f>P81+P87</f>
        <v>0</v>
      </c>
      <c r="Q80" s="77"/>
      <c r="R80" s="160">
        <f>R81+R87</f>
        <v>0.23224408000000002</v>
      </c>
      <c r="S80" s="77"/>
      <c r="T80" s="161">
        <f>T81+T87</f>
        <v>7.6027499999999998E-2</v>
      </c>
      <c r="AT80" s="16" t="s">
        <v>71</v>
      </c>
      <c r="AU80" s="16" t="s">
        <v>116</v>
      </c>
      <c r="BK80" s="162">
        <f>BK81+BK87</f>
        <v>0</v>
      </c>
    </row>
    <row r="81" spans="2:65" s="10" customFormat="1" ht="37.35" customHeight="1" x14ac:dyDescent="0.35">
      <c r="B81" s="163"/>
      <c r="C81" s="164"/>
      <c r="D81" s="165" t="s">
        <v>71</v>
      </c>
      <c r="E81" s="166" t="s">
        <v>135</v>
      </c>
      <c r="F81" s="166" t="s">
        <v>136</v>
      </c>
      <c r="G81" s="164"/>
      <c r="H81" s="164"/>
      <c r="I81" s="167"/>
      <c r="J81" s="168">
        <f>BK81</f>
        <v>0</v>
      </c>
      <c r="K81" s="164"/>
      <c r="L81" s="169"/>
      <c r="M81" s="170"/>
      <c r="N81" s="171"/>
      <c r="O81" s="171"/>
      <c r="P81" s="172">
        <f>P82</f>
        <v>0</v>
      </c>
      <c r="Q81" s="171"/>
      <c r="R81" s="172">
        <f>R82</f>
        <v>0</v>
      </c>
      <c r="S81" s="171"/>
      <c r="T81" s="173">
        <f>T82</f>
        <v>0</v>
      </c>
      <c r="AR81" s="174" t="s">
        <v>14</v>
      </c>
      <c r="AT81" s="175" t="s">
        <v>71</v>
      </c>
      <c r="AU81" s="175" t="s">
        <v>72</v>
      </c>
      <c r="AY81" s="174" t="s">
        <v>137</v>
      </c>
      <c r="BK81" s="176">
        <f>BK82</f>
        <v>0</v>
      </c>
    </row>
    <row r="82" spans="2:65" s="10" customFormat="1" ht="19.899999999999999" customHeight="1" x14ac:dyDescent="0.3">
      <c r="B82" s="163"/>
      <c r="C82" s="164"/>
      <c r="D82" s="177" t="s">
        <v>71</v>
      </c>
      <c r="E82" s="178" t="s">
        <v>138</v>
      </c>
      <c r="F82" s="178" t="s">
        <v>139</v>
      </c>
      <c r="G82" s="164"/>
      <c r="H82" s="164"/>
      <c r="I82" s="167"/>
      <c r="J82" s="179">
        <f>BK82</f>
        <v>0</v>
      </c>
      <c r="K82" s="164"/>
      <c r="L82" s="169"/>
      <c r="M82" s="170"/>
      <c r="N82" s="171"/>
      <c r="O82" s="171"/>
      <c r="P82" s="172">
        <f>SUM(P83:P86)</f>
        <v>0</v>
      </c>
      <c r="Q82" s="171"/>
      <c r="R82" s="172">
        <f>SUM(R83:R86)</f>
        <v>0</v>
      </c>
      <c r="S82" s="171"/>
      <c r="T82" s="173">
        <f>SUM(T83:T86)</f>
        <v>0</v>
      </c>
      <c r="AR82" s="174" t="s">
        <v>14</v>
      </c>
      <c r="AT82" s="175" t="s">
        <v>71</v>
      </c>
      <c r="AU82" s="175" t="s">
        <v>14</v>
      </c>
      <c r="AY82" s="174" t="s">
        <v>137</v>
      </c>
      <c r="BK82" s="176">
        <f>SUM(BK83:BK86)</f>
        <v>0</v>
      </c>
    </row>
    <row r="83" spans="2:65" s="1" customFormat="1" ht="31.5" customHeight="1" x14ac:dyDescent="0.3">
      <c r="B83" s="33"/>
      <c r="C83" s="180" t="s">
        <v>14</v>
      </c>
      <c r="D83" s="180" t="s">
        <v>140</v>
      </c>
      <c r="E83" s="181" t="s">
        <v>141</v>
      </c>
      <c r="F83" s="182" t="s">
        <v>142</v>
      </c>
      <c r="G83" s="183" t="s">
        <v>143</v>
      </c>
      <c r="H83" s="184">
        <v>7.5999999999999998E-2</v>
      </c>
      <c r="I83" s="185"/>
      <c r="J83" s="186">
        <f>ROUND(I83*H83,2)</f>
        <v>0</v>
      </c>
      <c r="K83" s="182" t="s">
        <v>144</v>
      </c>
      <c r="L83" s="53"/>
      <c r="M83" s="187" t="s">
        <v>20</v>
      </c>
      <c r="N83" s="188" t="s">
        <v>43</v>
      </c>
      <c r="O83" s="34"/>
      <c r="P83" s="189">
        <f>O83*H83</f>
        <v>0</v>
      </c>
      <c r="Q83" s="189">
        <v>0</v>
      </c>
      <c r="R83" s="189">
        <f>Q83*H83</f>
        <v>0</v>
      </c>
      <c r="S83" s="189">
        <v>0</v>
      </c>
      <c r="T83" s="190">
        <f>S83*H83</f>
        <v>0</v>
      </c>
      <c r="AR83" s="16" t="s">
        <v>145</v>
      </c>
      <c r="AT83" s="16" t="s">
        <v>140</v>
      </c>
      <c r="AU83" s="16" t="s">
        <v>80</v>
      </c>
      <c r="AY83" s="16" t="s">
        <v>137</v>
      </c>
      <c r="BE83" s="191">
        <f>IF(N83="základní",J83,0)</f>
        <v>0</v>
      </c>
      <c r="BF83" s="191">
        <f>IF(N83="snížená",J83,0)</f>
        <v>0</v>
      </c>
      <c r="BG83" s="191">
        <f>IF(N83="zákl. přenesená",J83,0)</f>
        <v>0</v>
      </c>
      <c r="BH83" s="191">
        <f>IF(N83="sníž. přenesená",J83,0)</f>
        <v>0</v>
      </c>
      <c r="BI83" s="191">
        <f>IF(N83="nulová",J83,0)</f>
        <v>0</v>
      </c>
      <c r="BJ83" s="16" t="s">
        <v>14</v>
      </c>
      <c r="BK83" s="191">
        <f>ROUND(I83*H83,2)</f>
        <v>0</v>
      </c>
      <c r="BL83" s="16" t="s">
        <v>145</v>
      </c>
      <c r="BM83" s="16" t="s">
        <v>243</v>
      </c>
    </row>
    <row r="84" spans="2:65" s="1" customFormat="1" ht="31.5" customHeight="1" x14ac:dyDescent="0.3">
      <c r="B84" s="33"/>
      <c r="C84" s="180" t="s">
        <v>80</v>
      </c>
      <c r="D84" s="180" t="s">
        <v>140</v>
      </c>
      <c r="E84" s="181" t="s">
        <v>147</v>
      </c>
      <c r="F84" s="182" t="s">
        <v>148</v>
      </c>
      <c r="G84" s="183" t="s">
        <v>143</v>
      </c>
      <c r="H84" s="184">
        <v>0.76</v>
      </c>
      <c r="I84" s="185"/>
      <c r="J84" s="186">
        <f>ROUND(I84*H84,2)</f>
        <v>0</v>
      </c>
      <c r="K84" s="182" t="s">
        <v>144</v>
      </c>
      <c r="L84" s="53"/>
      <c r="M84" s="187" t="s">
        <v>20</v>
      </c>
      <c r="N84" s="188" t="s">
        <v>43</v>
      </c>
      <c r="O84" s="34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AR84" s="16" t="s">
        <v>145</v>
      </c>
      <c r="AT84" s="16" t="s">
        <v>140</v>
      </c>
      <c r="AU84" s="16" t="s">
        <v>80</v>
      </c>
      <c r="AY84" s="16" t="s">
        <v>137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16" t="s">
        <v>14</v>
      </c>
      <c r="BK84" s="191">
        <f>ROUND(I84*H84,2)</f>
        <v>0</v>
      </c>
      <c r="BL84" s="16" t="s">
        <v>145</v>
      </c>
      <c r="BM84" s="16" t="s">
        <v>244</v>
      </c>
    </row>
    <row r="85" spans="2:65" s="11" customFormat="1" ht="13.5" x14ac:dyDescent="0.3">
      <c r="B85" s="192"/>
      <c r="C85" s="193"/>
      <c r="D85" s="194" t="s">
        <v>150</v>
      </c>
      <c r="E85" s="193"/>
      <c r="F85" s="195" t="s">
        <v>245</v>
      </c>
      <c r="G85" s="193"/>
      <c r="H85" s="196">
        <v>0.76</v>
      </c>
      <c r="I85" s="197"/>
      <c r="J85" s="193"/>
      <c r="K85" s="193"/>
      <c r="L85" s="198"/>
      <c r="M85" s="199"/>
      <c r="N85" s="200"/>
      <c r="O85" s="200"/>
      <c r="P85" s="200"/>
      <c r="Q85" s="200"/>
      <c r="R85" s="200"/>
      <c r="S85" s="200"/>
      <c r="T85" s="201"/>
      <c r="AT85" s="202" t="s">
        <v>150</v>
      </c>
      <c r="AU85" s="202" t="s">
        <v>80</v>
      </c>
      <c r="AV85" s="11" t="s">
        <v>80</v>
      </c>
      <c r="AW85" s="11" t="s">
        <v>4</v>
      </c>
      <c r="AX85" s="11" t="s">
        <v>14</v>
      </c>
      <c r="AY85" s="202" t="s">
        <v>137</v>
      </c>
    </row>
    <row r="86" spans="2:65" s="1" customFormat="1" ht="22.5" customHeight="1" x14ac:dyDescent="0.3">
      <c r="B86" s="33"/>
      <c r="C86" s="180" t="s">
        <v>152</v>
      </c>
      <c r="D86" s="180" t="s">
        <v>140</v>
      </c>
      <c r="E86" s="181" t="s">
        <v>153</v>
      </c>
      <c r="F86" s="182" t="s">
        <v>154</v>
      </c>
      <c r="G86" s="183" t="s">
        <v>143</v>
      </c>
      <c r="H86" s="184">
        <v>7.5999999999999998E-2</v>
      </c>
      <c r="I86" s="185"/>
      <c r="J86" s="186">
        <f>ROUND(I86*H86,2)</f>
        <v>0</v>
      </c>
      <c r="K86" s="182" t="s">
        <v>144</v>
      </c>
      <c r="L86" s="53"/>
      <c r="M86" s="187" t="s">
        <v>20</v>
      </c>
      <c r="N86" s="188" t="s">
        <v>43</v>
      </c>
      <c r="O86" s="34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AR86" s="16" t="s">
        <v>145</v>
      </c>
      <c r="AT86" s="16" t="s">
        <v>140</v>
      </c>
      <c r="AU86" s="16" t="s">
        <v>80</v>
      </c>
      <c r="AY86" s="16" t="s">
        <v>137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6" t="s">
        <v>14</v>
      </c>
      <c r="BK86" s="191">
        <f>ROUND(I86*H86,2)</f>
        <v>0</v>
      </c>
      <c r="BL86" s="16" t="s">
        <v>145</v>
      </c>
      <c r="BM86" s="16" t="s">
        <v>246</v>
      </c>
    </row>
    <row r="87" spans="2:65" s="10" customFormat="1" ht="37.35" customHeight="1" x14ac:dyDescent="0.35">
      <c r="B87" s="163"/>
      <c r="C87" s="164"/>
      <c r="D87" s="165" t="s">
        <v>71</v>
      </c>
      <c r="E87" s="166" t="s">
        <v>156</v>
      </c>
      <c r="F87" s="166" t="s">
        <v>157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P88</f>
        <v>0</v>
      </c>
      <c r="Q87" s="171"/>
      <c r="R87" s="172">
        <f>R88</f>
        <v>0.23224408000000002</v>
      </c>
      <c r="S87" s="171"/>
      <c r="T87" s="173">
        <f>T88</f>
        <v>7.6027499999999998E-2</v>
      </c>
      <c r="AR87" s="174" t="s">
        <v>80</v>
      </c>
      <c r="AT87" s="175" t="s">
        <v>71</v>
      </c>
      <c r="AU87" s="175" t="s">
        <v>72</v>
      </c>
      <c r="AY87" s="174" t="s">
        <v>137</v>
      </c>
      <c r="BK87" s="176">
        <f>BK88</f>
        <v>0</v>
      </c>
    </row>
    <row r="88" spans="2:65" s="10" customFormat="1" ht="19.899999999999999" customHeight="1" x14ac:dyDescent="0.3">
      <c r="B88" s="163"/>
      <c r="C88" s="164"/>
      <c r="D88" s="177" t="s">
        <v>71</v>
      </c>
      <c r="E88" s="178" t="s">
        <v>158</v>
      </c>
      <c r="F88" s="178" t="s">
        <v>159</v>
      </c>
      <c r="G88" s="164"/>
      <c r="H88" s="164"/>
      <c r="I88" s="167"/>
      <c r="J88" s="179">
        <f>BK88</f>
        <v>0</v>
      </c>
      <c r="K88" s="164"/>
      <c r="L88" s="169"/>
      <c r="M88" s="170"/>
      <c r="N88" s="171"/>
      <c r="O88" s="171"/>
      <c r="P88" s="172">
        <f>SUM(P89:P107)</f>
        <v>0</v>
      </c>
      <c r="Q88" s="171"/>
      <c r="R88" s="172">
        <f>SUM(R89:R107)</f>
        <v>0.23224408000000002</v>
      </c>
      <c r="S88" s="171"/>
      <c r="T88" s="173">
        <f>SUM(T89:T107)</f>
        <v>7.6027499999999998E-2</v>
      </c>
      <c r="AR88" s="174" t="s">
        <v>80</v>
      </c>
      <c r="AT88" s="175" t="s">
        <v>71</v>
      </c>
      <c r="AU88" s="175" t="s">
        <v>14</v>
      </c>
      <c r="AY88" s="174" t="s">
        <v>137</v>
      </c>
      <c r="BK88" s="176">
        <f>SUM(BK89:BK107)</f>
        <v>0</v>
      </c>
    </row>
    <row r="89" spans="2:65" s="1" customFormat="1" ht="22.5" customHeight="1" x14ac:dyDescent="0.3">
      <c r="B89" s="33"/>
      <c r="C89" s="180" t="s">
        <v>145</v>
      </c>
      <c r="D89" s="180" t="s">
        <v>140</v>
      </c>
      <c r="E89" s="181" t="s">
        <v>160</v>
      </c>
      <c r="F89" s="182" t="s">
        <v>161</v>
      </c>
      <c r="G89" s="183" t="s">
        <v>162</v>
      </c>
      <c r="H89" s="184">
        <v>26.811</v>
      </c>
      <c r="I89" s="185"/>
      <c r="J89" s="186">
        <f>ROUND(I89*H89,2)</f>
        <v>0</v>
      </c>
      <c r="K89" s="182" t="s">
        <v>144</v>
      </c>
      <c r="L89" s="53"/>
      <c r="M89" s="187" t="s">
        <v>20</v>
      </c>
      <c r="N89" s="188" t="s">
        <v>43</v>
      </c>
      <c r="O89" s="34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16" t="s">
        <v>163</v>
      </c>
      <c r="AT89" s="16" t="s">
        <v>140</v>
      </c>
      <c r="AU89" s="16" t="s">
        <v>80</v>
      </c>
      <c r="AY89" s="16" t="s">
        <v>137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6" t="s">
        <v>14</v>
      </c>
      <c r="BK89" s="191">
        <f>ROUND(I89*H89,2)</f>
        <v>0</v>
      </c>
      <c r="BL89" s="16" t="s">
        <v>163</v>
      </c>
      <c r="BM89" s="16" t="s">
        <v>247</v>
      </c>
    </row>
    <row r="90" spans="2:65" s="1" customFormat="1" ht="31.5" customHeight="1" x14ac:dyDescent="0.3">
      <c r="B90" s="33"/>
      <c r="C90" s="180" t="s">
        <v>165</v>
      </c>
      <c r="D90" s="180" t="s">
        <v>140</v>
      </c>
      <c r="E90" s="181" t="s">
        <v>166</v>
      </c>
      <c r="F90" s="182" t="s">
        <v>167</v>
      </c>
      <c r="G90" s="183" t="s">
        <v>162</v>
      </c>
      <c r="H90" s="184">
        <v>26.811</v>
      </c>
      <c r="I90" s="185"/>
      <c r="J90" s="186">
        <f>ROUND(I90*H90,2)</f>
        <v>0</v>
      </c>
      <c r="K90" s="182" t="s">
        <v>144</v>
      </c>
      <c r="L90" s="53"/>
      <c r="M90" s="187" t="s">
        <v>20</v>
      </c>
      <c r="N90" s="188" t="s">
        <v>43</v>
      </c>
      <c r="O90" s="34"/>
      <c r="P90" s="189">
        <f>O90*H90</f>
        <v>0</v>
      </c>
      <c r="Q90" s="189">
        <v>3.0000000000000001E-5</v>
      </c>
      <c r="R90" s="189">
        <f>Q90*H90</f>
        <v>8.0433000000000002E-4</v>
      </c>
      <c r="S90" s="189">
        <v>0</v>
      </c>
      <c r="T90" s="190">
        <f>S90*H90</f>
        <v>0</v>
      </c>
      <c r="AR90" s="16" t="s">
        <v>163</v>
      </c>
      <c r="AT90" s="16" t="s">
        <v>140</v>
      </c>
      <c r="AU90" s="16" t="s">
        <v>80</v>
      </c>
      <c r="AY90" s="16" t="s">
        <v>137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6" t="s">
        <v>14</v>
      </c>
      <c r="BK90" s="191">
        <f>ROUND(I90*H90,2)</f>
        <v>0</v>
      </c>
      <c r="BL90" s="16" t="s">
        <v>163</v>
      </c>
      <c r="BM90" s="16" t="s">
        <v>248</v>
      </c>
    </row>
    <row r="91" spans="2:65" s="1" customFormat="1" ht="31.5" customHeight="1" x14ac:dyDescent="0.3">
      <c r="B91" s="33"/>
      <c r="C91" s="180" t="s">
        <v>169</v>
      </c>
      <c r="D91" s="180" t="s">
        <v>140</v>
      </c>
      <c r="E91" s="181" t="s">
        <v>170</v>
      </c>
      <c r="F91" s="182" t="s">
        <v>171</v>
      </c>
      <c r="G91" s="183" t="s">
        <v>162</v>
      </c>
      <c r="H91" s="184">
        <v>26.811</v>
      </c>
      <c r="I91" s="185"/>
      <c r="J91" s="186">
        <f>ROUND(I91*H91,2)</f>
        <v>0</v>
      </c>
      <c r="K91" s="182" t="s">
        <v>144</v>
      </c>
      <c r="L91" s="53"/>
      <c r="M91" s="187" t="s">
        <v>20</v>
      </c>
      <c r="N91" s="188" t="s">
        <v>43</v>
      </c>
      <c r="O91" s="34"/>
      <c r="P91" s="189">
        <f>O91*H91</f>
        <v>0</v>
      </c>
      <c r="Q91" s="189">
        <v>4.5500000000000002E-3</v>
      </c>
      <c r="R91" s="189">
        <f>Q91*H91</f>
        <v>0.12199005</v>
      </c>
      <c r="S91" s="189">
        <v>0</v>
      </c>
      <c r="T91" s="190">
        <f>S91*H91</f>
        <v>0</v>
      </c>
      <c r="AR91" s="16" t="s">
        <v>163</v>
      </c>
      <c r="AT91" s="16" t="s">
        <v>140</v>
      </c>
      <c r="AU91" s="16" t="s">
        <v>80</v>
      </c>
      <c r="AY91" s="16" t="s">
        <v>137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6" t="s">
        <v>14</v>
      </c>
      <c r="BK91" s="191">
        <f>ROUND(I91*H91,2)</f>
        <v>0</v>
      </c>
      <c r="BL91" s="16" t="s">
        <v>163</v>
      </c>
      <c r="BM91" s="16" t="s">
        <v>249</v>
      </c>
    </row>
    <row r="92" spans="2:65" s="1" customFormat="1" ht="22.5" customHeight="1" x14ac:dyDescent="0.3">
      <c r="B92" s="33"/>
      <c r="C92" s="180" t="s">
        <v>173</v>
      </c>
      <c r="D92" s="180" t="s">
        <v>140</v>
      </c>
      <c r="E92" s="181" t="s">
        <v>174</v>
      </c>
      <c r="F92" s="182" t="s">
        <v>175</v>
      </c>
      <c r="G92" s="183" t="s">
        <v>162</v>
      </c>
      <c r="H92" s="184">
        <v>26.811</v>
      </c>
      <c r="I92" s="185"/>
      <c r="J92" s="186">
        <f>ROUND(I92*H92,2)</f>
        <v>0</v>
      </c>
      <c r="K92" s="182" t="s">
        <v>144</v>
      </c>
      <c r="L92" s="53"/>
      <c r="M92" s="187" t="s">
        <v>20</v>
      </c>
      <c r="N92" s="188" t="s">
        <v>43</v>
      </c>
      <c r="O92" s="34"/>
      <c r="P92" s="189">
        <f>O92*H92</f>
        <v>0</v>
      </c>
      <c r="Q92" s="189">
        <v>0</v>
      </c>
      <c r="R92" s="189">
        <f>Q92*H92</f>
        <v>0</v>
      </c>
      <c r="S92" s="189">
        <v>2.5000000000000001E-3</v>
      </c>
      <c r="T92" s="190">
        <f>S92*H92</f>
        <v>6.7027500000000004E-2</v>
      </c>
      <c r="AR92" s="16" t="s">
        <v>163</v>
      </c>
      <c r="AT92" s="16" t="s">
        <v>140</v>
      </c>
      <c r="AU92" s="16" t="s">
        <v>80</v>
      </c>
      <c r="AY92" s="16" t="s">
        <v>137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6" t="s">
        <v>14</v>
      </c>
      <c r="BK92" s="191">
        <f>ROUND(I92*H92,2)</f>
        <v>0</v>
      </c>
      <c r="BL92" s="16" t="s">
        <v>163</v>
      </c>
      <c r="BM92" s="16" t="s">
        <v>250</v>
      </c>
    </row>
    <row r="93" spans="2:65" s="1" customFormat="1" ht="31.5" customHeight="1" x14ac:dyDescent="0.3">
      <c r="B93" s="33"/>
      <c r="C93" s="180" t="s">
        <v>177</v>
      </c>
      <c r="D93" s="180" t="s">
        <v>140</v>
      </c>
      <c r="E93" s="181" t="s">
        <v>178</v>
      </c>
      <c r="F93" s="182" t="s">
        <v>179</v>
      </c>
      <c r="G93" s="183" t="s">
        <v>162</v>
      </c>
      <c r="H93" s="184">
        <v>26.811</v>
      </c>
      <c r="I93" s="185"/>
      <c r="J93" s="186">
        <f>ROUND(I93*H93,2)</f>
        <v>0</v>
      </c>
      <c r="K93" s="182" t="s">
        <v>144</v>
      </c>
      <c r="L93" s="53"/>
      <c r="M93" s="187" t="s">
        <v>20</v>
      </c>
      <c r="N93" s="188" t="s">
        <v>43</v>
      </c>
      <c r="O93" s="34"/>
      <c r="P93" s="189">
        <f>O93*H93</f>
        <v>0</v>
      </c>
      <c r="Q93" s="189">
        <v>2.9999999999999997E-4</v>
      </c>
      <c r="R93" s="189">
        <f>Q93*H93</f>
        <v>8.0432999999999998E-3</v>
      </c>
      <c r="S93" s="189">
        <v>0</v>
      </c>
      <c r="T93" s="190">
        <f>S93*H93</f>
        <v>0</v>
      </c>
      <c r="AR93" s="16" t="s">
        <v>163</v>
      </c>
      <c r="AT93" s="16" t="s">
        <v>140</v>
      </c>
      <c r="AU93" s="16" t="s">
        <v>80</v>
      </c>
      <c r="AY93" s="16" t="s">
        <v>137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6" t="s">
        <v>14</v>
      </c>
      <c r="BK93" s="191">
        <f>ROUND(I93*H93,2)</f>
        <v>0</v>
      </c>
      <c r="BL93" s="16" t="s">
        <v>163</v>
      </c>
      <c r="BM93" s="16" t="s">
        <v>251</v>
      </c>
    </row>
    <row r="94" spans="2:65" s="11" customFormat="1" ht="13.5" x14ac:dyDescent="0.3">
      <c r="B94" s="192"/>
      <c r="C94" s="193"/>
      <c r="D94" s="203" t="s">
        <v>150</v>
      </c>
      <c r="E94" s="204" t="s">
        <v>20</v>
      </c>
      <c r="F94" s="205" t="s">
        <v>252</v>
      </c>
      <c r="G94" s="193"/>
      <c r="H94" s="206">
        <v>8.0730000000000004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150</v>
      </c>
      <c r="AU94" s="202" t="s">
        <v>80</v>
      </c>
      <c r="AV94" s="11" t="s">
        <v>80</v>
      </c>
      <c r="AW94" s="11" t="s">
        <v>36</v>
      </c>
      <c r="AX94" s="11" t="s">
        <v>72</v>
      </c>
      <c r="AY94" s="202" t="s">
        <v>137</v>
      </c>
    </row>
    <row r="95" spans="2:65" s="11" customFormat="1" ht="13.5" x14ac:dyDescent="0.3">
      <c r="B95" s="192"/>
      <c r="C95" s="193"/>
      <c r="D95" s="203" t="s">
        <v>150</v>
      </c>
      <c r="E95" s="204" t="s">
        <v>20</v>
      </c>
      <c r="F95" s="205" t="s">
        <v>253</v>
      </c>
      <c r="G95" s="193"/>
      <c r="H95" s="206">
        <v>18.738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150</v>
      </c>
      <c r="AU95" s="202" t="s">
        <v>80</v>
      </c>
      <c r="AV95" s="11" t="s">
        <v>80</v>
      </c>
      <c r="AW95" s="11" t="s">
        <v>36</v>
      </c>
      <c r="AX95" s="11" t="s">
        <v>72</v>
      </c>
      <c r="AY95" s="202" t="s">
        <v>137</v>
      </c>
    </row>
    <row r="96" spans="2:65" s="12" customFormat="1" ht="13.5" x14ac:dyDescent="0.3">
      <c r="B96" s="207"/>
      <c r="C96" s="208"/>
      <c r="D96" s="194" t="s">
        <v>150</v>
      </c>
      <c r="E96" s="209" t="s">
        <v>20</v>
      </c>
      <c r="F96" s="210" t="s">
        <v>182</v>
      </c>
      <c r="G96" s="208"/>
      <c r="H96" s="211">
        <v>26.811</v>
      </c>
      <c r="I96" s="212"/>
      <c r="J96" s="208"/>
      <c r="K96" s="208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150</v>
      </c>
      <c r="AU96" s="217" t="s">
        <v>80</v>
      </c>
      <c r="AV96" s="12" t="s">
        <v>145</v>
      </c>
      <c r="AW96" s="12" t="s">
        <v>36</v>
      </c>
      <c r="AX96" s="12" t="s">
        <v>14</v>
      </c>
      <c r="AY96" s="217" t="s">
        <v>137</v>
      </c>
    </row>
    <row r="97" spans="2:65" s="1" customFormat="1" ht="44.25" customHeight="1" x14ac:dyDescent="0.3">
      <c r="B97" s="33"/>
      <c r="C97" s="218" t="s">
        <v>183</v>
      </c>
      <c r="D97" s="218" t="s">
        <v>184</v>
      </c>
      <c r="E97" s="219" t="s">
        <v>185</v>
      </c>
      <c r="F97" s="220" t="s">
        <v>186</v>
      </c>
      <c r="G97" s="221" t="s">
        <v>162</v>
      </c>
      <c r="H97" s="222">
        <v>29.492000000000001</v>
      </c>
      <c r="I97" s="223"/>
      <c r="J97" s="224">
        <f>ROUND(I97*H97,2)</f>
        <v>0</v>
      </c>
      <c r="K97" s="220" t="s">
        <v>20</v>
      </c>
      <c r="L97" s="225"/>
      <c r="M97" s="226" t="s">
        <v>20</v>
      </c>
      <c r="N97" s="227" t="s">
        <v>43</v>
      </c>
      <c r="O97" s="34"/>
      <c r="P97" s="189">
        <f>O97*H97</f>
        <v>0</v>
      </c>
      <c r="Q97" s="189">
        <v>3.2000000000000002E-3</v>
      </c>
      <c r="R97" s="189">
        <f>Q97*H97</f>
        <v>9.4374400000000011E-2</v>
      </c>
      <c r="S97" s="189">
        <v>0</v>
      </c>
      <c r="T97" s="190">
        <f>S97*H97</f>
        <v>0</v>
      </c>
      <c r="AR97" s="16" t="s">
        <v>187</v>
      </c>
      <c r="AT97" s="16" t="s">
        <v>184</v>
      </c>
      <c r="AU97" s="16" t="s">
        <v>80</v>
      </c>
      <c r="AY97" s="16" t="s">
        <v>137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6" t="s">
        <v>14</v>
      </c>
      <c r="BK97" s="191">
        <f>ROUND(I97*H97,2)</f>
        <v>0</v>
      </c>
      <c r="BL97" s="16" t="s">
        <v>163</v>
      </c>
      <c r="BM97" s="16" t="s">
        <v>254</v>
      </c>
    </row>
    <row r="98" spans="2:65" s="11" customFormat="1" ht="13.5" x14ac:dyDescent="0.3">
      <c r="B98" s="192"/>
      <c r="C98" s="193"/>
      <c r="D98" s="194" t="s">
        <v>150</v>
      </c>
      <c r="E98" s="193"/>
      <c r="F98" s="195" t="s">
        <v>255</v>
      </c>
      <c r="G98" s="193"/>
      <c r="H98" s="196">
        <v>29.492000000000001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150</v>
      </c>
      <c r="AU98" s="202" t="s">
        <v>80</v>
      </c>
      <c r="AV98" s="11" t="s">
        <v>80</v>
      </c>
      <c r="AW98" s="11" t="s">
        <v>4</v>
      </c>
      <c r="AX98" s="11" t="s">
        <v>14</v>
      </c>
      <c r="AY98" s="202" t="s">
        <v>137</v>
      </c>
    </row>
    <row r="99" spans="2:65" s="1" customFormat="1" ht="22.5" customHeight="1" x14ac:dyDescent="0.3">
      <c r="B99" s="33"/>
      <c r="C99" s="180" t="s">
        <v>26</v>
      </c>
      <c r="D99" s="180" t="s">
        <v>140</v>
      </c>
      <c r="E99" s="181" t="s">
        <v>190</v>
      </c>
      <c r="F99" s="182" t="s">
        <v>191</v>
      </c>
      <c r="G99" s="183" t="s">
        <v>192</v>
      </c>
      <c r="H99" s="184">
        <v>10</v>
      </c>
      <c r="I99" s="185"/>
      <c r="J99" s="186">
        <f>ROUND(I99*H99,2)</f>
        <v>0</v>
      </c>
      <c r="K99" s="182" t="s">
        <v>144</v>
      </c>
      <c r="L99" s="53"/>
      <c r="M99" s="187" t="s">
        <v>20</v>
      </c>
      <c r="N99" s="188" t="s">
        <v>43</v>
      </c>
      <c r="O99" s="34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AR99" s="16" t="s">
        <v>163</v>
      </c>
      <c r="AT99" s="16" t="s">
        <v>140</v>
      </c>
      <c r="AU99" s="16" t="s">
        <v>80</v>
      </c>
      <c r="AY99" s="16" t="s">
        <v>137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6" t="s">
        <v>14</v>
      </c>
      <c r="BK99" s="191">
        <f>ROUND(I99*H99,2)</f>
        <v>0</v>
      </c>
      <c r="BL99" s="16" t="s">
        <v>163</v>
      </c>
      <c r="BM99" s="16" t="s">
        <v>256</v>
      </c>
    </row>
    <row r="100" spans="2:65" s="1" customFormat="1" ht="22.5" customHeight="1" x14ac:dyDescent="0.3">
      <c r="B100" s="33"/>
      <c r="C100" s="180" t="s">
        <v>194</v>
      </c>
      <c r="D100" s="180" t="s">
        <v>140</v>
      </c>
      <c r="E100" s="181" t="s">
        <v>195</v>
      </c>
      <c r="F100" s="182" t="s">
        <v>196</v>
      </c>
      <c r="G100" s="183" t="s">
        <v>192</v>
      </c>
      <c r="H100" s="184">
        <v>30</v>
      </c>
      <c r="I100" s="185"/>
      <c r="J100" s="186">
        <f>ROUND(I100*H100,2)</f>
        <v>0</v>
      </c>
      <c r="K100" s="182" t="s">
        <v>144</v>
      </c>
      <c r="L100" s="53"/>
      <c r="M100" s="187" t="s">
        <v>20</v>
      </c>
      <c r="N100" s="188" t="s">
        <v>43</v>
      </c>
      <c r="O100" s="34"/>
      <c r="P100" s="189">
        <f>O100*H100</f>
        <v>0</v>
      </c>
      <c r="Q100" s="189">
        <v>0</v>
      </c>
      <c r="R100" s="189">
        <f>Q100*H100</f>
        <v>0</v>
      </c>
      <c r="S100" s="189">
        <v>2.9999999999999997E-4</v>
      </c>
      <c r="T100" s="190">
        <f>S100*H100</f>
        <v>8.9999999999999993E-3</v>
      </c>
      <c r="AR100" s="16" t="s">
        <v>163</v>
      </c>
      <c r="AT100" s="16" t="s">
        <v>140</v>
      </c>
      <c r="AU100" s="16" t="s">
        <v>80</v>
      </c>
      <c r="AY100" s="16" t="s">
        <v>137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6" t="s">
        <v>14</v>
      </c>
      <c r="BK100" s="191">
        <f>ROUND(I100*H100,2)</f>
        <v>0</v>
      </c>
      <c r="BL100" s="16" t="s">
        <v>163</v>
      </c>
      <c r="BM100" s="16" t="s">
        <v>257</v>
      </c>
    </row>
    <row r="101" spans="2:65" s="1" customFormat="1" ht="22.5" customHeight="1" x14ac:dyDescent="0.3">
      <c r="B101" s="33"/>
      <c r="C101" s="180" t="s">
        <v>198</v>
      </c>
      <c r="D101" s="180" t="s">
        <v>140</v>
      </c>
      <c r="E101" s="181" t="s">
        <v>199</v>
      </c>
      <c r="F101" s="182" t="s">
        <v>200</v>
      </c>
      <c r="G101" s="183" t="s">
        <v>192</v>
      </c>
      <c r="H101" s="184">
        <v>30</v>
      </c>
      <c r="I101" s="185"/>
      <c r="J101" s="186">
        <f>ROUND(I101*H101,2)</f>
        <v>0</v>
      </c>
      <c r="K101" s="182" t="s">
        <v>144</v>
      </c>
      <c r="L101" s="53"/>
      <c r="M101" s="187" t="s">
        <v>20</v>
      </c>
      <c r="N101" s="188" t="s">
        <v>43</v>
      </c>
      <c r="O101" s="34"/>
      <c r="P101" s="189">
        <f>O101*H101</f>
        <v>0</v>
      </c>
      <c r="Q101" s="189">
        <v>1.0000000000000001E-5</v>
      </c>
      <c r="R101" s="189">
        <f>Q101*H101</f>
        <v>3.0000000000000003E-4</v>
      </c>
      <c r="S101" s="189">
        <v>0</v>
      </c>
      <c r="T101" s="190">
        <f>S101*H101</f>
        <v>0</v>
      </c>
      <c r="AR101" s="16" t="s">
        <v>163</v>
      </c>
      <c r="AT101" s="16" t="s">
        <v>140</v>
      </c>
      <c r="AU101" s="16" t="s">
        <v>80</v>
      </c>
      <c r="AY101" s="16" t="s">
        <v>137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6" t="s">
        <v>14</v>
      </c>
      <c r="BK101" s="191">
        <f>ROUND(I101*H101,2)</f>
        <v>0</v>
      </c>
      <c r="BL101" s="16" t="s">
        <v>163</v>
      </c>
      <c r="BM101" s="16" t="s">
        <v>258</v>
      </c>
    </row>
    <row r="102" spans="2:65" s="1" customFormat="1" ht="22.5" customHeight="1" x14ac:dyDescent="0.3">
      <c r="B102" s="33"/>
      <c r="C102" s="218" t="s">
        <v>202</v>
      </c>
      <c r="D102" s="218" t="s">
        <v>184</v>
      </c>
      <c r="E102" s="219" t="s">
        <v>203</v>
      </c>
      <c r="F102" s="220" t="s">
        <v>204</v>
      </c>
      <c r="G102" s="221" t="s">
        <v>192</v>
      </c>
      <c r="H102" s="222">
        <v>30.6</v>
      </c>
      <c r="I102" s="223"/>
      <c r="J102" s="224">
        <f>ROUND(I102*H102,2)</f>
        <v>0</v>
      </c>
      <c r="K102" s="220" t="s">
        <v>20</v>
      </c>
      <c r="L102" s="225"/>
      <c r="M102" s="226" t="s">
        <v>20</v>
      </c>
      <c r="N102" s="227" t="s">
        <v>43</v>
      </c>
      <c r="O102" s="34"/>
      <c r="P102" s="189">
        <f>O102*H102</f>
        <v>0</v>
      </c>
      <c r="Q102" s="189">
        <v>2.2000000000000001E-4</v>
      </c>
      <c r="R102" s="189">
        <f>Q102*H102</f>
        <v>6.7320000000000001E-3</v>
      </c>
      <c r="S102" s="189">
        <v>0</v>
      </c>
      <c r="T102" s="190">
        <f>S102*H102</f>
        <v>0</v>
      </c>
      <c r="AR102" s="16" t="s">
        <v>187</v>
      </c>
      <c r="AT102" s="16" t="s">
        <v>184</v>
      </c>
      <c r="AU102" s="16" t="s">
        <v>80</v>
      </c>
      <c r="AY102" s="16" t="s">
        <v>137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6" t="s">
        <v>14</v>
      </c>
      <c r="BK102" s="191">
        <f>ROUND(I102*H102,2)</f>
        <v>0</v>
      </c>
      <c r="BL102" s="16" t="s">
        <v>163</v>
      </c>
      <c r="BM102" s="16" t="s">
        <v>259</v>
      </c>
    </row>
    <row r="103" spans="2:65" s="11" customFormat="1" ht="13.5" x14ac:dyDescent="0.3">
      <c r="B103" s="192"/>
      <c r="C103" s="193"/>
      <c r="D103" s="194" t="s">
        <v>150</v>
      </c>
      <c r="E103" s="193"/>
      <c r="F103" s="195" t="s">
        <v>260</v>
      </c>
      <c r="G103" s="193"/>
      <c r="H103" s="196">
        <v>30.6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150</v>
      </c>
      <c r="AU103" s="202" t="s">
        <v>80</v>
      </c>
      <c r="AV103" s="11" t="s">
        <v>80</v>
      </c>
      <c r="AW103" s="11" t="s">
        <v>4</v>
      </c>
      <c r="AX103" s="11" t="s">
        <v>14</v>
      </c>
      <c r="AY103" s="202" t="s">
        <v>137</v>
      </c>
    </row>
    <row r="104" spans="2:65" s="1" customFormat="1" ht="22.5" customHeight="1" x14ac:dyDescent="0.3">
      <c r="B104" s="33"/>
      <c r="C104" s="180" t="s">
        <v>207</v>
      </c>
      <c r="D104" s="180" t="s">
        <v>140</v>
      </c>
      <c r="E104" s="181" t="s">
        <v>208</v>
      </c>
      <c r="F104" s="182" t="s">
        <v>209</v>
      </c>
      <c r="G104" s="183" t="s">
        <v>162</v>
      </c>
      <c r="H104" s="184">
        <v>26.811</v>
      </c>
      <c r="I104" s="185"/>
      <c r="J104" s="186">
        <f>ROUND(I104*H104,2)</f>
        <v>0</v>
      </c>
      <c r="K104" s="182" t="s">
        <v>144</v>
      </c>
      <c r="L104" s="53"/>
      <c r="M104" s="187" t="s">
        <v>20</v>
      </c>
      <c r="N104" s="188" t="s">
        <v>43</v>
      </c>
      <c r="O104" s="34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16" t="s">
        <v>163</v>
      </c>
      <c r="AT104" s="16" t="s">
        <v>140</v>
      </c>
      <c r="AU104" s="16" t="s">
        <v>80</v>
      </c>
      <c r="AY104" s="16" t="s">
        <v>137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6" t="s">
        <v>14</v>
      </c>
      <c r="BK104" s="191">
        <f>ROUND(I104*H104,2)</f>
        <v>0</v>
      </c>
      <c r="BL104" s="16" t="s">
        <v>163</v>
      </c>
      <c r="BM104" s="16" t="s">
        <v>261</v>
      </c>
    </row>
    <row r="105" spans="2:65" s="1" customFormat="1" ht="22.5" customHeight="1" x14ac:dyDescent="0.3">
      <c r="B105" s="33"/>
      <c r="C105" s="180" t="s">
        <v>8</v>
      </c>
      <c r="D105" s="180" t="s">
        <v>140</v>
      </c>
      <c r="E105" s="181" t="s">
        <v>211</v>
      </c>
      <c r="F105" s="182" t="s">
        <v>212</v>
      </c>
      <c r="G105" s="183" t="s">
        <v>162</v>
      </c>
      <c r="H105" s="184">
        <v>26.811</v>
      </c>
      <c r="I105" s="185"/>
      <c r="J105" s="186">
        <f>ROUND(I105*H105,2)</f>
        <v>0</v>
      </c>
      <c r="K105" s="182" t="s">
        <v>144</v>
      </c>
      <c r="L105" s="53"/>
      <c r="M105" s="187" t="s">
        <v>20</v>
      </c>
      <c r="N105" s="188" t="s">
        <v>43</v>
      </c>
      <c r="O105" s="34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AR105" s="16" t="s">
        <v>163</v>
      </c>
      <c r="AT105" s="16" t="s">
        <v>140</v>
      </c>
      <c r="AU105" s="16" t="s">
        <v>80</v>
      </c>
      <c r="AY105" s="16" t="s">
        <v>137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6" t="s">
        <v>14</v>
      </c>
      <c r="BK105" s="191">
        <f>ROUND(I105*H105,2)</f>
        <v>0</v>
      </c>
      <c r="BL105" s="16" t="s">
        <v>163</v>
      </c>
      <c r="BM105" s="16" t="s">
        <v>262</v>
      </c>
    </row>
    <row r="106" spans="2:65" s="1" customFormat="1" ht="31.5" customHeight="1" x14ac:dyDescent="0.3">
      <c r="B106" s="33"/>
      <c r="C106" s="180" t="s">
        <v>163</v>
      </c>
      <c r="D106" s="180" t="s">
        <v>140</v>
      </c>
      <c r="E106" s="181" t="s">
        <v>214</v>
      </c>
      <c r="F106" s="182" t="s">
        <v>215</v>
      </c>
      <c r="G106" s="183" t="s">
        <v>143</v>
      </c>
      <c r="H106" s="184">
        <v>0.23200000000000001</v>
      </c>
      <c r="I106" s="185"/>
      <c r="J106" s="186">
        <f>ROUND(I106*H106,2)</f>
        <v>0</v>
      </c>
      <c r="K106" s="182" t="s">
        <v>144</v>
      </c>
      <c r="L106" s="53"/>
      <c r="M106" s="187" t="s">
        <v>20</v>
      </c>
      <c r="N106" s="188" t="s">
        <v>43</v>
      </c>
      <c r="O106" s="34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AR106" s="16" t="s">
        <v>163</v>
      </c>
      <c r="AT106" s="16" t="s">
        <v>140</v>
      </c>
      <c r="AU106" s="16" t="s">
        <v>80</v>
      </c>
      <c r="AY106" s="16" t="s">
        <v>137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6" t="s">
        <v>14</v>
      </c>
      <c r="BK106" s="191">
        <f>ROUND(I106*H106,2)</f>
        <v>0</v>
      </c>
      <c r="BL106" s="16" t="s">
        <v>163</v>
      </c>
      <c r="BM106" s="16" t="s">
        <v>263</v>
      </c>
    </row>
    <row r="107" spans="2:65" s="1" customFormat="1" ht="44.25" customHeight="1" x14ac:dyDescent="0.3">
      <c r="B107" s="33"/>
      <c r="C107" s="180" t="s">
        <v>217</v>
      </c>
      <c r="D107" s="180" t="s">
        <v>140</v>
      </c>
      <c r="E107" s="181" t="s">
        <v>218</v>
      </c>
      <c r="F107" s="182" t="s">
        <v>219</v>
      </c>
      <c r="G107" s="183" t="s">
        <v>143</v>
      </c>
      <c r="H107" s="184">
        <v>0.23200000000000001</v>
      </c>
      <c r="I107" s="185"/>
      <c r="J107" s="186">
        <f>ROUND(I107*H107,2)</f>
        <v>0</v>
      </c>
      <c r="K107" s="182" t="s">
        <v>144</v>
      </c>
      <c r="L107" s="53"/>
      <c r="M107" s="187" t="s">
        <v>20</v>
      </c>
      <c r="N107" s="228" t="s">
        <v>43</v>
      </c>
      <c r="O107" s="229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AR107" s="16" t="s">
        <v>163</v>
      </c>
      <c r="AT107" s="16" t="s">
        <v>140</v>
      </c>
      <c r="AU107" s="16" t="s">
        <v>80</v>
      </c>
      <c r="AY107" s="16" t="s">
        <v>137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6" t="s">
        <v>14</v>
      </c>
      <c r="BK107" s="191">
        <f>ROUND(I107*H107,2)</f>
        <v>0</v>
      </c>
      <c r="BL107" s="16" t="s">
        <v>163</v>
      </c>
      <c r="BM107" s="16" t="s">
        <v>264</v>
      </c>
    </row>
    <row r="108" spans="2:65" s="1" customFormat="1" ht="6.95" customHeight="1" x14ac:dyDescent="0.3">
      <c r="B108" s="48"/>
      <c r="C108" s="49"/>
      <c r="D108" s="49"/>
      <c r="E108" s="49"/>
      <c r="F108" s="49"/>
      <c r="G108" s="49"/>
      <c r="H108" s="49"/>
      <c r="I108" s="126"/>
      <c r="J108" s="49"/>
      <c r="K108" s="49"/>
      <c r="L108" s="53"/>
    </row>
  </sheetData>
  <sheetProtection algorithmName="SHA-512" hashValue="2insUA4noLSQvUWJHetL421uulZzSyrO8DhVfjmBOhNmgTX/AmjTvAPxQRqnYjJjGsecof4jmr9iUsbIrPVoeg==" saltValue="0drHbMSaj7QQh/qQ9OOYRw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78"/>
      <c r="C1" s="278"/>
      <c r="D1" s="277" t="s">
        <v>1</v>
      </c>
      <c r="E1" s="278"/>
      <c r="F1" s="279" t="s">
        <v>443</v>
      </c>
      <c r="G1" s="284" t="s">
        <v>444</v>
      </c>
      <c r="H1" s="284"/>
      <c r="I1" s="285"/>
      <c r="J1" s="279" t="s">
        <v>445</v>
      </c>
      <c r="K1" s="277" t="s">
        <v>108</v>
      </c>
      <c r="L1" s="279" t="s">
        <v>446</v>
      </c>
      <c r="M1" s="279"/>
      <c r="N1" s="279"/>
      <c r="O1" s="279"/>
      <c r="P1" s="279"/>
      <c r="Q1" s="279"/>
      <c r="R1" s="279"/>
      <c r="S1" s="279"/>
      <c r="T1" s="279"/>
      <c r="U1" s="275"/>
      <c r="V1" s="27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6" t="s">
        <v>89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03"/>
      <c r="J3" s="18"/>
      <c r="K3" s="19"/>
      <c r="AT3" s="16" t="s">
        <v>80</v>
      </c>
    </row>
    <row r="4" spans="1:70" ht="36.950000000000003" customHeight="1" x14ac:dyDescent="0.3">
      <c r="B4" s="20"/>
      <c r="C4" s="21"/>
      <c r="D4" s="22" t="s">
        <v>109</v>
      </c>
      <c r="E4" s="21"/>
      <c r="F4" s="21"/>
      <c r="G4" s="21"/>
      <c r="H4" s="21"/>
      <c r="I4" s="104"/>
      <c r="J4" s="21"/>
      <c r="K4" s="23"/>
      <c r="M4" s="24" t="s">
        <v>10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104"/>
      <c r="J5" s="21"/>
      <c r="K5" s="23"/>
    </row>
    <row r="6" spans="1:70" x14ac:dyDescent="0.3">
      <c r="B6" s="20"/>
      <c r="C6" s="21"/>
      <c r="D6" s="29" t="s">
        <v>16</v>
      </c>
      <c r="E6" s="21"/>
      <c r="F6" s="21"/>
      <c r="G6" s="21"/>
      <c r="H6" s="21"/>
      <c r="I6" s="104"/>
      <c r="J6" s="21"/>
      <c r="K6" s="23"/>
    </row>
    <row r="7" spans="1:70" ht="22.5" customHeight="1" x14ac:dyDescent="0.3">
      <c r="B7" s="20"/>
      <c r="C7" s="21"/>
      <c r="D7" s="21"/>
      <c r="E7" s="271" t="str">
        <f>'Rekapitulace stavby'!K6</f>
        <v>ZŠ a MŠ podlahové krytiny</v>
      </c>
      <c r="F7" s="237"/>
      <c r="G7" s="237"/>
      <c r="H7" s="237"/>
      <c r="I7" s="104"/>
      <c r="J7" s="21"/>
      <c r="K7" s="23"/>
    </row>
    <row r="8" spans="1:70" s="1" customFormat="1" x14ac:dyDescent="0.3">
      <c r="B8" s="33"/>
      <c r="C8" s="34"/>
      <c r="D8" s="29" t="s">
        <v>110</v>
      </c>
      <c r="E8" s="34"/>
      <c r="F8" s="34"/>
      <c r="G8" s="34"/>
      <c r="H8" s="34"/>
      <c r="I8" s="105"/>
      <c r="J8" s="34"/>
      <c r="K8" s="37"/>
    </row>
    <row r="9" spans="1:70" s="1" customFormat="1" ht="36.950000000000003" customHeight="1" x14ac:dyDescent="0.3">
      <c r="B9" s="33"/>
      <c r="C9" s="34"/>
      <c r="D9" s="34"/>
      <c r="E9" s="272" t="s">
        <v>265</v>
      </c>
      <c r="F9" s="244"/>
      <c r="G9" s="244"/>
      <c r="H9" s="244"/>
      <c r="I9" s="105"/>
      <c r="J9" s="34"/>
      <c r="K9" s="37"/>
    </row>
    <row r="10" spans="1:70" s="1" customFormat="1" ht="13.5" x14ac:dyDescent="0.3">
      <c r="B10" s="33"/>
      <c r="C10" s="34"/>
      <c r="D10" s="34"/>
      <c r="E10" s="34"/>
      <c r="F10" s="34"/>
      <c r="G10" s="34"/>
      <c r="H10" s="34"/>
      <c r="I10" s="105"/>
      <c r="J10" s="34"/>
      <c r="K10" s="37"/>
    </row>
    <row r="11" spans="1:70" s="1" customFormat="1" ht="14.45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6" t="s">
        <v>21</v>
      </c>
      <c r="J11" s="27" t="s">
        <v>20</v>
      </c>
      <c r="K11" s="37"/>
    </row>
    <row r="12" spans="1:70" s="1" customFormat="1" ht="14.45" customHeight="1" x14ac:dyDescent="0.3">
      <c r="B12" s="33"/>
      <c r="C12" s="34"/>
      <c r="D12" s="29" t="s">
        <v>22</v>
      </c>
      <c r="E12" s="34"/>
      <c r="F12" s="27" t="s">
        <v>23</v>
      </c>
      <c r="G12" s="34"/>
      <c r="H12" s="34"/>
      <c r="I12" s="106" t="s">
        <v>24</v>
      </c>
      <c r="J12" s="107" t="str">
        <f>'Rekapitulace stavby'!AN8</f>
        <v>13.10.2016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105"/>
      <c r="J13" s="34"/>
      <c r="K13" s="37"/>
    </row>
    <row r="14" spans="1:70" s="1" customFormat="1" ht="14.45" customHeight="1" x14ac:dyDescent="0.3">
      <c r="B14" s="33"/>
      <c r="C14" s="34"/>
      <c r="D14" s="29" t="s">
        <v>28</v>
      </c>
      <c r="E14" s="34"/>
      <c r="F14" s="34"/>
      <c r="G14" s="34"/>
      <c r="H14" s="34"/>
      <c r="I14" s="106" t="s">
        <v>29</v>
      </c>
      <c r="J14" s="27" t="s">
        <v>20</v>
      </c>
      <c r="K14" s="37"/>
    </row>
    <row r="15" spans="1:70" s="1" customFormat="1" ht="18" customHeight="1" x14ac:dyDescent="0.3">
      <c r="B15" s="33"/>
      <c r="C15" s="34"/>
      <c r="D15" s="34"/>
      <c r="E15" s="27" t="s">
        <v>30</v>
      </c>
      <c r="F15" s="34"/>
      <c r="G15" s="34"/>
      <c r="H15" s="34"/>
      <c r="I15" s="106" t="s">
        <v>31</v>
      </c>
      <c r="J15" s="27" t="s">
        <v>20</v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105"/>
      <c r="J16" s="34"/>
      <c r="K16" s="37"/>
    </row>
    <row r="17" spans="2:11" s="1" customFormat="1" ht="14.45" customHeight="1" x14ac:dyDescent="0.3">
      <c r="B17" s="33"/>
      <c r="C17" s="34"/>
      <c r="D17" s="29" t="s">
        <v>32</v>
      </c>
      <c r="E17" s="34"/>
      <c r="F17" s="34"/>
      <c r="G17" s="34"/>
      <c r="H17" s="34"/>
      <c r="I17" s="106" t="s">
        <v>29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6" t="s">
        <v>31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105"/>
      <c r="J19" s="34"/>
      <c r="K19" s="37"/>
    </row>
    <row r="20" spans="2:11" s="1" customFormat="1" ht="14.45" customHeight="1" x14ac:dyDescent="0.3">
      <c r="B20" s="33"/>
      <c r="C20" s="34"/>
      <c r="D20" s="29" t="s">
        <v>34</v>
      </c>
      <c r="E20" s="34"/>
      <c r="F20" s="34"/>
      <c r="G20" s="34"/>
      <c r="H20" s="34"/>
      <c r="I20" s="106" t="s">
        <v>29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6" t="s">
        <v>31</v>
      </c>
      <c r="J21" s="27" t="str">
        <f>IF('Rekapitulace stavby'!AN17="","",'Rekapitulace stavby'!AN17)</f>
        <v/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105"/>
      <c r="J22" s="34"/>
      <c r="K22" s="37"/>
    </row>
    <row r="23" spans="2:11" s="1" customFormat="1" ht="14.45" customHeight="1" x14ac:dyDescent="0.3">
      <c r="B23" s="33"/>
      <c r="C23" s="34"/>
      <c r="D23" s="29" t="s">
        <v>37</v>
      </c>
      <c r="E23" s="34"/>
      <c r="F23" s="34"/>
      <c r="G23" s="34"/>
      <c r="H23" s="34"/>
      <c r="I23" s="105"/>
      <c r="J23" s="34"/>
      <c r="K23" s="37"/>
    </row>
    <row r="24" spans="2:11" s="6" customFormat="1" ht="22.5" customHeight="1" x14ac:dyDescent="0.3">
      <c r="B24" s="108"/>
      <c r="C24" s="109"/>
      <c r="D24" s="109"/>
      <c r="E24" s="240" t="s">
        <v>20</v>
      </c>
      <c r="F24" s="273"/>
      <c r="G24" s="273"/>
      <c r="H24" s="273"/>
      <c r="I24" s="110"/>
      <c r="J24" s="109"/>
      <c r="K24" s="111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105"/>
      <c r="J25" s="34"/>
      <c r="K25" s="37"/>
    </row>
    <row r="26" spans="2:11" s="1" customFormat="1" ht="6.95" customHeight="1" x14ac:dyDescent="0.3">
      <c r="B26" s="33"/>
      <c r="C26" s="34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 x14ac:dyDescent="0.3">
      <c r="B27" s="33"/>
      <c r="C27" s="34"/>
      <c r="D27" s="114" t="s">
        <v>38</v>
      </c>
      <c r="E27" s="34"/>
      <c r="F27" s="34"/>
      <c r="G27" s="34"/>
      <c r="H27" s="34"/>
      <c r="I27" s="105"/>
      <c r="J27" s="115">
        <f>ROUND(J80,2)</f>
        <v>0</v>
      </c>
      <c r="K27" s="37"/>
    </row>
    <row r="28" spans="2:11" s="1" customFormat="1" ht="6.95" customHeight="1" x14ac:dyDescent="0.3">
      <c r="B28" s="33"/>
      <c r="C28" s="34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5" customHeight="1" x14ac:dyDescent="0.3">
      <c r="B29" s="33"/>
      <c r="C29" s="34"/>
      <c r="D29" s="34"/>
      <c r="E29" s="34"/>
      <c r="F29" s="38" t="s">
        <v>40</v>
      </c>
      <c r="G29" s="34"/>
      <c r="H29" s="34"/>
      <c r="I29" s="116" t="s">
        <v>39</v>
      </c>
      <c r="J29" s="38" t="s">
        <v>41</v>
      </c>
      <c r="K29" s="37"/>
    </row>
    <row r="30" spans="2:11" s="1" customFormat="1" ht="14.45" customHeight="1" x14ac:dyDescent="0.3">
      <c r="B30" s="33"/>
      <c r="C30" s="34"/>
      <c r="D30" s="41" t="s">
        <v>42</v>
      </c>
      <c r="E30" s="41" t="s">
        <v>43</v>
      </c>
      <c r="F30" s="117">
        <f>ROUND(SUM(BE80:BE110), 2)</f>
        <v>0</v>
      </c>
      <c r="G30" s="34"/>
      <c r="H30" s="34"/>
      <c r="I30" s="118">
        <v>0.21</v>
      </c>
      <c r="J30" s="117">
        <f>ROUND(ROUND((SUM(BE80:BE110)),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44</v>
      </c>
      <c r="F31" s="117">
        <f>ROUND(SUM(BF80:BF110), 2)</f>
        <v>0</v>
      </c>
      <c r="G31" s="34"/>
      <c r="H31" s="34"/>
      <c r="I31" s="118">
        <v>0.15</v>
      </c>
      <c r="J31" s="117">
        <f>ROUND(ROUND((SUM(BF80:BF110)),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45</v>
      </c>
      <c r="F32" s="117">
        <f>ROUND(SUM(BG80:BG110), 2)</f>
        <v>0</v>
      </c>
      <c r="G32" s="34"/>
      <c r="H32" s="34"/>
      <c r="I32" s="118">
        <v>0.21</v>
      </c>
      <c r="J32" s="117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46</v>
      </c>
      <c r="F33" s="117">
        <f>ROUND(SUM(BH80:BH110), 2)</f>
        <v>0</v>
      </c>
      <c r="G33" s="34"/>
      <c r="H33" s="34"/>
      <c r="I33" s="118">
        <v>0.15</v>
      </c>
      <c r="J33" s="117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47</v>
      </c>
      <c r="F34" s="117">
        <f>ROUND(SUM(BI80:BI110), 2)</f>
        <v>0</v>
      </c>
      <c r="G34" s="34"/>
      <c r="H34" s="34"/>
      <c r="I34" s="118">
        <v>0</v>
      </c>
      <c r="J34" s="117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105"/>
      <c r="J35" s="34"/>
      <c r="K35" s="37"/>
    </row>
    <row r="36" spans="2:11" s="1" customFormat="1" ht="25.35" customHeight="1" x14ac:dyDescent="0.3">
      <c r="B36" s="33"/>
      <c r="C36" s="119"/>
      <c r="D36" s="120" t="s">
        <v>48</v>
      </c>
      <c r="E36" s="71"/>
      <c r="F36" s="71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126"/>
      <c r="J37" s="49"/>
      <c r="K37" s="50"/>
    </row>
    <row r="41" spans="2:11" s="1" customFormat="1" ht="6.95" customHeight="1" x14ac:dyDescent="0.3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50000000000003" customHeight="1" x14ac:dyDescent="0.3">
      <c r="B42" s="33"/>
      <c r="C42" s="22" t="s">
        <v>112</v>
      </c>
      <c r="D42" s="34"/>
      <c r="E42" s="34"/>
      <c r="F42" s="34"/>
      <c r="G42" s="34"/>
      <c r="H42" s="34"/>
      <c r="I42" s="105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105"/>
      <c r="J43" s="34"/>
      <c r="K43" s="37"/>
    </row>
    <row r="44" spans="2:11" s="1" customFormat="1" ht="14.45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5"/>
      <c r="J44" s="34"/>
      <c r="K44" s="37"/>
    </row>
    <row r="45" spans="2:11" s="1" customFormat="1" ht="22.5" customHeight="1" x14ac:dyDescent="0.3">
      <c r="B45" s="33"/>
      <c r="C45" s="34"/>
      <c r="D45" s="34"/>
      <c r="E45" s="271" t="str">
        <f>E7</f>
        <v>ZŠ a MŠ podlahové krytiny</v>
      </c>
      <c r="F45" s="244"/>
      <c r="G45" s="244"/>
      <c r="H45" s="244"/>
      <c r="I45" s="105"/>
      <c r="J45" s="34"/>
      <c r="K45" s="37"/>
    </row>
    <row r="46" spans="2:11" s="1" customFormat="1" ht="14.45" customHeight="1" x14ac:dyDescent="0.3">
      <c r="B46" s="33"/>
      <c r="C46" s="29" t="s">
        <v>110</v>
      </c>
      <c r="D46" s="34"/>
      <c r="E46" s="34"/>
      <c r="F46" s="34"/>
      <c r="G46" s="34"/>
      <c r="H46" s="34"/>
      <c r="I46" s="105"/>
      <c r="J46" s="34"/>
      <c r="K46" s="37"/>
    </row>
    <row r="47" spans="2:11" s="1" customFormat="1" ht="23.25" customHeight="1" x14ac:dyDescent="0.3">
      <c r="B47" s="33"/>
      <c r="C47" s="34"/>
      <c r="D47" s="34"/>
      <c r="E47" s="272" t="str">
        <f>E9</f>
        <v>8. - Družina 3. ZŠ</v>
      </c>
      <c r="F47" s="244"/>
      <c r="G47" s="244"/>
      <c r="H47" s="244"/>
      <c r="I47" s="105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105"/>
      <c r="J48" s="34"/>
      <c r="K48" s="37"/>
    </row>
    <row r="49" spans="2:47" s="1" customFormat="1" ht="18" customHeight="1" x14ac:dyDescent="0.3">
      <c r="B49" s="33"/>
      <c r="C49" s="29" t="s">
        <v>22</v>
      </c>
      <c r="D49" s="34"/>
      <c r="E49" s="34"/>
      <c r="F49" s="27" t="str">
        <f>F12</f>
        <v>Litvínov</v>
      </c>
      <c r="G49" s="34"/>
      <c r="H49" s="34"/>
      <c r="I49" s="106" t="s">
        <v>24</v>
      </c>
      <c r="J49" s="107" t="str">
        <f>IF(J12="","",J12)</f>
        <v>13.10.2016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105"/>
      <c r="J50" s="34"/>
      <c r="K50" s="37"/>
    </row>
    <row r="51" spans="2:47" s="1" customFormat="1" x14ac:dyDescent="0.3">
      <c r="B51" s="33"/>
      <c r="C51" s="29" t="s">
        <v>28</v>
      </c>
      <c r="D51" s="34"/>
      <c r="E51" s="34"/>
      <c r="F51" s="27" t="str">
        <f>E15</f>
        <v>Město Litvínov</v>
      </c>
      <c r="G51" s="34"/>
      <c r="H51" s="34"/>
      <c r="I51" s="106" t="s">
        <v>34</v>
      </c>
      <c r="J51" s="27" t="str">
        <f>E21</f>
        <v xml:space="preserve"> </v>
      </c>
      <c r="K51" s="37"/>
    </row>
    <row r="52" spans="2:47" s="1" customFormat="1" ht="14.45" customHeight="1" x14ac:dyDescent="0.3">
      <c r="B52" s="33"/>
      <c r="C52" s="29" t="s">
        <v>32</v>
      </c>
      <c r="D52" s="34"/>
      <c r="E52" s="34"/>
      <c r="F52" s="27" t="str">
        <f>IF(E18="","",E18)</f>
        <v/>
      </c>
      <c r="G52" s="34"/>
      <c r="H52" s="34"/>
      <c r="I52" s="105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5"/>
      <c r="J53" s="34"/>
      <c r="K53" s="37"/>
    </row>
    <row r="54" spans="2:47" s="1" customFormat="1" ht="29.25" customHeight="1" x14ac:dyDescent="0.3">
      <c r="B54" s="33"/>
      <c r="C54" s="131" t="s">
        <v>113</v>
      </c>
      <c r="D54" s="119"/>
      <c r="E54" s="119"/>
      <c r="F54" s="119"/>
      <c r="G54" s="119"/>
      <c r="H54" s="119"/>
      <c r="I54" s="132"/>
      <c r="J54" s="133" t="s">
        <v>114</v>
      </c>
      <c r="K54" s="134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5"/>
      <c r="J55" s="34"/>
      <c r="K55" s="37"/>
    </row>
    <row r="56" spans="2:47" s="1" customFormat="1" ht="29.25" customHeight="1" x14ac:dyDescent="0.3">
      <c r="B56" s="33"/>
      <c r="C56" s="135" t="s">
        <v>115</v>
      </c>
      <c r="D56" s="34"/>
      <c r="E56" s="34"/>
      <c r="F56" s="34"/>
      <c r="G56" s="34"/>
      <c r="H56" s="34"/>
      <c r="I56" s="105"/>
      <c r="J56" s="115">
        <f>J80</f>
        <v>0</v>
      </c>
      <c r="K56" s="37"/>
      <c r="AU56" s="16" t="s">
        <v>116</v>
      </c>
    </row>
    <row r="57" spans="2:47" s="7" customFormat="1" ht="24.95" customHeight="1" x14ac:dyDescent="0.3">
      <c r="B57" s="136"/>
      <c r="C57" s="137"/>
      <c r="D57" s="138" t="s">
        <v>117</v>
      </c>
      <c r="E57" s="139"/>
      <c r="F57" s="139"/>
      <c r="G57" s="139"/>
      <c r="H57" s="139"/>
      <c r="I57" s="140"/>
      <c r="J57" s="141">
        <f>J81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118</v>
      </c>
      <c r="E58" s="146"/>
      <c r="F58" s="146"/>
      <c r="G58" s="146"/>
      <c r="H58" s="146"/>
      <c r="I58" s="147"/>
      <c r="J58" s="148">
        <f>J82</f>
        <v>0</v>
      </c>
      <c r="K58" s="149"/>
    </row>
    <row r="59" spans="2:47" s="7" customFormat="1" ht="24.95" customHeight="1" x14ac:dyDescent="0.3">
      <c r="B59" s="136"/>
      <c r="C59" s="137"/>
      <c r="D59" s="138" t="s">
        <v>119</v>
      </c>
      <c r="E59" s="139"/>
      <c r="F59" s="139"/>
      <c r="G59" s="139"/>
      <c r="H59" s="139"/>
      <c r="I59" s="140"/>
      <c r="J59" s="141">
        <f>J87</f>
        <v>0</v>
      </c>
      <c r="K59" s="142"/>
    </row>
    <row r="60" spans="2:47" s="8" customFormat="1" ht="19.899999999999999" customHeight="1" x14ac:dyDescent="0.3">
      <c r="B60" s="143"/>
      <c r="C60" s="144"/>
      <c r="D60" s="145" t="s">
        <v>120</v>
      </c>
      <c r="E60" s="146"/>
      <c r="F60" s="146"/>
      <c r="G60" s="146"/>
      <c r="H60" s="146"/>
      <c r="I60" s="147"/>
      <c r="J60" s="148">
        <f>J88</f>
        <v>0</v>
      </c>
      <c r="K60" s="149"/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105"/>
      <c r="J61" s="34"/>
      <c r="K61" s="37"/>
    </row>
    <row r="62" spans="2:47" s="1" customFormat="1" ht="6.95" customHeight="1" x14ac:dyDescent="0.3">
      <c r="B62" s="48"/>
      <c r="C62" s="49"/>
      <c r="D62" s="49"/>
      <c r="E62" s="49"/>
      <c r="F62" s="49"/>
      <c r="G62" s="49"/>
      <c r="H62" s="49"/>
      <c r="I62" s="126"/>
      <c r="J62" s="49"/>
      <c r="K62" s="50"/>
    </row>
    <row r="66" spans="2:63" s="1" customFormat="1" ht="6.95" customHeight="1" x14ac:dyDescent="0.3">
      <c r="B66" s="51"/>
      <c r="C66" s="52"/>
      <c r="D66" s="52"/>
      <c r="E66" s="52"/>
      <c r="F66" s="52"/>
      <c r="G66" s="52"/>
      <c r="H66" s="52"/>
      <c r="I66" s="129"/>
      <c r="J66" s="52"/>
      <c r="K66" s="52"/>
      <c r="L66" s="53"/>
    </row>
    <row r="67" spans="2:63" s="1" customFormat="1" ht="36.950000000000003" customHeight="1" x14ac:dyDescent="0.3">
      <c r="B67" s="33"/>
      <c r="C67" s="54" t="s">
        <v>121</v>
      </c>
      <c r="D67" s="55"/>
      <c r="E67" s="55"/>
      <c r="F67" s="55"/>
      <c r="G67" s="55"/>
      <c r="H67" s="55"/>
      <c r="I67" s="150"/>
      <c r="J67" s="55"/>
      <c r="K67" s="55"/>
      <c r="L67" s="53"/>
    </row>
    <row r="68" spans="2:63" s="1" customFormat="1" ht="6.95" customHeight="1" x14ac:dyDescent="0.3">
      <c r="B68" s="33"/>
      <c r="C68" s="55"/>
      <c r="D68" s="55"/>
      <c r="E68" s="55"/>
      <c r="F68" s="55"/>
      <c r="G68" s="55"/>
      <c r="H68" s="55"/>
      <c r="I68" s="150"/>
      <c r="J68" s="55"/>
      <c r="K68" s="55"/>
      <c r="L68" s="53"/>
    </row>
    <row r="69" spans="2:63" s="1" customFormat="1" ht="14.45" customHeight="1" x14ac:dyDescent="0.3">
      <c r="B69" s="33"/>
      <c r="C69" s="57" t="s">
        <v>16</v>
      </c>
      <c r="D69" s="55"/>
      <c r="E69" s="55"/>
      <c r="F69" s="55"/>
      <c r="G69" s="55"/>
      <c r="H69" s="55"/>
      <c r="I69" s="150"/>
      <c r="J69" s="55"/>
      <c r="K69" s="55"/>
      <c r="L69" s="53"/>
    </row>
    <row r="70" spans="2:63" s="1" customFormat="1" ht="22.5" customHeight="1" x14ac:dyDescent="0.3">
      <c r="B70" s="33"/>
      <c r="C70" s="55"/>
      <c r="D70" s="55"/>
      <c r="E70" s="274" t="str">
        <f>E7</f>
        <v>ZŠ a MŠ podlahové krytiny</v>
      </c>
      <c r="F70" s="255"/>
      <c r="G70" s="255"/>
      <c r="H70" s="255"/>
      <c r="I70" s="150"/>
      <c r="J70" s="55"/>
      <c r="K70" s="55"/>
      <c r="L70" s="53"/>
    </row>
    <row r="71" spans="2:63" s="1" customFormat="1" ht="14.45" customHeight="1" x14ac:dyDescent="0.3">
      <c r="B71" s="33"/>
      <c r="C71" s="57" t="s">
        <v>110</v>
      </c>
      <c r="D71" s="55"/>
      <c r="E71" s="55"/>
      <c r="F71" s="55"/>
      <c r="G71" s="55"/>
      <c r="H71" s="55"/>
      <c r="I71" s="150"/>
      <c r="J71" s="55"/>
      <c r="K71" s="55"/>
      <c r="L71" s="53"/>
    </row>
    <row r="72" spans="2:63" s="1" customFormat="1" ht="23.25" customHeight="1" x14ac:dyDescent="0.3">
      <c r="B72" s="33"/>
      <c r="C72" s="55"/>
      <c r="D72" s="55"/>
      <c r="E72" s="252" t="str">
        <f>E9</f>
        <v>8. - Družina 3. ZŠ</v>
      </c>
      <c r="F72" s="255"/>
      <c r="G72" s="255"/>
      <c r="H72" s="255"/>
      <c r="I72" s="150"/>
      <c r="J72" s="55"/>
      <c r="K72" s="55"/>
      <c r="L72" s="53"/>
    </row>
    <row r="73" spans="2:63" s="1" customFormat="1" ht="6.95" customHeight="1" x14ac:dyDescent="0.3">
      <c r="B73" s="33"/>
      <c r="C73" s="55"/>
      <c r="D73" s="55"/>
      <c r="E73" s="55"/>
      <c r="F73" s="55"/>
      <c r="G73" s="55"/>
      <c r="H73" s="55"/>
      <c r="I73" s="150"/>
      <c r="J73" s="55"/>
      <c r="K73" s="55"/>
      <c r="L73" s="53"/>
    </row>
    <row r="74" spans="2:63" s="1" customFormat="1" ht="18" customHeight="1" x14ac:dyDescent="0.3">
      <c r="B74" s="33"/>
      <c r="C74" s="57" t="s">
        <v>22</v>
      </c>
      <c r="D74" s="55"/>
      <c r="E74" s="55"/>
      <c r="F74" s="151" t="str">
        <f>F12</f>
        <v>Litvínov</v>
      </c>
      <c r="G74" s="55"/>
      <c r="H74" s="55"/>
      <c r="I74" s="152" t="s">
        <v>24</v>
      </c>
      <c r="J74" s="65" t="str">
        <f>IF(J12="","",J12)</f>
        <v>13.10.2016</v>
      </c>
      <c r="K74" s="55"/>
      <c r="L74" s="53"/>
    </row>
    <row r="75" spans="2:63" s="1" customFormat="1" ht="6.95" customHeight="1" x14ac:dyDescent="0.3">
      <c r="B75" s="33"/>
      <c r="C75" s="55"/>
      <c r="D75" s="55"/>
      <c r="E75" s="55"/>
      <c r="F75" s="55"/>
      <c r="G75" s="55"/>
      <c r="H75" s="55"/>
      <c r="I75" s="150"/>
      <c r="J75" s="55"/>
      <c r="K75" s="55"/>
      <c r="L75" s="53"/>
    </row>
    <row r="76" spans="2:63" s="1" customFormat="1" x14ac:dyDescent="0.3">
      <c r="B76" s="33"/>
      <c r="C76" s="57" t="s">
        <v>28</v>
      </c>
      <c r="D76" s="55"/>
      <c r="E76" s="55"/>
      <c r="F76" s="151" t="str">
        <f>E15</f>
        <v>Město Litvínov</v>
      </c>
      <c r="G76" s="55"/>
      <c r="H76" s="55"/>
      <c r="I76" s="152" t="s">
        <v>34</v>
      </c>
      <c r="J76" s="151" t="str">
        <f>E21</f>
        <v xml:space="preserve"> </v>
      </c>
      <c r="K76" s="55"/>
      <c r="L76" s="53"/>
    </row>
    <row r="77" spans="2:63" s="1" customFormat="1" ht="14.45" customHeight="1" x14ac:dyDescent="0.3">
      <c r="B77" s="33"/>
      <c r="C77" s="57" t="s">
        <v>32</v>
      </c>
      <c r="D77" s="55"/>
      <c r="E77" s="55"/>
      <c r="F77" s="151" t="str">
        <f>IF(E18="","",E18)</f>
        <v/>
      </c>
      <c r="G77" s="55"/>
      <c r="H77" s="55"/>
      <c r="I77" s="150"/>
      <c r="J77" s="55"/>
      <c r="K77" s="55"/>
      <c r="L77" s="53"/>
    </row>
    <row r="78" spans="2:63" s="1" customFormat="1" ht="10.35" customHeight="1" x14ac:dyDescent="0.3">
      <c r="B78" s="33"/>
      <c r="C78" s="55"/>
      <c r="D78" s="55"/>
      <c r="E78" s="55"/>
      <c r="F78" s="55"/>
      <c r="G78" s="55"/>
      <c r="H78" s="55"/>
      <c r="I78" s="150"/>
      <c r="J78" s="55"/>
      <c r="K78" s="55"/>
      <c r="L78" s="53"/>
    </row>
    <row r="79" spans="2:63" s="9" customFormat="1" ht="29.25" customHeight="1" x14ac:dyDescent="0.3">
      <c r="B79" s="153"/>
      <c r="C79" s="154" t="s">
        <v>122</v>
      </c>
      <c r="D79" s="155" t="s">
        <v>57</v>
      </c>
      <c r="E79" s="155" t="s">
        <v>53</v>
      </c>
      <c r="F79" s="155" t="s">
        <v>123</v>
      </c>
      <c r="G79" s="155" t="s">
        <v>124</v>
      </c>
      <c r="H79" s="155" t="s">
        <v>125</v>
      </c>
      <c r="I79" s="156" t="s">
        <v>126</v>
      </c>
      <c r="J79" s="155" t="s">
        <v>114</v>
      </c>
      <c r="K79" s="157" t="s">
        <v>127</v>
      </c>
      <c r="L79" s="158"/>
      <c r="M79" s="73" t="s">
        <v>128</v>
      </c>
      <c r="N79" s="74" t="s">
        <v>42</v>
      </c>
      <c r="O79" s="74" t="s">
        <v>129</v>
      </c>
      <c r="P79" s="74" t="s">
        <v>130</v>
      </c>
      <c r="Q79" s="74" t="s">
        <v>131</v>
      </c>
      <c r="R79" s="74" t="s">
        <v>132</v>
      </c>
      <c r="S79" s="74" t="s">
        <v>133</v>
      </c>
      <c r="T79" s="75" t="s">
        <v>134</v>
      </c>
    </row>
    <row r="80" spans="2:63" s="1" customFormat="1" ht="29.25" customHeight="1" x14ac:dyDescent="0.35">
      <c r="B80" s="33"/>
      <c r="C80" s="79" t="s">
        <v>115</v>
      </c>
      <c r="D80" s="55"/>
      <c r="E80" s="55"/>
      <c r="F80" s="55"/>
      <c r="G80" s="55"/>
      <c r="H80" s="55"/>
      <c r="I80" s="150"/>
      <c r="J80" s="159">
        <f>BK80</f>
        <v>0</v>
      </c>
      <c r="K80" s="55"/>
      <c r="L80" s="53"/>
      <c r="M80" s="76"/>
      <c r="N80" s="77"/>
      <c r="O80" s="77"/>
      <c r="P80" s="160">
        <f>P81+P87</f>
        <v>0</v>
      </c>
      <c r="Q80" s="77"/>
      <c r="R80" s="160">
        <f>R81+R87</f>
        <v>1.7806424000000001</v>
      </c>
      <c r="S80" s="77"/>
      <c r="T80" s="161">
        <f>T81+T87</f>
        <v>0.54630000000000001</v>
      </c>
      <c r="AT80" s="16" t="s">
        <v>71</v>
      </c>
      <c r="AU80" s="16" t="s">
        <v>116</v>
      </c>
      <c r="BK80" s="162">
        <f>BK81+BK87</f>
        <v>0</v>
      </c>
    </row>
    <row r="81" spans="2:65" s="10" customFormat="1" ht="37.35" customHeight="1" x14ac:dyDescent="0.35">
      <c r="B81" s="163"/>
      <c r="C81" s="164"/>
      <c r="D81" s="165" t="s">
        <v>71</v>
      </c>
      <c r="E81" s="166" t="s">
        <v>135</v>
      </c>
      <c r="F81" s="166" t="s">
        <v>136</v>
      </c>
      <c r="G81" s="164"/>
      <c r="H81" s="164"/>
      <c r="I81" s="167"/>
      <c r="J81" s="168">
        <f>BK81</f>
        <v>0</v>
      </c>
      <c r="K81" s="164"/>
      <c r="L81" s="169"/>
      <c r="M81" s="170"/>
      <c r="N81" s="171"/>
      <c r="O81" s="171"/>
      <c r="P81" s="172">
        <f>P82</f>
        <v>0</v>
      </c>
      <c r="Q81" s="171"/>
      <c r="R81" s="172">
        <f>R82</f>
        <v>0</v>
      </c>
      <c r="S81" s="171"/>
      <c r="T81" s="173">
        <f>T82</f>
        <v>0</v>
      </c>
      <c r="AR81" s="174" t="s">
        <v>14</v>
      </c>
      <c r="AT81" s="175" t="s">
        <v>71</v>
      </c>
      <c r="AU81" s="175" t="s">
        <v>72</v>
      </c>
      <c r="AY81" s="174" t="s">
        <v>137</v>
      </c>
      <c r="BK81" s="176">
        <f>BK82</f>
        <v>0</v>
      </c>
    </row>
    <row r="82" spans="2:65" s="10" customFormat="1" ht="19.899999999999999" customHeight="1" x14ac:dyDescent="0.3">
      <c r="B82" s="163"/>
      <c r="C82" s="164"/>
      <c r="D82" s="177" t="s">
        <v>71</v>
      </c>
      <c r="E82" s="178" t="s">
        <v>138</v>
      </c>
      <c r="F82" s="178" t="s">
        <v>139</v>
      </c>
      <c r="G82" s="164"/>
      <c r="H82" s="164"/>
      <c r="I82" s="167"/>
      <c r="J82" s="179">
        <f>BK82</f>
        <v>0</v>
      </c>
      <c r="K82" s="164"/>
      <c r="L82" s="169"/>
      <c r="M82" s="170"/>
      <c r="N82" s="171"/>
      <c r="O82" s="171"/>
      <c r="P82" s="172">
        <f>SUM(P83:P86)</f>
        <v>0</v>
      </c>
      <c r="Q82" s="171"/>
      <c r="R82" s="172">
        <f>SUM(R83:R86)</f>
        <v>0</v>
      </c>
      <c r="S82" s="171"/>
      <c r="T82" s="173">
        <f>SUM(T83:T86)</f>
        <v>0</v>
      </c>
      <c r="AR82" s="174" t="s">
        <v>14</v>
      </c>
      <c r="AT82" s="175" t="s">
        <v>71</v>
      </c>
      <c r="AU82" s="175" t="s">
        <v>14</v>
      </c>
      <c r="AY82" s="174" t="s">
        <v>137</v>
      </c>
      <c r="BK82" s="176">
        <f>SUM(BK83:BK86)</f>
        <v>0</v>
      </c>
    </row>
    <row r="83" spans="2:65" s="1" customFormat="1" ht="31.5" customHeight="1" x14ac:dyDescent="0.3">
      <c r="B83" s="33"/>
      <c r="C83" s="180" t="s">
        <v>14</v>
      </c>
      <c r="D83" s="180" t="s">
        <v>140</v>
      </c>
      <c r="E83" s="181" t="s">
        <v>141</v>
      </c>
      <c r="F83" s="182" t="s">
        <v>142</v>
      </c>
      <c r="G83" s="183" t="s">
        <v>143</v>
      </c>
      <c r="H83" s="184">
        <v>0.54600000000000004</v>
      </c>
      <c r="I83" s="185"/>
      <c r="J83" s="186">
        <f>ROUND(I83*H83,2)</f>
        <v>0</v>
      </c>
      <c r="K83" s="182" t="s">
        <v>144</v>
      </c>
      <c r="L83" s="53"/>
      <c r="M83" s="187" t="s">
        <v>20</v>
      </c>
      <c r="N83" s="188" t="s">
        <v>43</v>
      </c>
      <c r="O83" s="34"/>
      <c r="P83" s="189">
        <f>O83*H83</f>
        <v>0</v>
      </c>
      <c r="Q83" s="189">
        <v>0</v>
      </c>
      <c r="R83" s="189">
        <f>Q83*H83</f>
        <v>0</v>
      </c>
      <c r="S83" s="189">
        <v>0</v>
      </c>
      <c r="T83" s="190">
        <f>S83*H83</f>
        <v>0</v>
      </c>
      <c r="AR83" s="16" t="s">
        <v>145</v>
      </c>
      <c r="AT83" s="16" t="s">
        <v>140</v>
      </c>
      <c r="AU83" s="16" t="s">
        <v>80</v>
      </c>
      <c r="AY83" s="16" t="s">
        <v>137</v>
      </c>
      <c r="BE83" s="191">
        <f>IF(N83="základní",J83,0)</f>
        <v>0</v>
      </c>
      <c r="BF83" s="191">
        <f>IF(N83="snížená",J83,0)</f>
        <v>0</v>
      </c>
      <c r="BG83" s="191">
        <f>IF(N83="zákl. přenesená",J83,0)</f>
        <v>0</v>
      </c>
      <c r="BH83" s="191">
        <f>IF(N83="sníž. přenesená",J83,0)</f>
        <v>0</v>
      </c>
      <c r="BI83" s="191">
        <f>IF(N83="nulová",J83,0)</f>
        <v>0</v>
      </c>
      <c r="BJ83" s="16" t="s">
        <v>14</v>
      </c>
      <c r="BK83" s="191">
        <f>ROUND(I83*H83,2)</f>
        <v>0</v>
      </c>
      <c r="BL83" s="16" t="s">
        <v>145</v>
      </c>
      <c r="BM83" s="16" t="s">
        <v>266</v>
      </c>
    </row>
    <row r="84" spans="2:65" s="1" customFormat="1" ht="31.5" customHeight="1" x14ac:dyDescent="0.3">
      <c r="B84" s="33"/>
      <c r="C84" s="180" t="s">
        <v>80</v>
      </c>
      <c r="D84" s="180" t="s">
        <v>140</v>
      </c>
      <c r="E84" s="181" t="s">
        <v>147</v>
      </c>
      <c r="F84" s="182" t="s">
        <v>148</v>
      </c>
      <c r="G84" s="183" t="s">
        <v>143</v>
      </c>
      <c r="H84" s="184">
        <v>5.46</v>
      </c>
      <c r="I84" s="185"/>
      <c r="J84" s="186">
        <f>ROUND(I84*H84,2)</f>
        <v>0</v>
      </c>
      <c r="K84" s="182" t="s">
        <v>144</v>
      </c>
      <c r="L84" s="53"/>
      <c r="M84" s="187" t="s">
        <v>20</v>
      </c>
      <c r="N84" s="188" t="s">
        <v>43</v>
      </c>
      <c r="O84" s="34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AR84" s="16" t="s">
        <v>145</v>
      </c>
      <c r="AT84" s="16" t="s">
        <v>140</v>
      </c>
      <c r="AU84" s="16" t="s">
        <v>80</v>
      </c>
      <c r="AY84" s="16" t="s">
        <v>137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16" t="s">
        <v>14</v>
      </c>
      <c r="BK84" s="191">
        <f>ROUND(I84*H84,2)</f>
        <v>0</v>
      </c>
      <c r="BL84" s="16" t="s">
        <v>145</v>
      </c>
      <c r="BM84" s="16" t="s">
        <v>267</v>
      </c>
    </row>
    <row r="85" spans="2:65" s="11" customFormat="1" ht="13.5" x14ac:dyDescent="0.3">
      <c r="B85" s="192"/>
      <c r="C85" s="193"/>
      <c r="D85" s="194" t="s">
        <v>150</v>
      </c>
      <c r="E85" s="193"/>
      <c r="F85" s="195" t="s">
        <v>268</v>
      </c>
      <c r="G85" s="193"/>
      <c r="H85" s="196">
        <v>5.46</v>
      </c>
      <c r="I85" s="197"/>
      <c r="J85" s="193"/>
      <c r="K85" s="193"/>
      <c r="L85" s="198"/>
      <c r="M85" s="199"/>
      <c r="N85" s="200"/>
      <c r="O85" s="200"/>
      <c r="P85" s="200"/>
      <c r="Q85" s="200"/>
      <c r="R85" s="200"/>
      <c r="S85" s="200"/>
      <c r="T85" s="201"/>
      <c r="AT85" s="202" t="s">
        <v>150</v>
      </c>
      <c r="AU85" s="202" t="s">
        <v>80</v>
      </c>
      <c r="AV85" s="11" t="s">
        <v>80</v>
      </c>
      <c r="AW85" s="11" t="s">
        <v>4</v>
      </c>
      <c r="AX85" s="11" t="s">
        <v>14</v>
      </c>
      <c r="AY85" s="202" t="s">
        <v>137</v>
      </c>
    </row>
    <row r="86" spans="2:65" s="1" customFormat="1" ht="22.5" customHeight="1" x14ac:dyDescent="0.3">
      <c r="B86" s="33"/>
      <c r="C86" s="180" t="s">
        <v>152</v>
      </c>
      <c r="D86" s="180" t="s">
        <v>140</v>
      </c>
      <c r="E86" s="181" t="s">
        <v>153</v>
      </c>
      <c r="F86" s="182" t="s">
        <v>154</v>
      </c>
      <c r="G86" s="183" t="s">
        <v>143</v>
      </c>
      <c r="H86" s="184">
        <v>0.54600000000000004</v>
      </c>
      <c r="I86" s="185"/>
      <c r="J86" s="186">
        <f>ROUND(I86*H86,2)</f>
        <v>0</v>
      </c>
      <c r="K86" s="182" t="s">
        <v>144</v>
      </c>
      <c r="L86" s="53"/>
      <c r="M86" s="187" t="s">
        <v>20</v>
      </c>
      <c r="N86" s="188" t="s">
        <v>43</v>
      </c>
      <c r="O86" s="34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AR86" s="16" t="s">
        <v>145</v>
      </c>
      <c r="AT86" s="16" t="s">
        <v>140</v>
      </c>
      <c r="AU86" s="16" t="s">
        <v>80</v>
      </c>
      <c r="AY86" s="16" t="s">
        <v>137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6" t="s">
        <v>14</v>
      </c>
      <c r="BK86" s="191">
        <f>ROUND(I86*H86,2)</f>
        <v>0</v>
      </c>
      <c r="BL86" s="16" t="s">
        <v>145</v>
      </c>
      <c r="BM86" s="16" t="s">
        <v>269</v>
      </c>
    </row>
    <row r="87" spans="2:65" s="10" customFormat="1" ht="37.35" customHeight="1" x14ac:dyDescent="0.35">
      <c r="B87" s="163"/>
      <c r="C87" s="164"/>
      <c r="D87" s="165" t="s">
        <v>71</v>
      </c>
      <c r="E87" s="166" t="s">
        <v>156</v>
      </c>
      <c r="F87" s="166" t="s">
        <v>157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P88</f>
        <v>0</v>
      </c>
      <c r="Q87" s="171"/>
      <c r="R87" s="172">
        <f>R88</f>
        <v>1.7806424000000001</v>
      </c>
      <c r="S87" s="171"/>
      <c r="T87" s="173">
        <f>T88</f>
        <v>0.54630000000000001</v>
      </c>
      <c r="AR87" s="174" t="s">
        <v>80</v>
      </c>
      <c r="AT87" s="175" t="s">
        <v>71</v>
      </c>
      <c r="AU87" s="175" t="s">
        <v>72</v>
      </c>
      <c r="AY87" s="174" t="s">
        <v>137</v>
      </c>
      <c r="BK87" s="176">
        <f>BK88</f>
        <v>0</v>
      </c>
    </row>
    <row r="88" spans="2:65" s="10" customFormat="1" ht="19.899999999999999" customHeight="1" x14ac:dyDescent="0.3">
      <c r="B88" s="163"/>
      <c r="C88" s="164"/>
      <c r="D88" s="177" t="s">
        <v>71</v>
      </c>
      <c r="E88" s="178" t="s">
        <v>158</v>
      </c>
      <c r="F88" s="178" t="s">
        <v>159</v>
      </c>
      <c r="G88" s="164"/>
      <c r="H88" s="164"/>
      <c r="I88" s="167"/>
      <c r="J88" s="179">
        <f>BK88</f>
        <v>0</v>
      </c>
      <c r="K88" s="164"/>
      <c r="L88" s="169"/>
      <c r="M88" s="170"/>
      <c r="N88" s="171"/>
      <c r="O88" s="171"/>
      <c r="P88" s="172">
        <f>SUM(P89:P110)</f>
        <v>0</v>
      </c>
      <c r="Q88" s="171"/>
      <c r="R88" s="172">
        <f>SUM(R89:R110)</f>
        <v>1.7806424000000001</v>
      </c>
      <c r="S88" s="171"/>
      <c r="T88" s="173">
        <f>SUM(T89:T110)</f>
        <v>0.54630000000000001</v>
      </c>
      <c r="AR88" s="174" t="s">
        <v>80</v>
      </c>
      <c r="AT88" s="175" t="s">
        <v>71</v>
      </c>
      <c r="AU88" s="175" t="s">
        <v>14</v>
      </c>
      <c r="AY88" s="174" t="s">
        <v>137</v>
      </c>
      <c r="BK88" s="176">
        <f>SUM(BK89:BK110)</f>
        <v>0</v>
      </c>
    </row>
    <row r="89" spans="2:65" s="1" customFormat="1" ht="22.5" customHeight="1" x14ac:dyDescent="0.3">
      <c r="B89" s="33"/>
      <c r="C89" s="180" t="s">
        <v>145</v>
      </c>
      <c r="D89" s="180" t="s">
        <v>140</v>
      </c>
      <c r="E89" s="181" t="s">
        <v>160</v>
      </c>
      <c r="F89" s="182" t="s">
        <v>161</v>
      </c>
      <c r="G89" s="183" t="s">
        <v>162</v>
      </c>
      <c r="H89" s="184">
        <v>210</v>
      </c>
      <c r="I89" s="185"/>
      <c r="J89" s="186">
        <f>ROUND(I89*H89,2)</f>
        <v>0</v>
      </c>
      <c r="K89" s="182" t="s">
        <v>144</v>
      </c>
      <c r="L89" s="53"/>
      <c r="M89" s="187" t="s">
        <v>20</v>
      </c>
      <c r="N89" s="188" t="s">
        <v>43</v>
      </c>
      <c r="O89" s="34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16" t="s">
        <v>163</v>
      </c>
      <c r="AT89" s="16" t="s">
        <v>140</v>
      </c>
      <c r="AU89" s="16" t="s">
        <v>80</v>
      </c>
      <c r="AY89" s="16" t="s">
        <v>137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6" t="s">
        <v>14</v>
      </c>
      <c r="BK89" s="191">
        <f>ROUND(I89*H89,2)</f>
        <v>0</v>
      </c>
      <c r="BL89" s="16" t="s">
        <v>163</v>
      </c>
      <c r="BM89" s="16" t="s">
        <v>270</v>
      </c>
    </row>
    <row r="90" spans="2:65" s="1" customFormat="1" ht="31.5" customHeight="1" x14ac:dyDescent="0.3">
      <c r="B90" s="33"/>
      <c r="C90" s="180" t="s">
        <v>165</v>
      </c>
      <c r="D90" s="180" t="s">
        <v>140</v>
      </c>
      <c r="E90" s="181" t="s">
        <v>166</v>
      </c>
      <c r="F90" s="182" t="s">
        <v>167</v>
      </c>
      <c r="G90" s="183" t="s">
        <v>162</v>
      </c>
      <c r="H90" s="184">
        <v>210</v>
      </c>
      <c r="I90" s="185"/>
      <c r="J90" s="186">
        <f>ROUND(I90*H90,2)</f>
        <v>0</v>
      </c>
      <c r="K90" s="182" t="s">
        <v>144</v>
      </c>
      <c r="L90" s="53"/>
      <c r="M90" s="187" t="s">
        <v>20</v>
      </c>
      <c r="N90" s="188" t="s">
        <v>43</v>
      </c>
      <c r="O90" s="34"/>
      <c r="P90" s="189">
        <f>O90*H90</f>
        <v>0</v>
      </c>
      <c r="Q90" s="189">
        <v>3.0000000000000001E-5</v>
      </c>
      <c r="R90" s="189">
        <f>Q90*H90</f>
        <v>6.3E-3</v>
      </c>
      <c r="S90" s="189">
        <v>0</v>
      </c>
      <c r="T90" s="190">
        <f>S90*H90</f>
        <v>0</v>
      </c>
      <c r="AR90" s="16" t="s">
        <v>163</v>
      </c>
      <c r="AT90" s="16" t="s">
        <v>140</v>
      </c>
      <c r="AU90" s="16" t="s">
        <v>80</v>
      </c>
      <c r="AY90" s="16" t="s">
        <v>137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6" t="s">
        <v>14</v>
      </c>
      <c r="BK90" s="191">
        <f>ROUND(I90*H90,2)</f>
        <v>0</v>
      </c>
      <c r="BL90" s="16" t="s">
        <v>163</v>
      </c>
      <c r="BM90" s="16" t="s">
        <v>271</v>
      </c>
    </row>
    <row r="91" spans="2:65" s="1" customFormat="1" ht="31.5" customHeight="1" x14ac:dyDescent="0.3">
      <c r="B91" s="33"/>
      <c r="C91" s="180" t="s">
        <v>169</v>
      </c>
      <c r="D91" s="180" t="s">
        <v>140</v>
      </c>
      <c r="E91" s="181" t="s">
        <v>170</v>
      </c>
      <c r="F91" s="182" t="s">
        <v>171</v>
      </c>
      <c r="G91" s="183" t="s">
        <v>162</v>
      </c>
      <c r="H91" s="184">
        <v>210</v>
      </c>
      <c r="I91" s="185"/>
      <c r="J91" s="186">
        <f>ROUND(I91*H91,2)</f>
        <v>0</v>
      </c>
      <c r="K91" s="182" t="s">
        <v>144</v>
      </c>
      <c r="L91" s="53"/>
      <c r="M91" s="187" t="s">
        <v>20</v>
      </c>
      <c r="N91" s="188" t="s">
        <v>43</v>
      </c>
      <c r="O91" s="34"/>
      <c r="P91" s="189">
        <f>O91*H91</f>
        <v>0</v>
      </c>
      <c r="Q91" s="189">
        <v>4.5500000000000002E-3</v>
      </c>
      <c r="R91" s="189">
        <f>Q91*H91</f>
        <v>0.95550000000000002</v>
      </c>
      <c r="S91" s="189">
        <v>0</v>
      </c>
      <c r="T91" s="190">
        <f>S91*H91</f>
        <v>0</v>
      </c>
      <c r="AR91" s="16" t="s">
        <v>163</v>
      </c>
      <c r="AT91" s="16" t="s">
        <v>140</v>
      </c>
      <c r="AU91" s="16" t="s">
        <v>80</v>
      </c>
      <c r="AY91" s="16" t="s">
        <v>137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6" t="s">
        <v>14</v>
      </c>
      <c r="BK91" s="191">
        <f>ROUND(I91*H91,2)</f>
        <v>0</v>
      </c>
      <c r="BL91" s="16" t="s">
        <v>163</v>
      </c>
      <c r="BM91" s="16" t="s">
        <v>272</v>
      </c>
    </row>
    <row r="92" spans="2:65" s="1" customFormat="1" ht="22.5" customHeight="1" x14ac:dyDescent="0.3">
      <c r="B92" s="33"/>
      <c r="C92" s="180" t="s">
        <v>173</v>
      </c>
      <c r="D92" s="180" t="s">
        <v>140</v>
      </c>
      <c r="E92" s="181" t="s">
        <v>174</v>
      </c>
      <c r="F92" s="182" t="s">
        <v>175</v>
      </c>
      <c r="G92" s="183" t="s">
        <v>162</v>
      </c>
      <c r="H92" s="184">
        <v>210</v>
      </c>
      <c r="I92" s="185"/>
      <c r="J92" s="186">
        <f>ROUND(I92*H92,2)</f>
        <v>0</v>
      </c>
      <c r="K92" s="182" t="s">
        <v>144</v>
      </c>
      <c r="L92" s="53"/>
      <c r="M92" s="187" t="s">
        <v>20</v>
      </c>
      <c r="N92" s="188" t="s">
        <v>43</v>
      </c>
      <c r="O92" s="34"/>
      <c r="P92" s="189">
        <f>O92*H92</f>
        <v>0</v>
      </c>
      <c r="Q92" s="189">
        <v>0</v>
      </c>
      <c r="R92" s="189">
        <f>Q92*H92</f>
        <v>0</v>
      </c>
      <c r="S92" s="189">
        <v>2.5000000000000001E-3</v>
      </c>
      <c r="T92" s="190">
        <f>S92*H92</f>
        <v>0.52500000000000002</v>
      </c>
      <c r="AR92" s="16" t="s">
        <v>163</v>
      </c>
      <c r="AT92" s="16" t="s">
        <v>140</v>
      </c>
      <c r="AU92" s="16" t="s">
        <v>80</v>
      </c>
      <c r="AY92" s="16" t="s">
        <v>137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6" t="s">
        <v>14</v>
      </c>
      <c r="BK92" s="191">
        <f>ROUND(I92*H92,2)</f>
        <v>0</v>
      </c>
      <c r="BL92" s="16" t="s">
        <v>163</v>
      </c>
      <c r="BM92" s="16" t="s">
        <v>273</v>
      </c>
    </row>
    <row r="93" spans="2:65" s="1" customFormat="1" ht="31.5" customHeight="1" x14ac:dyDescent="0.3">
      <c r="B93" s="33"/>
      <c r="C93" s="180" t="s">
        <v>177</v>
      </c>
      <c r="D93" s="180" t="s">
        <v>140</v>
      </c>
      <c r="E93" s="181" t="s">
        <v>178</v>
      </c>
      <c r="F93" s="182" t="s">
        <v>179</v>
      </c>
      <c r="G93" s="183" t="s">
        <v>162</v>
      </c>
      <c r="H93" s="184">
        <v>210</v>
      </c>
      <c r="I93" s="185"/>
      <c r="J93" s="186">
        <f>ROUND(I93*H93,2)</f>
        <v>0</v>
      </c>
      <c r="K93" s="182" t="s">
        <v>144</v>
      </c>
      <c r="L93" s="53"/>
      <c r="M93" s="187" t="s">
        <v>20</v>
      </c>
      <c r="N93" s="188" t="s">
        <v>43</v>
      </c>
      <c r="O93" s="34"/>
      <c r="P93" s="189">
        <f>O93*H93</f>
        <v>0</v>
      </c>
      <c r="Q93" s="189">
        <v>2.9999999999999997E-4</v>
      </c>
      <c r="R93" s="189">
        <f>Q93*H93</f>
        <v>6.3E-2</v>
      </c>
      <c r="S93" s="189">
        <v>0</v>
      </c>
      <c r="T93" s="190">
        <f>S93*H93</f>
        <v>0</v>
      </c>
      <c r="AR93" s="16" t="s">
        <v>163</v>
      </c>
      <c r="AT93" s="16" t="s">
        <v>140</v>
      </c>
      <c r="AU93" s="16" t="s">
        <v>80</v>
      </c>
      <c r="AY93" s="16" t="s">
        <v>137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6" t="s">
        <v>14</v>
      </c>
      <c r="BK93" s="191">
        <f>ROUND(I93*H93,2)</f>
        <v>0</v>
      </c>
      <c r="BL93" s="16" t="s">
        <v>163</v>
      </c>
      <c r="BM93" s="16" t="s">
        <v>274</v>
      </c>
    </row>
    <row r="94" spans="2:65" s="11" customFormat="1" ht="13.5" x14ac:dyDescent="0.3">
      <c r="B94" s="192"/>
      <c r="C94" s="193"/>
      <c r="D94" s="203" t="s">
        <v>150</v>
      </c>
      <c r="E94" s="204" t="s">
        <v>20</v>
      </c>
      <c r="F94" s="205" t="s">
        <v>275</v>
      </c>
      <c r="G94" s="193"/>
      <c r="H94" s="206">
        <v>44.24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150</v>
      </c>
      <c r="AU94" s="202" t="s">
        <v>80</v>
      </c>
      <c r="AV94" s="11" t="s">
        <v>80</v>
      </c>
      <c r="AW94" s="11" t="s">
        <v>36</v>
      </c>
      <c r="AX94" s="11" t="s">
        <v>72</v>
      </c>
      <c r="AY94" s="202" t="s">
        <v>137</v>
      </c>
    </row>
    <row r="95" spans="2:65" s="11" customFormat="1" ht="13.5" x14ac:dyDescent="0.3">
      <c r="B95" s="192"/>
      <c r="C95" s="193"/>
      <c r="D95" s="203" t="s">
        <v>150</v>
      </c>
      <c r="E95" s="204" t="s">
        <v>20</v>
      </c>
      <c r="F95" s="205" t="s">
        <v>275</v>
      </c>
      <c r="G95" s="193"/>
      <c r="H95" s="206">
        <v>44.24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150</v>
      </c>
      <c r="AU95" s="202" t="s">
        <v>80</v>
      </c>
      <c r="AV95" s="11" t="s">
        <v>80</v>
      </c>
      <c r="AW95" s="11" t="s">
        <v>36</v>
      </c>
      <c r="AX95" s="11" t="s">
        <v>72</v>
      </c>
      <c r="AY95" s="202" t="s">
        <v>137</v>
      </c>
    </row>
    <row r="96" spans="2:65" s="11" customFormat="1" ht="13.5" x14ac:dyDescent="0.3">
      <c r="B96" s="192"/>
      <c r="C96" s="193"/>
      <c r="D96" s="203" t="s">
        <v>150</v>
      </c>
      <c r="E96" s="204" t="s">
        <v>20</v>
      </c>
      <c r="F96" s="205" t="s">
        <v>276</v>
      </c>
      <c r="G96" s="193"/>
      <c r="H96" s="206">
        <v>33.6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150</v>
      </c>
      <c r="AU96" s="202" t="s">
        <v>80</v>
      </c>
      <c r="AV96" s="11" t="s">
        <v>80</v>
      </c>
      <c r="AW96" s="11" t="s">
        <v>36</v>
      </c>
      <c r="AX96" s="11" t="s">
        <v>72</v>
      </c>
      <c r="AY96" s="202" t="s">
        <v>137</v>
      </c>
    </row>
    <row r="97" spans="2:65" s="11" customFormat="1" ht="13.5" x14ac:dyDescent="0.3">
      <c r="B97" s="192"/>
      <c r="C97" s="193"/>
      <c r="D97" s="203" t="s">
        <v>150</v>
      </c>
      <c r="E97" s="204" t="s">
        <v>20</v>
      </c>
      <c r="F97" s="205" t="s">
        <v>275</v>
      </c>
      <c r="G97" s="193"/>
      <c r="H97" s="206">
        <v>44.24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150</v>
      </c>
      <c r="AU97" s="202" t="s">
        <v>80</v>
      </c>
      <c r="AV97" s="11" t="s">
        <v>80</v>
      </c>
      <c r="AW97" s="11" t="s">
        <v>36</v>
      </c>
      <c r="AX97" s="11" t="s">
        <v>72</v>
      </c>
      <c r="AY97" s="202" t="s">
        <v>137</v>
      </c>
    </row>
    <row r="98" spans="2:65" s="11" customFormat="1" ht="13.5" x14ac:dyDescent="0.3">
      <c r="B98" s="192"/>
      <c r="C98" s="193"/>
      <c r="D98" s="203" t="s">
        <v>150</v>
      </c>
      <c r="E98" s="204" t="s">
        <v>20</v>
      </c>
      <c r="F98" s="205" t="s">
        <v>277</v>
      </c>
      <c r="G98" s="193"/>
      <c r="H98" s="206">
        <v>43.68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150</v>
      </c>
      <c r="AU98" s="202" t="s">
        <v>80</v>
      </c>
      <c r="AV98" s="11" t="s">
        <v>80</v>
      </c>
      <c r="AW98" s="11" t="s">
        <v>36</v>
      </c>
      <c r="AX98" s="11" t="s">
        <v>72</v>
      </c>
      <c r="AY98" s="202" t="s">
        <v>137</v>
      </c>
    </row>
    <row r="99" spans="2:65" s="12" customFormat="1" ht="13.5" x14ac:dyDescent="0.3">
      <c r="B99" s="207"/>
      <c r="C99" s="208"/>
      <c r="D99" s="194" t="s">
        <v>150</v>
      </c>
      <c r="E99" s="209" t="s">
        <v>20</v>
      </c>
      <c r="F99" s="210" t="s">
        <v>182</v>
      </c>
      <c r="G99" s="208"/>
      <c r="H99" s="211">
        <v>210</v>
      </c>
      <c r="I99" s="212"/>
      <c r="J99" s="208"/>
      <c r="K99" s="208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150</v>
      </c>
      <c r="AU99" s="217" t="s">
        <v>80</v>
      </c>
      <c r="AV99" s="12" t="s">
        <v>145</v>
      </c>
      <c r="AW99" s="12" t="s">
        <v>36</v>
      </c>
      <c r="AX99" s="12" t="s">
        <v>14</v>
      </c>
      <c r="AY99" s="217" t="s">
        <v>137</v>
      </c>
    </row>
    <row r="100" spans="2:65" s="1" customFormat="1" ht="44.25" customHeight="1" x14ac:dyDescent="0.3">
      <c r="B100" s="33"/>
      <c r="C100" s="218" t="s">
        <v>183</v>
      </c>
      <c r="D100" s="218" t="s">
        <v>184</v>
      </c>
      <c r="E100" s="219" t="s">
        <v>185</v>
      </c>
      <c r="F100" s="220" t="s">
        <v>186</v>
      </c>
      <c r="G100" s="221" t="s">
        <v>162</v>
      </c>
      <c r="H100" s="222">
        <v>231</v>
      </c>
      <c r="I100" s="223"/>
      <c r="J100" s="224">
        <f>ROUND(I100*H100,2)</f>
        <v>0</v>
      </c>
      <c r="K100" s="220" t="s">
        <v>20</v>
      </c>
      <c r="L100" s="225"/>
      <c r="M100" s="226" t="s">
        <v>20</v>
      </c>
      <c r="N100" s="227" t="s">
        <v>43</v>
      </c>
      <c r="O100" s="34"/>
      <c r="P100" s="189">
        <f>O100*H100</f>
        <v>0</v>
      </c>
      <c r="Q100" s="189">
        <v>3.2000000000000002E-3</v>
      </c>
      <c r="R100" s="189">
        <f>Q100*H100</f>
        <v>0.73920000000000008</v>
      </c>
      <c r="S100" s="189">
        <v>0</v>
      </c>
      <c r="T100" s="190">
        <f>S100*H100</f>
        <v>0</v>
      </c>
      <c r="AR100" s="16" t="s">
        <v>187</v>
      </c>
      <c r="AT100" s="16" t="s">
        <v>184</v>
      </c>
      <c r="AU100" s="16" t="s">
        <v>80</v>
      </c>
      <c r="AY100" s="16" t="s">
        <v>137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6" t="s">
        <v>14</v>
      </c>
      <c r="BK100" s="191">
        <f>ROUND(I100*H100,2)</f>
        <v>0</v>
      </c>
      <c r="BL100" s="16" t="s">
        <v>163</v>
      </c>
      <c r="BM100" s="16" t="s">
        <v>278</v>
      </c>
    </row>
    <row r="101" spans="2:65" s="11" customFormat="1" ht="13.5" x14ac:dyDescent="0.3">
      <c r="B101" s="192"/>
      <c r="C101" s="193"/>
      <c r="D101" s="194" t="s">
        <v>150</v>
      </c>
      <c r="E101" s="193"/>
      <c r="F101" s="195" t="s">
        <v>279</v>
      </c>
      <c r="G101" s="193"/>
      <c r="H101" s="196">
        <v>231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150</v>
      </c>
      <c r="AU101" s="202" t="s">
        <v>80</v>
      </c>
      <c r="AV101" s="11" t="s">
        <v>80</v>
      </c>
      <c r="AW101" s="11" t="s">
        <v>4</v>
      </c>
      <c r="AX101" s="11" t="s">
        <v>14</v>
      </c>
      <c r="AY101" s="202" t="s">
        <v>137</v>
      </c>
    </row>
    <row r="102" spans="2:65" s="1" customFormat="1" ht="22.5" customHeight="1" x14ac:dyDescent="0.3">
      <c r="B102" s="33"/>
      <c r="C102" s="180" t="s">
        <v>26</v>
      </c>
      <c r="D102" s="180" t="s">
        <v>140</v>
      </c>
      <c r="E102" s="181" t="s">
        <v>190</v>
      </c>
      <c r="F102" s="182" t="s">
        <v>191</v>
      </c>
      <c r="G102" s="183" t="s">
        <v>192</v>
      </c>
      <c r="H102" s="184">
        <v>80</v>
      </c>
      <c r="I102" s="185"/>
      <c r="J102" s="186">
        <f>ROUND(I102*H102,2)</f>
        <v>0</v>
      </c>
      <c r="K102" s="182" t="s">
        <v>144</v>
      </c>
      <c r="L102" s="53"/>
      <c r="M102" s="187" t="s">
        <v>20</v>
      </c>
      <c r="N102" s="188" t="s">
        <v>43</v>
      </c>
      <c r="O102" s="34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AR102" s="16" t="s">
        <v>163</v>
      </c>
      <c r="AT102" s="16" t="s">
        <v>140</v>
      </c>
      <c r="AU102" s="16" t="s">
        <v>80</v>
      </c>
      <c r="AY102" s="16" t="s">
        <v>137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6" t="s">
        <v>14</v>
      </c>
      <c r="BK102" s="191">
        <f>ROUND(I102*H102,2)</f>
        <v>0</v>
      </c>
      <c r="BL102" s="16" t="s">
        <v>163</v>
      </c>
      <c r="BM102" s="16" t="s">
        <v>280</v>
      </c>
    </row>
    <row r="103" spans="2:65" s="1" customFormat="1" ht="22.5" customHeight="1" x14ac:dyDescent="0.3">
      <c r="B103" s="33"/>
      <c r="C103" s="180" t="s">
        <v>194</v>
      </c>
      <c r="D103" s="180" t="s">
        <v>140</v>
      </c>
      <c r="E103" s="181" t="s">
        <v>195</v>
      </c>
      <c r="F103" s="182" t="s">
        <v>196</v>
      </c>
      <c r="G103" s="183" t="s">
        <v>192</v>
      </c>
      <c r="H103" s="184">
        <v>71</v>
      </c>
      <c r="I103" s="185"/>
      <c r="J103" s="186">
        <f>ROUND(I103*H103,2)</f>
        <v>0</v>
      </c>
      <c r="K103" s="182" t="s">
        <v>144</v>
      </c>
      <c r="L103" s="53"/>
      <c r="M103" s="187" t="s">
        <v>20</v>
      </c>
      <c r="N103" s="188" t="s">
        <v>43</v>
      </c>
      <c r="O103" s="34"/>
      <c r="P103" s="189">
        <f>O103*H103</f>
        <v>0</v>
      </c>
      <c r="Q103" s="189">
        <v>0</v>
      </c>
      <c r="R103" s="189">
        <f>Q103*H103</f>
        <v>0</v>
      </c>
      <c r="S103" s="189">
        <v>2.9999999999999997E-4</v>
      </c>
      <c r="T103" s="190">
        <f>S103*H103</f>
        <v>2.1299999999999999E-2</v>
      </c>
      <c r="AR103" s="16" t="s">
        <v>163</v>
      </c>
      <c r="AT103" s="16" t="s">
        <v>140</v>
      </c>
      <c r="AU103" s="16" t="s">
        <v>80</v>
      </c>
      <c r="AY103" s="16" t="s">
        <v>137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6" t="s">
        <v>14</v>
      </c>
      <c r="BK103" s="191">
        <f>ROUND(I103*H103,2)</f>
        <v>0</v>
      </c>
      <c r="BL103" s="16" t="s">
        <v>163</v>
      </c>
      <c r="BM103" s="16" t="s">
        <v>281</v>
      </c>
    </row>
    <row r="104" spans="2:65" s="1" customFormat="1" ht="22.5" customHeight="1" x14ac:dyDescent="0.3">
      <c r="B104" s="33"/>
      <c r="C104" s="180" t="s">
        <v>198</v>
      </c>
      <c r="D104" s="180" t="s">
        <v>140</v>
      </c>
      <c r="E104" s="181" t="s">
        <v>199</v>
      </c>
      <c r="F104" s="182" t="s">
        <v>200</v>
      </c>
      <c r="G104" s="183" t="s">
        <v>192</v>
      </c>
      <c r="H104" s="184">
        <v>71</v>
      </c>
      <c r="I104" s="185"/>
      <c r="J104" s="186">
        <f>ROUND(I104*H104,2)</f>
        <v>0</v>
      </c>
      <c r="K104" s="182" t="s">
        <v>144</v>
      </c>
      <c r="L104" s="53"/>
      <c r="M104" s="187" t="s">
        <v>20</v>
      </c>
      <c r="N104" s="188" t="s">
        <v>43</v>
      </c>
      <c r="O104" s="34"/>
      <c r="P104" s="189">
        <f>O104*H104</f>
        <v>0</v>
      </c>
      <c r="Q104" s="189">
        <v>1.0000000000000001E-5</v>
      </c>
      <c r="R104" s="189">
        <f>Q104*H104</f>
        <v>7.1000000000000002E-4</v>
      </c>
      <c r="S104" s="189">
        <v>0</v>
      </c>
      <c r="T104" s="190">
        <f>S104*H104</f>
        <v>0</v>
      </c>
      <c r="AR104" s="16" t="s">
        <v>163</v>
      </c>
      <c r="AT104" s="16" t="s">
        <v>140</v>
      </c>
      <c r="AU104" s="16" t="s">
        <v>80</v>
      </c>
      <c r="AY104" s="16" t="s">
        <v>137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6" t="s">
        <v>14</v>
      </c>
      <c r="BK104" s="191">
        <f>ROUND(I104*H104,2)</f>
        <v>0</v>
      </c>
      <c r="BL104" s="16" t="s">
        <v>163</v>
      </c>
      <c r="BM104" s="16" t="s">
        <v>282</v>
      </c>
    </row>
    <row r="105" spans="2:65" s="1" customFormat="1" ht="22.5" customHeight="1" x14ac:dyDescent="0.3">
      <c r="B105" s="33"/>
      <c r="C105" s="218" t="s">
        <v>202</v>
      </c>
      <c r="D105" s="218" t="s">
        <v>184</v>
      </c>
      <c r="E105" s="219" t="s">
        <v>203</v>
      </c>
      <c r="F105" s="220" t="s">
        <v>204</v>
      </c>
      <c r="G105" s="221" t="s">
        <v>192</v>
      </c>
      <c r="H105" s="222">
        <v>72.42</v>
      </c>
      <c r="I105" s="223"/>
      <c r="J105" s="224">
        <f>ROUND(I105*H105,2)</f>
        <v>0</v>
      </c>
      <c r="K105" s="220" t="s">
        <v>20</v>
      </c>
      <c r="L105" s="225"/>
      <c r="M105" s="226" t="s">
        <v>20</v>
      </c>
      <c r="N105" s="227" t="s">
        <v>43</v>
      </c>
      <c r="O105" s="34"/>
      <c r="P105" s="189">
        <f>O105*H105</f>
        <v>0</v>
      </c>
      <c r="Q105" s="189">
        <v>2.2000000000000001E-4</v>
      </c>
      <c r="R105" s="189">
        <f>Q105*H105</f>
        <v>1.5932399999999999E-2</v>
      </c>
      <c r="S105" s="189">
        <v>0</v>
      </c>
      <c r="T105" s="190">
        <f>S105*H105</f>
        <v>0</v>
      </c>
      <c r="AR105" s="16" t="s">
        <v>187</v>
      </c>
      <c r="AT105" s="16" t="s">
        <v>184</v>
      </c>
      <c r="AU105" s="16" t="s">
        <v>80</v>
      </c>
      <c r="AY105" s="16" t="s">
        <v>137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6" t="s">
        <v>14</v>
      </c>
      <c r="BK105" s="191">
        <f>ROUND(I105*H105,2)</f>
        <v>0</v>
      </c>
      <c r="BL105" s="16" t="s">
        <v>163</v>
      </c>
      <c r="BM105" s="16" t="s">
        <v>283</v>
      </c>
    </row>
    <row r="106" spans="2:65" s="11" customFormat="1" ht="13.5" x14ac:dyDescent="0.3">
      <c r="B106" s="192"/>
      <c r="C106" s="193"/>
      <c r="D106" s="194" t="s">
        <v>150</v>
      </c>
      <c r="E106" s="193"/>
      <c r="F106" s="195" t="s">
        <v>284</v>
      </c>
      <c r="G106" s="193"/>
      <c r="H106" s="196">
        <v>72.42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150</v>
      </c>
      <c r="AU106" s="202" t="s">
        <v>80</v>
      </c>
      <c r="AV106" s="11" t="s">
        <v>80</v>
      </c>
      <c r="AW106" s="11" t="s">
        <v>4</v>
      </c>
      <c r="AX106" s="11" t="s">
        <v>14</v>
      </c>
      <c r="AY106" s="202" t="s">
        <v>137</v>
      </c>
    </row>
    <row r="107" spans="2:65" s="1" customFormat="1" ht="22.5" customHeight="1" x14ac:dyDescent="0.3">
      <c r="B107" s="33"/>
      <c r="C107" s="180" t="s">
        <v>207</v>
      </c>
      <c r="D107" s="180" t="s">
        <v>140</v>
      </c>
      <c r="E107" s="181" t="s">
        <v>208</v>
      </c>
      <c r="F107" s="182" t="s">
        <v>209</v>
      </c>
      <c r="G107" s="183" t="s">
        <v>162</v>
      </c>
      <c r="H107" s="184">
        <v>210</v>
      </c>
      <c r="I107" s="185"/>
      <c r="J107" s="186">
        <f>ROUND(I107*H107,2)</f>
        <v>0</v>
      </c>
      <c r="K107" s="182" t="s">
        <v>144</v>
      </c>
      <c r="L107" s="53"/>
      <c r="M107" s="187" t="s">
        <v>20</v>
      </c>
      <c r="N107" s="188" t="s">
        <v>43</v>
      </c>
      <c r="O107" s="34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AR107" s="16" t="s">
        <v>163</v>
      </c>
      <c r="AT107" s="16" t="s">
        <v>140</v>
      </c>
      <c r="AU107" s="16" t="s">
        <v>80</v>
      </c>
      <c r="AY107" s="16" t="s">
        <v>137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6" t="s">
        <v>14</v>
      </c>
      <c r="BK107" s="191">
        <f>ROUND(I107*H107,2)</f>
        <v>0</v>
      </c>
      <c r="BL107" s="16" t="s">
        <v>163</v>
      </c>
      <c r="BM107" s="16" t="s">
        <v>285</v>
      </c>
    </row>
    <row r="108" spans="2:65" s="1" customFormat="1" ht="22.5" customHeight="1" x14ac:dyDescent="0.3">
      <c r="B108" s="33"/>
      <c r="C108" s="180" t="s">
        <v>8</v>
      </c>
      <c r="D108" s="180" t="s">
        <v>140</v>
      </c>
      <c r="E108" s="181" t="s">
        <v>211</v>
      </c>
      <c r="F108" s="182" t="s">
        <v>212</v>
      </c>
      <c r="G108" s="183" t="s">
        <v>162</v>
      </c>
      <c r="H108" s="184">
        <v>210</v>
      </c>
      <c r="I108" s="185"/>
      <c r="J108" s="186">
        <f>ROUND(I108*H108,2)</f>
        <v>0</v>
      </c>
      <c r="K108" s="182" t="s">
        <v>144</v>
      </c>
      <c r="L108" s="53"/>
      <c r="M108" s="187" t="s">
        <v>20</v>
      </c>
      <c r="N108" s="188" t="s">
        <v>43</v>
      </c>
      <c r="O108" s="34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16" t="s">
        <v>163</v>
      </c>
      <c r="AT108" s="16" t="s">
        <v>140</v>
      </c>
      <c r="AU108" s="16" t="s">
        <v>80</v>
      </c>
      <c r="AY108" s="16" t="s">
        <v>137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6" t="s">
        <v>14</v>
      </c>
      <c r="BK108" s="191">
        <f>ROUND(I108*H108,2)</f>
        <v>0</v>
      </c>
      <c r="BL108" s="16" t="s">
        <v>163</v>
      </c>
      <c r="BM108" s="16" t="s">
        <v>286</v>
      </c>
    </row>
    <row r="109" spans="2:65" s="1" customFormat="1" ht="31.5" customHeight="1" x14ac:dyDescent="0.3">
      <c r="B109" s="33"/>
      <c r="C109" s="180" t="s">
        <v>163</v>
      </c>
      <c r="D109" s="180" t="s">
        <v>140</v>
      </c>
      <c r="E109" s="181" t="s">
        <v>214</v>
      </c>
      <c r="F109" s="182" t="s">
        <v>215</v>
      </c>
      <c r="G109" s="183" t="s">
        <v>143</v>
      </c>
      <c r="H109" s="184">
        <v>1.7809999999999999</v>
      </c>
      <c r="I109" s="185"/>
      <c r="J109" s="186">
        <f>ROUND(I109*H109,2)</f>
        <v>0</v>
      </c>
      <c r="K109" s="182" t="s">
        <v>144</v>
      </c>
      <c r="L109" s="53"/>
      <c r="M109" s="187" t="s">
        <v>20</v>
      </c>
      <c r="N109" s="188" t="s">
        <v>43</v>
      </c>
      <c r="O109" s="34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16" t="s">
        <v>163</v>
      </c>
      <c r="AT109" s="16" t="s">
        <v>140</v>
      </c>
      <c r="AU109" s="16" t="s">
        <v>80</v>
      </c>
      <c r="AY109" s="16" t="s">
        <v>137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6" t="s">
        <v>14</v>
      </c>
      <c r="BK109" s="191">
        <f>ROUND(I109*H109,2)</f>
        <v>0</v>
      </c>
      <c r="BL109" s="16" t="s">
        <v>163</v>
      </c>
      <c r="BM109" s="16" t="s">
        <v>287</v>
      </c>
    </row>
    <row r="110" spans="2:65" s="1" customFormat="1" ht="44.25" customHeight="1" x14ac:dyDescent="0.3">
      <c r="B110" s="33"/>
      <c r="C110" s="180" t="s">
        <v>217</v>
      </c>
      <c r="D110" s="180" t="s">
        <v>140</v>
      </c>
      <c r="E110" s="181" t="s">
        <v>218</v>
      </c>
      <c r="F110" s="182" t="s">
        <v>219</v>
      </c>
      <c r="G110" s="183" t="s">
        <v>143</v>
      </c>
      <c r="H110" s="184">
        <v>1.7809999999999999</v>
      </c>
      <c r="I110" s="185"/>
      <c r="J110" s="186">
        <f>ROUND(I110*H110,2)</f>
        <v>0</v>
      </c>
      <c r="K110" s="182" t="s">
        <v>144</v>
      </c>
      <c r="L110" s="53"/>
      <c r="M110" s="187" t="s">
        <v>20</v>
      </c>
      <c r="N110" s="228" t="s">
        <v>43</v>
      </c>
      <c r="O110" s="229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16" t="s">
        <v>163</v>
      </c>
      <c r="AT110" s="16" t="s">
        <v>140</v>
      </c>
      <c r="AU110" s="16" t="s">
        <v>80</v>
      </c>
      <c r="AY110" s="16" t="s">
        <v>137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6" t="s">
        <v>14</v>
      </c>
      <c r="BK110" s="191">
        <f>ROUND(I110*H110,2)</f>
        <v>0</v>
      </c>
      <c r="BL110" s="16" t="s">
        <v>163</v>
      </c>
      <c r="BM110" s="16" t="s">
        <v>288</v>
      </c>
    </row>
    <row r="111" spans="2:65" s="1" customFormat="1" ht="6.95" customHeight="1" x14ac:dyDescent="0.3">
      <c r="B111" s="48"/>
      <c r="C111" s="49"/>
      <c r="D111" s="49"/>
      <c r="E111" s="49"/>
      <c r="F111" s="49"/>
      <c r="G111" s="49"/>
      <c r="H111" s="49"/>
      <c r="I111" s="126"/>
      <c r="J111" s="49"/>
      <c r="K111" s="49"/>
      <c r="L111" s="53"/>
    </row>
  </sheetData>
  <sheetProtection algorithmName="SHA-512" hashValue="8bPQB10GShZPjbgGe2BWwyVw5JTXi487yNZMtdQzz/MgwkCUM2YcM14jVJgWkZfd8HqWsQM5yPPzmBVUCMU9wQ==" saltValue="SEe1kxDaKVyrBJzK7m4wPg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78"/>
      <c r="C1" s="278"/>
      <c r="D1" s="277" t="s">
        <v>1</v>
      </c>
      <c r="E1" s="278"/>
      <c r="F1" s="279" t="s">
        <v>443</v>
      </c>
      <c r="G1" s="284" t="s">
        <v>444</v>
      </c>
      <c r="H1" s="284"/>
      <c r="I1" s="285"/>
      <c r="J1" s="279" t="s">
        <v>445</v>
      </c>
      <c r="K1" s="277" t="s">
        <v>108</v>
      </c>
      <c r="L1" s="279" t="s">
        <v>446</v>
      </c>
      <c r="M1" s="279"/>
      <c r="N1" s="279"/>
      <c r="O1" s="279"/>
      <c r="P1" s="279"/>
      <c r="Q1" s="279"/>
      <c r="R1" s="279"/>
      <c r="S1" s="279"/>
      <c r="T1" s="279"/>
      <c r="U1" s="275"/>
      <c r="V1" s="27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6" t="s">
        <v>92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03"/>
      <c r="J3" s="18"/>
      <c r="K3" s="19"/>
      <c r="AT3" s="16" t="s">
        <v>80</v>
      </c>
    </row>
    <row r="4" spans="1:70" ht="36.950000000000003" customHeight="1" x14ac:dyDescent="0.3">
      <c r="B4" s="20"/>
      <c r="C4" s="21"/>
      <c r="D4" s="22" t="s">
        <v>109</v>
      </c>
      <c r="E4" s="21"/>
      <c r="F4" s="21"/>
      <c r="G4" s="21"/>
      <c r="H4" s="21"/>
      <c r="I4" s="104"/>
      <c r="J4" s="21"/>
      <c r="K4" s="23"/>
      <c r="M4" s="24" t="s">
        <v>10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104"/>
      <c r="J5" s="21"/>
      <c r="K5" s="23"/>
    </row>
    <row r="6" spans="1:70" x14ac:dyDescent="0.3">
      <c r="B6" s="20"/>
      <c r="C6" s="21"/>
      <c r="D6" s="29" t="s">
        <v>16</v>
      </c>
      <c r="E6" s="21"/>
      <c r="F6" s="21"/>
      <c r="G6" s="21"/>
      <c r="H6" s="21"/>
      <c r="I6" s="104"/>
      <c r="J6" s="21"/>
      <c r="K6" s="23"/>
    </row>
    <row r="7" spans="1:70" ht="22.5" customHeight="1" x14ac:dyDescent="0.3">
      <c r="B7" s="20"/>
      <c r="C7" s="21"/>
      <c r="D7" s="21"/>
      <c r="E7" s="271" t="str">
        <f>'Rekapitulace stavby'!K6</f>
        <v>ZŠ a MŠ podlahové krytiny</v>
      </c>
      <c r="F7" s="237"/>
      <c r="G7" s="237"/>
      <c r="H7" s="237"/>
      <c r="I7" s="104"/>
      <c r="J7" s="21"/>
      <c r="K7" s="23"/>
    </row>
    <row r="8" spans="1:70" s="1" customFormat="1" x14ac:dyDescent="0.3">
      <c r="B8" s="33"/>
      <c r="C8" s="34"/>
      <c r="D8" s="29" t="s">
        <v>110</v>
      </c>
      <c r="E8" s="34"/>
      <c r="F8" s="34"/>
      <c r="G8" s="34"/>
      <c r="H8" s="34"/>
      <c r="I8" s="105"/>
      <c r="J8" s="34"/>
      <c r="K8" s="37"/>
    </row>
    <row r="9" spans="1:70" s="1" customFormat="1" ht="36.950000000000003" customHeight="1" x14ac:dyDescent="0.3">
      <c r="B9" s="33"/>
      <c r="C9" s="34"/>
      <c r="D9" s="34"/>
      <c r="E9" s="272" t="s">
        <v>289</v>
      </c>
      <c r="F9" s="244"/>
      <c r="G9" s="244"/>
      <c r="H9" s="244"/>
      <c r="I9" s="105"/>
      <c r="J9" s="34"/>
      <c r="K9" s="37"/>
    </row>
    <row r="10" spans="1:70" s="1" customFormat="1" ht="13.5" x14ac:dyDescent="0.3">
      <c r="B10" s="33"/>
      <c r="C10" s="34"/>
      <c r="D10" s="34"/>
      <c r="E10" s="34"/>
      <c r="F10" s="34"/>
      <c r="G10" s="34"/>
      <c r="H10" s="34"/>
      <c r="I10" s="105"/>
      <c r="J10" s="34"/>
      <c r="K10" s="37"/>
    </row>
    <row r="11" spans="1:70" s="1" customFormat="1" ht="14.45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6" t="s">
        <v>21</v>
      </c>
      <c r="J11" s="27" t="s">
        <v>20</v>
      </c>
      <c r="K11" s="37"/>
    </row>
    <row r="12" spans="1:70" s="1" customFormat="1" ht="14.45" customHeight="1" x14ac:dyDescent="0.3">
      <c r="B12" s="33"/>
      <c r="C12" s="34"/>
      <c r="D12" s="29" t="s">
        <v>22</v>
      </c>
      <c r="E12" s="34"/>
      <c r="F12" s="27" t="s">
        <v>23</v>
      </c>
      <c r="G12" s="34"/>
      <c r="H12" s="34"/>
      <c r="I12" s="106" t="s">
        <v>24</v>
      </c>
      <c r="J12" s="107" t="str">
        <f>'Rekapitulace stavby'!AN8</f>
        <v>13.10.2016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105"/>
      <c r="J13" s="34"/>
      <c r="K13" s="37"/>
    </row>
    <row r="14" spans="1:70" s="1" customFormat="1" ht="14.45" customHeight="1" x14ac:dyDescent="0.3">
      <c r="B14" s="33"/>
      <c r="C14" s="34"/>
      <c r="D14" s="29" t="s">
        <v>28</v>
      </c>
      <c r="E14" s="34"/>
      <c r="F14" s="34"/>
      <c r="G14" s="34"/>
      <c r="H14" s="34"/>
      <c r="I14" s="106" t="s">
        <v>29</v>
      </c>
      <c r="J14" s="27" t="s">
        <v>20</v>
      </c>
      <c r="K14" s="37"/>
    </row>
    <row r="15" spans="1:70" s="1" customFormat="1" ht="18" customHeight="1" x14ac:dyDescent="0.3">
      <c r="B15" s="33"/>
      <c r="C15" s="34"/>
      <c r="D15" s="34"/>
      <c r="E15" s="27" t="s">
        <v>30</v>
      </c>
      <c r="F15" s="34"/>
      <c r="G15" s="34"/>
      <c r="H15" s="34"/>
      <c r="I15" s="106" t="s">
        <v>31</v>
      </c>
      <c r="J15" s="27" t="s">
        <v>20</v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105"/>
      <c r="J16" s="34"/>
      <c r="K16" s="37"/>
    </row>
    <row r="17" spans="2:11" s="1" customFormat="1" ht="14.45" customHeight="1" x14ac:dyDescent="0.3">
      <c r="B17" s="33"/>
      <c r="C17" s="34"/>
      <c r="D17" s="29" t="s">
        <v>32</v>
      </c>
      <c r="E17" s="34"/>
      <c r="F17" s="34"/>
      <c r="G17" s="34"/>
      <c r="H17" s="34"/>
      <c r="I17" s="106" t="s">
        <v>29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6" t="s">
        <v>31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105"/>
      <c r="J19" s="34"/>
      <c r="K19" s="37"/>
    </row>
    <row r="20" spans="2:11" s="1" customFormat="1" ht="14.45" customHeight="1" x14ac:dyDescent="0.3">
      <c r="B20" s="33"/>
      <c r="C20" s="34"/>
      <c r="D20" s="29" t="s">
        <v>34</v>
      </c>
      <c r="E20" s="34"/>
      <c r="F20" s="34"/>
      <c r="G20" s="34"/>
      <c r="H20" s="34"/>
      <c r="I20" s="106" t="s">
        <v>29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6" t="s">
        <v>31</v>
      </c>
      <c r="J21" s="27" t="str">
        <f>IF('Rekapitulace stavby'!AN17="","",'Rekapitulace stavby'!AN17)</f>
        <v/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105"/>
      <c r="J22" s="34"/>
      <c r="K22" s="37"/>
    </row>
    <row r="23" spans="2:11" s="1" customFormat="1" ht="14.45" customHeight="1" x14ac:dyDescent="0.3">
      <c r="B23" s="33"/>
      <c r="C23" s="34"/>
      <c r="D23" s="29" t="s">
        <v>37</v>
      </c>
      <c r="E23" s="34"/>
      <c r="F23" s="34"/>
      <c r="G23" s="34"/>
      <c r="H23" s="34"/>
      <c r="I23" s="105"/>
      <c r="J23" s="34"/>
      <c r="K23" s="37"/>
    </row>
    <row r="24" spans="2:11" s="6" customFormat="1" ht="22.5" customHeight="1" x14ac:dyDescent="0.3">
      <c r="B24" s="108"/>
      <c r="C24" s="109"/>
      <c r="D24" s="109"/>
      <c r="E24" s="240" t="s">
        <v>20</v>
      </c>
      <c r="F24" s="273"/>
      <c r="G24" s="273"/>
      <c r="H24" s="273"/>
      <c r="I24" s="110"/>
      <c r="J24" s="109"/>
      <c r="K24" s="111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105"/>
      <c r="J25" s="34"/>
      <c r="K25" s="37"/>
    </row>
    <row r="26" spans="2:11" s="1" customFormat="1" ht="6.95" customHeight="1" x14ac:dyDescent="0.3">
      <c r="B26" s="33"/>
      <c r="C26" s="34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 x14ac:dyDescent="0.3">
      <c r="B27" s="33"/>
      <c r="C27" s="34"/>
      <c r="D27" s="114" t="s">
        <v>38</v>
      </c>
      <c r="E27" s="34"/>
      <c r="F27" s="34"/>
      <c r="G27" s="34"/>
      <c r="H27" s="34"/>
      <c r="I27" s="105"/>
      <c r="J27" s="115">
        <f>ROUND(J80,2)</f>
        <v>0</v>
      </c>
      <c r="K27" s="37"/>
    </row>
    <row r="28" spans="2:11" s="1" customFormat="1" ht="6.95" customHeight="1" x14ac:dyDescent="0.3">
      <c r="B28" s="33"/>
      <c r="C28" s="34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5" customHeight="1" x14ac:dyDescent="0.3">
      <c r="B29" s="33"/>
      <c r="C29" s="34"/>
      <c r="D29" s="34"/>
      <c r="E29" s="34"/>
      <c r="F29" s="38" t="s">
        <v>40</v>
      </c>
      <c r="G29" s="34"/>
      <c r="H29" s="34"/>
      <c r="I29" s="116" t="s">
        <v>39</v>
      </c>
      <c r="J29" s="38" t="s">
        <v>41</v>
      </c>
      <c r="K29" s="37"/>
    </row>
    <row r="30" spans="2:11" s="1" customFormat="1" ht="14.45" customHeight="1" x14ac:dyDescent="0.3">
      <c r="B30" s="33"/>
      <c r="C30" s="34"/>
      <c r="D30" s="41" t="s">
        <v>42</v>
      </c>
      <c r="E30" s="41" t="s">
        <v>43</v>
      </c>
      <c r="F30" s="117">
        <f>ROUND(SUM(BE80:BE110), 2)</f>
        <v>0</v>
      </c>
      <c r="G30" s="34"/>
      <c r="H30" s="34"/>
      <c r="I30" s="118">
        <v>0.21</v>
      </c>
      <c r="J30" s="117">
        <f>ROUND(ROUND((SUM(BE80:BE110)),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44</v>
      </c>
      <c r="F31" s="117">
        <f>ROUND(SUM(BF80:BF110), 2)</f>
        <v>0</v>
      </c>
      <c r="G31" s="34"/>
      <c r="H31" s="34"/>
      <c r="I31" s="118">
        <v>0.15</v>
      </c>
      <c r="J31" s="117">
        <f>ROUND(ROUND((SUM(BF80:BF110)),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45</v>
      </c>
      <c r="F32" s="117">
        <f>ROUND(SUM(BG80:BG110), 2)</f>
        <v>0</v>
      </c>
      <c r="G32" s="34"/>
      <c r="H32" s="34"/>
      <c r="I32" s="118">
        <v>0.21</v>
      </c>
      <c r="J32" s="117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46</v>
      </c>
      <c r="F33" s="117">
        <f>ROUND(SUM(BH80:BH110), 2)</f>
        <v>0</v>
      </c>
      <c r="G33" s="34"/>
      <c r="H33" s="34"/>
      <c r="I33" s="118">
        <v>0.15</v>
      </c>
      <c r="J33" s="117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47</v>
      </c>
      <c r="F34" s="117">
        <f>ROUND(SUM(BI80:BI110), 2)</f>
        <v>0</v>
      </c>
      <c r="G34" s="34"/>
      <c r="H34" s="34"/>
      <c r="I34" s="118">
        <v>0</v>
      </c>
      <c r="J34" s="117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105"/>
      <c r="J35" s="34"/>
      <c r="K35" s="37"/>
    </row>
    <row r="36" spans="2:11" s="1" customFormat="1" ht="25.35" customHeight="1" x14ac:dyDescent="0.3">
      <c r="B36" s="33"/>
      <c r="C36" s="119"/>
      <c r="D36" s="120" t="s">
        <v>48</v>
      </c>
      <c r="E36" s="71"/>
      <c r="F36" s="71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126"/>
      <c r="J37" s="49"/>
      <c r="K37" s="50"/>
    </row>
    <row r="41" spans="2:11" s="1" customFormat="1" ht="6.95" customHeight="1" x14ac:dyDescent="0.3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50000000000003" customHeight="1" x14ac:dyDescent="0.3">
      <c r="B42" s="33"/>
      <c r="C42" s="22" t="s">
        <v>112</v>
      </c>
      <c r="D42" s="34"/>
      <c r="E42" s="34"/>
      <c r="F42" s="34"/>
      <c r="G42" s="34"/>
      <c r="H42" s="34"/>
      <c r="I42" s="105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105"/>
      <c r="J43" s="34"/>
      <c r="K43" s="37"/>
    </row>
    <row r="44" spans="2:11" s="1" customFormat="1" ht="14.45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5"/>
      <c r="J44" s="34"/>
      <c r="K44" s="37"/>
    </row>
    <row r="45" spans="2:11" s="1" customFormat="1" ht="22.5" customHeight="1" x14ac:dyDescent="0.3">
      <c r="B45" s="33"/>
      <c r="C45" s="34"/>
      <c r="D45" s="34"/>
      <c r="E45" s="271" t="str">
        <f>E7</f>
        <v>ZŠ a MŠ podlahové krytiny</v>
      </c>
      <c r="F45" s="244"/>
      <c r="G45" s="244"/>
      <c r="H45" s="244"/>
      <c r="I45" s="105"/>
      <c r="J45" s="34"/>
      <c r="K45" s="37"/>
    </row>
    <row r="46" spans="2:11" s="1" customFormat="1" ht="14.45" customHeight="1" x14ac:dyDescent="0.3">
      <c r="B46" s="33"/>
      <c r="C46" s="29" t="s">
        <v>110</v>
      </c>
      <c r="D46" s="34"/>
      <c r="E46" s="34"/>
      <c r="F46" s="34"/>
      <c r="G46" s="34"/>
      <c r="H46" s="34"/>
      <c r="I46" s="105"/>
      <c r="J46" s="34"/>
      <c r="K46" s="37"/>
    </row>
    <row r="47" spans="2:11" s="1" customFormat="1" ht="23.25" customHeight="1" x14ac:dyDescent="0.3">
      <c r="B47" s="33"/>
      <c r="C47" s="34"/>
      <c r="D47" s="34"/>
      <c r="E47" s="272" t="str">
        <f>E9</f>
        <v>9. - MŠ Ladova</v>
      </c>
      <c r="F47" s="244"/>
      <c r="G47" s="244"/>
      <c r="H47" s="244"/>
      <c r="I47" s="105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105"/>
      <c r="J48" s="34"/>
      <c r="K48" s="37"/>
    </row>
    <row r="49" spans="2:47" s="1" customFormat="1" ht="18" customHeight="1" x14ac:dyDescent="0.3">
      <c r="B49" s="33"/>
      <c r="C49" s="29" t="s">
        <v>22</v>
      </c>
      <c r="D49" s="34"/>
      <c r="E49" s="34"/>
      <c r="F49" s="27" t="str">
        <f>F12</f>
        <v>Litvínov</v>
      </c>
      <c r="G49" s="34"/>
      <c r="H49" s="34"/>
      <c r="I49" s="106" t="s">
        <v>24</v>
      </c>
      <c r="J49" s="107" t="str">
        <f>IF(J12="","",J12)</f>
        <v>13.10.2016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105"/>
      <c r="J50" s="34"/>
      <c r="K50" s="37"/>
    </row>
    <row r="51" spans="2:47" s="1" customFormat="1" x14ac:dyDescent="0.3">
      <c r="B51" s="33"/>
      <c r="C51" s="29" t="s">
        <v>28</v>
      </c>
      <c r="D51" s="34"/>
      <c r="E51" s="34"/>
      <c r="F51" s="27" t="str">
        <f>E15</f>
        <v>Město Litvínov</v>
      </c>
      <c r="G51" s="34"/>
      <c r="H51" s="34"/>
      <c r="I51" s="106" t="s">
        <v>34</v>
      </c>
      <c r="J51" s="27" t="str">
        <f>E21</f>
        <v xml:space="preserve"> </v>
      </c>
      <c r="K51" s="37"/>
    </row>
    <row r="52" spans="2:47" s="1" customFormat="1" ht="14.45" customHeight="1" x14ac:dyDescent="0.3">
      <c r="B52" s="33"/>
      <c r="C52" s="29" t="s">
        <v>32</v>
      </c>
      <c r="D52" s="34"/>
      <c r="E52" s="34"/>
      <c r="F52" s="27" t="str">
        <f>IF(E18="","",E18)</f>
        <v/>
      </c>
      <c r="G52" s="34"/>
      <c r="H52" s="34"/>
      <c r="I52" s="105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5"/>
      <c r="J53" s="34"/>
      <c r="K53" s="37"/>
    </row>
    <row r="54" spans="2:47" s="1" customFormat="1" ht="29.25" customHeight="1" x14ac:dyDescent="0.3">
      <c r="B54" s="33"/>
      <c r="C54" s="131" t="s">
        <v>113</v>
      </c>
      <c r="D54" s="119"/>
      <c r="E54" s="119"/>
      <c r="F54" s="119"/>
      <c r="G54" s="119"/>
      <c r="H54" s="119"/>
      <c r="I54" s="132"/>
      <c r="J54" s="133" t="s">
        <v>114</v>
      </c>
      <c r="K54" s="134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5"/>
      <c r="J55" s="34"/>
      <c r="K55" s="37"/>
    </row>
    <row r="56" spans="2:47" s="1" customFormat="1" ht="29.25" customHeight="1" x14ac:dyDescent="0.3">
      <c r="B56" s="33"/>
      <c r="C56" s="135" t="s">
        <v>115</v>
      </c>
      <c r="D56" s="34"/>
      <c r="E56" s="34"/>
      <c r="F56" s="34"/>
      <c r="G56" s="34"/>
      <c r="H56" s="34"/>
      <c r="I56" s="105"/>
      <c r="J56" s="115">
        <f>J80</f>
        <v>0</v>
      </c>
      <c r="K56" s="37"/>
      <c r="AU56" s="16" t="s">
        <v>116</v>
      </c>
    </row>
    <row r="57" spans="2:47" s="7" customFormat="1" ht="24.95" customHeight="1" x14ac:dyDescent="0.3">
      <c r="B57" s="136"/>
      <c r="C57" s="137"/>
      <c r="D57" s="138" t="s">
        <v>117</v>
      </c>
      <c r="E57" s="139"/>
      <c r="F57" s="139"/>
      <c r="G57" s="139"/>
      <c r="H57" s="139"/>
      <c r="I57" s="140"/>
      <c r="J57" s="141">
        <f>J81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118</v>
      </c>
      <c r="E58" s="146"/>
      <c r="F58" s="146"/>
      <c r="G58" s="146"/>
      <c r="H58" s="146"/>
      <c r="I58" s="147"/>
      <c r="J58" s="148">
        <f>J82</f>
        <v>0</v>
      </c>
      <c r="K58" s="149"/>
    </row>
    <row r="59" spans="2:47" s="7" customFormat="1" ht="24.95" customHeight="1" x14ac:dyDescent="0.3">
      <c r="B59" s="136"/>
      <c r="C59" s="137"/>
      <c r="D59" s="138" t="s">
        <v>119</v>
      </c>
      <c r="E59" s="139"/>
      <c r="F59" s="139"/>
      <c r="G59" s="139"/>
      <c r="H59" s="139"/>
      <c r="I59" s="140"/>
      <c r="J59" s="141">
        <f>J87</f>
        <v>0</v>
      </c>
      <c r="K59" s="142"/>
    </row>
    <row r="60" spans="2:47" s="8" customFormat="1" ht="19.899999999999999" customHeight="1" x14ac:dyDescent="0.3">
      <c r="B60" s="143"/>
      <c r="C60" s="144"/>
      <c r="D60" s="145" t="s">
        <v>120</v>
      </c>
      <c r="E60" s="146"/>
      <c r="F60" s="146"/>
      <c r="G60" s="146"/>
      <c r="H60" s="146"/>
      <c r="I60" s="147"/>
      <c r="J60" s="148">
        <f>J88</f>
        <v>0</v>
      </c>
      <c r="K60" s="149"/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105"/>
      <c r="J61" s="34"/>
      <c r="K61" s="37"/>
    </row>
    <row r="62" spans="2:47" s="1" customFormat="1" ht="6.95" customHeight="1" x14ac:dyDescent="0.3">
      <c r="B62" s="48"/>
      <c r="C62" s="49"/>
      <c r="D62" s="49"/>
      <c r="E62" s="49"/>
      <c r="F62" s="49"/>
      <c r="G62" s="49"/>
      <c r="H62" s="49"/>
      <c r="I62" s="126"/>
      <c r="J62" s="49"/>
      <c r="K62" s="50"/>
    </row>
    <row r="66" spans="2:63" s="1" customFormat="1" ht="6.95" customHeight="1" x14ac:dyDescent="0.3">
      <c r="B66" s="51"/>
      <c r="C66" s="52"/>
      <c r="D66" s="52"/>
      <c r="E66" s="52"/>
      <c r="F66" s="52"/>
      <c r="G66" s="52"/>
      <c r="H66" s="52"/>
      <c r="I66" s="129"/>
      <c r="J66" s="52"/>
      <c r="K66" s="52"/>
      <c r="L66" s="53"/>
    </row>
    <row r="67" spans="2:63" s="1" customFormat="1" ht="36.950000000000003" customHeight="1" x14ac:dyDescent="0.3">
      <c r="B67" s="33"/>
      <c r="C67" s="54" t="s">
        <v>121</v>
      </c>
      <c r="D67" s="55"/>
      <c r="E67" s="55"/>
      <c r="F67" s="55"/>
      <c r="G67" s="55"/>
      <c r="H67" s="55"/>
      <c r="I67" s="150"/>
      <c r="J67" s="55"/>
      <c r="K67" s="55"/>
      <c r="L67" s="53"/>
    </row>
    <row r="68" spans="2:63" s="1" customFormat="1" ht="6.95" customHeight="1" x14ac:dyDescent="0.3">
      <c r="B68" s="33"/>
      <c r="C68" s="55"/>
      <c r="D68" s="55"/>
      <c r="E68" s="55"/>
      <c r="F68" s="55"/>
      <c r="G68" s="55"/>
      <c r="H68" s="55"/>
      <c r="I68" s="150"/>
      <c r="J68" s="55"/>
      <c r="K68" s="55"/>
      <c r="L68" s="53"/>
    </row>
    <row r="69" spans="2:63" s="1" customFormat="1" ht="14.45" customHeight="1" x14ac:dyDescent="0.3">
      <c r="B69" s="33"/>
      <c r="C69" s="57" t="s">
        <v>16</v>
      </c>
      <c r="D69" s="55"/>
      <c r="E69" s="55"/>
      <c r="F69" s="55"/>
      <c r="G69" s="55"/>
      <c r="H69" s="55"/>
      <c r="I69" s="150"/>
      <c r="J69" s="55"/>
      <c r="K69" s="55"/>
      <c r="L69" s="53"/>
    </row>
    <row r="70" spans="2:63" s="1" customFormat="1" ht="22.5" customHeight="1" x14ac:dyDescent="0.3">
      <c r="B70" s="33"/>
      <c r="C70" s="55"/>
      <c r="D70" s="55"/>
      <c r="E70" s="274" t="str">
        <f>E7</f>
        <v>ZŠ a MŠ podlahové krytiny</v>
      </c>
      <c r="F70" s="255"/>
      <c r="G70" s="255"/>
      <c r="H70" s="255"/>
      <c r="I70" s="150"/>
      <c r="J70" s="55"/>
      <c r="K70" s="55"/>
      <c r="L70" s="53"/>
    </row>
    <row r="71" spans="2:63" s="1" customFormat="1" ht="14.45" customHeight="1" x14ac:dyDescent="0.3">
      <c r="B71" s="33"/>
      <c r="C71" s="57" t="s">
        <v>110</v>
      </c>
      <c r="D71" s="55"/>
      <c r="E71" s="55"/>
      <c r="F71" s="55"/>
      <c r="G71" s="55"/>
      <c r="H71" s="55"/>
      <c r="I71" s="150"/>
      <c r="J71" s="55"/>
      <c r="K71" s="55"/>
      <c r="L71" s="53"/>
    </row>
    <row r="72" spans="2:63" s="1" customFormat="1" ht="23.25" customHeight="1" x14ac:dyDescent="0.3">
      <c r="B72" s="33"/>
      <c r="C72" s="55"/>
      <c r="D72" s="55"/>
      <c r="E72" s="252" t="str">
        <f>E9</f>
        <v>9. - MŠ Ladova</v>
      </c>
      <c r="F72" s="255"/>
      <c r="G72" s="255"/>
      <c r="H72" s="255"/>
      <c r="I72" s="150"/>
      <c r="J72" s="55"/>
      <c r="K72" s="55"/>
      <c r="L72" s="53"/>
    </row>
    <row r="73" spans="2:63" s="1" customFormat="1" ht="6.95" customHeight="1" x14ac:dyDescent="0.3">
      <c r="B73" s="33"/>
      <c r="C73" s="55"/>
      <c r="D73" s="55"/>
      <c r="E73" s="55"/>
      <c r="F73" s="55"/>
      <c r="G73" s="55"/>
      <c r="H73" s="55"/>
      <c r="I73" s="150"/>
      <c r="J73" s="55"/>
      <c r="K73" s="55"/>
      <c r="L73" s="53"/>
    </row>
    <row r="74" spans="2:63" s="1" customFormat="1" ht="18" customHeight="1" x14ac:dyDescent="0.3">
      <c r="B74" s="33"/>
      <c r="C74" s="57" t="s">
        <v>22</v>
      </c>
      <c r="D74" s="55"/>
      <c r="E74" s="55"/>
      <c r="F74" s="151" t="str">
        <f>F12</f>
        <v>Litvínov</v>
      </c>
      <c r="G74" s="55"/>
      <c r="H74" s="55"/>
      <c r="I74" s="152" t="s">
        <v>24</v>
      </c>
      <c r="J74" s="65" t="str">
        <f>IF(J12="","",J12)</f>
        <v>13.10.2016</v>
      </c>
      <c r="K74" s="55"/>
      <c r="L74" s="53"/>
    </row>
    <row r="75" spans="2:63" s="1" customFormat="1" ht="6.95" customHeight="1" x14ac:dyDescent="0.3">
      <c r="B75" s="33"/>
      <c r="C75" s="55"/>
      <c r="D75" s="55"/>
      <c r="E75" s="55"/>
      <c r="F75" s="55"/>
      <c r="G75" s="55"/>
      <c r="H75" s="55"/>
      <c r="I75" s="150"/>
      <c r="J75" s="55"/>
      <c r="K75" s="55"/>
      <c r="L75" s="53"/>
    </row>
    <row r="76" spans="2:63" s="1" customFormat="1" x14ac:dyDescent="0.3">
      <c r="B76" s="33"/>
      <c r="C76" s="57" t="s">
        <v>28</v>
      </c>
      <c r="D76" s="55"/>
      <c r="E76" s="55"/>
      <c r="F76" s="151" t="str">
        <f>E15</f>
        <v>Město Litvínov</v>
      </c>
      <c r="G76" s="55"/>
      <c r="H76" s="55"/>
      <c r="I76" s="152" t="s">
        <v>34</v>
      </c>
      <c r="J76" s="151" t="str">
        <f>E21</f>
        <v xml:space="preserve"> </v>
      </c>
      <c r="K76" s="55"/>
      <c r="L76" s="53"/>
    </row>
    <row r="77" spans="2:63" s="1" customFormat="1" ht="14.45" customHeight="1" x14ac:dyDescent="0.3">
      <c r="B77" s="33"/>
      <c r="C77" s="57" t="s">
        <v>32</v>
      </c>
      <c r="D77" s="55"/>
      <c r="E77" s="55"/>
      <c r="F77" s="151" t="str">
        <f>IF(E18="","",E18)</f>
        <v/>
      </c>
      <c r="G77" s="55"/>
      <c r="H77" s="55"/>
      <c r="I77" s="150"/>
      <c r="J77" s="55"/>
      <c r="K77" s="55"/>
      <c r="L77" s="53"/>
    </row>
    <row r="78" spans="2:63" s="1" customFormat="1" ht="10.35" customHeight="1" x14ac:dyDescent="0.3">
      <c r="B78" s="33"/>
      <c r="C78" s="55"/>
      <c r="D78" s="55"/>
      <c r="E78" s="55"/>
      <c r="F78" s="55"/>
      <c r="G78" s="55"/>
      <c r="H78" s="55"/>
      <c r="I78" s="150"/>
      <c r="J78" s="55"/>
      <c r="K78" s="55"/>
      <c r="L78" s="53"/>
    </row>
    <row r="79" spans="2:63" s="9" customFormat="1" ht="29.25" customHeight="1" x14ac:dyDescent="0.3">
      <c r="B79" s="153"/>
      <c r="C79" s="154" t="s">
        <v>122</v>
      </c>
      <c r="D79" s="155" t="s">
        <v>57</v>
      </c>
      <c r="E79" s="155" t="s">
        <v>53</v>
      </c>
      <c r="F79" s="155" t="s">
        <v>123</v>
      </c>
      <c r="G79" s="155" t="s">
        <v>124</v>
      </c>
      <c r="H79" s="155" t="s">
        <v>125</v>
      </c>
      <c r="I79" s="156" t="s">
        <v>126</v>
      </c>
      <c r="J79" s="155" t="s">
        <v>114</v>
      </c>
      <c r="K79" s="157" t="s">
        <v>127</v>
      </c>
      <c r="L79" s="158"/>
      <c r="M79" s="73" t="s">
        <v>128</v>
      </c>
      <c r="N79" s="74" t="s">
        <v>42</v>
      </c>
      <c r="O79" s="74" t="s">
        <v>129</v>
      </c>
      <c r="P79" s="74" t="s">
        <v>130</v>
      </c>
      <c r="Q79" s="74" t="s">
        <v>131</v>
      </c>
      <c r="R79" s="74" t="s">
        <v>132</v>
      </c>
      <c r="S79" s="74" t="s">
        <v>133</v>
      </c>
      <c r="T79" s="75" t="s">
        <v>134</v>
      </c>
    </row>
    <row r="80" spans="2:63" s="1" customFormat="1" ht="29.25" customHeight="1" x14ac:dyDescent="0.35">
      <c r="B80" s="33"/>
      <c r="C80" s="79" t="s">
        <v>115</v>
      </c>
      <c r="D80" s="55"/>
      <c r="E80" s="55"/>
      <c r="F80" s="55"/>
      <c r="G80" s="55"/>
      <c r="H80" s="55"/>
      <c r="I80" s="150"/>
      <c r="J80" s="159">
        <f>BK80</f>
        <v>0</v>
      </c>
      <c r="K80" s="55"/>
      <c r="L80" s="53"/>
      <c r="M80" s="76"/>
      <c r="N80" s="77"/>
      <c r="O80" s="77"/>
      <c r="P80" s="160">
        <f>P81+P87</f>
        <v>0</v>
      </c>
      <c r="Q80" s="77"/>
      <c r="R80" s="160">
        <f>R81+R87</f>
        <v>2.0181072000000002</v>
      </c>
      <c r="S80" s="77"/>
      <c r="T80" s="161">
        <f>T81+T87</f>
        <v>0.63240000000000007</v>
      </c>
      <c r="AT80" s="16" t="s">
        <v>71</v>
      </c>
      <c r="AU80" s="16" t="s">
        <v>116</v>
      </c>
      <c r="BK80" s="162">
        <f>BK81+BK87</f>
        <v>0</v>
      </c>
    </row>
    <row r="81" spans="2:65" s="10" customFormat="1" ht="37.35" customHeight="1" x14ac:dyDescent="0.35">
      <c r="B81" s="163"/>
      <c r="C81" s="164"/>
      <c r="D81" s="165" t="s">
        <v>71</v>
      </c>
      <c r="E81" s="166" t="s">
        <v>135</v>
      </c>
      <c r="F81" s="166" t="s">
        <v>136</v>
      </c>
      <c r="G81" s="164"/>
      <c r="H81" s="164"/>
      <c r="I81" s="167"/>
      <c r="J81" s="168">
        <f>BK81</f>
        <v>0</v>
      </c>
      <c r="K81" s="164"/>
      <c r="L81" s="169"/>
      <c r="M81" s="170"/>
      <c r="N81" s="171"/>
      <c r="O81" s="171"/>
      <c r="P81" s="172">
        <f>P82</f>
        <v>0</v>
      </c>
      <c r="Q81" s="171"/>
      <c r="R81" s="172">
        <f>R82</f>
        <v>0</v>
      </c>
      <c r="S81" s="171"/>
      <c r="T81" s="173">
        <f>T82</f>
        <v>0</v>
      </c>
      <c r="AR81" s="174" t="s">
        <v>14</v>
      </c>
      <c r="AT81" s="175" t="s">
        <v>71</v>
      </c>
      <c r="AU81" s="175" t="s">
        <v>72</v>
      </c>
      <c r="AY81" s="174" t="s">
        <v>137</v>
      </c>
      <c r="BK81" s="176">
        <f>BK82</f>
        <v>0</v>
      </c>
    </row>
    <row r="82" spans="2:65" s="10" customFormat="1" ht="19.899999999999999" customHeight="1" x14ac:dyDescent="0.3">
      <c r="B82" s="163"/>
      <c r="C82" s="164"/>
      <c r="D82" s="177" t="s">
        <v>71</v>
      </c>
      <c r="E82" s="178" t="s">
        <v>138</v>
      </c>
      <c r="F82" s="178" t="s">
        <v>139</v>
      </c>
      <c r="G82" s="164"/>
      <c r="H82" s="164"/>
      <c r="I82" s="167"/>
      <c r="J82" s="179">
        <f>BK82</f>
        <v>0</v>
      </c>
      <c r="K82" s="164"/>
      <c r="L82" s="169"/>
      <c r="M82" s="170"/>
      <c r="N82" s="171"/>
      <c r="O82" s="171"/>
      <c r="P82" s="172">
        <f>SUM(P83:P86)</f>
        <v>0</v>
      </c>
      <c r="Q82" s="171"/>
      <c r="R82" s="172">
        <f>SUM(R83:R86)</f>
        <v>0</v>
      </c>
      <c r="S82" s="171"/>
      <c r="T82" s="173">
        <f>SUM(T83:T86)</f>
        <v>0</v>
      </c>
      <c r="AR82" s="174" t="s">
        <v>14</v>
      </c>
      <c r="AT82" s="175" t="s">
        <v>71</v>
      </c>
      <c r="AU82" s="175" t="s">
        <v>14</v>
      </c>
      <c r="AY82" s="174" t="s">
        <v>137</v>
      </c>
      <c r="BK82" s="176">
        <f>SUM(BK83:BK86)</f>
        <v>0</v>
      </c>
    </row>
    <row r="83" spans="2:65" s="1" customFormat="1" ht="31.5" customHeight="1" x14ac:dyDescent="0.3">
      <c r="B83" s="33"/>
      <c r="C83" s="180" t="s">
        <v>14</v>
      </c>
      <c r="D83" s="180" t="s">
        <v>140</v>
      </c>
      <c r="E83" s="181" t="s">
        <v>141</v>
      </c>
      <c r="F83" s="182" t="s">
        <v>142</v>
      </c>
      <c r="G83" s="183" t="s">
        <v>143</v>
      </c>
      <c r="H83" s="184">
        <v>0.63200000000000001</v>
      </c>
      <c r="I83" s="185"/>
      <c r="J83" s="186">
        <f>ROUND(I83*H83,2)</f>
        <v>0</v>
      </c>
      <c r="K83" s="182" t="s">
        <v>144</v>
      </c>
      <c r="L83" s="53"/>
      <c r="M83" s="187" t="s">
        <v>20</v>
      </c>
      <c r="N83" s="188" t="s">
        <v>43</v>
      </c>
      <c r="O83" s="34"/>
      <c r="P83" s="189">
        <f>O83*H83</f>
        <v>0</v>
      </c>
      <c r="Q83" s="189">
        <v>0</v>
      </c>
      <c r="R83" s="189">
        <f>Q83*H83</f>
        <v>0</v>
      </c>
      <c r="S83" s="189">
        <v>0</v>
      </c>
      <c r="T83" s="190">
        <f>S83*H83</f>
        <v>0</v>
      </c>
      <c r="AR83" s="16" t="s">
        <v>145</v>
      </c>
      <c r="AT83" s="16" t="s">
        <v>140</v>
      </c>
      <c r="AU83" s="16" t="s">
        <v>80</v>
      </c>
      <c r="AY83" s="16" t="s">
        <v>137</v>
      </c>
      <c r="BE83" s="191">
        <f>IF(N83="základní",J83,0)</f>
        <v>0</v>
      </c>
      <c r="BF83" s="191">
        <f>IF(N83="snížená",J83,0)</f>
        <v>0</v>
      </c>
      <c r="BG83" s="191">
        <f>IF(N83="zákl. přenesená",J83,0)</f>
        <v>0</v>
      </c>
      <c r="BH83" s="191">
        <f>IF(N83="sníž. přenesená",J83,0)</f>
        <v>0</v>
      </c>
      <c r="BI83" s="191">
        <f>IF(N83="nulová",J83,0)</f>
        <v>0</v>
      </c>
      <c r="BJ83" s="16" t="s">
        <v>14</v>
      </c>
      <c r="BK83" s="191">
        <f>ROUND(I83*H83,2)</f>
        <v>0</v>
      </c>
      <c r="BL83" s="16" t="s">
        <v>145</v>
      </c>
      <c r="BM83" s="16" t="s">
        <v>290</v>
      </c>
    </row>
    <row r="84" spans="2:65" s="1" customFormat="1" ht="31.5" customHeight="1" x14ac:dyDescent="0.3">
      <c r="B84" s="33"/>
      <c r="C84" s="180" t="s">
        <v>80</v>
      </c>
      <c r="D84" s="180" t="s">
        <v>140</v>
      </c>
      <c r="E84" s="181" t="s">
        <v>147</v>
      </c>
      <c r="F84" s="182" t="s">
        <v>148</v>
      </c>
      <c r="G84" s="183" t="s">
        <v>143</v>
      </c>
      <c r="H84" s="184">
        <v>6.32</v>
      </c>
      <c r="I84" s="185"/>
      <c r="J84" s="186">
        <f>ROUND(I84*H84,2)</f>
        <v>0</v>
      </c>
      <c r="K84" s="182" t="s">
        <v>144</v>
      </c>
      <c r="L84" s="53"/>
      <c r="M84" s="187" t="s">
        <v>20</v>
      </c>
      <c r="N84" s="188" t="s">
        <v>43</v>
      </c>
      <c r="O84" s="34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AR84" s="16" t="s">
        <v>145</v>
      </c>
      <c r="AT84" s="16" t="s">
        <v>140</v>
      </c>
      <c r="AU84" s="16" t="s">
        <v>80</v>
      </c>
      <c r="AY84" s="16" t="s">
        <v>137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16" t="s">
        <v>14</v>
      </c>
      <c r="BK84" s="191">
        <f>ROUND(I84*H84,2)</f>
        <v>0</v>
      </c>
      <c r="BL84" s="16" t="s">
        <v>145</v>
      </c>
      <c r="BM84" s="16" t="s">
        <v>291</v>
      </c>
    </row>
    <row r="85" spans="2:65" s="11" customFormat="1" ht="13.5" x14ac:dyDescent="0.3">
      <c r="B85" s="192"/>
      <c r="C85" s="193"/>
      <c r="D85" s="194" t="s">
        <v>150</v>
      </c>
      <c r="E85" s="193"/>
      <c r="F85" s="195" t="s">
        <v>292</v>
      </c>
      <c r="G85" s="193"/>
      <c r="H85" s="196">
        <v>6.32</v>
      </c>
      <c r="I85" s="197"/>
      <c r="J85" s="193"/>
      <c r="K85" s="193"/>
      <c r="L85" s="198"/>
      <c r="M85" s="199"/>
      <c r="N85" s="200"/>
      <c r="O85" s="200"/>
      <c r="P85" s="200"/>
      <c r="Q85" s="200"/>
      <c r="R85" s="200"/>
      <c r="S85" s="200"/>
      <c r="T85" s="201"/>
      <c r="AT85" s="202" t="s">
        <v>150</v>
      </c>
      <c r="AU85" s="202" t="s">
        <v>80</v>
      </c>
      <c r="AV85" s="11" t="s">
        <v>80</v>
      </c>
      <c r="AW85" s="11" t="s">
        <v>4</v>
      </c>
      <c r="AX85" s="11" t="s">
        <v>14</v>
      </c>
      <c r="AY85" s="202" t="s">
        <v>137</v>
      </c>
    </row>
    <row r="86" spans="2:65" s="1" customFormat="1" ht="22.5" customHeight="1" x14ac:dyDescent="0.3">
      <c r="B86" s="33"/>
      <c r="C86" s="180" t="s">
        <v>152</v>
      </c>
      <c r="D86" s="180" t="s">
        <v>140</v>
      </c>
      <c r="E86" s="181" t="s">
        <v>153</v>
      </c>
      <c r="F86" s="182" t="s">
        <v>154</v>
      </c>
      <c r="G86" s="183" t="s">
        <v>143</v>
      </c>
      <c r="H86" s="184">
        <v>0.63200000000000001</v>
      </c>
      <c r="I86" s="185"/>
      <c r="J86" s="186">
        <f>ROUND(I86*H86,2)</f>
        <v>0</v>
      </c>
      <c r="K86" s="182" t="s">
        <v>144</v>
      </c>
      <c r="L86" s="53"/>
      <c r="M86" s="187" t="s">
        <v>20</v>
      </c>
      <c r="N86" s="188" t="s">
        <v>43</v>
      </c>
      <c r="O86" s="34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AR86" s="16" t="s">
        <v>145</v>
      </c>
      <c r="AT86" s="16" t="s">
        <v>140</v>
      </c>
      <c r="AU86" s="16" t="s">
        <v>80</v>
      </c>
      <c r="AY86" s="16" t="s">
        <v>137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6" t="s">
        <v>14</v>
      </c>
      <c r="BK86" s="191">
        <f>ROUND(I86*H86,2)</f>
        <v>0</v>
      </c>
      <c r="BL86" s="16" t="s">
        <v>145</v>
      </c>
      <c r="BM86" s="16" t="s">
        <v>293</v>
      </c>
    </row>
    <row r="87" spans="2:65" s="10" customFormat="1" ht="37.35" customHeight="1" x14ac:dyDescent="0.35">
      <c r="B87" s="163"/>
      <c r="C87" s="164"/>
      <c r="D87" s="165" t="s">
        <v>71</v>
      </c>
      <c r="E87" s="166" t="s">
        <v>156</v>
      </c>
      <c r="F87" s="166" t="s">
        <v>157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P88</f>
        <v>0</v>
      </c>
      <c r="Q87" s="171"/>
      <c r="R87" s="172">
        <f>R88</f>
        <v>2.0181072000000002</v>
      </c>
      <c r="S87" s="171"/>
      <c r="T87" s="173">
        <f>T88</f>
        <v>0.63240000000000007</v>
      </c>
      <c r="AR87" s="174" t="s">
        <v>80</v>
      </c>
      <c r="AT87" s="175" t="s">
        <v>71</v>
      </c>
      <c r="AU87" s="175" t="s">
        <v>72</v>
      </c>
      <c r="AY87" s="174" t="s">
        <v>137</v>
      </c>
      <c r="BK87" s="176">
        <f>BK88</f>
        <v>0</v>
      </c>
    </row>
    <row r="88" spans="2:65" s="10" customFormat="1" ht="19.899999999999999" customHeight="1" x14ac:dyDescent="0.3">
      <c r="B88" s="163"/>
      <c r="C88" s="164"/>
      <c r="D88" s="177" t="s">
        <v>71</v>
      </c>
      <c r="E88" s="178" t="s">
        <v>158</v>
      </c>
      <c r="F88" s="178" t="s">
        <v>159</v>
      </c>
      <c r="G88" s="164"/>
      <c r="H88" s="164"/>
      <c r="I88" s="167"/>
      <c r="J88" s="179">
        <f>BK88</f>
        <v>0</v>
      </c>
      <c r="K88" s="164"/>
      <c r="L88" s="169"/>
      <c r="M88" s="170"/>
      <c r="N88" s="171"/>
      <c r="O88" s="171"/>
      <c r="P88" s="172">
        <f>SUM(P89:P110)</f>
        <v>0</v>
      </c>
      <c r="Q88" s="171"/>
      <c r="R88" s="172">
        <f>SUM(R89:R110)</f>
        <v>2.0181072000000002</v>
      </c>
      <c r="S88" s="171"/>
      <c r="T88" s="173">
        <f>SUM(T89:T110)</f>
        <v>0.63240000000000007</v>
      </c>
      <c r="AR88" s="174" t="s">
        <v>80</v>
      </c>
      <c r="AT88" s="175" t="s">
        <v>71</v>
      </c>
      <c r="AU88" s="175" t="s">
        <v>14</v>
      </c>
      <c r="AY88" s="174" t="s">
        <v>137</v>
      </c>
      <c r="BK88" s="176">
        <f>SUM(BK89:BK110)</f>
        <v>0</v>
      </c>
    </row>
    <row r="89" spans="2:65" s="1" customFormat="1" ht="22.5" customHeight="1" x14ac:dyDescent="0.3">
      <c r="B89" s="33"/>
      <c r="C89" s="180" t="s">
        <v>145</v>
      </c>
      <c r="D89" s="180" t="s">
        <v>140</v>
      </c>
      <c r="E89" s="181" t="s">
        <v>160</v>
      </c>
      <c r="F89" s="182" t="s">
        <v>161</v>
      </c>
      <c r="G89" s="183" t="s">
        <v>162</v>
      </c>
      <c r="H89" s="184">
        <v>236.4</v>
      </c>
      <c r="I89" s="185"/>
      <c r="J89" s="186">
        <f>ROUND(I89*H89,2)</f>
        <v>0</v>
      </c>
      <c r="K89" s="182" t="s">
        <v>144</v>
      </c>
      <c r="L89" s="53"/>
      <c r="M89" s="187" t="s">
        <v>20</v>
      </c>
      <c r="N89" s="188" t="s">
        <v>43</v>
      </c>
      <c r="O89" s="34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16" t="s">
        <v>163</v>
      </c>
      <c r="AT89" s="16" t="s">
        <v>140</v>
      </c>
      <c r="AU89" s="16" t="s">
        <v>80</v>
      </c>
      <c r="AY89" s="16" t="s">
        <v>137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6" t="s">
        <v>14</v>
      </c>
      <c r="BK89" s="191">
        <f>ROUND(I89*H89,2)</f>
        <v>0</v>
      </c>
      <c r="BL89" s="16" t="s">
        <v>163</v>
      </c>
      <c r="BM89" s="16" t="s">
        <v>294</v>
      </c>
    </row>
    <row r="90" spans="2:65" s="1" customFormat="1" ht="31.5" customHeight="1" x14ac:dyDescent="0.3">
      <c r="B90" s="33"/>
      <c r="C90" s="180" t="s">
        <v>165</v>
      </c>
      <c r="D90" s="180" t="s">
        <v>140</v>
      </c>
      <c r="E90" s="181" t="s">
        <v>166</v>
      </c>
      <c r="F90" s="182" t="s">
        <v>167</v>
      </c>
      <c r="G90" s="183" t="s">
        <v>162</v>
      </c>
      <c r="H90" s="184">
        <v>236.4</v>
      </c>
      <c r="I90" s="185"/>
      <c r="J90" s="186">
        <f>ROUND(I90*H90,2)</f>
        <v>0</v>
      </c>
      <c r="K90" s="182" t="s">
        <v>144</v>
      </c>
      <c r="L90" s="53"/>
      <c r="M90" s="187" t="s">
        <v>20</v>
      </c>
      <c r="N90" s="188" t="s">
        <v>43</v>
      </c>
      <c r="O90" s="34"/>
      <c r="P90" s="189">
        <f>O90*H90</f>
        <v>0</v>
      </c>
      <c r="Q90" s="189">
        <v>3.0000000000000001E-5</v>
      </c>
      <c r="R90" s="189">
        <f>Q90*H90</f>
        <v>7.0920000000000002E-3</v>
      </c>
      <c r="S90" s="189">
        <v>0</v>
      </c>
      <c r="T90" s="190">
        <f>S90*H90</f>
        <v>0</v>
      </c>
      <c r="AR90" s="16" t="s">
        <v>163</v>
      </c>
      <c r="AT90" s="16" t="s">
        <v>140</v>
      </c>
      <c r="AU90" s="16" t="s">
        <v>80</v>
      </c>
      <c r="AY90" s="16" t="s">
        <v>137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6" t="s">
        <v>14</v>
      </c>
      <c r="BK90" s="191">
        <f>ROUND(I90*H90,2)</f>
        <v>0</v>
      </c>
      <c r="BL90" s="16" t="s">
        <v>163</v>
      </c>
      <c r="BM90" s="16" t="s">
        <v>295</v>
      </c>
    </row>
    <row r="91" spans="2:65" s="1" customFormat="1" ht="31.5" customHeight="1" x14ac:dyDescent="0.3">
      <c r="B91" s="33"/>
      <c r="C91" s="180" t="s">
        <v>169</v>
      </c>
      <c r="D91" s="180" t="s">
        <v>140</v>
      </c>
      <c r="E91" s="181" t="s">
        <v>170</v>
      </c>
      <c r="F91" s="182" t="s">
        <v>171</v>
      </c>
      <c r="G91" s="183" t="s">
        <v>162</v>
      </c>
      <c r="H91" s="184">
        <v>236.4</v>
      </c>
      <c r="I91" s="185"/>
      <c r="J91" s="186">
        <f>ROUND(I91*H91,2)</f>
        <v>0</v>
      </c>
      <c r="K91" s="182" t="s">
        <v>144</v>
      </c>
      <c r="L91" s="53"/>
      <c r="M91" s="187" t="s">
        <v>20</v>
      </c>
      <c r="N91" s="188" t="s">
        <v>43</v>
      </c>
      <c r="O91" s="34"/>
      <c r="P91" s="189">
        <f>O91*H91</f>
        <v>0</v>
      </c>
      <c r="Q91" s="189">
        <v>4.5500000000000002E-3</v>
      </c>
      <c r="R91" s="189">
        <f>Q91*H91</f>
        <v>1.07562</v>
      </c>
      <c r="S91" s="189">
        <v>0</v>
      </c>
      <c r="T91" s="190">
        <f>S91*H91</f>
        <v>0</v>
      </c>
      <c r="AR91" s="16" t="s">
        <v>163</v>
      </c>
      <c r="AT91" s="16" t="s">
        <v>140</v>
      </c>
      <c r="AU91" s="16" t="s">
        <v>80</v>
      </c>
      <c r="AY91" s="16" t="s">
        <v>137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6" t="s">
        <v>14</v>
      </c>
      <c r="BK91" s="191">
        <f>ROUND(I91*H91,2)</f>
        <v>0</v>
      </c>
      <c r="BL91" s="16" t="s">
        <v>163</v>
      </c>
      <c r="BM91" s="16" t="s">
        <v>296</v>
      </c>
    </row>
    <row r="92" spans="2:65" s="1" customFormat="1" ht="22.5" customHeight="1" x14ac:dyDescent="0.3">
      <c r="B92" s="33"/>
      <c r="C92" s="180" t="s">
        <v>173</v>
      </c>
      <c r="D92" s="180" t="s">
        <v>140</v>
      </c>
      <c r="E92" s="181" t="s">
        <v>174</v>
      </c>
      <c r="F92" s="182" t="s">
        <v>175</v>
      </c>
      <c r="G92" s="183" t="s">
        <v>162</v>
      </c>
      <c r="H92" s="184">
        <v>236.4</v>
      </c>
      <c r="I92" s="185"/>
      <c r="J92" s="186">
        <f>ROUND(I92*H92,2)</f>
        <v>0</v>
      </c>
      <c r="K92" s="182" t="s">
        <v>144</v>
      </c>
      <c r="L92" s="53"/>
      <c r="M92" s="187" t="s">
        <v>20</v>
      </c>
      <c r="N92" s="188" t="s">
        <v>43</v>
      </c>
      <c r="O92" s="34"/>
      <c r="P92" s="189">
        <f>O92*H92</f>
        <v>0</v>
      </c>
      <c r="Q92" s="189">
        <v>0</v>
      </c>
      <c r="R92" s="189">
        <f>Q92*H92</f>
        <v>0</v>
      </c>
      <c r="S92" s="189">
        <v>2.5000000000000001E-3</v>
      </c>
      <c r="T92" s="190">
        <f>S92*H92</f>
        <v>0.59100000000000008</v>
      </c>
      <c r="AR92" s="16" t="s">
        <v>163</v>
      </c>
      <c r="AT92" s="16" t="s">
        <v>140</v>
      </c>
      <c r="AU92" s="16" t="s">
        <v>80</v>
      </c>
      <c r="AY92" s="16" t="s">
        <v>137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6" t="s">
        <v>14</v>
      </c>
      <c r="BK92" s="191">
        <f>ROUND(I92*H92,2)</f>
        <v>0</v>
      </c>
      <c r="BL92" s="16" t="s">
        <v>163</v>
      </c>
      <c r="BM92" s="16" t="s">
        <v>297</v>
      </c>
    </row>
    <row r="93" spans="2:65" s="1" customFormat="1" ht="31.5" customHeight="1" x14ac:dyDescent="0.3">
      <c r="B93" s="33"/>
      <c r="C93" s="180" t="s">
        <v>177</v>
      </c>
      <c r="D93" s="180" t="s">
        <v>140</v>
      </c>
      <c r="E93" s="181" t="s">
        <v>178</v>
      </c>
      <c r="F93" s="182" t="s">
        <v>179</v>
      </c>
      <c r="G93" s="183" t="s">
        <v>162</v>
      </c>
      <c r="H93" s="184">
        <v>236.4</v>
      </c>
      <c r="I93" s="185"/>
      <c r="J93" s="186">
        <f>ROUND(I93*H93,2)</f>
        <v>0</v>
      </c>
      <c r="K93" s="182" t="s">
        <v>144</v>
      </c>
      <c r="L93" s="53"/>
      <c r="M93" s="187" t="s">
        <v>20</v>
      </c>
      <c r="N93" s="188" t="s">
        <v>43</v>
      </c>
      <c r="O93" s="34"/>
      <c r="P93" s="189">
        <f>O93*H93</f>
        <v>0</v>
      </c>
      <c r="Q93" s="189">
        <v>2.9999999999999997E-4</v>
      </c>
      <c r="R93" s="189">
        <f>Q93*H93</f>
        <v>7.0919999999999997E-2</v>
      </c>
      <c r="S93" s="189">
        <v>0</v>
      </c>
      <c r="T93" s="190">
        <f>S93*H93</f>
        <v>0</v>
      </c>
      <c r="AR93" s="16" t="s">
        <v>163</v>
      </c>
      <c r="AT93" s="16" t="s">
        <v>140</v>
      </c>
      <c r="AU93" s="16" t="s">
        <v>80</v>
      </c>
      <c r="AY93" s="16" t="s">
        <v>137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6" t="s">
        <v>14</v>
      </c>
      <c r="BK93" s="191">
        <f>ROUND(I93*H93,2)</f>
        <v>0</v>
      </c>
      <c r="BL93" s="16" t="s">
        <v>163</v>
      </c>
      <c r="BM93" s="16" t="s">
        <v>298</v>
      </c>
    </row>
    <row r="94" spans="2:65" s="11" customFormat="1" ht="13.5" x14ac:dyDescent="0.3">
      <c r="B94" s="192"/>
      <c r="C94" s="193"/>
      <c r="D94" s="203" t="s">
        <v>150</v>
      </c>
      <c r="E94" s="204" t="s">
        <v>20</v>
      </c>
      <c r="F94" s="205" t="s">
        <v>299</v>
      </c>
      <c r="G94" s="193"/>
      <c r="H94" s="206">
        <v>55.8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150</v>
      </c>
      <c r="AU94" s="202" t="s">
        <v>80</v>
      </c>
      <c r="AV94" s="11" t="s">
        <v>80</v>
      </c>
      <c r="AW94" s="11" t="s">
        <v>36</v>
      </c>
      <c r="AX94" s="11" t="s">
        <v>72</v>
      </c>
      <c r="AY94" s="202" t="s">
        <v>137</v>
      </c>
    </row>
    <row r="95" spans="2:65" s="11" customFormat="1" ht="13.5" x14ac:dyDescent="0.3">
      <c r="B95" s="192"/>
      <c r="C95" s="193"/>
      <c r="D95" s="203" t="s">
        <v>150</v>
      </c>
      <c r="E95" s="204" t="s">
        <v>20</v>
      </c>
      <c r="F95" s="205" t="s">
        <v>300</v>
      </c>
      <c r="G95" s="193"/>
      <c r="H95" s="206">
        <v>54.9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150</v>
      </c>
      <c r="AU95" s="202" t="s">
        <v>80</v>
      </c>
      <c r="AV95" s="11" t="s">
        <v>80</v>
      </c>
      <c r="AW95" s="11" t="s">
        <v>36</v>
      </c>
      <c r="AX95" s="11" t="s">
        <v>72</v>
      </c>
      <c r="AY95" s="202" t="s">
        <v>137</v>
      </c>
    </row>
    <row r="96" spans="2:65" s="11" customFormat="1" ht="13.5" x14ac:dyDescent="0.3">
      <c r="B96" s="192"/>
      <c r="C96" s="193"/>
      <c r="D96" s="203" t="s">
        <v>150</v>
      </c>
      <c r="E96" s="204" t="s">
        <v>20</v>
      </c>
      <c r="F96" s="205" t="s">
        <v>301</v>
      </c>
      <c r="G96" s="193"/>
      <c r="H96" s="206">
        <v>62.1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150</v>
      </c>
      <c r="AU96" s="202" t="s">
        <v>80</v>
      </c>
      <c r="AV96" s="11" t="s">
        <v>80</v>
      </c>
      <c r="AW96" s="11" t="s">
        <v>36</v>
      </c>
      <c r="AX96" s="11" t="s">
        <v>72</v>
      </c>
      <c r="AY96" s="202" t="s">
        <v>137</v>
      </c>
    </row>
    <row r="97" spans="2:65" s="11" customFormat="1" ht="13.5" x14ac:dyDescent="0.3">
      <c r="B97" s="192"/>
      <c r="C97" s="193"/>
      <c r="D97" s="203" t="s">
        <v>150</v>
      </c>
      <c r="E97" s="204" t="s">
        <v>20</v>
      </c>
      <c r="F97" s="205" t="s">
        <v>302</v>
      </c>
      <c r="G97" s="193"/>
      <c r="H97" s="206">
        <v>35.520000000000003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150</v>
      </c>
      <c r="AU97" s="202" t="s">
        <v>80</v>
      </c>
      <c r="AV97" s="11" t="s">
        <v>80</v>
      </c>
      <c r="AW97" s="11" t="s">
        <v>36</v>
      </c>
      <c r="AX97" s="11" t="s">
        <v>72</v>
      </c>
      <c r="AY97" s="202" t="s">
        <v>137</v>
      </c>
    </row>
    <row r="98" spans="2:65" s="11" customFormat="1" ht="13.5" x14ac:dyDescent="0.3">
      <c r="B98" s="192"/>
      <c r="C98" s="193"/>
      <c r="D98" s="203" t="s">
        <v>150</v>
      </c>
      <c r="E98" s="204" t="s">
        <v>20</v>
      </c>
      <c r="F98" s="205" t="s">
        <v>303</v>
      </c>
      <c r="G98" s="193"/>
      <c r="H98" s="206">
        <v>28.08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150</v>
      </c>
      <c r="AU98" s="202" t="s">
        <v>80</v>
      </c>
      <c r="AV98" s="11" t="s">
        <v>80</v>
      </c>
      <c r="AW98" s="11" t="s">
        <v>36</v>
      </c>
      <c r="AX98" s="11" t="s">
        <v>72</v>
      </c>
      <c r="AY98" s="202" t="s">
        <v>137</v>
      </c>
    </row>
    <row r="99" spans="2:65" s="12" customFormat="1" ht="13.5" x14ac:dyDescent="0.3">
      <c r="B99" s="207"/>
      <c r="C99" s="208"/>
      <c r="D99" s="194" t="s">
        <v>150</v>
      </c>
      <c r="E99" s="209" t="s">
        <v>20</v>
      </c>
      <c r="F99" s="210" t="s">
        <v>182</v>
      </c>
      <c r="G99" s="208"/>
      <c r="H99" s="211">
        <v>236.4</v>
      </c>
      <c r="I99" s="212"/>
      <c r="J99" s="208"/>
      <c r="K99" s="208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150</v>
      </c>
      <c r="AU99" s="217" t="s">
        <v>80</v>
      </c>
      <c r="AV99" s="12" t="s">
        <v>145</v>
      </c>
      <c r="AW99" s="12" t="s">
        <v>36</v>
      </c>
      <c r="AX99" s="12" t="s">
        <v>14</v>
      </c>
      <c r="AY99" s="217" t="s">
        <v>137</v>
      </c>
    </row>
    <row r="100" spans="2:65" s="1" customFormat="1" ht="44.25" customHeight="1" x14ac:dyDescent="0.3">
      <c r="B100" s="33"/>
      <c r="C100" s="218" t="s">
        <v>183</v>
      </c>
      <c r="D100" s="218" t="s">
        <v>184</v>
      </c>
      <c r="E100" s="219" t="s">
        <v>185</v>
      </c>
      <c r="F100" s="220" t="s">
        <v>186</v>
      </c>
      <c r="G100" s="221" t="s">
        <v>162</v>
      </c>
      <c r="H100" s="222">
        <v>260.04000000000002</v>
      </c>
      <c r="I100" s="223"/>
      <c r="J100" s="224">
        <f>ROUND(I100*H100,2)</f>
        <v>0</v>
      </c>
      <c r="K100" s="220" t="s">
        <v>20</v>
      </c>
      <c r="L100" s="225"/>
      <c r="M100" s="226" t="s">
        <v>20</v>
      </c>
      <c r="N100" s="227" t="s">
        <v>43</v>
      </c>
      <c r="O100" s="34"/>
      <c r="P100" s="189">
        <f>O100*H100</f>
        <v>0</v>
      </c>
      <c r="Q100" s="189">
        <v>3.2000000000000002E-3</v>
      </c>
      <c r="R100" s="189">
        <f>Q100*H100</f>
        <v>0.83212800000000009</v>
      </c>
      <c r="S100" s="189">
        <v>0</v>
      </c>
      <c r="T100" s="190">
        <f>S100*H100</f>
        <v>0</v>
      </c>
      <c r="AR100" s="16" t="s">
        <v>187</v>
      </c>
      <c r="AT100" s="16" t="s">
        <v>184</v>
      </c>
      <c r="AU100" s="16" t="s">
        <v>80</v>
      </c>
      <c r="AY100" s="16" t="s">
        <v>137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6" t="s">
        <v>14</v>
      </c>
      <c r="BK100" s="191">
        <f>ROUND(I100*H100,2)</f>
        <v>0</v>
      </c>
      <c r="BL100" s="16" t="s">
        <v>163</v>
      </c>
      <c r="BM100" s="16" t="s">
        <v>304</v>
      </c>
    </row>
    <row r="101" spans="2:65" s="11" customFormat="1" ht="13.5" x14ac:dyDescent="0.3">
      <c r="B101" s="192"/>
      <c r="C101" s="193"/>
      <c r="D101" s="194" t="s">
        <v>150</v>
      </c>
      <c r="E101" s="193"/>
      <c r="F101" s="195" t="s">
        <v>305</v>
      </c>
      <c r="G101" s="193"/>
      <c r="H101" s="196">
        <v>260.04000000000002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150</v>
      </c>
      <c r="AU101" s="202" t="s">
        <v>80</v>
      </c>
      <c r="AV101" s="11" t="s">
        <v>80</v>
      </c>
      <c r="AW101" s="11" t="s">
        <v>4</v>
      </c>
      <c r="AX101" s="11" t="s">
        <v>14</v>
      </c>
      <c r="AY101" s="202" t="s">
        <v>137</v>
      </c>
    </row>
    <row r="102" spans="2:65" s="1" customFormat="1" ht="22.5" customHeight="1" x14ac:dyDescent="0.3">
      <c r="B102" s="33"/>
      <c r="C102" s="180" t="s">
        <v>26</v>
      </c>
      <c r="D102" s="180" t="s">
        <v>140</v>
      </c>
      <c r="E102" s="181" t="s">
        <v>190</v>
      </c>
      <c r="F102" s="182" t="s">
        <v>191</v>
      </c>
      <c r="G102" s="183" t="s">
        <v>192</v>
      </c>
      <c r="H102" s="184">
        <v>105</v>
      </c>
      <c r="I102" s="185"/>
      <c r="J102" s="186">
        <f>ROUND(I102*H102,2)</f>
        <v>0</v>
      </c>
      <c r="K102" s="182" t="s">
        <v>144</v>
      </c>
      <c r="L102" s="53"/>
      <c r="M102" s="187" t="s">
        <v>20</v>
      </c>
      <c r="N102" s="188" t="s">
        <v>43</v>
      </c>
      <c r="O102" s="34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AR102" s="16" t="s">
        <v>163</v>
      </c>
      <c r="AT102" s="16" t="s">
        <v>140</v>
      </c>
      <c r="AU102" s="16" t="s">
        <v>80</v>
      </c>
      <c r="AY102" s="16" t="s">
        <v>137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6" t="s">
        <v>14</v>
      </c>
      <c r="BK102" s="191">
        <f>ROUND(I102*H102,2)</f>
        <v>0</v>
      </c>
      <c r="BL102" s="16" t="s">
        <v>163</v>
      </c>
      <c r="BM102" s="16" t="s">
        <v>306</v>
      </c>
    </row>
    <row r="103" spans="2:65" s="1" customFormat="1" ht="22.5" customHeight="1" x14ac:dyDescent="0.3">
      <c r="B103" s="33"/>
      <c r="C103" s="180" t="s">
        <v>194</v>
      </c>
      <c r="D103" s="180" t="s">
        <v>140</v>
      </c>
      <c r="E103" s="181" t="s">
        <v>195</v>
      </c>
      <c r="F103" s="182" t="s">
        <v>196</v>
      </c>
      <c r="G103" s="183" t="s">
        <v>192</v>
      </c>
      <c r="H103" s="184">
        <v>138</v>
      </c>
      <c r="I103" s="185"/>
      <c r="J103" s="186">
        <f>ROUND(I103*H103,2)</f>
        <v>0</v>
      </c>
      <c r="K103" s="182" t="s">
        <v>144</v>
      </c>
      <c r="L103" s="53"/>
      <c r="M103" s="187" t="s">
        <v>20</v>
      </c>
      <c r="N103" s="188" t="s">
        <v>43</v>
      </c>
      <c r="O103" s="34"/>
      <c r="P103" s="189">
        <f>O103*H103</f>
        <v>0</v>
      </c>
      <c r="Q103" s="189">
        <v>0</v>
      </c>
      <c r="R103" s="189">
        <f>Q103*H103</f>
        <v>0</v>
      </c>
      <c r="S103" s="189">
        <v>2.9999999999999997E-4</v>
      </c>
      <c r="T103" s="190">
        <f>S103*H103</f>
        <v>4.1399999999999999E-2</v>
      </c>
      <c r="AR103" s="16" t="s">
        <v>163</v>
      </c>
      <c r="AT103" s="16" t="s">
        <v>140</v>
      </c>
      <c r="AU103" s="16" t="s">
        <v>80</v>
      </c>
      <c r="AY103" s="16" t="s">
        <v>137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6" t="s">
        <v>14</v>
      </c>
      <c r="BK103" s="191">
        <f>ROUND(I103*H103,2)</f>
        <v>0</v>
      </c>
      <c r="BL103" s="16" t="s">
        <v>163</v>
      </c>
      <c r="BM103" s="16" t="s">
        <v>307</v>
      </c>
    </row>
    <row r="104" spans="2:65" s="1" customFormat="1" ht="22.5" customHeight="1" x14ac:dyDescent="0.3">
      <c r="B104" s="33"/>
      <c r="C104" s="180" t="s">
        <v>198</v>
      </c>
      <c r="D104" s="180" t="s">
        <v>140</v>
      </c>
      <c r="E104" s="181" t="s">
        <v>199</v>
      </c>
      <c r="F104" s="182" t="s">
        <v>200</v>
      </c>
      <c r="G104" s="183" t="s">
        <v>192</v>
      </c>
      <c r="H104" s="184">
        <v>138</v>
      </c>
      <c r="I104" s="185"/>
      <c r="J104" s="186">
        <f>ROUND(I104*H104,2)</f>
        <v>0</v>
      </c>
      <c r="K104" s="182" t="s">
        <v>144</v>
      </c>
      <c r="L104" s="53"/>
      <c r="M104" s="187" t="s">
        <v>20</v>
      </c>
      <c r="N104" s="188" t="s">
        <v>43</v>
      </c>
      <c r="O104" s="34"/>
      <c r="P104" s="189">
        <f>O104*H104</f>
        <v>0</v>
      </c>
      <c r="Q104" s="189">
        <v>1.0000000000000001E-5</v>
      </c>
      <c r="R104" s="189">
        <f>Q104*H104</f>
        <v>1.3800000000000002E-3</v>
      </c>
      <c r="S104" s="189">
        <v>0</v>
      </c>
      <c r="T104" s="190">
        <f>S104*H104</f>
        <v>0</v>
      </c>
      <c r="AR104" s="16" t="s">
        <v>163</v>
      </c>
      <c r="AT104" s="16" t="s">
        <v>140</v>
      </c>
      <c r="AU104" s="16" t="s">
        <v>80</v>
      </c>
      <c r="AY104" s="16" t="s">
        <v>137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6" t="s">
        <v>14</v>
      </c>
      <c r="BK104" s="191">
        <f>ROUND(I104*H104,2)</f>
        <v>0</v>
      </c>
      <c r="BL104" s="16" t="s">
        <v>163</v>
      </c>
      <c r="BM104" s="16" t="s">
        <v>308</v>
      </c>
    </row>
    <row r="105" spans="2:65" s="1" customFormat="1" ht="22.5" customHeight="1" x14ac:dyDescent="0.3">
      <c r="B105" s="33"/>
      <c r="C105" s="218" t="s">
        <v>202</v>
      </c>
      <c r="D105" s="218" t="s">
        <v>184</v>
      </c>
      <c r="E105" s="219" t="s">
        <v>203</v>
      </c>
      <c r="F105" s="220" t="s">
        <v>204</v>
      </c>
      <c r="G105" s="221" t="s">
        <v>192</v>
      </c>
      <c r="H105" s="222">
        <v>140.76</v>
      </c>
      <c r="I105" s="223"/>
      <c r="J105" s="224">
        <f>ROUND(I105*H105,2)</f>
        <v>0</v>
      </c>
      <c r="K105" s="220" t="s">
        <v>20</v>
      </c>
      <c r="L105" s="225"/>
      <c r="M105" s="226" t="s">
        <v>20</v>
      </c>
      <c r="N105" s="227" t="s">
        <v>43</v>
      </c>
      <c r="O105" s="34"/>
      <c r="P105" s="189">
        <f>O105*H105</f>
        <v>0</v>
      </c>
      <c r="Q105" s="189">
        <v>2.2000000000000001E-4</v>
      </c>
      <c r="R105" s="189">
        <f>Q105*H105</f>
        <v>3.09672E-2</v>
      </c>
      <c r="S105" s="189">
        <v>0</v>
      </c>
      <c r="T105" s="190">
        <f>S105*H105</f>
        <v>0</v>
      </c>
      <c r="AR105" s="16" t="s">
        <v>187</v>
      </c>
      <c r="AT105" s="16" t="s">
        <v>184</v>
      </c>
      <c r="AU105" s="16" t="s">
        <v>80</v>
      </c>
      <c r="AY105" s="16" t="s">
        <v>137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6" t="s">
        <v>14</v>
      </c>
      <c r="BK105" s="191">
        <f>ROUND(I105*H105,2)</f>
        <v>0</v>
      </c>
      <c r="BL105" s="16" t="s">
        <v>163</v>
      </c>
      <c r="BM105" s="16" t="s">
        <v>309</v>
      </c>
    </row>
    <row r="106" spans="2:65" s="11" customFormat="1" ht="13.5" x14ac:dyDescent="0.3">
      <c r="B106" s="192"/>
      <c r="C106" s="193"/>
      <c r="D106" s="194" t="s">
        <v>150</v>
      </c>
      <c r="E106" s="193"/>
      <c r="F106" s="195" t="s">
        <v>310</v>
      </c>
      <c r="G106" s="193"/>
      <c r="H106" s="196">
        <v>140.76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150</v>
      </c>
      <c r="AU106" s="202" t="s">
        <v>80</v>
      </c>
      <c r="AV106" s="11" t="s">
        <v>80</v>
      </c>
      <c r="AW106" s="11" t="s">
        <v>4</v>
      </c>
      <c r="AX106" s="11" t="s">
        <v>14</v>
      </c>
      <c r="AY106" s="202" t="s">
        <v>137</v>
      </c>
    </row>
    <row r="107" spans="2:65" s="1" customFormat="1" ht="22.5" customHeight="1" x14ac:dyDescent="0.3">
      <c r="B107" s="33"/>
      <c r="C107" s="180" t="s">
        <v>207</v>
      </c>
      <c r="D107" s="180" t="s">
        <v>140</v>
      </c>
      <c r="E107" s="181" t="s">
        <v>208</v>
      </c>
      <c r="F107" s="182" t="s">
        <v>209</v>
      </c>
      <c r="G107" s="183" t="s">
        <v>162</v>
      </c>
      <c r="H107" s="184">
        <v>236.4</v>
      </c>
      <c r="I107" s="185"/>
      <c r="J107" s="186">
        <f>ROUND(I107*H107,2)</f>
        <v>0</v>
      </c>
      <c r="K107" s="182" t="s">
        <v>144</v>
      </c>
      <c r="L107" s="53"/>
      <c r="M107" s="187" t="s">
        <v>20</v>
      </c>
      <c r="N107" s="188" t="s">
        <v>43</v>
      </c>
      <c r="O107" s="34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AR107" s="16" t="s">
        <v>163</v>
      </c>
      <c r="AT107" s="16" t="s">
        <v>140</v>
      </c>
      <c r="AU107" s="16" t="s">
        <v>80</v>
      </c>
      <c r="AY107" s="16" t="s">
        <v>137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6" t="s">
        <v>14</v>
      </c>
      <c r="BK107" s="191">
        <f>ROUND(I107*H107,2)</f>
        <v>0</v>
      </c>
      <c r="BL107" s="16" t="s">
        <v>163</v>
      </c>
      <c r="BM107" s="16" t="s">
        <v>311</v>
      </c>
    </row>
    <row r="108" spans="2:65" s="1" customFormat="1" ht="22.5" customHeight="1" x14ac:dyDescent="0.3">
      <c r="B108" s="33"/>
      <c r="C108" s="180" t="s">
        <v>8</v>
      </c>
      <c r="D108" s="180" t="s">
        <v>140</v>
      </c>
      <c r="E108" s="181" t="s">
        <v>211</v>
      </c>
      <c r="F108" s="182" t="s">
        <v>212</v>
      </c>
      <c r="G108" s="183" t="s">
        <v>162</v>
      </c>
      <c r="H108" s="184">
        <v>236.4</v>
      </c>
      <c r="I108" s="185"/>
      <c r="J108" s="186">
        <f>ROUND(I108*H108,2)</f>
        <v>0</v>
      </c>
      <c r="K108" s="182" t="s">
        <v>144</v>
      </c>
      <c r="L108" s="53"/>
      <c r="M108" s="187" t="s">
        <v>20</v>
      </c>
      <c r="N108" s="188" t="s">
        <v>43</v>
      </c>
      <c r="O108" s="34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16" t="s">
        <v>163</v>
      </c>
      <c r="AT108" s="16" t="s">
        <v>140</v>
      </c>
      <c r="AU108" s="16" t="s">
        <v>80</v>
      </c>
      <c r="AY108" s="16" t="s">
        <v>137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6" t="s">
        <v>14</v>
      </c>
      <c r="BK108" s="191">
        <f>ROUND(I108*H108,2)</f>
        <v>0</v>
      </c>
      <c r="BL108" s="16" t="s">
        <v>163</v>
      </c>
      <c r="BM108" s="16" t="s">
        <v>312</v>
      </c>
    </row>
    <row r="109" spans="2:65" s="1" customFormat="1" ht="31.5" customHeight="1" x14ac:dyDescent="0.3">
      <c r="B109" s="33"/>
      <c r="C109" s="180" t="s">
        <v>163</v>
      </c>
      <c r="D109" s="180" t="s">
        <v>140</v>
      </c>
      <c r="E109" s="181" t="s">
        <v>214</v>
      </c>
      <c r="F109" s="182" t="s">
        <v>215</v>
      </c>
      <c r="G109" s="183" t="s">
        <v>143</v>
      </c>
      <c r="H109" s="184">
        <v>2.0179999999999998</v>
      </c>
      <c r="I109" s="185"/>
      <c r="J109" s="186">
        <f>ROUND(I109*H109,2)</f>
        <v>0</v>
      </c>
      <c r="K109" s="182" t="s">
        <v>144</v>
      </c>
      <c r="L109" s="53"/>
      <c r="M109" s="187" t="s">
        <v>20</v>
      </c>
      <c r="N109" s="188" t="s">
        <v>43</v>
      </c>
      <c r="O109" s="34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16" t="s">
        <v>163</v>
      </c>
      <c r="AT109" s="16" t="s">
        <v>140</v>
      </c>
      <c r="AU109" s="16" t="s">
        <v>80</v>
      </c>
      <c r="AY109" s="16" t="s">
        <v>137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6" t="s">
        <v>14</v>
      </c>
      <c r="BK109" s="191">
        <f>ROUND(I109*H109,2)</f>
        <v>0</v>
      </c>
      <c r="BL109" s="16" t="s">
        <v>163</v>
      </c>
      <c r="BM109" s="16" t="s">
        <v>313</v>
      </c>
    </row>
    <row r="110" spans="2:65" s="1" customFormat="1" ht="44.25" customHeight="1" x14ac:dyDescent="0.3">
      <c r="B110" s="33"/>
      <c r="C110" s="180" t="s">
        <v>217</v>
      </c>
      <c r="D110" s="180" t="s">
        <v>140</v>
      </c>
      <c r="E110" s="181" t="s">
        <v>218</v>
      </c>
      <c r="F110" s="182" t="s">
        <v>219</v>
      </c>
      <c r="G110" s="183" t="s">
        <v>143</v>
      </c>
      <c r="H110" s="184">
        <v>2.0179999999999998</v>
      </c>
      <c r="I110" s="185"/>
      <c r="J110" s="186">
        <f>ROUND(I110*H110,2)</f>
        <v>0</v>
      </c>
      <c r="K110" s="182" t="s">
        <v>144</v>
      </c>
      <c r="L110" s="53"/>
      <c r="M110" s="187" t="s">
        <v>20</v>
      </c>
      <c r="N110" s="228" t="s">
        <v>43</v>
      </c>
      <c r="O110" s="229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16" t="s">
        <v>163</v>
      </c>
      <c r="AT110" s="16" t="s">
        <v>140</v>
      </c>
      <c r="AU110" s="16" t="s">
        <v>80</v>
      </c>
      <c r="AY110" s="16" t="s">
        <v>137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6" t="s">
        <v>14</v>
      </c>
      <c r="BK110" s="191">
        <f>ROUND(I110*H110,2)</f>
        <v>0</v>
      </c>
      <c r="BL110" s="16" t="s">
        <v>163</v>
      </c>
      <c r="BM110" s="16" t="s">
        <v>314</v>
      </c>
    </row>
    <row r="111" spans="2:65" s="1" customFormat="1" ht="6.95" customHeight="1" x14ac:dyDescent="0.3">
      <c r="B111" s="48"/>
      <c r="C111" s="49"/>
      <c r="D111" s="49"/>
      <c r="E111" s="49"/>
      <c r="F111" s="49"/>
      <c r="G111" s="49"/>
      <c r="H111" s="49"/>
      <c r="I111" s="126"/>
      <c r="J111" s="49"/>
      <c r="K111" s="49"/>
      <c r="L111" s="53"/>
    </row>
  </sheetData>
  <sheetProtection algorithmName="SHA-512" hashValue="9gntprTCGAbIlywLtB7haNmWqosjF6VCL/OgAP/njSXftYAdE4FioIYwCDH8Qo2+0K7clDWD6ODmzgQUzHB+DA==" saltValue="lRHQ1XQpmJjdhzzoBUamOg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78"/>
      <c r="C1" s="278"/>
      <c r="D1" s="277" t="s">
        <v>1</v>
      </c>
      <c r="E1" s="278"/>
      <c r="F1" s="279" t="s">
        <v>443</v>
      </c>
      <c r="G1" s="284" t="s">
        <v>444</v>
      </c>
      <c r="H1" s="284"/>
      <c r="I1" s="285"/>
      <c r="J1" s="279" t="s">
        <v>445</v>
      </c>
      <c r="K1" s="277" t="s">
        <v>108</v>
      </c>
      <c r="L1" s="279" t="s">
        <v>446</v>
      </c>
      <c r="M1" s="279"/>
      <c r="N1" s="279"/>
      <c r="O1" s="279"/>
      <c r="P1" s="279"/>
      <c r="Q1" s="279"/>
      <c r="R1" s="279"/>
      <c r="S1" s="279"/>
      <c r="T1" s="279"/>
      <c r="U1" s="275"/>
      <c r="V1" s="27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6" t="s">
        <v>95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03"/>
      <c r="J3" s="18"/>
      <c r="K3" s="19"/>
      <c r="AT3" s="16" t="s">
        <v>80</v>
      </c>
    </row>
    <row r="4" spans="1:70" ht="36.950000000000003" customHeight="1" x14ac:dyDescent="0.3">
      <c r="B4" s="20"/>
      <c r="C4" s="21"/>
      <c r="D4" s="22" t="s">
        <v>109</v>
      </c>
      <c r="E4" s="21"/>
      <c r="F4" s="21"/>
      <c r="G4" s="21"/>
      <c r="H4" s="21"/>
      <c r="I4" s="104"/>
      <c r="J4" s="21"/>
      <c r="K4" s="23"/>
      <c r="M4" s="24" t="s">
        <v>10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104"/>
      <c r="J5" s="21"/>
      <c r="K5" s="23"/>
    </row>
    <row r="6" spans="1:70" x14ac:dyDescent="0.3">
      <c r="B6" s="20"/>
      <c r="C6" s="21"/>
      <c r="D6" s="29" t="s">
        <v>16</v>
      </c>
      <c r="E6" s="21"/>
      <c r="F6" s="21"/>
      <c r="G6" s="21"/>
      <c r="H6" s="21"/>
      <c r="I6" s="104"/>
      <c r="J6" s="21"/>
      <c r="K6" s="23"/>
    </row>
    <row r="7" spans="1:70" ht="22.5" customHeight="1" x14ac:dyDescent="0.3">
      <c r="B7" s="20"/>
      <c r="C7" s="21"/>
      <c r="D7" s="21"/>
      <c r="E7" s="271" t="str">
        <f>'Rekapitulace stavby'!K6</f>
        <v>ZŠ a MŠ podlahové krytiny</v>
      </c>
      <c r="F7" s="237"/>
      <c r="G7" s="237"/>
      <c r="H7" s="237"/>
      <c r="I7" s="104"/>
      <c r="J7" s="21"/>
      <c r="K7" s="23"/>
    </row>
    <row r="8" spans="1:70" s="1" customFormat="1" x14ac:dyDescent="0.3">
      <c r="B8" s="33"/>
      <c r="C8" s="34"/>
      <c r="D8" s="29" t="s">
        <v>110</v>
      </c>
      <c r="E8" s="34"/>
      <c r="F8" s="34"/>
      <c r="G8" s="34"/>
      <c r="H8" s="34"/>
      <c r="I8" s="105"/>
      <c r="J8" s="34"/>
      <c r="K8" s="37"/>
    </row>
    <row r="9" spans="1:70" s="1" customFormat="1" ht="36.950000000000003" customHeight="1" x14ac:dyDescent="0.3">
      <c r="B9" s="33"/>
      <c r="C9" s="34"/>
      <c r="D9" s="34"/>
      <c r="E9" s="272" t="s">
        <v>315</v>
      </c>
      <c r="F9" s="244"/>
      <c r="G9" s="244"/>
      <c r="H9" s="244"/>
      <c r="I9" s="105"/>
      <c r="J9" s="34"/>
      <c r="K9" s="37"/>
    </row>
    <row r="10" spans="1:70" s="1" customFormat="1" ht="13.5" x14ac:dyDescent="0.3">
      <c r="B10" s="33"/>
      <c r="C10" s="34"/>
      <c r="D10" s="34"/>
      <c r="E10" s="34"/>
      <c r="F10" s="34"/>
      <c r="G10" s="34"/>
      <c r="H10" s="34"/>
      <c r="I10" s="105"/>
      <c r="J10" s="34"/>
      <c r="K10" s="37"/>
    </row>
    <row r="11" spans="1:70" s="1" customFormat="1" ht="14.45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6" t="s">
        <v>21</v>
      </c>
      <c r="J11" s="27" t="s">
        <v>20</v>
      </c>
      <c r="K11" s="37"/>
    </row>
    <row r="12" spans="1:70" s="1" customFormat="1" ht="14.45" customHeight="1" x14ac:dyDescent="0.3">
      <c r="B12" s="33"/>
      <c r="C12" s="34"/>
      <c r="D12" s="29" t="s">
        <v>22</v>
      </c>
      <c r="E12" s="34"/>
      <c r="F12" s="27" t="s">
        <v>23</v>
      </c>
      <c r="G12" s="34"/>
      <c r="H12" s="34"/>
      <c r="I12" s="106" t="s">
        <v>24</v>
      </c>
      <c r="J12" s="107" t="str">
        <f>'Rekapitulace stavby'!AN8</f>
        <v>13.10.2016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105"/>
      <c r="J13" s="34"/>
      <c r="K13" s="37"/>
    </row>
    <row r="14" spans="1:70" s="1" customFormat="1" ht="14.45" customHeight="1" x14ac:dyDescent="0.3">
      <c r="B14" s="33"/>
      <c r="C14" s="34"/>
      <c r="D14" s="29" t="s">
        <v>28</v>
      </c>
      <c r="E14" s="34"/>
      <c r="F14" s="34"/>
      <c r="G14" s="34"/>
      <c r="H14" s="34"/>
      <c r="I14" s="106" t="s">
        <v>29</v>
      </c>
      <c r="J14" s="27" t="s">
        <v>20</v>
      </c>
      <c r="K14" s="37"/>
    </row>
    <row r="15" spans="1:70" s="1" customFormat="1" ht="18" customHeight="1" x14ac:dyDescent="0.3">
      <c r="B15" s="33"/>
      <c r="C15" s="34"/>
      <c r="D15" s="34"/>
      <c r="E15" s="27" t="s">
        <v>30</v>
      </c>
      <c r="F15" s="34"/>
      <c r="G15" s="34"/>
      <c r="H15" s="34"/>
      <c r="I15" s="106" t="s">
        <v>31</v>
      </c>
      <c r="J15" s="27" t="s">
        <v>20</v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105"/>
      <c r="J16" s="34"/>
      <c r="K16" s="37"/>
    </row>
    <row r="17" spans="2:11" s="1" customFormat="1" ht="14.45" customHeight="1" x14ac:dyDescent="0.3">
      <c r="B17" s="33"/>
      <c r="C17" s="34"/>
      <c r="D17" s="29" t="s">
        <v>32</v>
      </c>
      <c r="E17" s="34"/>
      <c r="F17" s="34"/>
      <c r="G17" s="34"/>
      <c r="H17" s="34"/>
      <c r="I17" s="106" t="s">
        <v>29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6" t="s">
        <v>31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105"/>
      <c r="J19" s="34"/>
      <c r="K19" s="37"/>
    </row>
    <row r="20" spans="2:11" s="1" customFormat="1" ht="14.45" customHeight="1" x14ac:dyDescent="0.3">
      <c r="B20" s="33"/>
      <c r="C20" s="34"/>
      <c r="D20" s="29" t="s">
        <v>34</v>
      </c>
      <c r="E20" s="34"/>
      <c r="F20" s="34"/>
      <c r="G20" s="34"/>
      <c r="H20" s="34"/>
      <c r="I20" s="106" t="s">
        <v>29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6" t="s">
        <v>31</v>
      </c>
      <c r="J21" s="27" t="str">
        <f>IF('Rekapitulace stavby'!AN17="","",'Rekapitulace stavby'!AN17)</f>
        <v/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105"/>
      <c r="J22" s="34"/>
      <c r="K22" s="37"/>
    </row>
    <row r="23" spans="2:11" s="1" customFormat="1" ht="14.45" customHeight="1" x14ac:dyDescent="0.3">
      <c r="B23" s="33"/>
      <c r="C23" s="34"/>
      <c r="D23" s="29" t="s">
        <v>37</v>
      </c>
      <c r="E23" s="34"/>
      <c r="F23" s="34"/>
      <c r="G23" s="34"/>
      <c r="H23" s="34"/>
      <c r="I23" s="105"/>
      <c r="J23" s="34"/>
      <c r="K23" s="37"/>
    </row>
    <row r="24" spans="2:11" s="6" customFormat="1" ht="22.5" customHeight="1" x14ac:dyDescent="0.3">
      <c r="B24" s="108"/>
      <c r="C24" s="109"/>
      <c r="D24" s="109"/>
      <c r="E24" s="240" t="s">
        <v>20</v>
      </c>
      <c r="F24" s="273"/>
      <c r="G24" s="273"/>
      <c r="H24" s="273"/>
      <c r="I24" s="110"/>
      <c r="J24" s="109"/>
      <c r="K24" s="111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105"/>
      <c r="J25" s="34"/>
      <c r="K25" s="37"/>
    </row>
    <row r="26" spans="2:11" s="1" customFormat="1" ht="6.95" customHeight="1" x14ac:dyDescent="0.3">
      <c r="B26" s="33"/>
      <c r="C26" s="34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 x14ac:dyDescent="0.3">
      <c r="B27" s="33"/>
      <c r="C27" s="34"/>
      <c r="D27" s="114" t="s">
        <v>38</v>
      </c>
      <c r="E27" s="34"/>
      <c r="F27" s="34"/>
      <c r="G27" s="34"/>
      <c r="H27" s="34"/>
      <c r="I27" s="105"/>
      <c r="J27" s="115">
        <f>ROUND(J80,2)</f>
        <v>0</v>
      </c>
      <c r="K27" s="37"/>
    </row>
    <row r="28" spans="2:11" s="1" customFormat="1" ht="6.95" customHeight="1" x14ac:dyDescent="0.3">
      <c r="B28" s="33"/>
      <c r="C28" s="34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5" customHeight="1" x14ac:dyDescent="0.3">
      <c r="B29" s="33"/>
      <c r="C29" s="34"/>
      <c r="D29" s="34"/>
      <c r="E29" s="34"/>
      <c r="F29" s="38" t="s">
        <v>40</v>
      </c>
      <c r="G29" s="34"/>
      <c r="H29" s="34"/>
      <c r="I29" s="116" t="s">
        <v>39</v>
      </c>
      <c r="J29" s="38" t="s">
        <v>41</v>
      </c>
      <c r="K29" s="37"/>
    </row>
    <row r="30" spans="2:11" s="1" customFormat="1" ht="14.45" customHeight="1" x14ac:dyDescent="0.3">
      <c r="B30" s="33"/>
      <c r="C30" s="34"/>
      <c r="D30" s="41" t="s">
        <v>42</v>
      </c>
      <c r="E30" s="41" t="s">
        <v>43</v>
      </c>
      <c r="F30" s="117">
        <f>ROUND(SUM(BE80:BE107), 2)</f>
        <v>0</v>
      </c>
      <c r="G30" s="34"/>
      <c r="H30" s="34"/>
      <c r="I30" s="118">
        <v>0.21</v>
      </c>
      <c r="J30" s="117">
        <f>ROUND(ROUND((SUM(BE80:BE107)),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44</v>
      </c>
      <c r="F31" s="117">
        <f>ROUND(SUM(BF80:BF107), 2)</f>
        <v>0</v>
      </c>
      <c r="G31" s="34"/>
      <c r="H31" s="34"/>
      <c r="I31" s="118">
        <v>0.15</v>
      </c>
      <c r="J31" s="117">
        <f>ROUND(ROUND((SUM(BF80:BF107)),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45</v>
      </c>
      <c r="F32" s="117">
        <f>ROUND(SUM(BG80:BG107), 2)</f>
        <v>0</v>
      </c>
      <c r="G32" s="34"/>
      <c r="H32" s="34"/>
      <c r="I32" s="118">
        <v>0.21</v>
      </c>
      <c r="J32" s="117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46</v>
      </c>
      <c r="F33" s="117">
        <f>ROUND(SUM(BH80:BH107), 2)</f>
        <v>0</v>
      </c>
      <c r="G33" s="34"/>
      <c r="H33" s="34"/>
      <c r="I33" s="118">
        <v>0.15</v>
      </c>
      <c r="J33" s="117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47</v>
      </c>
      <c r="F34" s="117">
        <f>ROUND(SUM(BI80:BI107), 2)</f>
        <v>0</v>
      </c>
      <c r="G34" s="34"/>
      <c r="H34" s="34"/>
      <c r="I34" s="118">
        <v>0</v>
      </c>
      <c r="J34" s="117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105"/>
      <c r="J35" s="34"/>
      <c r="K35" s="37"/>
    </row>
    <row r="36" spans="2:11" s="1" customFormat="1" ht="25.35" customHeight="1" x14ac:dyDescent="0.3">
      <c r="B36" s="33"/>
      <c r="C36" s="119"/>
      <c r="D36" s="120" t="s">
        <v>48</v>
      </c>
      <c r="E36" s="71"/>
      <c r="F36" s="71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126"/>
      <c r="J37" s="49"/>
      <c r="K37" s="50"/>
    </row>
    <row r="41" spans="2:11" s="1" customFormat="1" ht="6.95" customHeight="1" x14ac:dyDescent="0.3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50000000000003" customHeight="1" x14ac:dyDescent="0.3">
      <c r="B42" s="33"/>
      <c r="C42" s="22" t="s">
        <v>112</v>
      </c>
      <c r="D42" s="34"/>
      <c r="E42" s="34"/>
      <c r="F42" s="34"/>
      <c r="G42" s="34"/>
      <c r="H42" s="34"/>
      <c r="I42" s="105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105"/>
      <c r="J43" s="34"/>
      <c r="K43" s="37"/>
    </row>
    <row r="44" spans="2:11" s="1" customFormat="1" ht="14.45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5"/>
      <c r="J44" s="34"/>
      <c r="K44" s="37"/>
    </row>
    <row r="45" spans="2:11" s="1" customFormat="1" ht="22.5" customHeight="1" x14ac:dyDescent="0.3">
      <c r="B45" s="33"/>
      <c r="C45" s="34"/>
      <c r="D45" s="34"/>
      <c r="E45" s="271" t="str">
        <f>E7</f>
        <v>ZŠ a MŠ podlahové krytiny</v>
      </c>
      <c r="F45" s="244"/>
      <c r="G45" s="244"/>
      <c r="H45" s="244"/>
      <c r="I45" s="105"/>
      <c r="J45" s="34"/>
      <c r="K45" s="37"/>
    </row>
    <row r="46" spans="2:11" s="1" customFormat="1" ht="14.45" customHeight="1" x14ac:dyDescent="0.3">
      <c r="B46" s="33"/>
      <c r="C46" s="29" t="s">
        <v>110</v>
      </c>
      <c r="D46" s="34"/>
      <c r="E46" s="34"/>
      <c r="F46" s="34"/>
      <c r="G46" s="34"/>
      <c r="H46" s="34"/>
      <c r="I46" s="105"/>
      <c r="J46" s="34"/>
      <c r="K46" s="37"/>
    </row>
    <row r="47" spans="2:11" s="1" customFormat="1" ht="23.25" customHeight="1" x14ac:dyDescent="0.3">
      <c r="B47" s="33"/>
      <c r="C47" s="34"/>
      <c r="D47" s="34"/>
      <c r="E47" s="272" t="str">
        <f>E9</f>
        <v>10. - ZŠ Hamr</v>
      </c>
      <c r="F47" s="244"/>
      <c r="G47" s="244"/>
      <c r="H47" s="244"/>
      <c r="I47" s="105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105"/>
      <c r="J48" s="34"/>
      <c r="K48" s="37"/>
    </row>
    <row r="49" spans="2:47" s="1" customFormat="1" ht="18" customHeight="1" x14ac:dyDescent="0.3">
      <c r="B49" s="33"/>
      <c r="C49" s="29" t="s">
        <v>22</v>
      </c>
      <c r="D49" s="34"/>
      <c r="E49" s="34"/>
      <c r="F49" s="27" t="str">
        <f>F12</f>
        <v>Litvínov</v>
      </c>
      <c r="G49" s="34"/>
      <c r="H49" s="34"/>
      <c r="I49" s="106" t="s">
        <v>24</v>
      </c>
      <c r="J49" s="107" t="str">
        <f>IF(J12="","",J12)</f>
        <v>13.10.2016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105"/>
      <c r="J50" s="34"/>
      <c r="K50" s="37"/>
    </row>
    <row r="51" spans="2:47" s="1" customFormat="1" x14ac:dyDescent="0.3">
      <c r="B51" s="33"/>
      <c r="C51" s="29" t="s">
        <v>28</v>
      </c>
      <c r="D51" s="34"/>
      <c r="E51" s="34"/>
      <c r="F51" s="27" t="str">
        <f>E15</f>
        <v>Město Litvínov</v>
      </c>
      <c r="G51" s="34"/>
      <c r="H51" s="34"/>
      <c r="I51" s="106" t="s">
        <v>34</v>
      </c>
      <c r="J51" s="27" t="str">
        <f>E21</f>
        <v xml:space="preserve"> </v>
      </c>
      <c r="K51" s="37"/>
    </row>
    <row r="52" spans="2:47" s="1" customFormat="1" ht="14.45" customHeight="1" x14ac:dyDescent="0.3">
      <c r="B52" s="33"/>
      <c r="C52" s="29" t="s">
        <v>32</v>
      </c>
      <c r="D52" s="34"/>
      <c r="E52" s="34"/>
      <c r="F52" s="27" t="str">
        <f>IF(E18="","",E18)</f>
        <v/>
      </c>
      <c r="G52" s="34"/>
      <c r="H52" s="34"/>
      <c r="I52" s="105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5"/>
      <c r="J53" s="34"/>
      <c r="K53" s="37"/>
    </row>
    <row r="54" spans="2:47" s="1" customFormat="1" ht="29.25" customHeight="1" x14ac:dyDescent="0.3">
      <c r="B54" s="33"/>
      <c r="C54" s="131" t="s">
        <v>113</v>
      </c>
      <c r="D54" s="119"/>
      <c r="E54" s="119"/>
      <c r="F54" s="119"/>
      <c r="G54" s="119"/>
      <c r="H54" s="119"/>
      <c r="I54" s="132"/>
      <c r="J54" s="133" t="s">
        <v>114</v>
      </c>
      <c r="K54" s="134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5"/>
      <c r="J55" s="34"/>
      <c r="K55" s="37"/>
    </row>
    <row r="56" spans="2:47" s="1" customFormat="1" ht="29.25" customHeight="1" x14ac:dyDescent="0.3">
      <c r="B56" s="33"/>
      <c r="C56" s="135" t="s">
        <v>115</v>
      </c>
      <c r="D56" s="34"/>
      <c r="E56" s="34"/>
      <c r="F56" s="34"/>
      <c r="G56" s="34"/>
      <c r="H56" s="34"/>
      <c r="I56" s="105"/>
      <c r="J56" s="115">
        <f>J80</f>
        <v>0</v>
      </c>
      <c r="K56" s="37"/>
      <c r="AU56" s="16" t="s">
        <v>116</v>
      </c>
    </row>
    <row r="57" spans="2:47" s="7" customFormat="1" ht="24.95" customHeight="1" x14ac:dyDescent="0.3">
      <c r="B57" s="136"/>
      <c r="C57" s="137"/>
      <c r="D57" s="138" t="s">
        <v>117</v>
      </c>
      <c r="E57" s="139"/>
      <c r="F57" s="139"/>
      <c r="G57" s="139"/>
      <c r="H57" s="139"/>
      <c r="I57" s="140"/>
      <c r="J57" s="141">
        <f>J81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118</v>
      </c>
      <c r="E58" s="146"/>
      <c r="F58" s="146"/>
      <c r="G58" s="146"/>
      <c r="H58" s="146"/>
      <c r="I58" s="147"/>
      <c r="J58" s="148">
        <f>J82</f>
        <v>0</v>
      </c>
      <c r="K58" s="149"/>
    </row>
    <row r="59" spans="2:47" s="7" customFormat="1" ht="24.95" customHeight="1" x14ac:dyDescent="0.3">
      <c r="B59" s="136"/>
      <c r="C59" s="137"/>
      <c r="D59" s="138" t="s">
        <v>119</v>
      </c>
      <c r="E59" s="139"/>
      <c r="F59" s="139"/>
      <c r="G59" s="139"/>
      <c r="H59" s="139"/>
      <c r="I59" s="140"/>
      <c r="J59" s="141">
        <f>J87</f>
        <v>0</v>
      </c>
      <c r="K59" s="142"/>
    </row>
    <row r="60" spans="2:47" s="8" customFormat="1" ht="19.899999999999999" customHeight="1" x14ac:dyDescent="0.3">
      <c r="B60" s="143"/>
      <c r="C60" s="144"/>
      <c r="D60" s="145" t="s">
        <v>120</v>
      </c>
      <c r="E60" s="146"/>
      <c r="F60" s="146"/>
      <c r="G60" s="146"/>
      <c r="H60" s="146"/>
      <c r="I60" s="147"/>
      <c r="J60" s="148">
        <f>J88</f>
        <v>0</v>
      </c>
      <c r="K60" s="149"/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105"/>
      <c r="J61" s="34"/>
      <c r="K61" s="37"/>
    </row>
    <row r="62" spans="2:47" s="1" customFormat="1" ht="6.95" customHeight="1" x14ac:dyDescent="0.3">
      <c r="B62" s="48"/>
      <c r="C62" s="49"/>
      <c r="D62" s="49"/>
      <c r="E62" s="49"/>
      <c r="F62" s="49"/>
      <c r="G62" s="49"/>
      <c r="H62" s="49"/>
      <c r="I62" s="126"/>
      <c r="J62" s="49"/>
      <c r="K62" s="50"/>
    </row>
    <row r="66" spans="2:63" s="1" customFormat="1" ht="6.95" customHeight="1" x14ac:dyDescent="0.3">
      <c r="B66" s="51"/>
      <c r="C66" s="52"/>
      <c r="D66" s="52"/>
      <c r="E66" s="52"/>
      <c r="F66" s="52"/>
      <c r="G66" s="52"/>
      <c r="H66" s="52"/>
      <c r="I66" s="129"/>
      <c r="J66" s="52"/>
      <c r="K66" s="52"/>
      <c r="L66" s="53"/>
    </row>
    <row r="67" spans="2:63" s="1" customFormat="1" ht="36.950000000000003" customHeight="1" x14ac:dyDescent="0.3">
      <c r="B67" s="33"/>
      <c r="C67" s="54" t="s">
        <v>121</v>
      </c>
      <c r="D67" s="55"/>
      <c r="E67" s="55"/>
      <c r="F67" s="55"/>
      <c r="G67" s="55"/>
      <c r="H67" s="55"/>
      <c r="I67" s="150"/>
      <c r="J67" s="55"/>
      <c r="K67" s="55"/>
      <c r="L67" s="53"/>
    </row>
    <row r="68" spans="2:63" s="1" customFormat="1" ht="6.95" customHeight="1" x14ac:dyDescent="0.3">
      <c r="B68" s="33"/>
      <c r="C68" s="55"/>
      <c r="D68" s="55"/>
      <c r="E68" s="55"/>
      <c r="F68" s="55"/>
      <c r="G68" s="55"/>
      <c r="H68" s="55"/>
      <c r="I68" s="150"/>
      <c r="J68" s="55"/>
      <c r="K68" s="55"/>
      <c r="L68" s="53"/>
    </row>
    <row r="69" spans="2:63" s="1" customFormat="1" ht="14.45" customHeight="1" x14ac:dyDescent="0.3">
      <c r="B69" s="33"/>
      <c r="C69" s="57" t="s">
        <v>16</v>
      </c>
      <c r="D69" s="55"/>
      <c r="E69" s="55"/>
      <c r="F69" s="55"/>
      <c r="G69" s="55"/>
      <c r="H69" s="55"/>
      <c r="I69" s="150"/>
      <c r="J69" s="55"/>
      <c r="K69" s="55"/>
      <c r="L69" s="53"/>
    </row>
    <row r="70" spans="2:63" s="1" customFormat="1" ht="22.5" customHeight="1" x14ac:dyDescent="0.3">
      <c r="B70" s="33"/>
      <c r="C70" s="55"/>
      <c r="D70" s="55"/>
      <c r="E70" s="274" t="str">
        <f>E7</f>
        <v>ZŠ a MŠ podlahové krytiny</v>
      </c>
      <c r="F70" s="255"/>
      <c r="G70" s="255"/>
      <c r="H70" s="255"/>
      <c r="I70" s="150"/>
      <c r="J70" s="55"/>
      <c r="K70" s="55"/>
      <c r="L70" s="53"/>
    </row>
    <row r="71" spans="2:63" s="1" customFormat="1" ht="14.45" customHeight="1" x14ac:dyDescent="0.3">
      <c r="B71" s="33"/>
      <c r="C71" s="57" t="s">
        <v>110</v>
      </c>
      <c r="D71" s="55"/>
      <c r="E71" s="55"/>
      <c r="F71" s="55"/>
      <c r="G71" s="55"/>
      <c r="H71" s="55"/>
      <c r="I71" s="150"/>
      <c r="J71" s="55"/>
      <c r="K71" s="55"/>
      <c r="L71" s="53"/>
    </row>
    <row r="72" spans="2:63" s="1" customFormat="1" ht="23.25" customHeight="1" x14ac:dyDescent="0.3">
      <c r="B72" s="33"/>
      <c r="C72" s="55"/>
      <c r="D72" s="55"/>
      <c r="E72" s="252" t="str">
        <f>E9</f>
        <v>10. - ZŠ Hamr</v>
      </c>
      <c r="F72" s="255"/>
      <c r="G72" s="255"/>
      <c r="H72" s="255"/>
      <c r="I72" s="150"/>
      <c r="J72" s="55"/>
      <c r="K72" s="55"/>
      <c r="L72" s="53"/>
    </row>
    <row r="73" spans="2:63" s="1" customFormat="1" ht="6.95" customHeight="1" x14ac:dyDescent="0.3">
      <c r="B73" s="33"/>
      <c r="C73" s="55"/>
      <c r="D73" s="55"/>
      <c r="E73" s="55"/>
      <c r="F73" s="55"/>
      <c r="G73" s="55"/>
      <c r="H73" s="55"/>
      <c r="I73" s="150"/>
      <c r="J73" s="55"/>
      <c r="K73" s="55"/>
      <c r="L73" s="53"/>
    </row>
    <row r="74" spans="2:63" s="1" customFormat="1" ht="18" customHeight="1" x14ac:dyDescent="0.3">
      <c r="B74" s="33"/>
      <c r="C74" s="57" t="s">
        <v>22</v>
      </c>
      <c r="D74" s="55"/>
      <c r="E74" s="55"/>
      <c r="F74" s="151" t="str">
        <f>F12</f>
        <v>Litvínov</v>
      </c>
      <c r="G74" s="55"/>
      <c r="H74" s="55"/>
      <c r="I74" s="152" t="s">
        <v>24</v>
      </c>
      <c r="J74" s="65" t="str">
        <f>IF(J12="","",J12)</f>
        <v>13.10.2016</v>
      </c>
      <c r="K74" s="55"/>
      <c r="L74" s="53"/>
    </row>
    <row r="75" spans="2:63" s="1" customFormat="1" ht="6.95" customHeight="1" x14ac:dyDescent="0.3">
      <c r="B75" s="33"/>
      <c r="C75" s="55"/>
      <c r="D75" s="55"/>
      <c r="E75" s="55"/>
      <c r="F75" s="55"/>
      <c r="G75" s="55"/>
      <c r="H75" s="55"/>
      <c r="I75" s="150"/>
      <c r="J75" s="55"/>
      <c r="K75" s="55"/>
      <c r="L75" s="53"/>
    </row>
    <row r="76" spans="2:63" s="1" customFormat="1" x14ac:dyDescent="0.3">
      <c r="B76" s="33"/>
      <c r="C76" s="57" t="s">
        <v>28</v>
      </c>
      <c r="D76" s="55"/>
      <c r="E76" s="55"/>
      <c r="F76" s="151" t="str">
        <f>E15</f>
        <v>Město Litvínov</v>
      </c>
      <c r="G76" s="55"/>
      <c r="H76" s="55"/>
      <c r="I76" s="152" t="s">
        <v>34</v>
      </c>
      <c r="J76" s="151" t="str">
        <f>E21</f>
        <v xml:space="preserve"> </v>
      </c>
      <c r="K76" s="55"/>
      <c r="L76" s="53"/>
    </row>
    <row r="77" spans="2:63" s="1" customFormat="1" ht="14.45" customHeight="1" x14ac:dyDescent="0.3">
      <c r="B77" s="33"/>
      <c r="C77" s="57" t="s">
        <v>32</v>
      </c>
      <c r="D77" s="55"/>
      <c r="E77" s="55"/>
      <c r="F77" s="151" t="str">
        <f>IF(E18="","",E18)</f>
        <v/>
      </c>
      <c r="G77" s="55"/>
      <c r="H77" s="55"/>
      <c r="I77" s="150"/>
      <c r="J77" s="55"/>
      <c r="K77" s="55"/>
      <c r="L77" s="53"/>
    </row>
    <row r="78" spans="2:63" s="1" customFormat="1" ht="10.35" customHeight="1" x14ac:dyDescent="0.3">
      <c r="B78" s="33"/>
      <c r="C78" s="55"/>
      <c r="D78" s="55"/>
      <c r="E78" s="55"/>
      <c r="F78" s="55"/>
      <c r="G78" s="55"/>
      <c r="H78" s="55"/>
      <c r="I78" s="150"/>
      <c r="J78" s="55"/>
      <c r="K78" s="55"/>
      <c r="L78" s="53"/>
    </row>
    <row r="79" spans="2:63" s="9" customFormat="1" ht="29.25" customHeight="1" x14ac:dyDescent="0.3">
      <c r="B79" s="153"/>
      <c r="C79" s="154" t="s">
        <v>122</v>
      </c>
      <c r="D79" s="155" t="s">
        <v>57</v>
      </c>
      <c r="E79" s="155" t="s">
        <v>53</v>
      </c>
      <c r="F79" s="155" t="s">
        <v>123</v>
      </c>
      <c r="G79" s="155" t="s">
        <v>124</v>
      </c>
      <c r="H79" s="155" t="s">
        <v>125</v>
      </c>
      <c r="I79" s="156" t="s">
        <v>126</v>
      </c>
      <c r="J79" s="155" t="s">
        <v>114</v>
      </c>
      <c r="K79" s="157" t="s">
        <v>127</v>
      </c>
      <c r="L79" s="158"/>
      <c r="M79" s="73" t="s">
        <v>128</v>
      </c>
      <c r="N79" s="74" t="s">
        <v>42</v>
      </c>
      <c r="O79" s="74" t="s">
        <v>129</v>
      </c>
      <c r="P79" s="74" t="s">
        <v>130</v>
      </c>
      <c r="Q79" s="74" t="s">
        <v>131</v>
      </c>
      <c r="R79" s="74" t="s">
        <v>132</v>
      </c>
      <c r="S79" s="74" t="s">
        <v>133</v>
      </c>
      <c r="T79" s="75" t="s">
        <v>134</v>
      </c>
    </row>
    <row r="80" spans="2:63" s="1" customFormat="1" ht="29.25" customHeight="1" x14ac:dyDescent="0.35">
      <c r="B80" s="33"/>
      <c r="C80" s="79" t="s">
        <v>115</v>
      </c>
      <c r="D80" s="55"/>
      <c r="E80" s="55"/>
      <c r="F80" s="55"/>
      <c r="G80" s="55"/>
      <c r="H80" s="55"/>
      <c r="I80" s="150"/>
      <c r="J80" s="159">
        <f>BK80</f>
        <v>0</v>
      </c>
      <c r="K80" s="55"/>
      <c r="L80" s="53"/>
      <c r="M80" s="76"/>
      <c r="N80" s="77"/>
      <c r="O80" s="77"/>
      <c r="P80" s="160">
        <f>P81+P87</f>
        <v>0</v>
      </c>
      <c r="Q80" s="77"/>
      <c r="R80" s="160">
        <f>R81+R87</f>
        <v>1.2255392000000001</v>
      </c>
      <c r="S80" s="77"/>
      <c r="T80" s="161">
        <f>T81+T87</f>
        <v>0.38039999999999996</v>
      </c>
      <c r="AT80" s="16" t="s">
        <v>71</v>
      </c>
      <c r="AU80" s="16" t="s">
        <v>116</v>
      </c>
      <c r="BK80" s="162">
        <f>BK81+BK87</f>
        <v>0</v>
      </c>
    </row>
    <row r="81" spans="2:65" s="10" customFormat="1" ht="37.35" customHeight="1" x14ac:dyDescent="0.35">
      <c r="B81" s="163"/>
      <c r="C81" s="164"/>
      <c r="D81" s="165" t="s">
        <v>71</v>
      </c>
      <c r="E81" s="166" t="s">
        <v>135</v>
      </c>
      <c r="F81" s="166" t="s">
        <v>136</v>
      </c>
      <c r="G81" s="164"/>
      <c r="H81" s="164"/>
      <c r="I81" s="167"/>
      <c r="J81" s="168">
        <f>BK81</f>
        <v>0</v>
      </c>
      <c r="K81" s="164"/>
      <c r="L81" s="169"/>
      <c r="M81" s="170"/>
      <c r="N81" s="171"/>
      <c r="O81" s="171"/>
      <c r="P81" s="172">
        <f>P82</f>
        <v>0</v>
      </c>
      <c r="Q81" s="171"/>
      <c r="R81" s="172">
        <f>R82</f>
        <v>0</v>
      </c>
      <c r="S81" s="171"/>
      <c r="T81" s="173">
        <f>T82</f>
        <v>0</v>
      </c>
      <c r="AR81" s="174" t="s">
        <v>14</v>
      </c>
      <c r="AT81" s="175" t="s">
        <v>71</v>
      </c>
      <c r="AU81" s="175" t="s">
        <v>72</v>
      </c>
      <c r="AY81" s="174" t="s">
        <v>137</v>
      </c>
      <c r="BK81" s="176">
        <f>BK82</f>
        <v>0</v>
      </c>
    </row>
    <row r="82" spans="2:65" s="10" customFormat="1" ht="19.899999999999999" customHeight="1" x14ac:dyDescent="0.3">
      <c r="B82" s="163"/>
      <c r="C82" s="164"/>
      <c r="D82" s="177" t="s">
        <v>71</v>
      </c>
      <c r="E82" s="178" t="s">
        <v>138</v>
      </c>
      <c r="F82" s="178" t="s">
        <v>139</v>
      </c>
      <c r="G82" s="164"/>
      <c r="H82" s="164"/>
      <c r="I82" s="167"/>
      <c r="J82" s="179">
        <f>BK82</f>
        <v>0</v>
      </c>
      <c r="K82" s="164"/>
      <c r="L82" s="169"/>
      <c r="M82" s="170"/>
      <c r="N82" s="171"/>
      <c r="O82" s="171"/>
      <c r="P82" s="172">
        <f>SUM(P83:P86)</f>
        <v>0</v>
      </c>
      <c r="Q82" s="171"/>
      <c r="R82" s="172">
        <f>SUM(R83:R86)</f>
        <v>0</v>
      </c>
      <c r="S82" s="171"/>
      <c r="T82" s="173">
        <f>SUM(T83:T86)</f>
        <v>0</v>
      </c>
      <c r="AR82" s="174" t="s">
        <v>14</v>
      </c>
      <c r="AT82" s="175" t="s">
        <v>71</v>
      </c>
      <c r="AU82" s="175" t="s">
        <v>14</v>
      </c>
      <c r="AY82" s="174" t="s">
        <v>137</v>
      </c>
      <c r="BK82" s="176">
        <f>SUM(BK83:BK86)</f>
        <v>0</v>
      </c>
    </row>
    <row r="83" spans="2:65" s="1" customFormat="1" ht="31.5" customHeight="1" x14ac:dyDescent="0.3">
      <c r="B83" s="33"/>
      <c r="C83" s="180" t="s">
        <v>14</v>
      </c>
      <c r="D83" s="180" t="s">
        <v>140</v>
      </c>
      <c r="E83" s="181" t="s">
        <v>141</v>
      </c>
      <c r="F83" s="182" t="s">
        <v>142</v>
      </c>
      <c r="G83" s="183" t="s">
        <v>143</v>
      </c>
      <c r="H83" s="184">
        <v>0.38</v>
      </c>
      <c r="I83" s="185"/>
      <c r="J83" s="186">
        <f>ROUND(I83*H83,2)</f>
        <v>0</v>
      </c>
      <c r="K83" s="182" t="s">
        <v>144</v>
      </c>
      <c r="L83" s="53"/>
      <c r="M83" s="187" t="s">
        <v>20</v>
      </c>
      <c r="N83" s="188" t="s">
        <v>43</v>
      </c>
      <c r="O83" s="34"/>
      <c r="P83" s="189">
        <f>O83*H83</f>
        <v>0</v>
      </c>
      <c r="Q83" s="189">
        <v>0</v>
      </c>
      <c r="R83" s="189">
        <f>Q83*H83</f>
        <v>0</v>
      </c>
      <c r="S83" s="189">
        <v>0</v>
      </c>
      <c r="T83" s="190">
        <f>S83*H83</f>
        <v>0</v>
      </c>
      <c r="AR83" s="16" t="s">
        <v>145</v>
      </c>
      <c r="AT83" s="16" t="s">
        <v>140</v>
      </c>
      <c r="AU83" s="16" t="s">
        <v>80</v>
      </c>
      <c r="AY83" s="16" t="s">
        <v>137</v>
      </c>
      <c r="BE83" s="191">
        <f>IF(N83="základní",J83,0)</f>
        <v>0</v>
      </c>
      <c r="BF83" s="191">
        <f>IF(N83="snížená",J83,0)</f>
        <v>0</v>
      </c>
      <c r="BG83" s="191">
        <f>IF(N83="zákl. přenesená",J83,0)</f>
        <v>0</v>
      </c>
      <c r="BH83" s="191">
        <f>IF(N83="sníž. přenesená",J83,0)</f>
        <v>0</v>
      </c>
      <c r="BI83" s="191">
        <f>IF(N83="nulová",J83,0)</f>
        <v>0</v>
      </c>
      <c r="BJ83" s="16" t="s">
        <v>14</v>
      </c>
      <c r="BK83" s="191">
        <f>ROUND(I83*H83,2)</f>
        <v>0</v>
      </c>
      <c r="BL83" s="16" t="s">
        <v>145</v>
      </c>
      <c r="BM83" s="16" t="s">
        <v>316</v>
      </c>
    </row>
    <row r="84" spans="2:65" s="1" customFormat="1" ht="31.5" customHeight="1" x14ac:dyDescent="0.3">
      <c r="B84" s="33"/>
      <c r="C84" s="180" t="s">
        <v>80</v>
      </c>
      <c r="D84" s="180" t="s">
        <v>140</v>
      </c>
      <c r="E84" s="181" t="s">
        <v>147</v>
      </c>
      <c r="F84" s="182" t="s">
        <v>148</v>
      </c>
      <c r="G84" s="183" t="s">
        <v>143</v>
      </c>
      <c r="H84" s="184">
        <v>3.8</v>
      </c>
      <c r="I84" s="185"/>
      <c r="J84" s="186">
        <f>ROUND(I84*H84,2)</f>
        <v>0</v>
      </c>
      <c r="K84" s="182" t="s">
        <v>144</v>
      </c>
      <c r="L84" s="53"/>
      <c r="M84" s="187" t="s">
        <v>20</v>
      </c>
      <c r="N84" s="188" t="s">
        <v>43</v>
      </c>
      <c r="O84" s="34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AR84" s="16" t="s">
        <v>145</v>
      </c>
      <c r="AT84" s="16" t="s">
        <v>140</v>
      </c>
      <c r="AU84" s="16" t="s">
        <v>80</v>
      </c>
      <c r="AY84" s="16" t="s">
        <v>137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16" t="s">
        <v>14</v>
      </c>
      <c r="BK84" s="191">
        <f>ROUND(I84*H84,2)</f>
        <v>0</v>
      </c>
      <c r="BL84" s="16" t="s">
        <v>145</v>
      </c>
      <c r="BM84" s="16" t="s">
        <v>317</v>
      </c>
    </row>
    <row r="85" spans="2:65" s="11" customFormat="1" ht="13.5" x14ac:dyDescent="0.3">
      <c r="B85" s="192"/>
      <c r="C85" s="193"/>
      <c r="D85" s="194" t="s">
        <v>150</v>
      </c>
      <c r="E85" s="193"/>
      <c r="F85" s="195" t="s">
        <v>318</v>
      </c>
      <c r="G85" s="193"/>
      <c r="H85" s="196">
        <v>3.8</v>
      </c>
      <c r="I85" s="197"/>
      <c r="J85" s="193"/>
      <c r="K85" s="193"/>
      <c r="L85" s="198"/>
      <c r="M85" s="199"/>
      <c r="N85" s="200"/>
      <c r="O85" s="200"/>
      <c r="P85" s="200"/>
      <c r="Q85" s="200"/>
      <c r="R85" s="200"/>
      <c r="S85" s="200"/>
      <c r="T85" s="201"/>
      <c r="AT85" s="202" t="s">
        <v>150</v>
      </c>
      <c r="AU85" s="202" t="s">
        <v>80</v>
      </c>
      <c r="AV85" s="11" t="s">
        <v>80</v>
      </c>
      <c r="AW85" s="11" t="s">
        <v>4</v>
      </c>
      <c r="AX85" s="11" t="s">
        <v>14</v>
      </c>
      <c r="AY85" s="202" t="s">
        <v>137</v>
      </c>
    </row>
    <row r="86" spans="2:65" s="1" customFormat="1" ht="22.5" customHeight="1" x14ac:dyDescent="0.3">
      <c r="B86" s="33"/>
      <c r="C86" s="180" t="s">
        <v>152</v>
      </c>
      <c r="D86" s="180" t="s">
        <v>140</v>
      </c>
      <c r="E86" s="181" t="s">
        <v>153</v>
      </c>
      <c r="F86" s="182" t="s">
        <v>154</v>
      </c>
      <c r="G86" s="183" t="s">
        <v>143</v>
      </c>
      <c r="H86" s="184">
        <v>0.38</v>
      </c>
      <c r="I86" s="185"/>
      <c r="J86" s="186">
        <f>ROUND(I86*H86,2)</f>
        <v>0</v>
      </c>
      <c r="K86" s="182" t="s">
        <v>144</v>
      </c>
      <c r="L86" s="53"/>
      <c r="M86" s="187" t="s">
        <v>20</v>
      </c>
      <c r="N86" s="188" t="s">
        <v>43</v>
      </c>
      <c r="O86" s="34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AR86" s="16" t="s">
        <v>145</v>
      </c>
      <c r="AT86" s="16" t="s">
        <v>140</v>
      </c>
      <c r="AU86" s="16" t="s">
        <v>80</v>
      </c>
      <c r="AY86" s="16" t="s">
        <v>137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6" t="s">
        <v>14</v>
      </c>
      <c r="BK86" s="191">
        <f>ROUND(I86*H86,2)</f>
        <v>0</v>
      </c>
      <c r="BL86" s="16" t="s">
        <v>145</v>
      </c>
      <c r="BM86" s="16" t="s">
        <v>319</v>
      </c>
    </row>
    <row r="87" spans="2:65" s="10" customFormat="1" ht="37.35" customHeight="1" x14ac:dyDescent="0.35">
      <c r="B87" s="163"/>
      <c r="C87" s="164"/>
      <c r="D87" s="165" t="s">
        <v>71</v>
      </c>
      <c r="E87" s="166" t="s">
        <v>156</v>
      </c>
      <c r="F87" s="166" t="s">
        <v>157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P88</f>
        <v>0</v>
      </c>
      <c r="Q87" s="171"/>
      <c r="R87" s="172">
        <f>R88</f>
        <v>1.2255392000000001</v>
      </c>
      <c r="S87" s="171"/>
      <c r="T87" s="173">
        <f>T88</f>
        <v>0.38039999999999996</v>
      </c>
      <c r="AR87" s="174" t="s">
        <v>80</v>
      </c>
      <c r="AT87" s="175" t="s">
        <v>71</v>
      </c>
      <c r="AU87" s="175" t="s">
        <v>72</v>
      </c>
      <c r="AY87" s="174" t="s">
        <v>137</v>
      </c>
      <c r="BK87" s="176">
        <f>BK88</f>
        <v>0</v>
      </c>
    </row>
    <row r="88" spans="2:65" s="10" customFormat="1" ht="19.899999999999999" customHeight="1" x14ac:dyDescent="0.3">
      <c r="B88" s="163"/>
      <c r="C88" s="164"/>
      <c r="D88" s="177" t="s">
        <v>71</v>
      </c>
      <c r="E88" s="178" t="s">
        <v>158</v>
      </c>
      <c r="F88" s="178" t="s">
        <v>159</v>
      </c>
      <c r="G88" s="164"/>
      <c r="H88" s="164"/>
      <c r="I88" s="167"/>
      <c r="J88" s="179">
        <f>BK88</f>
        <v>0</v>
      </c>
      <c r="K88" s="164"/>
      <c r="L88" s="169"/>
      <c r="M88" s="170"/>
      <c r="N88" s="171"/>
      <c r="O88" s="171"/>
      <c r="P88" s="172">
        <f>SUM(P89:P107)</f>
        <v>0</v>
      </c>
      <c r="Q88" s="171"/>
      <c r="R88" s="172">
        <f>SUM(R89:R107)</f>
        <v>1.2255392000000001</v>
      </c>
      <c r="S88" s="171"/>
      <c r="T88" s="173">
        <f>SUM(T89:T107)</f>
        <v>0.38039999999999996</v>
      </c>
      <c r="AR88" s="174" t="s">
        <v>80</v>
      </c>
      <c r="AT88" s="175" t="s">
        <v>71</v>
      </c>
      <c r="AU88" s="175" t="s">
        <v>14</v>
      </c>
      <c r="AY88" s="174" t="s">
        <v>137</v>
      </c>
      <c r="BK88" s="176">
        <f>SUM(BK89:BK107)</f>
        <v>0</v>
      </c>
    </row>
    <row r="89" spans="2:65" s="1" customFormat="1" ht="22.5" customHeight="1" x14ac:dyDescent="0.3">
      <c r="B89" s="33"/>
      <c r="C89" s="180" t="s">
        <v>145</v>
      </c>
      <c r="D89" s="180" t="s">
        <v>140</v>
      </c>
      <c r="E89" s="181" t="s">
        <v>160</v>
      </c>
      <c r="F89" s="182" t="s">
        <v>161</v>
      </c>
      <c r="G89" s="183" t="s">
        <v>162</v>
      </c>
      <c r="H89" s="184">
        <v>144</v>
      </c>
      <c r="I89" s="185"/>
      <c r="J89" s="186">
        <f>ROUND(I89*H89,2)</f>
        <v>0</v>
      </c>
      <c r="K89" s="182" t="s">
        <v>144</v>
      </c>
      <c r="L89" s="53"/>
      <c r="M89" s="187" t="s">
        <v>20</v>
      </c>
      <c r="N89" s="188" t="s">
        <v>43</v>
      </c>
      <c r="O89" s="34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16" t="s">
        <v>163</v>
      </c>
      <c r="AT89" s="16" t="s">
        <v>140</v>
      </c>
      <c r="AU89" s="16" t="s">
        <v>80</v>
      </c>
      <c r="AY89" s="16" t="s">
        <v>137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6" t="s">
        <v>14</v>
      </c>
      <c r="BK89" s="191">
        <f>ROUND(I89*H89,2)</f>
        <v>0</v>
      </c>
      <c r="BL89" s="16" t="s">
        <v>163</v>
      </c>
      <c r="BM89" s="16" t="s">
        <v>320</v>
      </c>
    </row>
    <row r="90" spans="2:65" s="1" customFormat="1" ht="31.5" customHeight="1" x14ac:dyDescent="0.3">
      <c r="B90" s="33"/>
      <c r="C90" s="180" t="s">
        <v>165</v>
      </c>
      <c r="D90" s="180" t="s">
        <v>140</v>
      </c>
      <c r="E90" s="181" t="s">
        <v>166</v>
      </c>
      <c r="F90" s="182" t="s">
        <v>167</v>
      </c>
      <c r="G90" s="183" t="s">
        <v>162</v>
      </c>
      <c r="H90" s="184">
        <v>144</v>
      </c>
      <c r="I90" s="185"/>
      <c r="J90" s="186">
        <f>ROUND(I90*H90,2)</f>
        <v>0</v>
      </c>
      <c r="K90" s="182" t="s">
        <v>144</v>
      </c>
      <c r="L90" s="53"/>
      <c r="M90" s="187" t="s">
        <v>20</v>
      </c>
      <c r="N90" s="188" t="s">
        <v>43</v>
      </c>
      <c r="O90" s="34"/>
      <c r="P90" s="189">
        <f>O90*H90</f>
        <v>0</v>
      </c>
      <c r="Q90" s="189">
        <v>3.0000000000000001E-5</v>
      </c>
      <c r="R90" s="189">
        <f>Q90*H90</f>
        <v>4.3200000000000001E-3</v>
      </c>
      <c r="S90" s="189">
        <v>0</v>
      </c>
      <c r="T90" s="190">
        <f>S90*H90</f>
        <v>0</v>
      </c>
      <c r="AR90" s="16" t="s">
        <v>163</v>
      </c>
      <c r="AT90" s="16" t="s">
        <v>140</v>
      </c>
      <c r="AU90" s="16" t="s">
        <v>80</v>
      </c>
      <c r="AY90" s="16" t="s">
        <v>137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6" t="s">
        <v>14</v>
      </c>
      <c r="BK90" s="191">
        <f>ROUND(I90*H90,2)</f>
        <v>0</v>
      </c>
      <c r="BL90" s="16" t="s">
        <v>163</v>
      </c>
      <c r="BM90" s="16" t="s">
        <v>321</v>
      </c>
    </row>
    <row r="91" spans="2:65" s="1" customFormat="1" ht="31.5" customHeight="1" x14ac:dyDescent="0.3">
      <c r="B91" s="33"/>
      <c r="C91" s="180" t="s">
        <v>169</v>
      </c>
      <c r="D91" s="180" t="s">
        <v>140</v>
      </c>
      <c r="E91" s="181" t="s">
        <v>170</v>
      </c>
      <c r="F91" s="182" t="s">
        <v>171</v>
      </c>
      <c r="G91" s="183" t="s">
        <v>162</v>
      </c>
      <c r="H91" s="184">
        <v>144</v>
      </c>
      <c r="I91" s="185"/>
      <c r="J91" s="186">
        <f>ROUND(I91*H91,2)</f>
        <v>0</v>
      </c>
      <c r="K91" s="182" t="s">
        <v>144</v>
      </c>
      <c r="L91" s="53"/>
      <c r="M91" s="187" t="s">
        <v>20</v>
      </c>
      <c r="N91" s="188" t="s">
        <v>43</v>
      </c>
      <c r="O91" s="34"/>
      <c r="P91" s="189">
        <f>O91*H91</f>
        <v>0</v>
      </c>
      <c r="Q91" s="189">
        <v>4.5500000000000002E-3</v>
      </c>
      <c r="R91" s="189">
        <f>Q91*H91</f>
        <v>0.6552</v>
      </c>
      <c r="S91" s="189">
        <v>0</v>
      </c>
      <c r="T91" s="190">
        <f>S91*H91</f>
        <v>0</v>
      </c>
      <c r="AR91" s="16" t="s">
        <v>163</v>
      </c>
      <c r="AT91" s="16" t="s">
        <v>140</v>
      </c>
      <c r="AU91" s="16" t="s">
        <v>80</v>
      </c>
      <c r="AY91" s="16" t="s">
        <v>137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6" t="s">
        <v>14</v>
      </c>
      <c r="BK91" s="191">
        <f>ROUND(I91*H91,2)</f>
        <v>0</v>
      </c>
      <c r="BL91" s="16" t="s">
        <v>163</v>
      </c>
      <c r="BM91" s="16" t="s">
        <v>322</v>
      </c>
    </row>
    <row r="92" spans="2:65" s="1" customFormat="1" ht="22.5" customHeight="1" x14ac:dyDescent="0.3">
      <c r="B92" s="33"/>
      <c r="C92" s="180" t="s">
        <v>173</v>
      </c>
      <c r="D92" s="180" t="s">
        <v>140</v>
      </c>
      <c r="E92" s="181" t="s">
        <v>174</v>
      </c>
      <c r="F92" s="182" t="s">
        <v>175</v>
      </c>
      <c r="G92" s="183" t="s">
        <v>162</v>
      </c>
      <c r="H92" s="184">
        <v>144</v>
      </c>
      <c r="I92" s="185"/>
      <c r="J92" s="186">
        <f>ROUND(I92*H92,2)</f>
        <v>0</v>
      </c>
      <c r="K92" s="182" t="s">
        <v>144</v>
      </c>
      <c r="L92" s="53"/>
      <c r="M92" s="187" t="s">
        <v>20</v>
      </c>
      <c r="N92" s="188" t="s">
        <v>43</v>
      </c>
      <c r="O92" s="34"/>
      <c r="P92" s="189">
        <f>O92*H92</f>
        <v>0</v>
      </c>
      <c r="Q92" s="189">
        <v>0</v>
      </c>
      <c r="R92" s="189">
        <f>Q92*H92</f>
        <v>0</v>
      </c>
      <c r="S92" s="189">
        <v>2.5000000000000001E-3</v>
      </c>
      <c r="T92" s="190">
        <f>S92*H92</f>
        <v>0.36</v>
      </c>
      <c r="AR92" s="16" t="s">
        <v>163</v>
      </c>
      <c r="AT92" s="16" t="s">
        <v>140</v>
      </c>
      <c r="AU92" s="16" t="s">
        <v>80</v>
      </c>
      <c r="AY92" s="16" t="s">
        <v>137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6" t="s">
        <v>14</v>
      </c>
      <c r="BK92" s="191">
        <f>ROUND(I92*H92,2)</f>
        <v>0</v>
      </c>
      <c r="BL92" s="16" t="s">
        <v>163</v>
      </c>
      <c r="BM92" s="16" t="s">
        <v>323</v>
      </c>
    </row>
    <row r="93" spans="2:65" s="1" customFormat="1" ht="31.5" customHeight="1" x14ac:dyDescent="0.3">
      <c r="B93" s="33"/>
      <c r="C93" s="180" t="s">
        <v>177</v>
      </c>
      <c r="D93" s="180" t="s">
        <v>140</v>
      </c>
      <c r="E93" s="181" t="s">
        <v>178</v>
      </c>
      <c r="F93" s="182" t="s">
        <v>179</v>
      </c>
      <c r="G93" s="183" t="s">
        <v>162</v>
      </c>
      <c r="H93" s="184">
        <v>144</v>
      </c>
      <c r="I93" s="185"/>
      <c r="J93" s="186">
        <f>ROUND(I93*H93,2)</f>
        <v>0</v>
      </c>
      <c r="K93" s="182" t="s">
        <v>144</v>
      </c>
      <c r="L93" s="53"/>
      <c r="M93" s="187" t="s">
        <v>20</v>
      </c>
      <c r="N93" s="188" t="s">
        <v>43</v>
      </c>
      <c r="O93" s="34"/>
      <c r="P93" s="189">
        <f>O93*H93</f>
        <v>0</v>
      </c>
      <c r="Q93" s="189">
        <v>2.9999999999999997E-4</v>
      </c>
      <c r="R93" s="189">
        <f>Q93*H93</f>
        <v>4.3199999999999995E-2</v>
      </c>
      <c r="S93" s="189">
        <v>0</v>
      </c>
      <c r="T93" s="190">
        <f>S93*H93</f>
        <v>0</v>
      </c>
      <c r="AR93" s="16" t="s">
        <v>163</v>
      </c>
      <c r="AT93" s="16" t="s">
        <v>140</v>
      </c>
      <c r="AU93" s="16" t="s">
        <v>80</v>
      </c>
      <c r="AY93" s="16" t="s">
        <v>137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6" t="s">
        <v>14</v>
      </c>
      <c r="BK93" s="191">
        <f>ROUND(I93*H93,2)</f>
        <v>0</v>
      </c>
      <c r="BL93" s="16" t="s">
        <v>163</v>
      </c>
      <c r="BM93" s="16" t="s">
        <v>324</v>
      </c>
    </row>
    <row r="94" spans="2:65" s="11" customFormat="1" ht="13.5" x14ac:dyDescent="0.3">
      <c r="B94" s="192"/>
      <c r="C94" s="193"/>
      <c r="D94" s="203" t="s">
        <v>150</v>
      </c>
      <c r="E94" s="204" t="s">
        <v>20</v>
      </c>
      <c r="F94" s="205" t="s">
        <v>325</v>
      </c>
      <c r="G94" s="193"/>
      <c r="H94" s="206">
        <v>72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150</v>
      </c>
      <c r="AU94" s="202" t="s">
        <v>80</v>
      </c>
      <c r="AV94" s="11" t="s">
        <v>80</v>
      </c>
      <c r="AW94" s="11" t="s">
        <v>36</v>
      </c>
      <c r="AX94" s="11" t="s">
        <v>72</v>
      </c>
      <c r="AY94" s="202" t="s">
        <v>137</v>
      </c>
    </row>
    <row r="95" spans="2:65" s="11" customFormat="1" ht="13.5" x14ac:dyDescent="0.3">
      <c r="B95" s="192"/>
      <c r="C95" s="193"/>
      <c r="D95" s="203" t="s">
        <v>150</v>
      </c>
      <c r="E95" s="204" t="s">
        <v>20</v>
      </c>
      <c r="F95" s="205" t="s">
        <v>325</v>
      </c>
      <c r="G95" s="193"/>
      <c r="H95" s="206">
        <v>72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150</v>
      </c>
      <c r="AU95" s="202" t="s">
        <v>80</v>
      </c>
      <c r="AV95" s="11" t="s">
        <v>80</v>
      </c>
      <c r="AW95" s="11" t="s">
        <v>36</v>
      </c>
      <c r="AX95" s="11" t="s">
        <v>72</v>
      </c>
      <c r="AY95" s="202" t="s">
        <v>137</v>
      </c>
    </row>
    <row r="96" spans="2:65" s="12" customFormat="1" ht="13.5" x14ac:dyDescent="0.3">
      <c r="B96" s="207"/>
      <c r="C96" s="208"/>
      <c r="D96" s="194" t="s">
        <v>150</v>
      </c>
      <c r="E96" s="209" t="s">
        <v>20</v>
      </c>
      <c r="F96" s="210" t="s">
        <v>182</v>
      </c>
      <c r="G96" s="208"/>
      <c r="H96" s="211">
        <v>144</v>
      </c>
      <c r="I96" s="212"/>
      <c r="J96" s="208"/>
      <c r="K96" s="208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150</v>
      </c>
      <c r="AU96" s="217" t="s">
        <v>80</v>
      </c>
      <c r="AV96" s="12" t="s">
        <v>145</v>
      </c>
      <c r="AW96" s="12" t="s">
        <v>36</v>
      </c>
      <c r="AX96" s="12" t="s">
        <v>14</v>
      </c>
      <c r="AY96" s="217" t="s">
        <v>137</v>
      </c>
    </row>
    <row r="97" spans="2:65" s="1" customFormat="1" ht="44.25" customHeight="1" x14ac:dyDescent="0.3">
      <c r="B97" s="33"/>
      <c r="C97" s="218" t="s">
        <v>183</v>
      </c>
      <c r="D97" s="218" t="s">
        <v>184</v>
      </c>
      <c r="E97" s="219" t="s">
        <v>185</v>
      </c>
      <c r="F97" s="220" t="s">
        <v>186</v>
      </c>
      <c r="G97" s="221" t="s">
        <v>162</v>
      </c>
      <c r="H97" s="222">
        <v>158.4</v>
      </c>
      <c r="I97" s="223"/>
      <c r="J97" s="224">
        <f>ROUND(I97*H97,2)</f>
        <v>0</v>
      </c>
      <c r="K97" s="220" t="s">
        <v>20</v>
      </c>
      <c r="L97" s="225"/>
      <c r="M97" s="226" t="s">
        <v>20</v>
      </c>
      <c r="N97" s="227" t="s">
        <v>43</v>
      </c>
      <c r="O97" s="34"/>
      <c r="P97" s="189">
        <f>O97*H97</f>
        <v>0</v>
      </c>
      <c r="Q97" s="189">
        <v>3.2000000000000002E-3</v>
      </c>
      <c r="R97" s="189">
        <f>Q97*H97</f>
        <v>0.50688</v>
      </c>
      <c r="S97" s="189">
        <v>0</v>
      </c>
      <c r="T97" s="190">
        <f>S97*H97</f>
        <v>0</v>
      </c>
      <c r="AR97" s="16" t="s">
        <v>187</v>
      </c>
      <c r="AT97" s="16" t="s">
        <v>184</v>
      </c>
      <c r="AU97" s="16" t="s">
        <v>80</v>
      </c>
      <c r="AY97" s="16" t="s">
        <v>137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6" t="s">
        <v>14</v>
      </c>
      <c r="BK97" s="191">
        <f>ROUND(I97*H97,2)</f>
        <v>0</v>
      </c>
      <c r="BL97" s="16" t="s">
        <v>163</v>
      </c>
      <c r="BM97" s="16" t="s">
        <v>326</v>
      </c>
    </row>
    <row r="98" spans="2:65" s="11" customFormat="1" ht="13.5" x14ac:dyDescent="0.3">
      <c r="B98" s="192"/>
      <c r="C98" s="193"/>
      <c r="D98" s="194" t="s">
        <v>150</v>
      </c>
      <c r="E98" s="193"/>
      <c r="F98" s="195" t="s">
        <v>327</v>
      </c>
      <c r="G98" s="193"/>
      <c r="H98" s="196">
        <v>158.4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150</v>
      </c>
      <c r="AU98" s="202" t="s">
        <v>80</v>
      </c>
      <c r="AV98" s="11" t="s">
        <v>80</v>
      </c>
      <c r="AW98" s="11" t="s">
        <v>4</v>
      </c>
      <c r="AX98" s="11" t="s">
        <v>14</v>
      </c>
      <c r="AY98" s="202" t="s">
        <v>137</v>
      </c>
    </row>
    <row r="99" spans="2:65" s="1" customFormat="1" ht="22.5" customHeight="1" x14ac:dyDescent="0.3">
      <c r="B99" s="33"/>
      <c r="C99" s="180" t="s">
        <v>26</v>
      </c>
      <c r="D99" s="180" t="s">
        <v>140</v>
      </c>
      <c r="E99" s="181" t="s">
        <v>190</v>
      </c>
      <c r="F99" s="182" t="s">
        <v>191</v>
      </c>
      <c r="G99" s="183" t="s">
        <v>192</v>
      </c>
      <c r="H99" s="184">
        <v>65</v>
      </c>
      <c r="I99" s="185"/>
      <c r="J99" s="186">
        <f>ROUND(I99*H99,2)</f>
        <v>0</v>
      </c>
      <c r="K99" s="182" t="s">
        <v>144</v>
      </c>
      <c r="L99" s="53"/>
      <c r="M99" s="187" t="s">
        <v>20</v>
      </c>
      <c r="N99" s="188" t="s">
        <v>43</v>
      </c>
      <c r="O99" s="34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AR99" s="16" t="s">
        <v>163</v>
      </c>
      <c r="AT99" s="16" t="s">
        <v>140</v>
      </c>
      <c r="AU99" s="16" t="s">
        <v>80</v>
      </c>
      <c r="AY99" s="16" t="s">
        <v>137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6" t="s">
        <v>14</v>
      </c>
      <c r="BK99" s="191">
        <f>ROUND(I99*H99,2)</f>
        <v>0</v>
      </c>
      <c r="BL99" s="16" t="s">
        <v>163</v>
      </c>
      <c r="BM99" s="16" t="s">
        <v>328</v>
      </c>
    </row>
    <row r="100" spans="2:65" s="1" customFormat="1" ht="22.5" customHeight="1" x14ac:dyDescent="0.3">
      <c r="B100" s="33"/>
      <c r="C100" s="180" t="s">
        <v>194</v>
      </c>
      <c r="D100" s="180" t="s">
        <v>140</v>
      </c>
      <c r="E100" s="181" t="s">
        <v>195</v>
      </c>
      <c r="F100" s="182" t="s">
        <v>196</v>
      </c>
      <c r="G100" s="183" t="s">
        <v>192</v>
      </c>
      <c r="H100" s="184">
        <v>68</v>
      </c>
      <c r="I100" s="185"/>
      <c r="J100" s="186">
        <f>ROUND(I100*H100,2)</f>
        <v>0</v>
      </c>
      <c r="K100" s="182" t="s">
        <v>144</v>
      </c>
      <c r="L100" s="53"/>
      <c r="M100" s="187" t="s">
        <v>20</v>
      </c>
      <c r="N100" s="188" t="s">
        <v>43</v>
      </c>
      <c r="O100" s="34"/>
      <c r="P100" s="189">
        <f>O100*H100</f>
        <v>0</v>
      </c>
      <c r="Q100" s="189">
        <v>0</v>
      </c>
      <c r="R100" s="189">
        <f>Q100*H100</f>
        <v>0</v>
      </c>
      <c r="S100" s="189">
        <v>2.9999999999999997E-4</v>
      </c>
      <c r="T100" s="190">
        <f>S100*H100</f>
        <v>2.0399999999999998E-2</v>
      </c>
      <c r="AR100" s="16" t="s">
        <v>163</v>
      </c>
      <c r="AT100" s="16" t="s">
        <v>140</v>
      </c>
      <c r="AU100" s="16" t="s">
        <v>80</v>
      </c>
      <c r="AY100" s="16" t="s">
        <v>137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6" t="s">
        <v>14</v>
      </c>
      <c r="BK100" s="191">
        <f>ROUND(I100*H100,2)</f>
        <v>0</v>
      </c>
      <c r="BL100" s="16" t="s">
        <v>163</v>
      </c>
      <c r="BM100" s="16" t="s">
        <v>329</v>
      </c>
    </row>
    <row r="101" spans="2:65" s="1" customFormat="1" ht="22.5" customHeight="1" x14ac:dyDescent="0.3">
      <c r="B101" s="33"/>
      <c r="C101" s="180" t="s">
        <v>198</v>
      </c>
      <c r="D101" s="180" t="s">
        <v>140</v>
      </c>
      <c r="E101" s="181" t="s">
        <v>199</v>
      </c>
      <c r="F101" s="182" t="s">
        <v>200</v>
      </c>
      <c r="G101" s="183" t="s">
        <v>192</v>
      </c>
      <c r="H101" s="184">
        <v>68</v>
      </c>
      <c r="I101" s="185"/>
      <c r="J101" s="186">
        <f>ROUND(I101*H101,2)</f>
        <v>0</v>
      </c>
      <c r="K101" s="182" t="s">
        <v>144</v>
      </c>
      <c r="L101" s="53"/>
      <c r="M101" s="187" t="s">
        <v>20</v>
      </c>
      <c r="N101" s="188" t="s">
        <v>43</v>
      </c>
      <c r="O101" s="34"/>
      <c r="P101" s="189">
        <f>O101*H101</f>
        <v>0</v>
      </c>
      <c r="Q101" s="189">
        <v>1.0000000000000001E-5</v>
      </c>
      <c r="R101" s="189">
        <f>Q101*H101</f>
        <v>6.8000000000000005E-4</v>
      </c>
      <c r="S101" s="189">
        <v>0</v>
      </c>
      <c r="T101" s="190">
        <f>S101*H101</f>
        <v>0</v>
      </c>
      <c r="AR101" s="16" t="s">
        <v>163</v>
      </c>
      <c r="AT101" s="16" t="s">
        <v>140</v>
      </c>
      <c r="AU101" s="16" t="s">
        <v>80</v>
      </c>
      <c r="AY101" s="16" t="s">
        <v>137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6" t="s">
        <v>14</v>
      </c>
      <c r="BK101" s="191">
        <f>ROUND(I101*H101,2)</f>
        <v>0</v>
      </c>
      <c r="BL101" s="16" t="s">
        <v>163</v>
      </c>
      <c r="BM101" s="16" t="s">
        <v>330</v>
      </c>
    </row>
    <row r="102" spans="2:65" s="1" customFormat="1" ht="22.5" customHeight="1" x14ac:dyDescent="0.3">
      <c r="B102" s="33"/>
      <c r="C102" s="218" t="s">
        <v>202</v>
      </c>
      <c r="D102" s="218" t="s">
        <v>184</v>
      </c>
      <c r="E102" s="219" t="s">
        <v>203</v>
      </c>
      <c r="F102" s="220" t="s">
        <v>204</v>
      </c>
      <c r="G102" s="221" t="s">
        <v>192</v>
      </c>
      <c r="H102" s="222">
        <v>69.36</v>
      </c>
      <c r="I102" s="223"/>
      <c r="J102" s="224">
        <f>ROUND(I102*H102,2)</f>
        <v>0</v>
      </c>
      <c r="K102" s="220" t="s">
        <v>20</v>
      </c>
      <c r="L102" s="225"/>
      <c r="M102" s="226" t="s">
        <v>20</v>
      </c>
      <c r="N102" s="227" t="s">
        <v>43</v>
      </c>
      <c r="O102" s="34"/>
      <c r="P102" s="189">
        <f>O102*H102</f>
        <v>0</v>
      </c>
      <c r="Q102" s="189">
        <v>2.2000000000000001E-4</v>
      </c>
      <c r="R102" s="189">
        <f>Q102*H102</f>
        <v>1.5259200000000001E-2</v>
      </c>
      <c r="S102" s="189">
        <v>0</v>
      </c>
      <c r="T102" s="190">
        <f>S102*H102</f>
        <v>0</v>
      </c>
      <c r="AR102" s="16" t="s">
        <v>187</v>
      </c>
      <c r="AT102" s="16" t="s">
        <v>184</v>
      </c>
      <c r="AU102" s="16" t="s">
        <v>80</v>
      </c>
      <c r="AY102" s="16" t="s">
        <v>137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6" t="s">
        <v>14</v>
      </c>
      <c r="BK102" s="191">
        <f>ROUND(I102*H102,2)</f>
        <v>0</v>
      </c>
      <c r="BL102" s="16" t="s">
        <v>163</v>
      </c>
      <c r="BM102" s="16" t="s">
        <v>331</v>
      </c>
    </row>
    <row r="103" spans="2:65" s="11" customFormat="1" ht="13.5" x14ac:dyDescent="0.3">
      <c r="B103" s="192"/>
      <c r="C103" s="193"/>
      <c r="D103" s="194" t="s">
        <v>150</v>
      </c>
      <c r="E103" s="193"/>
      <c r="F103" s="195" t="s">
        <v>332</v>
      </c>
      <c r="G103" s="193"/>
      <c r="H103" s="196">
        <v>69.36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150</v>
      </c>
      <c r="AU103" s="202" t="s">
        <v>80</v>
      </c>
      <c r="AV103" s="11" t="s">
        <v>80</v>
      </c>
      <c r="AW103" s="11" t="s">
        <v>4</v>
      </c>
      <c r="AX103" s="11" t="s">
        <v>14</v>
      </c>
      <c r="AY103" s="202" t="s">
        <v>137</v>
      </c>
    </row>
    <row r="104" spans="2:65" s="1" customFormat="1" ht="22.5" customHeight="1" x14ac:dyDescent="0.3">
      <c r="B104" s="33"/>
      <c r="C104" s="180" t="s">
        <v>207</v>
      </c>
      <c r="D104" s="180" t="s">
        <v>140</v>
      </c>
      <c r="E104" s="181" t="s">
        <v>208</v>
      </c>
      <c r="F104" s="182" t="s">
        <v>209</v>
      </c>
      <c r="G104" s="183" t="s">
        <v>162</v>
      </c>
      <c r="H104" s="184">
        <v>144</v>
      </c>
      <c r="I104" s="185"/>
      <c r="J104" s="186">
        <f>ROUND(I104*H104,2)</f>
        <v>0</v>
      </c>
      <c r="K104" s="182" t="s">
        <v>144</v>
      </c>
      <c r="L104" s="53"/>
      <c r="M104" s="187" t="s">
        <v>20</v>
      </c>
      <c r="N104" s="188" t="s">
        <v>43</v>
      </c>
      <c r="O104" s="34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16" t="s">
        <v>163</v>
      </c>
      <c r="AT104" s="16" t="s">
        <v>140</v>
      </c>
      <c r="AU104" s="16" t="s">
        <v>80</v>
      </c>
      <c r="AY104" s="16" t="s">
        <v>137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6" t="s">
        <v>14</v>
      </c>
      <c r="BK104" s="191">
        <f>ROUND(I104*H104,2)</f>
        <v>0</v>
      </c>
      <c r="BL104" s="16" t="s">
        <v>163</v>
      </c>
      <c r="BM104" s="16" t="s">
        <v>333</v>
      </c>
    </row>
    <row r="105" spans="2:65" s="1" customFormat="1" ht="22.5" customHeight="1" x14ac:dyDescent="0.3">
      <c r="B105" s="33"/>
      <c r="C105" s="180" t="s">
        <v>8</v>
      </c>
      <c r="D105" s="180" t="s">
        <v>140</v>
      </c>
      <c r="E105" s="181" t="s">
        <v>211</v>
      </c>
      <c r="F105" s="182" t="s">
        <v>212</v>
      </c>
      <c r="G105" s="183" t="s">
        <v>162</v>
      </c>
      <c r="H105" s="184">
        <v>144</v>
      </c>
      <c r="I105" s="185"/>
      <c r="J105" s="186">
        <f>ROUND(I105*H105,2)</f>
        <v>0</v>
      </c>
      <c r="K105" s="182" t="s">
        <v>144</v>
      </c>
      <c r="L105" s="53"/>
      <c r="M105" s="187" t="s">
        <v>20</v>
      </c>
      <c r="N105" s="188" t="s">
        <v>43</v>
      </c>
      <c r="O105" s="34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AR105" s="16" t="s">
        <v>163</v>
      </c>
      <c r="AT105" s="16" t="s">
        <v>140</v>
      </c>
      <c r="AU105" s="16" t="s">
        <v>80</v>
      </c>
      <c r="AY105" s="16" t="s">
        <v>137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6" t="s">
        <v>14</v>
      </c>
      <c r="BK105" s="191">
        <f>ROUND(I105*H105,2)</f>
        <v>0</v>
      </c>
      <c r="BL105" s="16" t="s">
        <v>163</v>
      </c>
      <c r="BM105" s="16" t="s">
        <v>334</v>
      </c>
    </row>
    <row r="106" spans="2:65" s="1" customFormat="1" ht="31.5" customHeight="1" x14ac:dyDescent="0.3">
      <c r="B106" s="33"/>
      <c r="C106" s="180" t="s">
        <v>163</v>
      </c>
      <c r="D106" s="180" t="s">
        <v>140</v>
      </c>
      <c r="E106" s="181" t="s">
        <v>214</v>
      </c>
      <c r="F106" s="182" t="s">
        <v>215</v>
      </c>
      <c r="G106" s="183" t="s">
        <v>143</v>
      </c>
      <c r="H106" s="184">
        <v>1.226</v>
      </c>
      <c r="I106" s="185"/>
      <c r="J106" s="186">
        <f>ROUND(I106*H106,2)</f>
        <v>0</v>
      </c>
      <c r="K106" s="182" t="s">
        <v>144</v>
      </c>
      <c r="L106" s="53"/>
      <c r="M106" s="187" t="s">
        <v>20</v>
      </c>
      <c r="N106" s="188" t="s">
        <v>43</v>
      </c>
      <c r="O106" s="34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AR106" s="16" t="s">
        <v>163</v>
      </c>
      <c r="AT106" s="16" t="s">
        <v>140</v>
      </c>
      <c r="AU106" s="16" t="s">
        <v>80</v>
      </c>
      <c r="AY106" s="16" t="s">
        <v>137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6" t="s">
        <v>14</v>
      </c>
      <c r="BK106" s="191">
        <f>ROUND(I106*H106,2)</f>
        <v>0</v>
      </c>
      <c r="BL106" s="16" t="s">
        <v>163</v>
      </c>
      <c r="BM106" s="16" t="s">
        <v>335</v>
      </c>
    </row>
    <row r="107" spans="2:65" s="1" customFormat="1" ht="44.25" customHeight="1" x14ac:dyDescent="0.3">
      <c r="B107" s="33"/>
      <c r="C107" s="180" t="s">
        <v>217</v>
      </c>
      <c r="D107" s="180" t="s">
        <v>140</v>
      </c>
      <c r="E107" s="181" t="s">
        <v>218</v>
      </c>
      <c r="F107" s="182" t="s">
        <v>219</v>
      </c>
      <c r="G107" s="183" t="s">
        <v>143</v>
      </c>
      <c r="H107" s="184">
        <v>1.226</v>
      </c>
      <c r="I107" s="185"/>
      <c r="J107" s="186">
        <f>ROUND(I107*H107,2)</f>
        <v>0</v>
      </c>
      <c r="K107" s="182" t="s">
        <v>144</v>
      </c>
      <c r="L107" s="53"/>
      <c r="M107" s="187" t="s">
        <v>20</v>
      </c>
      <c r="N107" s="228" t="s">
        <v>43</v>
      </c>
      <c r="O107" s="229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AR107" s="16" t="s">
        <v>163</v>
      </c>
      <c r="AT107" s="16" t="s">
        <v>140</v>
      </c>
      <c r="AU107" s="16" t="s">
        <v>80</v>
      </c>
      <c r="AY107" s="16" t="s">
        <v>137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6" t="s">
        <v>14</v>
      </c>
      <c r="BK107" s="191">
        <f>ROUND(I107*H107,2)</f>
        <v>0</v>
      </c>
      <c r="BL107" s="16" t="s">
        <v>163</v>
      </c>
      <c r="BM107" s="16" t="s">
        <v>336</v>
      </c>
    </row>
    <row r="108" spans="2:65" s="1" customFormat="1" ht="6.95" customHeight="1" x14ac:dyDescent="0.3">
      <c r="B108" s="48"/>
      <c r="C108" s="49"/>
      <c r="D108" s="49"/>
      <c r="E108" s="49"/>
      <c r="F108" s="49"/>
      <c r="G108" s="49"/>
      <c r="H108" s="49"/>
      <c r="I108" s="126"/>
      <c r="J108" s="49"/>
      <c r="K108" s="49"/>
      <c r="L108" s="53"/>
    </row>
  </sheetData>
  <sheetProtection algorithmName="SHA-512" hashValue="oQZOcFmNn70MadTOgGwQeyCJlWh6VxqjeFuK54tx9mvn+jjdW1mRHUS7sYaFmK9FNie9akpYiGcpPRSC2IP99g==" saltValue="1vadTK5JtYn467cDdhQ54A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78"/>
      <c r="C1" s="278"/>
      <c r="D1" s="277" t="s">
        <v>1</v>
      </c>
      <c r="E1" s="278"/>
      <c r="F1" s="279" t="s">
        <v>443</v>
      </c>
      <c r="G1" s="284" t="s">
        <v>444</v>
      </c>
      <c r="H1" s="284"/>
      <c r="I1" s="285"/>
      <c r="J1" s="279" t="s">
        <v>445</v>
      </c>
      <c r="K1" s="277" t="s">
        <v>108</v>
      </c>
      <c r="L1" s="279" t="s">
        <v>446</v>
      </c>
      <c r="M1" s="279"/>
      <c r="N1" s="279"/>
      <c r="O1" s="279"/>
      <c r="P1" s="279"/>
      <c r="Q1" s="279"/>
      <c r="R1" s="279"/>
      <c r="S1" s="279"/>
      <c r="T1" s="279"/>
      <c r="U1" s="275"/>
      <c r="V1" s="27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6" t="s">
        <v>98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03"/>
      <c r="J3" s="18"/>
      <c r="K3" s="19"/>
      <c r="AT3" s="16" t="s">
        <v>80</v>
      </c>
    </row>
    <row r="4" spans="1:70" ht="36.950000000000003" customHeight="1" x14ac:dyDescent="0.3">
      <c r="B4" s="20"/>
      <c r="C4" s="21"/>
      <c r="D4" s="22" t="s">
        <v>109</v>
      </c>
      <c r="E4" s="21"/>
      <c r="F4" s="21"/>
      <c r="G4" s="21"/>
      <c r="H4" s="21"/>
      <c r="I4" s="104"/>
      <c r="J4" s="21"/>
      <c r="K4" s="23"/>
      <c r="M4" s="24" t="s">
        <v>10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104"/>
      <c r="J5" s="21"/>
      <c r="K5" s="23"/>
    </row>
    <row r="6" spans="1:70" x14ac:dyDescent="0.3">
      <c r="B6" s="20"/>
      <c r="C6" s="21"/>
      <c r="D6" s="29" t="s">
        <v>16</v>
      </c>
      <c r="E6" s="21"/>
      <c r="F6" s="21"/>
      <c r="G6" s="21"/>
      <c r="H6" s="21"/>
      <c r="I6" s="104"/>
      <c r="J6" s="21"/>
      <c r="K6" s="23"/>
    </row>
    <row r="7" spans="1:70" ht="22.5" customHeight="1" x14ac:dyDescent="0.3">
      <c r="B7" s="20"/>
      <c r="C7" s="21"/>
      <c r="D7" s="21"/>
      <c r="E7" s="271" t="str">
        <f>'Rekapitulace stavby'!K6</f>
        <v>ZŠ a MŠ podlahové krytiny</v>
      </c>
      <c r="F7" s="237"/>
      <c r="G7" s="237"/>
      <c r="H7" s="237"/>
      <c r="I7" s="104"/>
      <c r="J7" s="21"/>
      <c r="K7" s="23"/>
    </row>
    <row r="8" spans="1:70" s="1" customFormat="1" x14ac:dyDescent="0.3">
      <c r="B8" s="33"/>
      <c r="C8" s="34"/>
      <c r="D8" s="29" t="s">
        <v>110</v>
      </c>
      <c r="E8" s="34"/>
      <c r="F8" s="34"/>
      <c r="G8" s="34"/>
      <c r="H8" s="34"/>
      <c r="I8" s="105"/>
      <c r="J8" s="34"/>
      <c r="K8" s="37"/>
    </row>
    <row r="9" spans="1:70" s="1" customFormat="1" ht="36.950000000000003" customHeight="1" x14ac:dyDescent="0.3">
      <c r="B9" s="33"/>
      <c r="C9" s="34"/>
      <c r="D9" s="34"/>
      <c r="E9" s="272" t="s">
        <v>337</v>
      </c>
      <c r="F9" s="244"/>
      <c r="G9" s="244"/>
      <c r="H9" s="244"/>
      <c r="I9" s="105"/>
      <c r="J9" s="34"/>
      <c r="K9" s="37"/>
    </row>
    <row r="10" spans="1:70" s="1" customFormat="1" ht="13.5" x14ac:dyDescent="0.3">
      <c r="B10" s="33"/>
      <c r="C10" s="34"/>
      <c r="D10" s="34"/>
      <c r="E10" s="34"/>
      <c r="F10" s="34"/>
      <c r="G10" s="34"/>
      <c r="H10" s="34"/>
      <c r="I10" s="105"/>
      <c r="J10" s="34"/>
      <c r="K10" s="37"/>
    </row>
    <row r="11" spans="1:70" s="1" customFormat="1" ht="14.45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6" t="s">
        <v>21</v>
      </c>
      <c r="J11" s="27" t="s">
        <v>20</v>
      </c>
      <c r="K11" s="37"/>
    </row>
    <row r="12" spans="1:70" s="1" customFormat="1" ht="14.45" customHeight="1" x14ac:dyDescent="0.3">
      <c r="B12" s="33"/>
      <c r="C12" s="34"/>
      <c r="D12" s="29" t="s">
        <v>22</v>
      </c>
      <c r="E12" s="34"/>
      <c r="F12" s="27" t="s">
        <v>23</v>
      </c>
      <c r="G12" s="34"/>
      <c r="H12" s="34"/>
      <c r="I12" s="106" t="s">
        <v>24</v>
      </c>
      <c r="J12" s="107" t="str">
        <f>'Rekapitulace stavby'!AN8</f>
        <v>13.10.2016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105"/>
      <c r="J13" s="34"/>
      <c r="K13" s="37"/>
    </row>
    <row r="14" spans="1:70" s="1" customFormat="1" ht="14.45" customHeight="1" x14ac:dyDescent="0.3">
      <c r="B14" s="33"/>
      <c r="C14" s="34"/>
      <c r="D14" s="29" t="s">
        <v>28</v>
      </c>
      <c r="E14" s="34"/>
      <c r="F14" s="34"/>
      <c r="G14" s="34"/>
      <c r="H14" s="34"/>
      <c r="I14" s="106" t="s">
        <v>29</v>
      </c>
      <c r="J14" s="27" t="s">
        <v>20</v>
      </c>
      <c r="K14" s="37"/>
    </row>
    <row r="15" spans="1:70" s="1" customFormat="1" ht="18" customHeight="1" x14ac:dyDescent="0.3">
      <c r="B15" s="33"/>
      <c r="C15" s="34"/>
      <c r="D15" s="34"/>
      <c r="E15" s="27" t="s">
        <v>30</v>
      </c>
      <c r="F15" s="34"/>
      <c r="G15" s="34"/>
      <c r="H15" s="34"/>
      <c r="I15" s="106" t="s">
        <v>31</v>
      </c>
      <c r="J15" s="27" t="s">
        <v>20</v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105"/>
      <c r="J16" s="34"/>
      <c r="K16" s="37"/>
    </row>
    <row r="17" spans="2:11" s="1" customFormat="1" ht="14.45" customHeight="1" x14ac:dyDescent="0.3">
      <c r="B17" s="33"/>
      <c r="C17" s="34"/>
      <c r="D17" s="29" t="s">
        <v>32</v>
      </c>
      <c r="E17" s="34"/>
      <c r="F17" s="34"/>
      <c r="G17" s="34"/>
      <c r="H17" s="34"/>
      <c r="I17" s="106" t="s">
        <v>29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6" t="s">
        <v>31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105"/>
      <c r="J19" s="34"/>
      <c r="K19" s="37"/>
    </row>
    <row r="20" spans="2:11" s="1" customFormat="1" ht="14.45" customHeight="1" x14ac:dyDescent="0.3">
      <c r="B20" s="33"/>
      <c r="C20" s="34"/>
      <c r="D20" s="29" t="s">
        <v>34</v>
      </c>
      <c r="E20" s="34"/>
      <c r="F20" s="34"/>
      <c r="G20" s="34"/>
      <c r="H20" s="34"/>
      <c r="I20" s="106" t="s">
        <v>29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6" t="s">
        <v>31</v>
      </c>
      <c r="J21" s="27" t="str">
        <f>IF('Rekapitulace stavby'!AN17="","",'Rekapitulace stavby'!AN17)</f>
        <v/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105"/>
      <c r="J22" s="34"/>
      <c r="K22" s="37"/>
    </row>
    <row r="23" spans="2:11" s="1" customFormat="1" ht="14.45" customHeight="1" x14ac:dyDescent="0.3">
      <c r="B23" s="33"/>
      <c r="C23" s="34"/>
      <c r="D23" s="29" t="s">
        <v>37</v>
      </c>
      <c r="E23" s="34"/>
      <c r="F23" s="34"/>
      <c r="G23" s="34"/>
      <c r="H23" s="34"/>
      <c r="I23" s="105"/>
      <c r="J23" s="34"/>
      <c r="K23" s="37"/>
    </row>
    <row r="24" spans="2:11" s="6" customFormat="1" ht="22.5" customHeight="1" x14ac:dyDescent="0.3">
      <c r="B24" s="108"/>
      <c r="C24" s="109"/>
      <c r="D24" s="109"/>
      <c r="E24" s="240" t="s">
        <v>20</v>
      </c>
      <c r="F24" s="273"/>
      <c r="G24" s="273"/>
      <c r="H24" s="273"/>
      <c r="I24" s="110"/>
      <c r="J24" s="109"/>
      <c r="K24" s="111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105"/>
      <c r="J25" s="34"/>
      <c r="K25" s="37"/>
    </row>
    <row r="26" spans="2:11" s="1" customFormat="1" ht="6.95" customHeight="1" x14ac:dyDescent="0.3">
      <c r="B26" s="33"/>
      <c r="C26" s="34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 x14ac:dyDescent="0.3">
      <c r="B27" s="33"/>
      <c r="C27" s="34"/>
      <c r="D27" s="114" t="s">
        <v>38</v>
      </c>
      <c r="E27" s="34"/>
      <c r="F27" s="34"/>
      <c r="G27" s="34"/>
      <c r="H27" s="34"/>
      <c r="I27" s="105"/>
      <c r="J27" s="115">
        <f>ROUND(J80,2)</f>
        <v>0</v>
      </c>
      <c r="K27" s="37"/>
    </row>
    <row r="28" spans="2:11" s="1" customFormat="1" ht="6.95" customHeight="1" x14ac:dyDescent="0.3">
      <c r="B28" s="33"/>
      <c r="C28" s="34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5" customHeight="1" x14ac:dyDescent="0.3">
      <c r="B29" s="33"/>
      <c r="C29" s="34"/>
      <c r="D29" s="34"/>
      <c r="E29" s="34"/>
      <c r="F29" s="38" t="s">
        <v>40</v>
      </c>
      <c r="G29" s="34"/>
      <c r="H29" s="34"/>
      <c r="I29" s="116" t="s">
        <v>39</v>
      </c>
      <c r="J29" s="38" t="s">
        <v>41</v>
      </c>
      <c r="K29" s="37"/>
    </row>
    <row r="30" spans="2:11" s="1" customFormat="1" ht="14.45" customHeight="1" x14ac:dyDescent="0.3">
      <c r="B30" s="33"/>
      <c r="C30" s="34"/>
      <c r="D30" s="41" t="s">
        <v>42</v>
      </c>
      <c r="E30" s="41" t="s">
        <v>43</v>
      </c>
      <c r="F30" s="117">
        <f>ROUND(SUM(BE80:BE106), 2)</f>
        <v>0</v>
      </c>
      <c r="G30" s="34"/>
      <c r="H30" s="34"/>
      <c r="I30" s="118">
        <v>0.21</v>
      </c>
      <c r="J30" s="117">
        <f>ROUND(ROUND((SUM(BE80:BE106)),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44</v>
      </c>
      <c r="F31" s="117">
        <f>ROUND(SUM(BF80:BF106), 2)</f>
        <v>0</v>
      </c>
      <c r="G31" s="34"/>
      <c r="H31" s="34"/>
      <c r="I31" s="118">
        <v>0.15</v>
      </c>
      <c r="J31" s="117">
        <f>ROUND(ROUND((SUM(BF80:BF106)),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45</v>
      </c>
      <c r="F32" s="117">
        <f>ROUND(SUM(BG80:BG106), 2)</f>
        <v>0</v>
      </c>
      <c r="G32" s="34"/>
      <c r="H32" s="34"/>
      <c r="I32" s="118">
        <v>0.21</v>
      </c>
      <c r="J32" s="117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46</v>
      </c>
      <c r="F33" s="117">
        <f>ROUND(SUM(BH80:BH106), 2)</f>
        <v>0</v>
      </c>
      <c r="G33" s="34"/>
      <c r="H33" s="34"/>
      <c r="I33" s="118">
        <v>0.15</v>
      </c>
      <c r="J33" s="117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47</v>
      </c>
      <c r="F34" s="117">
        <f>ROUND(SUM(BI80:BI106), 2)</f>
        <v>0</v>
      </c>
      <c r="G34" s="34"/>
      <c r="H34" s="34"/>
      <c r="I34" s="118">
        <v>0</v>
      </c>
      <c r="J34" s="117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105"/>
      <c r="J35" s="34"/>
      <c r="K35" s="37"/>
    </row>
    <row r="36" spans="2:11" s="1" customFormat="1" ht="25.35" customHeight="1" x14ac:dyDescent="0.3">
      <c r="B36" s="33"/>
      <c r="C36" s="119"/>
      <c r="D36" s="120" t="s">
        <v>48</v>
      </c>
      <c r="E36" s="71"/>
      <c r="F36" s="71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126"/>
      <c r="J37" s="49"/>
      <c r="K37" s="50"/>
    </row>
    <row r="41" spans="2:11" s="1" customFormat="1" ht="6.95" customHeight="1" x14ac:dyDescent="0.3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50000000000003" customHeight="1" x14ac:dyDescent="0.3">
      <c r="B42" s="33"/>
      <c r="C42" s="22" t="s">
        <v>112</v>
      </c>
      <c r="D42" s="34"/>
      <c r="E42" s="34"/>
      <c r="F42" s="34"/>
      <c r="G42" s="34"/>
      <c r="H42" s="34"/>
      <c r="I42" s="105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105"/>
      <c r="J43" s="34"/>
      <c r="K43" s="37"/>
    </row>
    <row r="44" spans="2:11" s="1" customFormat="1" ht="14.45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5"/>
      <c r="J44" s="34"/>
      <c r="K44" s="37"/>
    </row>
    <row r="45" spans="2:11" s="1" customFormat="1" ht="22.5" customHeight="1" x14ac:dyDescent="0.3">
      <c r="B45" s="33"/>
      <c r="C45" s="34"/>
      <c r="D45" s="34"/>
      <c r="E45" s="271" t="str">
        <f>E7</f>
        <v>ZŠ a MŠ podlahové krytiny</v>
      </c>
      <c r="F45" s="244"/>
      <c r="G45" s="244"/>
      <c r="H45" s="244"/>
      <c r="I45" s="105"/>
      <c r="J45" s="34"/>
      <c r="K45" s="37"/>
    </row>
    <row r="46" spans="2:11" s="1" customFormat="1" ht="14.45" customHeight="1" x14ac:dyDescent="0.3">
      <c r="B46" s="33"/>
      <c r="C46" s="29" t="s">
        <v>110</v>
      </c>
      <c r="D46" s="34"/>
      <c r="E46" s="34"/>
      <c r="F46" s="34"/>
      <c r="G46" s="34"/>
      <c r="H46" s="34"/>
      <c r="I46" s="105"/>
      <c r="J46" s="34"/>
      <c r="K46" s="37"/>
    </row>
    <row r="47" spans="2:11" s="1" customFormat="1" ht="23.25" customHeight="1" x14ac:dyDescent="0.3">
      <c r="B47" s="33"/>
      <c r="C47" s="34"/>
      <c r="D47" s="34"/>
      <c r="E47" s="272" t="str">
        <f>E9</f>
        <v>11. - ZŠ Janov, Přátelství čp. 160</v>
      </c>
      <c r="F47" s="244"/>
      <c r="G47" s="244"/>
      <c r="H47" s="244"/>
      <c r="I47" s="105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105"/>
      <c r="J48" s="34"/>
      <c r="K48" s="37"/>
    </row>
    <row r="49" spans="2:47" s="1" customFormat="1" ht="18" customHeight="1" x14ac:dyDescent="0.3">
      <c r="B49" s="33"/>
      <c r="C49" s="29" t="s">
        <v>22</v>
      </c>
      <c r="D49" s="34"/>
      <c r="E49" s="34"/>
      <c r="F49" s="27" t="str">
        <f>F12</f>
        <v>Litvínov</v>
      </c>
      <c r="G49" s="34"/>
      <c r="H49" s="34"/>
      <c r="I49" s="106" t="s">
        <v>24</v>
      </c>
      <c r="J49" s="107" t="str">
        <f>IF(J12="","",J12)</f>
        <v>13.10.2016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105"/>
      <c r="J50" s="34"/>
      <c r="K50" s="37"/>
    </row>
    <row r="51" spans="2:47" s="1" customFormat="1" x14ac:dyDescent="0.3">
      <c r="B51" s="33"/>
      <c r="C51" s="29" t="s">
        <v>28</v>
      </c>
      <c r="D51" s="34"/>
      <c r="E51" s="34"/>
      <c r="F51" s="27" t="str">
        <f>E15</f>
        <v>Město Litvínov</v>
      </c>
      <c r="G51" s="34"/>
      <c r="H51" s="34"/>
      <c r="I51" s="106" t="s">
        <v>34</v>
      </c>
      <c r="J51" s="27" t="str">
        <f>E21</f>
        <v xml:space="preserve"> </v>
      </c>
      <c r="K51" s="37"/>
    </row>
    <row r="52" spans="2:47" s="1" customFormat="1" ht="14.45" customHeight="1" x14ac:dyDescent="0.3">
      <c r="B52" s="33"/>
      <c r="C52" s="29" t="s">
        <v>32</v>
      </c>
      <c r="D52" s="34"/>
      <c r="E52" s="34"/>
      <c r="F52" s="27" t="str">
        <f>IF(E18="","",E18)</f>
        <v/>
      </c>
      <c r="G52" s="34"/>
      <c r="H52" s="34"/>
      <c r="I52" s="105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5"/>
      <c r="J53" s="34"/>
      <c r="K53" s="37"/>
    </row>
    <row r="54" spans="2:47" s="1" customFormat="1" ht="29.25" customHeight="1" x14ac:dyDescent="0.3">
      <c r="B54" s="33"/>
      <c r="C54" s="131" t="s">
        <v>113</v>
      </c>
      <c r="D54" s="119"/>
      <c r="E54" s="119"/>
      <c r="F54" s="119"/>
      <c r="G54" s="119"/>
      <c r="H54" s="119"/>
      <c r="I54" s="132"/>
      <c r="J54" s="133" t="s">
        <v>114</v>
      </c>
      <c r="K54" s="134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5"/>
      <c r="J55" s="34"/>
      <c r="K55" s="37"/>
    </row>
    <row r="56" spans="2:47" s="1" customFormat="1" ht="29.25" customHeight="1" x14ac:dyDescent="0.3">
      <c r="B56" s="33"/>
      <c r="C56" s="135" t="s">
        <v>115</v>
      </c>
      <c r="D56" s="34"/>
      <c r="E56" s="34"/>
      <c r="F56" s="34"/>
      <c r="G56" s="34"/>
      <c r="H56" s="34"/>
      <c r="I56" s="105"/>
      <c r="J56" s="115">
        <f>J80</f>
        <v>0</v>
      </c>
      <c r="K56" s="37"/>
      <c r="AU56" s="16" t="s">
        <v>116</v>
      </c>
    </row>
    <row r="57" spans="2:47" s="7" customFormat="1" ht="24.95" customHeight="1" x14ac:dyDescent="0.3">
      <c r="B57" s="136"/>
      <c r="C57" s="137"/>
      <c r="D57" s="138" t="s">
        <v>117</v>
      </c>
      <c r="E57" s="139"/>
      <c r="F57" s="139"/>
      <c r="G57" s="139"/>
      <c r="H57" s="139"/>
      <c r="I57" s="140"/>
      <c r="J57" s="141">
        <f>J81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118</v>
      </c>
      <c r="E58" s="146"/>
      <c r="F58" s="146"/>
      <c r="G58" s="146"/>
      <c r="H58" s="146"/>
      <c r="I58" s="147"/>
      <c r="J58" s="148">
        <f>J82</f>
        <v>0</v>
      </c>
      <c r="K58" s="149"/>
    </row>
    <row r="59" spans="2:47" s="7" customFormat="1" ht="24.95" customHeight="1" x14ac:dyDescent="0.3">
      <c r="B59" s="136"/>
      <c r="C59" s="137"/>
      <c r="D59" s="138" t="s">
        <v>119</v>
      </c>
      <c r="E59" s="139"/>
      <c r="F59" s="139"/>
      <c r="G59" s="139"/>
      <c r="H59" s="139"/>
      <c r="I59" s="140"/>
      <c r="J59" s="141">
        <f>J87</f>
        <v>0</v>
      </c>
      <c r="K59" s="142"/>
    </row>
    <row r="60" spans="2:47" s="8" customFormat="1" ht="19.899999999999999" customHeight="1" x14ac:dyDescent="0.3">
      <c r="B60" s="143"/>
      <c r="C60" s="144"/>
      <c r="D60" s="145" t="s">
        <v>120</v>
      </c>
      <c r="E60" s="146"/>
      <c r="F60" s="146"/>
      <c r="G60" s="146"/>
      <c r="H60" s="146"/>
      <c r="I60" s="147"/>
      <c r="J60" s="148">
        <f>J88</f>
        <v>0</v>
      </c>
      <c r="K60" s="149"/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105"/>
      <c r="J61" s="34"/>
      <c r="K61" s="37"/>
    </row>
    <row r="62" spans="2:47" s="1" customFormat="1" ht="6.95" customHeight="1" x14ac:dyDescent="0.3">
      <c r="B62" s="48"/>
      <c r="C62" s="49"/>
      <c r="D62" s="49"/>
      <c r="E62" s="49"/>
      <c r="F62" s="49"/>
      <c r="G62" s="49"/>
      <c r="H62" s="49"/>
      <c r="I62" s="126"/>
      <c r="J62" s="49"/>
      <c r="K62" s="50"/>
    </row>
    <row r="66" spans="2:63" s="1" customFormat="1" ht="6.95" customHeight="1" x14ac:dyDescent="0.3">
      <c r="B66" s="51"/>
      <c r="C66" s="52"/>
      <c r="D66" s="52"/>
      <c r="E66" s="52"/>
      <c r="F66" s="52"/>
      <c r="G66" s="52"/>
      <c r="H66" s="52"/>
      <c r="I66" s="129"/>
      <c r="J66" s="52"/>
      <c r="K66" s="52"/>
      <c r="L66" s="53"/>
    </row>
    <row r="67" spans="2:63" s="1" customFormat="1" ht="36.950000000000003" customHeight="1" x14ac:dyDescent="0.3">
      <c r="B67" s="33"/>
      <c r="C67" s="54" t="s">
        <v>121</v>
      </c>
      <c r="D67" s="55"/>
      <c r="E67" s="55"/>
      <c r="F67" s="55"/>
      <c r="G67" s="55"/>
      <c r="H67" s="55"/>
      <c r="I67" s="150"/>
      <c r="J67" s="55"/>
      <c r="K67" s="55"/>
      <c r="L67" s="53"/>
    </row>
    <row r="68" spans="2:63" s="1" customFormat="1" ht="6.95" customHeight="1" x14ac:dyDescent="0.3">
      <c r="B68" s="33"/>
      <c r="C68" s="55"/>
      <c r="D68" s="55"/>
      <c r="E68" s="55"/>
      <c r="F68" s="55"/>
      <c r="G68" s="55"/>
      <c r="H68" s="55"/>
      <c r="I68" s="150"/>
      <c r="J68" s="55"/>
      <c r="K68" s="55"/>
      <c r="L68" s="53"/>
    </row>
    <row r="69" spans="2:63" s="1" customFormat="1" ht="14.45" customHeight="1" x14ac:dyDescent="0.3">
      <c r="B69" s="33"/>
      <c r="C69" s="57" t="s">
        <v>16</v>
      </c>
      <c r="D69" s="55"/>
      <c r="E69" s="55"/>
      <c r="F69" s="55"/>
      <c r="G69" s="55"/>
      <c r="H69" s="55"/>
      <c r="I69" s="150"/>
      <c r="J69" s="55"/>
      <c r="K69" s="55"/>
      <c r="L69" s="53"/>
    </row>
    <row r="70" spans="2:63" s="1" customFormat="1" ht="22.5" customHeight="1" x14ac:dyDescent="0.3">
      <c r="B70" s="33"/>
      <c r="C70" s="55"/>
      <c r="D70" s="55"/>
      <c r="E70" s="274" t="str">
        <f>E7</f>
        <v>ZŠ a MŠ podlahové krytiny</v>
      </c>
      <c r="F70" s="255"/>
      <c r="G70" s="255"/>
      <c r="H70" s="255"/>
      <c r="I70" s="150"/>
      <c r="J70" s="55"/>
      <c r="K70" s="55"/>
      <c r="L70" s="53"/>
    </row>
    <row r="71" spans="2:63" s="1" customFormat="1" ht="14.45" customHeight="1" x14ac:dyDescent="0.3">
      <c r="B71" s="33"/>
      <c r="C71" s="57" t="s">
        <v>110</v>
      </c>
      <c r="D71" s="55"/>
      <c r="E71" s="55"/>
      <c r="F71" s="55"/>
      <c r="G71" s="55"/>
      <c r="H71" s="55"/>
      <c r="I71" s="150"/>
      <c r="J71" s="55"/>
      <c r="K71" s="55"/>
      <c r="L71" s="53"/>
    </row>
    <row r="72" spans="2:63" s="1" customFormat="1" ht="23.25" customHeight="1" x14ac:dyDescent="0.3">
      <c r="B72" s="33"/>
      <c r="C72" s="55"/>
      <c r="D72" s="55"/>
      <c r="E72" s="252" t="str">
        <f>E9</f>
        <v>11. - ZŠ Janov, Přátelství čp. 160</v>
      </c>
      <c r="F72" s="255"/>
      <c r="G72" s="255"/>
      <c r="H72" s="255"/>
      <c r="I72" s="150"/>
      <c r="J72" s="55"/>
      <c r="K72" s="55"/>
      <c r="L72" s="53"/>
    </row>
    <row r="73" spans="2:63" s="1" customFormat="1" ht="6.95" customHeight="1" x14ac:dyDescent="0.3">
      <c r="B73" s="33"/>
      <c r="C73" s="55"/>
      <c r="D73" s="55"/>
      <c r="E73" s="55"/>
      <c r="F73" s="55"/>
      <c r="G73" s="55"/>
      <c r="H73" s="55"/>
      <c r="I73" s="150"/>
      <c r="J73" s="55"/>
      <c r="K73" s="55"/>
      <c r="L73" s="53"/>
    </row>
    <row r="74" spans="2:63" s="1" customFormat="1" ht="18" customHeight="1" x14ac:dyDescent="0.3">
      <c r="B74" s="33"/>
      <c r="C74" s="57" t="s">
        <v>22</v>
      </c>
      <c r="D74" s="55"/>
      <c r="E74" s="55"/>
      <c r="F74" s="151" t="str">
        <f>F12</f>
        <v>Litvínov</v>
      </c>
      <c r="G74" s="55"/>
      <c r="H74" s="55"/>
      <c r="I74" s="152" t="s">
        <v>24</v>
      </c>
      <c r="J74" s="65" t="str">
        <f>IF(J12="","",J12)</f>
        <v>13.10.2016</v>
      </c>
      <c r="K74" s="55"/>
      <c r="L74" s="53"/>
    </row>
    <row r="75" spans="2:63" s="1" customFormat="1" ht="6.95" customHeight="1" x14ac:dyDescent="0.3">
      <c r="B75" s="33"/>
      <c r="C75" s="55"/>
      <c r="D75" s="55"/>
      <c r="E75" s="55"/>
      <c r="F75" s="55"/>
      <c r="G75" s="55"/>
      <c r="H75" s="55"/>
      <c r="I75" s="150"/>
      <c r="J75" s="55"/>
      <c r="K75" s="55"/>
      <c r="L75" s="53"/>
    </row>
    <row r="76" spans="2:63" s="1" customFormat="1" x14ac:dyDescent="0.3">
      <c r="B76" s="33"/>
      <c r="C76" s="57" t="s">
        <v>28</v>
      </c>
      <c r="D76" s="55"/>
      <c r="E76" s="55"/>
      <c r="F76" s="151" t="str">
        <f>E15</f>
        <v>Město Litvínov</v>
      </c>
      <c r="G76" s="55"/>
      <c r="H76" s="55"/>
      <c r="I76" s="152" t="s">
        <v>34</v>
      </c>
      <c r="J76" s="151" t="str">
        <f>E21</f>
        <v xml:space="preserve"> </v>
      </c>
      <c r="K76" s="55"/>
      <c r="L76" s="53"/>
    </row>
    <row r="77" spans="2:63" s="1" customFormat="1" ht="14.45" customHeight="1" x14ac:dyDescent="0.3">
      <c r="B77" s="33"/>
      <c r="C77" s="57" t="s">
        <v>32</v>
      </c>
      <c r="D77" s="55"/>
      <c r="E77" s="55"/>
      <c r="F77" s="151" t="str">
        <f>IF(E18="","",E18)</f>
        <v/>
      </c>
      <c r="G77" s="55"/>
      <c r="H77" s="55"/>
      <c r="I77" s="150"/>
      <c r="J77" s="55"/>
      <c r="K77" s="55"/>
      <c r="L77" s="53"/>
    </row>
    <row r="78" spans="2:63" s="1" customFormat="1" ht="10.35" customHeight="1" x14ac:dyDescent="0.3">
      <c r="B78" s="33"/>
      <c r="C78" s="55"/>
      <c r="D78" s="55"/>
      <c r="E78" s="55"/>
      <c r="F78" s="55"/>
      <c r="G78" s="55"/>
      <c r="H78" s="55"/>
      <c r="I78" s="150"/>
      <c r="J78" s="55"/>
      <c r="K78" s="55"/>
      <c r="L78" s="53"/>
    </row>
    <row r="79" spans="2:63" s="9" customFormat="1" ht="29.25" customHeight="1" x14ac:dyDescent="0.3">
      <c r="B79" s="153"/>
      <c r="C79" s="154" t="s">
        <v>122</v>
      </c>
      <c r="D79" s="155" t="s">
        <v>57</v>
      </c>
      <c r="E79" s="155" t="s">
        <v>53</v>
      </c>
      <c r="F79" s="155" t="s">
        <v>123</v>
      </c>
      <c r="G79" s="155" t="s">
        <v>124</v>
      </c>
      <c r="H79" s="155" t="s">
        <v>125</v>
      </c>
      <c r="I79" s="156" t="s">
        <v>126</v>
      </c>
      <c r="J79" s="155" t="s">
        <v>114</v>
      </c>
      <c r="K79" s="157" t="s">
        <v>127</v>
      </c>
      <c r="L79" s="158"/>
      <c r="M79" s="73" t="s">
        <v>128</v>
      </c>
      <c r="N79" s="74" t="s">
        <v>42</v>
      </c>
      <c r="O79" s="74" t="s">
        <v>129</v>
      </c>
      <c r="P79" s="74" t="s">
        <v>130</v>
      </c>
      <c r="Q79" s="74" t="s">
        <v>131</v>
      </c>
      <c r="R79" s="74" t="s">
        <v>132</v>
      </c>
      <c r="S79" s="74" t="s">
        <v>133</v>
      </c>
      <c r="T79" s="75" t="s">
        <v>134</v>
      </c>
    </row>
    <row r="80" spans="2:63" s="1" customFormat="1" ht="29.25" customHeight="1" x14ac:dyDescent="0.35">
      <c r="B80" s="33"/>
      <c r="C80" s="79" t="s">
        <v>115</v>
      </c>
      <c r="D80" s="55"/>
      <c r="E80" s="55"/>
      <c r="F80" s="55"/>
      <c r="G80" s="55"/>
      <c r="H80" s="55"/>
      <c r="I80" s="150"/>
      <c r="J80" s="159">
        <f>BK80</f>
        <v>0</v>
      </c>
      <c r="K80" s="55"/>
      <c r="L80" s="53"/>
      <c r="M80" s="76"/>
      <c r="N80" s="77"/>
      <c r="O80" s="77"/>
      <c r="P80" s="160">
        <f>P81+P87</f>
        <v>0</v>
      </c>
      <c r="Q80" s="77"/>
      <c r="R80" s="160">
        <f>R81+R87</f>
        <v>0.67217119999999997</v>
      </c>
      <c r="S80" s="77"/>
      <c r="T80" s="161">
        <f>T81+T87</f>
        <v>0.20879999999999999</v>
      </c>
      <c r="AT80" s="16" t="s">
        <v>71</v>
      </c>
      <c r="AU80" s="16" t="s">
        <v>116</v>
      </c>
      <c r="BK80" s="162">
        <f>BK81+BK87</f>
        <v>0</v>
      </c>
    </row>
    <row r="81" spans="2:65" s="10" customFormat="1" ht="37.35" customHeight="1" x14ac:dyDescent="0.35">
      <c r="B81" s="163"/>
      <c r="C81" s="164"/>
      <c r="D81" s="165" t="s">
        <v>71</v>
      </c>
      <c r="E81" s="166" t="s">
        <v>135</v>
      </c>
      <c r="F81" s="166" t="s">
        <v>136</v>
      </c>
      <c r="G81" s="164"/>
      <c r="H81" s="164"/>
      <c r="I81" s="167"/>
      <c r="J81" s="168">
        <f>BK81</f>
        <v>0</v>
      </c>
      <c r="K81" s="164"/>
      <c r="L81" s="169"/>
      <c r="M81" s="170"/>
      <c r="N81" s="171"/>
      <c r="O81" s="171"/>
      <c r="P81" s="172">
        <f>P82</f>
        <v>0</v>
      </c>
      <c r="Q81" s="171"/>
      <c r="R81" s="172">
        <f>R82</f>
        <v>0</v>
      </c>
      <c r="S81" s="171"/>
      <c r="T81" s="173">
        <f>T82</f>
        <v>0</v>
      </c>
      <c r="AR81" s="174" t="s">
        <v>14</v>
      </c>
      <c r="AT81" s="175" t="s">
        <v>71</v>
      </c>
      <c r="AU81" s="175" t="s">
        <v>72</v>
      </c>
      <c r="AY81" s="174" t="s">
        <v>137</v>
      </c>
      <c r="BK81" s="176">
        <f>BK82</f>
        <v>0</v>
      </c>
    </row>
    <row r="82" spans="2:65" s="10" customFormat="1" ht="19.899999999999999" customHeight="1" x14ac:dyDescent="0.3">
      <c r="B82" s="163"/>
      <c r="C82" s="164"/>
      <c r="D82" s="177" t="s">
        <v>71</v>
      </c>
      <c r="E82" s="178" t="s">
        <v>138</v>
      </c>
      <c r="F82" s="178" t="s">
        <v>139</v>
      </c>
      <c r="G82" s="164"/>
      <c r="H82" s="164"/>
      <c r="I82" s="167"/>
      <c r="J82" s="179">
        <f>BK82</f>
        <v>0</v>
      </c>
      <c r="K82" s="164"/>
      <c r="L82" s="169"/>
      <c r="M82" s="170"/>
      <c r="N82" s="171"/>
      <c r="O82" s="171"/>
      <c r="P82" s="172">
        <f>SUM(P83:P86)</f>
        <v>0</v>
      </c>
      <c r="Q82" s="171"/>
      <c r="R82" s="172">
        <f>SUM(R83:R86)</f>
        <v>0</v>
      </c>
      <c r="S82" s="171"/>
      <c r="T82" s="173">
        <f>SUM(T83:T86)</f>
        <v>0</v>
      </c>
      <c r="AR82" s="174" t="s">
        <v>14</v>
      </c>
      <c r="AT82" s="175" t="s">
        <v>71</v>
      </c>
      <c r="AU82" s="175" t="s">
        <v>14</v>
      </c>
      <c r="AY82" s="174" t="s">
        <v>137</v>
      </c>
      <c r="BK82" s="176">
        <f>SUM(BK83:BK86)</f>
        <v>0</v>
      </c>
    </row>
    <row r="83" spans="2:65" s="1" customFormat="1" ht="31.5" customHeight="1" x14ac:dyDescent="0.3">
      <c r="B83" s="33"/>
      <c r="C83" s="180" t="s">
        <v>14</v>
      </c>
      <c r="D83" s="180" t="s">
        <v>140</v>
      </c>
      <c r="E83" s="181" t="s">
        <v>141</v>
      </c>
      <c r="F83" s="182" t="s">
        <v>142</v>
      </c>
      <c r="G83" s="183" t="s">
        <v>143</v>
      </c>
      <c r="H83" s="184">
        <v>0.20899999999999999</v>
      </c>
      <c r="I83" s="185"/>
      <c r="J83" s="186">
        <f>ROUND(I83*H83,2)</f>
        <v>0</v>
      </c>
      <c r="K83" s="182" t="s">
        <v>144</v>
      </c>
      <c r="L83" s="53"/>
      <c r="M83" s="187" t="s">
        <v>20</v>
      </c>
      <c r="N83" s="188" t="s">
        <v>43</v>
      </c>
      <c r="O83" s="34"/>
      <c r="P83" s="189">
        <f>O83*H83</f>
        <v>0</v>
      </c>
      <c r="Q83" s="189">
        <v>0</v>
      </c>
      <c r="R83" s="189">
        <f>Q83*H83</f>
        <v>0</v>
      </c>
      <c r="S83" s="189">
        <v>0</v>
      </c>
      <c r="T83" s="190">
        <f>S83*H83</f>
        <v>0</v>
      </c>
      <c r="AR83" s="16" t="s">
        <v>145</v>
      </c>
      <c r="AT83" s="16" t="s">
        <v>140</v>
      </c>
      <c r="AU83" s="16" t="s">
        <v>80</v>
      </c>
      <c r="AY83" s="16" t="s">
        <v>137</v>
      </c>
      <c r="BE83" s="191">
        <f>IF(N83="základní",J83,0)</f>
        <v>0</v>
      </c>
      <c r="BF83" s="191">
        <f>IF(N83="snížená",J83,0)</f>
        <v>0</v>
      </c>
      <c r="BG83" s="191">
        <f>IF(N83="zákl. přenesená",J83,0)</f>
        <v>0</v>
      </c>
      <c r="BH83" s="191">
        <f>IF(N83="sníž. přenesená",J83,0)</f>
        <v>0</v>
      </c>
      <c r="BI83" s="191">
        <f>IF(N83="nulová",J83,0)</f>
        <v>0</v>
      </c>
      <c r="BJ83" s="16" t="s">
        <v>14</v>
      </c>
      <c r="BK83" s="191">
        <f>ROUND(I83*H83,2)</f>
        <v>0</v>
      </c>
      <c r="BL83" s="16" t="s">
        <v>145</v>
      </c>
      <c r="BM83" s="16" t="s">
        <v>338</v>
      </c>
    </row>
    <row r="84" spans="2:65" s="1" customFormat="1" ht="31.5" customHeight="1" x14ac:dyDescent="0.3">
      <c r="B84" s="33"/>
      <c r="C84" s="180" t="s">
        <v>80</v>
      </c>
      <c r="D84" s="180" t="s">
        <v>140</v>
      </c>
      <c r="E84" s="181" t="s">
        <v>147</v>
      </c>
      <c r="F84" s="182" t="s">
        <v>148</v>
      </c>
      <c r="G84" s="183" t="s">
        <v>143</v>
      </c>
      <c r="H84" s="184">
        <v>2.09</v>
      </c>
      <c r="I84" s="185"/>
      <c r="J84" s="186">
        <f>ROUND(I84*H84,2)</f>
        <v>0</v>
      </c>
      <c r="K84" s="182" t="s">
        <v>144</v>
      </c>
      <c r="L84" s="53"/>
      <c r="M84" s="187" t="s">
        <v>20</v>
      </c>
      <c r="N84" s="188" t="s">
        <v>43</v>
      </c>
      <c r="O84" s="34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AR84" s="16" t="s">
        <v>145</v>
      </c>
      <c r="AT84" s="16" t="s">
        <v>140</v>
      </c>
      <c r="AU84" s="16" t="s">
        <v>80</v>
      </c>
      <c r="AY84" s="16" t="s">
        <v>137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16" t="s">
        <v>14</v>
      </c>
      <c r="BK84" s="191">
        <f>ROUND(I84*H84,2)</f>
        <v>0</v>
      </c>
      <c r="BL84" s="16" t="s">
        <v>145</v>
      </c>
      <c r="BM84" s="16" t="s">
        <v>339</v>
      </c>
    </row>
    <row r="85" spans="2:65" s="11" customFormat="1" ht="13.5" x14ac:dyDescent="0.3">
      <c r="B85" s="192"/>
      <c r="C85" s="193"/>
      <c r="D85" s="194" t="s">
        <v>150</v>
      </c>
      <c r="E85" s="193"/>
      <c r="F85" s="195" t="s">
        <v>340</v>
      </c>
      <c r="G85" s="193"/>
      <c r="H85" s="196">
        <v>2.09</v>
      </c>
      <c r="I85" s="197"/>
      <c r="J85" s="193"/>
      <c r="K85" s="193"/>
      <c r="L85" s="198"/>
      <c r="M85" s="199"/>
      <c r="N85" s="200"/>
      <c r="O85" s="200"/>
      <c r="P85" s="200"/>
      <c r="Q85" s="200"/>
      <c r="R85" s="200"/>
      <c r="S85" s="200"/>
      <c r="T85" s="201"/>
      <c r="AT85" s="202" t="s">
        <v>150</v>
      </c>
      <c r="AU85" s="202" t="s">
        <v>80</v>
      </c>
      <c r="AV85" s="11" t="s">
        <v>80</v>
      </c>
      <c r="AW85" s="11" t="s">
        <v>4</v>
      </c>
      <c r="AX85" s="11" t="s">
        <v>14</v>
      </c>
      <c r="AY85" s="202" t="s">
        <v>137</v>
      </c>
    </row>
    <row r="86" spans="2:65" s="1" customFormat="1" ht="22.5" customHeight="1" x14ac:dyDescent="0.3">
      <c r="B86" s="33"/>
      <c r="C86" s="180" t="s">
        <v>152</v>
      </c>
      <c r="D86" s="180" t="s">
        <v>140</v>
      </c>
      <c r="E86" s="181" t="s">
        <v>153</v>
      </c>
      <c r="F86" s="182" t="s">
        <v>154</v>
      </c>
      <c r="G86" s="183" t="s">
        <v>143</v>
      </c>
      <c r="H86" s="184">
        <v>0.20899999999999999</v>
      </c>
      <c r="I86" s="185"/>
      <c r="J86" s="186">
        <f>ROUND(I86*H86,2)</f>
        <v>0</v>
      </c>
      <c r="K86" s="182" t="s">
        <v>144</v>
      </c>
      <c r="L86" s="53"/>
      <c r="M86" s="187" t="s">
        <v>20</v>
      </c>
      <c r="N86" s="188" t="s">
        <v>43</v>
      </c>
      <c r="O86" s="34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AR86" s="16" t="s">
        <v>145</v>
      </c>
      <c r="AT86" s="16" t="s">
        <v>140</v>
      </c>
      <c r="AU86" s="16" t="s">
        <v>80</v>
      </c>
      <c r="AY86" s="16" t="s">
        <v>137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6" t="s">
        <v>14</v>
      </c>
      <c r="BK86" s="191">
        <f>ROUND(I86*H86,2)</f>
        <v>0</v>
      </c>
      <c r="BL86" s="16" t="s">
        <v>145</v>
      </c>
      <c r="BM86" s="16" t="s">
        <v>341</v>
      </c>
    </row>
    <row r="87" spans="2:65" s="10" customFormat="1" ht="37.35" customHeight="1" x14ac:dyDescent="0.35">
      <c r="B87" s="163"/>
      <c r="C87" s="164"/>
      <c r="D87" s="165" t="s">
        <v>71</v>
      </c>
      <c r="E87" s="166" t="s">
        <v>156</v>
      </c>
      <c r="F87" s="166" t="s">
        <v>157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P88</f>
        <v>0</v>
      </c>
      <c r="Q87" s="171"/>
      <c r="R87" s="172">
        <f>R88</f>
        <v>0.67217119999999997</v>
      </c>
      <c r="S87" s="171"/>
      <c r="T87" s="173">
        <f>T88</f>
        <v>0.20879999999999999</v>
      </c>
      <c r="AR87" s="174" t="s">
        <v>80</v>
      </c>
      <c r="AT87" s="175" t="s">
        <v>71</v>
      </c>
      <c r="AU87" s="175" t="s">
        <v>72</v>
      </c>
      <c r="AY87" s="174" t="s">
        <v>137</v>
      </c>
      <c r="BK87" s="176">
        <f>BK88</f>
        <v>0</v>
      </c>
    </row>
    <row r="88" spans="2:65" s="10" customFormat="1" ht="19.899999999999999" customHeight="1" x14ac:dyDescent="0.3">
      <c r="B88" s="163"/>
      <c r="C88" s="164"/>
      <c r="D88" s="177" t="s">
        <v>71</v>
      </c>
      <c r="E88" s="178" t="s">
        <v>158</v>
      </c>
      <c r="F88" s="178" t="s">
        <v>159</v>
      </c>
      <c r="G88" s="164"/>
      <c r="H88" s="164"/>
      <c r="I88" s="167"/>
      <c r="J88" s="179">
        <f>BK88</f>
        <v>0</v>
      </c>
      <c r="K88" s="164"/>
      <c r="L88" s="169"/>
      <c r="M88" s="170"/>
      <c r="N88" s="171"/>
      <c r="O88" s="171"/>
      <c r="P88" s="172">
        <f>SUM(P89:P106)</f>
        <v>0</v>
      </c>
      <c r="Q88" s="171"/>
      <c r="R88" s="172">
        <f>SUM(R89:R106)</f>
        <v>0.67217119999999997</v>
      </c>
      <c r="S88" s="171"/>
      <c r="T88" s="173">
        <f>SUM(T89:T106)</f>
        <v>0.20879999999999999</v>
      </c>
      <c r="AR88" s="174" t="s">
        <v>80</v>
      </c>
      <c r="AT88" s="175" t="s">
        <v>71</v>
      </c>
      <c r="AU88" s="175" t="s">
        <v>14</v>
      </c>
      <c r="AY88" s="174" t="s">
        <v>137</v>
      </c>
      <c r="BK88" s="176">
        <f>SUM(BK89:BK106)</f>
        <v>0</v>
      </c>
    </row>
    <row r="89" spans="2:65" s="1" customFormat="1" ht="22.5" customHeight="1" x14ac:dyDescent="0.3">
      <c r="B89" s="33"/>
      <c r="C89" s="180" t="s">
        <v>145</v>
      </c>
      <c r="D89" s="180" t="s">
        <v>140</v>
      </c>
      <c r="E89" s="181" t="s">
        <v>160</v>
      </c>
      <c r="F89" s="182" t="s">
        <v>161</v>
      </c>
      <c r="G89" s="183" t="s">
        <v>162</v>
      </c>
      <c r="H89" s="184">
        <v>78.959999999999994</v>
      </c>
      <c r="I89" s="185"/>
      <c r="J89" s="186">
        <f>ROUND(I89*H89,2)</f>
        <v>0</v>
      </c>
      <c r="K89" s="182" t="s">
        <v>144</v>
      </c>
      <c r="L89" s="53"/>
      <c r="M89" s="187" t="s">
        <v>20</v>
      </c>
      <c r="N89" s="188" t="s">
        <v>43</v>
      </c>
      <c r="O89" s="34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16" t="s">
        <v>163</v>
      </c>
      <c r="AT89" s="16" t="s">
        <v>140</v>
      </c>
      <c r="AU89" s="16" t="s">
        <v>80</v>
      </c>
      <c r="AY89" s="16" t="s">
        <v>137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6" t="s">
        <v>14</v>
      </c>
      <c r="BK89" s="191">
        <f>ROUND(I89*H89,2)</f>
        <v>0</v>
      </c>
      <c r="BL89" s="16" t="s">
        <v>163</v>
      </c>
      <c r="BM89" s="16" t="s">
        <v>342</v>
      </c>
    </row>
    <row r="90" spans="2:65" s="1" customFormat="1" ht="31.5" customHeight="1" x14ac:dyDescent="0.3">
      <c r="B90" s="33"/>
      <c r="C90" s="180" t="s">
        <v>165</v>
      </c>
      <c r="D90" s="180" t="s">
        <v>140</v>
      </c>
      <c r="E90" s="181" t="s">
        <v>166</v>
      </c>
      <c r="F90" s="182" t="s">
        <v>167</v>
      </c>
      <c r="G90" s="183" t="s">
        <v>162</v>
      </c>
      <c r="H90" s="184">
        <v>78.959999999999994</v>
      </c>
      <c r="I90" s="185"/>
      <c r="J90" s="186">
        <f>ROUND(I90*H90,2)</f>
        <v>0</v>
      </c>
      <c r="K90" s="182" t="s">
        <v>144</v>
      </c>
      <c r="L90" s="53"/>
      <c r="M90" s="187" t="s">
        <v>20</v>
      </c>
      <c r="N90" s="188" t="s">
        <v>43</v>
      </c>
      <c r="O90" s="34"/>
      <c r="P90" s="189">
        <f>O90*H90</f>
        <v>0</v>
      </c>
      <c r="Q90" s="189">
        <v>3.0000000000000001E-5</v>
      </c>
      <c r="R90" s="189">
        <f>Q90*H90</f>
        <v>2.3687999999999999E-3</v>
      </c>
      <c r="S90" s="189">
        <v>0</v>
      </c>
      <c r="T90" s="190">
        <f>S90*H90</f>
        <v>0</v>
      </c>
      <c r="AR90" s="16" t="s">
        <v>163</v>
      </c>
      <c r="AT90" s="16" t="s">
        <v>140</v>
      </c>
      <c r="AU90" s="16" t="s">
        <v>80</v>
      </c>
      <c r="AY90" s="16" t="s">
        <v>137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6" t="s">
        <v>14</v>
      </c>
      <c r="BK90" s="191">
        <f>ROUND(I90*H90,2)</f>
        <v>0</v>
      </c>
      <c r="BL90" s="16" t="s">
        <v>163</v>
      </c>
      <c r="BM90" s="16" t="s">
        <v>343</v>
      </c>
    </row>
    <row r="91" spans="2:65" s="1" customFormat="1" ht="31.5" customHeight="1" x14ac:dyDescent="0.3">
      <c r="B91" s="33"/>
      <c r="C91" s="180" t="s">
        <v>169</v>
      </c>
      <c r="D91" s="180" t="s">
        <v>140</v>
      </c>
      <c r="E91" s="181" t="s">
        <v>170</v>
      </c>
      <c r="F91" s="182" t="s">
        <v>171</v>
      </c>
      <c r="G91" s="183" t="s">
        <v>162</v>
      </c>
      <c r="H91" s="184">
        <v>78.959999999999994</v>
      </c>
      <c r="I91" s="185"/>
      <c r="J91" s="186">
        <f>ROUND(I91*H91,2)</f>
        <v>0</v>
      </c>
      <c r="K91" s="182" t="s">
        <v>144</v>
      </c>
      <c r="L91" s="53"/>
      <c r="M91" s="187" t="s">
        <v>20</v>
      </c>
      <c r="N91" s="188" t="s">
        <v>43</v>
      </c>
      <c r="O91" s="34"/>
      <c r="P91" s="189">
        <f>O91*H91</f>
        <v>0</v>
      </c>
      <c r="Q91" s="189">
        <v>4.5500000000000002E-3</v>
      </c>
      <c r="R91" s="189">
        <f>Q91*H91</f>
        <v>0.35926799999999998</v>
      </c>
      <c r="S91" s="189">
        <v>0</v>
      </c>
      <c r="T91" s="190">
        <f>S91*H91</f>
        <v>0</v>
      </c>
      <c r="AR91" s="16" t="s">
        <v>163</v>
      </c>
      <c r="AT91" s="16" t="s">
        <v>140</v>
      </c>
      <c r="AU91" s="16" t="s">
        <v>80</v>
      </c>
      <c r="AY91" s="16" t="s">
        <v>137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6" t="s">
        <v>14</v>
      </c>
      <c r="BK91" s="191">
        <f>ROUND(I91*H91,2)</f>
        <v>0</v>
      </c>
      <c r="BL91" s="16" t="s">
        <v>163</v>
      </c>
      <c r="BM91" s="16" t="s">
        <v>344</v>
      </c>
    </row>
    <row r="92" spans="2:65" s="1" customFormat="1" ht="22.5" customHeight="1" x14ac:dyDescent="0.3">
      <c r="B92" s="33"/>
      <c r="C92" s="180" t="s">
        <v>173</v>
      </c>
      <c r="D92" s="180" t="s">
        <v>140</v>
      </c>
      <c r="E92" s="181" t="s">
        <v>174</v>
      </c>
      <c r="F92" s="182" t="s">
        <v>175</v>
      </c>
      <c r="G92" s="183" t="s">
        <v>162</v>
      </c>
      <c r="H92" s="184">
        <v>78.959999999999994</v>
      </c>
      <c r="I92" s="185"/>
      <c r="J92" s="186">
        <f>ROUND(I92*H92,2)</f>
        <v>0</v>
      </c>
      <c r="K92" s="182" t="s">
        <v>144</v>
      </c>
      <c r="L92" s="53"/>
      <c r="M92" s="187" t="s">
        <v>20</v>
      </c>
      <c r="N92" s="188" t="s">
        <v>43</v>
      </c>
      <c r="O92" s="34"/>
      <c r="P92" s="189">
        <f>O92*H92</f>
        <v>0</v>
      </c>
      <c r="Q92" s="189">
        <v>0</v>
      </c>
      <c r="R92" s="189">
        <f>Q92*H92</f>
        <v>0</v>
      </c>
      <c r="S92" s="189">
        <v>2.5000000000000001E-3</v>
      </c>
      <c r="T92" s="190">
        <f>S92*H92</f>
        <v>0.19739999999999999</v>
      </c>
      <c r="AR92" s="16" t="s">
        <v>163</v>
      </c>
      <c r="AT92" s="16" t="s">
        <v>140</v>
      </c>
      <c r="AU92" s="16" t="s">
        <v>80</v>
      </c>
      <c r="AY92" s="16" t="s">
        <v>137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6" t="s">
        <v>14</v>
      </c>
      <c r="BK92" s="191">
        <f>ROUND(I92*H92,2)</f>
        <v>0</v>
      </c>
      <c r="BL92" s="16" t="s">
        <v>163</v>
      </c>
      <c r="BM92" s="16" t="s">
        <v>345</v>
      </c>
    </row>
    <row r="93" spans="2:65" s="1" customFormat="1" ht="31.5" customHeight="1" x14ac:dyDescent="0.3">
      <c r="B93" s="33"/>
      <c r="C93" s="180" t="s">
        <v>177</v>
      </c>
      <c r="D93" s="180" t="s">
        <v>140</v>
      </c>
      <c r="E93" s="181" t="s">
        <v>178</v>
      </c>
      <c r="F93" s="182" t="s">
        <v>179</v>
      </c>
      <c r="G93" s="183" t="s">
        <v>162</v>
      </c>
      <c r="H93" s="184">
        <v>78.959999999999994</v>
      </c>
      <c r="I93" s="185"/>
      <c r="J93" s="186">
        <f>ROUND(I93*H93,2)</f>
        <v>0</v>
      </c>
      <c r="K93" s="182" t="s">
        <v>144</v>
      </c>
      <c r="L93" s="53"/>
      <c r="M93" s="187" t="s">
        <v>20</v>
      </c>
      <c r="N93" s="188" t="s">
        <v>43</v>
      </c>
      <c r="O93" s="34"/>
      <c r="P93" s="189">
        <f>O93*H93</f>
        <v>0</v>
      </c>
      <c r="Q93" s="189">
        <v>2.9999999999999997E-4</v>
      </c>
      <c r="R93" s="189">
        <f>Q93*H93</f>
        <v>2.3687999999999997E-2</v>
      </c>
      <c r="S93" s="189">
        <v>0</v>
      </c>
      <c r="T93" s="190">
        <f>S93*H93</f>
        <v>0</v>
      </c>
      <c r="AR93" s="16" t="s">
        <v>163</v>
      </c>
      <c r="AT93" s="16" t="s">
        <v>140</v>
      </c>
      <c r="AU93" s="16" t="s">
        <v>80</v>
      </c>
      <c r="AY93" s="16" t="s">
        <v>137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6" t="s">
        <v>14</v>
      </c>
      <c r="BK93" s="191">
        <f>ROUND(I93*H93,2)</f>
        <v>0</v>
      </c>
      <c r="BL93" s="16" t="s">
        <v>163</v>
      </c>
      <c r="BM93" s="16" t="s">
        <v>346</v>
      </c>
    </row>
    <row r="94" spans="2:65" s="11" customFormat="1" ht="13.5" x14ac:dyDescent="0.3">
      <c r="B94" s="192"/>
      <c r="C94" s="193"/>
      <c r="D94" s="203" t="s">
        <v>150</v>
      </c>
      <c r="E94" s="204" t="s">
        <v>20</v>
      </c>
      <c r="F94" s="205" t="s">
        <v>347</v>
      </c>
      <c r="G94" s="193"/>
      <c r="H94" s="206">
        <v>78.959999999999994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150</v>
      </c>
      <c r="AU94" s="202" t="s">
        <v>80</v>
      </c>
      <c r="AV94" s="11" t="s">
        <v>80</v>
      </c>
      <c r="AW94" s="11" t="s">
        <v>36</v>
      </c>
      <c r="AX94" s="11" t="s">
        <v>72</v>
      </c>
      <c r="AY94" s="202" t="s">
        <v>137</v>
      </c>
    </row>
    <row r="95" spans="2:65" s="12" customFormat="1" ht="13.5" x14ac:dyDescent="0.3">
      <c r="B95" s="207"/>
      <c r="C95" s="208"/>
      <c r="D95" s="194" t="s">
        <v>150</v>
      </c>
      <c r="E95" s="209" t="s">
        <v>20</v>
      </c>
      <c r="F95" s="210" t="s">
        <v>182</v>
      </c>
      <c r="G95" s="208"/>
      <c r="H95" s="211">
        <v>78.959999999999994</v>
      </c>
      <c r="I95" s="212"/>
      <c r="J95" s="208"/>
      <c r="K95" s="208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150</v>
      </c>
      <c r="AU95" s="217" t="s">
        <v>80</v>
      </c>
      <c r="AV95" s="12" t="s">
        <v>145</v>
      </c>
      <c r="AW95" s="12" t="s">
        <v>36</v>
      </c>
      <c r="AX95" s="12" t="s">
        <v>14</v>
      </c>
      <c r="AY95" s="217" t="s">
        <v>137</v>
      </c>
    </row>
    <row r="96" spans="2:65" s="1" customFormat="1" ht="44.25" customHeight="1" x14ac:dyDescent="0.3">
      <c r="B96" s="33"/>
      <c r="C96" s="218" t="s">
        <v>183</v>
      </c>
      <c r="D96" s="218" t="s">
        <v>184</v>
      </c>
      <c r="E96" s="219" t="s">
        <v>185</v>
      </c>
      <c r="F96" s="220" t="s">
        <v>186</v>
      </c>
      <c r="G96" s="221" t="s">
        <v>162</v>
      </c>
      <c r="H96" s="222">
        <v>86.855999999999995</v>
      </c>
      <c r="I96" s="223"/>
      <c r="J96" s="224">
        <f>ROUND(I96*H96,2)</f>
        <v>0</v>
      </c>
      <c r="K96" s="220" t="s">
        <v>20</v>
      </c>
      <c r="L96" s="225"/>
      <c r="M96" s="226" t="s">
        <v>20</v>
      </c>
      <c r="N96" s="227" t="s">
        <v>43</v>
      </c>
      <c r="O96" s="34"/>
      <c r="P96" s="189">
        <f>O96*H96</f>
        <v>0</v>
      </c>
      <c r="Q96" s="189">
        <v>3.2000000000000002E-3</v>
      </c>
      <c r="R96" s="189">
        <f>Q96*H96</f>
        <v>0.2779392</v>
      </c>
      <c r="S96" s="189">
        <v>0</v>
      </c>
      <c r="T96" s="190">
        <f>S96*H96</f>
        <v>0</v>
      </c>
      <c r="AR96" s="16" t="s">
        <v>187</v>
      </c>
      <c r="AT96" s="16" t="s">
        <v>184</v>
      </c>
      <c r="AU96" s="16" t="s">
        <v>80</v>
      </c>
      <c r="AY96" s="16" t="s">
        <v>137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6" t="s">
        <v>14</v>
      </c>
      <c r="BK96" s="191">
        <f>ROUND(I96*H96,2)</f>
        <v>0</v>
      </c>
      <c r="BL96" s="16" t="s">
        <v>163</v>
      </c>
      <c r="BM96" s="16" t="s">
        <v>348</v>
      </c>
    </row>
    <row r="97" spans="2:65" s="11" customFormat="1" ht="13.5" x14ac:dyDescent="0.3">
      <c r="B97" s="192"/>
      <c r="C97" s="193"/>
      <c r="D97" s="194" t="s">
        <v>150</v>
      </c>
      <c r="E97" s="193"/>
      <c r="F97" s="195" t="s">
        <v>349</v>
      </c>
      <c r="G97" s="193"/>
      <c r="H97" s="196">
        <v>86.855999999999995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150</v>
      </c>
      <c r="AU97" s="202" t="s">
        <v>80</v>
      </c>
      <c r="AV97" s="11" t="s">
        <v>80</v>
      </c>
      <c r="AW97" s="11" t="s">
        <v>4</v>
      </c>
      <c r="AX97" s="11" t="s">
        <v>14</v>
      </c>
      <c r="AY97" s="202" t="s">
        <v>137</v>
      </c>
    </row>
    <row r="98" spans="2:65" s="1" customFormat="1" ht="22.5" customHeight="1" x14ac:dyDescent="0.3">
      <c r="B98" s="33"/>
      <c r="C98" s="180" t="s">
        <v>26</v>
      </c>
      <c r="D98" s="180" t="s">
        <v>140</v>
      </c>
      <c r="E98" s="181" t="s">
        <v>190</v>
      </c>
      <c r="F98" s="182" t="s">
        <v>191</v>
      </c>
      <c r="G98" s="183" t="s">
        <v>192</v>
      </c>
      <c r="H98" s="184">
        <v>36</v>
      </c>
      <c r="I98" s="185"/>
      <c r="J98" s="186">
        <f>ROUND(I98*H98,2)</f>
        <v>0</v>
      </c>
      <c r="K98" s="182" t="s">
        <v>144</v>
      </c>
      <c r="L98" s="53"/>
      <c r="M98" s="187" t="s">
        <v>20</v>
      </c>
      <c r="N98" s="188" t="s">
        <v>43</v>
      </c>
      <c r="O98" s="34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AR98" s="16" t="s">
        <v>163</v>
      </c>
      <c r="AT98" s="16" t="s">
        <v>140</v>
      </c>
      <c r="AU98" s="16" t="s">
        <v>80</v>
      </c>
      <c r="AY98" s="16" t="s">
        <v>137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6" t="s">
        <v>14</v>
      </c>
      <c r="BK98" s="191">
        <f>ROUND(I98*H98,2)</f>
        <v>0</v>
      </c>
      <c r="BL98" s="16" t="s">
        <v>163</v>
      </c>
      <c r="BM98" s="16" t="s">
        <v>350</v>
      </c>
    </row>
    <row r="99" spans="2:65" s="1" customFormat="1" ht="22.5" customHeight="1" x14ac:dyDescent="0.3">
      <c r="B99" s="33"/>
      <c r="C99" s="180" t="s">
        <v>194</v>
      </c>
      <c r="D99" s="180" t="s">
        <v>140</v>
      </c>
      <c r="E99" s="181" t="s">
        <v>195</v>
      </c>
      <c r="F99" s="182" t="s">
        <v>196</v>
      </c>
      <c r="G99" s="183" t="s">
        <v>192</v>
      </c>
      <c r="H99" s="184">
        <v>38</v>
      </c>
      <c r="I99" s="185"/>
      <c r="J99" s="186">
        <f>ROUND(I99*H99,2)</f>
        <v>0</v>
      </c>
      <c r="K99" s="182" t="s">
        <v>144</v>
      </c>
      <c r="L99" s="53"/>
      <c r="M99" s="187" t="s">
        <v>20</v>
      </c>
      <c r="N99" s="188" t="s">
        <v>43</v>
      </c>
      <c r="O99" s="34"/>
      <c r="P99" s="189">
        <f>O99*H99</f>
        <v>0</v>
      </c>
      <c r="Q99" s="189">
        <v>0</v>
      </c>
      <c r="R99" s="189">
        <f>Q99*H99</f>
        <v>0</v>
      </c>
      <c r="S99" s="189">
        <v>2.9999999999999997E-4</v>
      </c>
      <c r="T99" s="190">
        <f>S99*H99</f>
        <v>1.1399999999999999E-2</v>
      </c>
      <c r="AR99" s="16" t="s">
        <v>163</v>
      </c>
      <c r="AT99" s="16" t="s">
        <v>140</v>
      </c>
      <c r="AU99" s="16" t="s">
        <v>80</v>
      </c>
      <c r="AY99" s="16" t="s">
        <v>137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6" t="s">
        <v>14</v>
      </c>
      <c r="BK99" s="191">
        <f>ROUND(I99*H99,2)</f>
        <v>0</v>
      </c>
      <c r="BL99" s="16" t="s">
        <v>163</v>
      </c>
      <c r="BM99" s="16" t="s">
        <v>351</v>
      </c>
    </row>
    <row r="100" spans="2:65" s="1" customFormat="1" ht="22.5" customHeight="1" x14ac:dyDescent="0.3">
      <c r="B100" s="33"/>
      <c r="C100" s="180" t="s">
        <v>198</v>
      </c>
      <c r="D100" s="180" t="s">
        <v>140</v>
      </c>
      <c r="E100" s="181" t="s">
        <v>199</v>
      </c>
      <c r="F100" s="182" t="s">
        <v>200</v>
      </c>
      <c r="G100" s="183" t="s">
        <v>192</v>
      </c>
      <c r="H100" s="184">
        <v>38</v>
      </c>
      <c r="I100" s="185"/>
      <c r="J100" s="186">
        <f>ROUND(I100*H100,2)</f>
        <v>0</v>
      </c>
      <c r="K100" s="182" t="s">
        <v>144</v>
      </c>
      <c r="L100" s="53"/>
      <c r="M100" s="187" t="s">
        <v>20</v>
      </c>
      <c r="N100" s="188" t="s">
        <v>43</v>
      </c>
      <c r="O100" s="34"/>
      <c r="P100" s="189">
        <f>O100*H100</f>
        <v>0</v>
      </c>
      <c r="Q100" s="189">
        <v>1.0000000000000001E-5</v>
      </c>
      <c r="R100" s="189">
        <f>Q100*H100</f>
        <v>3.8000000000000002E-4</v>
      </c>
      <c r="S100" s="189">
        <v>0</v>
      </c>
      <c r="T100" s="190">
        <f>S100*H100</f>
        <v>0</v>
      </c>
      <c r="AR100" s="16" t="s">
        <v>163</v>
      </c>
      <c r="AT100" s="16" t="s">
        <v>140</v>
      </c>
      <c r="AU100" s="16" t="s">
        <v>80</v>
      </c>
      <c r="AY100" s="16" t="s">
        <v>137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6" t="s">
        <v>14</v>
      </c>
      <c r="BK100" s="191">
        <f>ROUND(I100*H100,2)</f>
        <v>0</v>
      </c>
      <c r="BL100" s="16" t="s">
        <v>163</v>
      </c>
      <c r="BM100" s="16" t="s">
        <v>352</v>
      </c>
    </row>
    <row r="101" spans="2:65" s="1" customFormat="1" ht="22.5" customHeight="1" x14ac:dyDescent="0.3">
      <c r="B101" s="33"/>
      <c r="C101" s="218" t="s">
        <v>202</v>
      </c>
      <c r="D101" s="218" t="s">
        <v>184</v>
      </c>
      <c r="E101" s="219" t="s">
        <v>203</v>
      </c>
      <c r="F101" s="220" t="s">
        <v>204</v>
      </c>
      <c r="G101" s="221" t="s">
        <v>192</v>
      </c>
      <c r="H101" s="222">
        <v>38.76</v>
      </c>
      <c r="I101" s="223"/>
      <c r="J101" s="224">
        <f>ROUND(I101*H101,2)</f>
        <v>0</v>
      </c>
      <c r="K101" s="220" t="s">
        <v>20</v>
      </c>
      <c r="L101" s="225"/>
      <c r="M101" s="226" t="s">
        <v>20</v>
      </c>
      <c r="N101" s="227" t="s">
        <v>43</v>
      </c>
      <c r="O101" s="34"/>
      <c r="P101" s="189">
        <f>O101*H101</f>
        <v>0</v>
      </c>
      <c r="Q101" s="189">
        <v>2.2000000000000001E-4</v>
      </c>
      <c r="R101" s="189">
        <f>Q101*H101</f>
        <v>8.5272000000000004E-3</v>
      </c>
      <c r="S101" s="189">
        <v>0</v>
      </c>
      <c r="T101" s="190">
        <f>S101*H101</f>
        <v>0</v>
      </c>
      <c r="AR101" s="16" t="s">
        <v>187</v>
      </c>
      <c r="AT101" s="16" t="s">
        <v>184</v>
      </c>
      <c r="AU101" s="16" t="s">
        <v>80</v>
      </c>
      <c r="AY101" s="16" t="s">
        <v>137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6" t="s">
        <v>14</v>
      </c>
      <c r="BK101" s="191">
        <f>ROUND(I101*H101,2)</f>
        <v>0</v>
      </c>
      <c r="BL101" s="16" t="s">
        <v>163</v>
      </c>
      <c r="BM101" s="16" t="s">
        <v>353</v>
      </c>
    </row>
    <row r="102" spans="2:65" s="11" customFormat="1" ht="13.5" x14ac:dyDescent="0.3">
      <c r="B102" s="192"/>
      <c r="C102" s="193"/>
      <c r="D102" s="194" t="s">
        <v>150</v>
      </c>
      <c r="E102" s="193"/>
      <c r="F102" s="195" t="s">
        <v>354</v>
      </c>
      <c r="G102" s="193"/>
      <c r="H102" s="196">
        <v>38.76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150</v>
      </c>
      <c r="AU102" s="202" t="s">
        <v>80</v>
      </c>
      <c r="AV102" s="11" t="s">
        <v>80</v>
      </c>
      <c r="AW102" s="11" t="s">
        <v>4</v>
      </c>
      <c r="AX102" s="11" t="s">
        <v>14</v>
      </c>
      <c r="AY102" s="202" t="s">
        <v>137</v>
      </c>
    </row>
    <row r="103" spans="2:65" s="1" customFormat="1" ht="22.5" customHeight="1" x14ac:dyDescent="0.3">
      <c r="B103" s="33"/>
      <c r="C103" s="180" t="s">
        <v>207</v>
      </c>
      <c r="D103" s="180" t="s">
        <v>140</v>
      </c>
      <c r="E103" s="181" t="s">
        <v>208</v>
      </c>
      <c r="F103" s="182" t="s">
        <v>209</v>
      </c>
      <c r="G103" s="183" t="s">
        <v>162</v>
      </c>
      <c r="H103" s="184">
        <v>78.959999999999994</v>
      </c>
      <c r="I103" s="185"/>
      <c r="J103" s="186">
        <f>ROUND(I103*H103,2)</f>
        <v>0</v>
      </c>
      <c r="K103" s="182" t="s">
        <v>144</v>
      </c>
      <c r="L103" s="53"/>
      <c r="M103" s="187" t="s">
        <v>20</v>
      </c>
      <c r="N103" s="188" t="s">
        <v>43</v>
      </c>
      <c r="O103" s="34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AR103" s="16" t="s">
        <v>163</v>
      </c>
      <c r="AT103" s="16" t="s">
        <v>140</v>
      </c>
      <c r="AU103" s="16" t="s">
        <v>80</v>
      </c>
      <c r="AY103" s="16" t="s">
        <v>137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6" t="s">
        <v>14</v>
      </c>
      <c r="BK103" s="191">
        <f>ROUND(I103*H103,2)</f>
        <v>0</v>
      </c>
      <c r="BL103" s="16" t="s">
        <v>163</v>
      </c>
      <c r="BM103" s="16" t="s">
        <v>355</v>
      </c>
    </row>
    <row r="104" spans="2:65" s="1" customFormat="1" ht="22.5" customHeight="1" x14ac:dyDescent="0.3">
      <c r="B104" s="33"/>
      <c r="C104" s="180" t="s">
        <v>8</v>
      </c>
      <c r="D104" s="180" t="s">
        <v>140</v>
      </c>
      <c r="E104" s="181" t="s">
        <v>211</v>
      </c>
      <c r="F104" s="182" t="s">
        <v>212</v>
      </c>
      <c r="G104" s="183" t="s">
        <v>162</v>
      </c>
      <c r="H104" s="184">
        <v>78.959999999999994</v>
      </c>
      <c r="I104" s="185"/>
      <c r="J104" s="186">
        <f>ROUND(I104*H104,2)</f>
        <v>0</v>
      </c>
      <c r="K104" s="182" t="s">
        <v>144</v>
      </c>
      <c r="L104" s="53"/>
      <c r="M104" s="187" t="s">
        <v>20</v>
      </c>
      <c r="N104" s="188" t="s">
        <v>43</v>
      </c>
      <c r="O104" s="34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16" t="s">
        <v>163</v>
      </c>
      <c r="AT104" s="16" t="s">
        <v>140</v>
      </c>
      <c r="AU104" s="16" t="s">
        <v>80</v>
      </c>
      <c r="AY104" s="16" t="s">
        <v>137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6" t="s">
        <v>14</v>
      </c>
      <c r="BK104" s="191">
        <f>ROUND(I104*H104,2)</f>
        <v>0</v>
      </c>
      <c r="BL104" s="16" t="s">
        <v>163</v>
      </c>
      <c r="BM104" s="16" t="s">
        <v>356</v>
      </c>
    </row>
    <row r="105" spans="2:65" s="1" customFormat="1" ht="31.5" customHeight="1" x14ac:dyDescent="0.3">
      <c r="B105" s="33"/>
      <c r="C105" s="180" t="s">
        <v>163</v>
      </c>
      <c r="D105" s="180" t="s">
        <v>140</v>
      </c>
      <c r="E105" s="181" t="s">
        <v>214</v>
      </c>
      <c r="F105" s="182" t="s">
        <v>215</v>
      </c>
      <c r="G105" s="183" t="s">
        <v>143</v>
      </c>
      <c r="H105" s="184">
        <v>0.67200000000000004</v>
      </c>
      <c r="I105" s="185"/>
      <c r="J105" s="186">
        <f>ROUND(I105*H105,2)</f>
        <v>0</v>
      </c>
      <c r="K105" s="182" t="s">
        <v>144</v>
      </c>
      <c r="L105" s="53"/>
      <c r="M105" s="187" t="s">
        <v>20</v>
      </c>
      <c r="N105" s="188" t="s">
        <v>43</v>
      </c>
      <c r="O105" s="34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AR105" s="16" t="s">
        <v>163</v>
      </c>
      <c r="AT105" s="16" t="s">
        <v>140</v>
      </c>
      <c r="AU105" s="16" t="s">
        <v>80</v>
      </c>
      <c r="AY105" s="16" t="s">
        <v>137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6" t="s">
        <v>14</v>
      </c>
      <c r="BK105" s="191">
        <f>ROUND(I105*H105,2)</f>
        <v>0</v>
      </c>
      <c r="BL105" s="16" t="s">
        <v>163</v>
      </c>
      <c r="BM105" s="16" t="s">
        <v>357</v>
      </c>
    </row>
    <row r="106" spans="2:65" s="1" customFormat="1" ht="44.25" customHeight="1" x14ac:dyDescent="0.3">
      <c r="B106" s="33"/>
      <c r="C106" s="180" t="s">
        <v>217</v>
      </c>
      <c r="D106" s="180" t="s">
        <v>140</v>
      </c>
      <c r="E106" s="181" t="s">
        <v>218</v>
      </c>
      <c r="F106" s="182" t="s">
        <v>219</v>
      </c>
      <c r="G106" s="183" t="s">
        <v>143</v>
      </c>
      <c r="H106" s="184">
        <v>0.67200000000000004</v>
      </c>
      <c r="I106" s="185"/>
      <c r="J106" s="186">
        <f>ROUND(I106*H106,2)</f>
        <v>0</v>
      </c>
      <c r="K106" s="182" t="s">
        <v>144</v>
      </c>
      <c r="L106" s="53"/>
      <c r="M106" s="187" t="s">
        <v>20</v>
      </c>
      <c r="N106" s="228" t="s">
        <v>43</v>
      </c>
      <c r="O106" s="229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16" t="s">
        <v>163</v>
      </c>
      <c r="AT106" s="16" t="s">
        <v>140</v>
      </c>
      <c r="AU106" s="16" t="s">
        <v>80</v>
      </c>
      <c r="AY106" s="16" t="s">
        <v>137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6" t="s">
        <v>14</v>
      </c>
      <c r="BK106" s="191">
        <f>ROUND(I106*H106,2)</f>
        <v>0</v>
      </c>
      <c r="BL106" s="16" t="s">
        <v>163</v>
      </c>
      <c r="BM106" s="16" t="s">
        <v>358</v>
      </c>
    </row>
    <row r="107" spans="2:65" s="1" customFormat="1" ht="6.95" customHeight="1" x14ac:dyDescent="0.3">
      <c r="B107" s="48"/>
      <c r="C107" s="49"/>
      <c r="D107" s="49"/>
      <c r="E107" s="49"/>
      <c r="F107" s="49"/>
      <c r="G107" s="49"/>
      <c r="H107" s="49"/>
      <c r="I107" s="126"/>
      <c r="J107" s="49"/>
      <c r="K107" s="49"/>
      <c r="L107" s="53"/>
    </row>
  </sheetData>
  <sheetProtection algorithmName="SHA-512" hashValue="bIPjwH7cHGe81jnYx9Pl24wSAymokcQ3GQVrZH/+I7zxXJHYPCN3RTTRrZW7Cut398Ef95E865nMXyr4LOFMYw==" saltValue="vq6zUyXTPMG6WALaU9vTTw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78"/>
      <c r="C1" s="278"/>
      <c r="D1" s="277" t="s">
        <v>1</v>
      </c>
      <c r="E1" s="278"/>
      <c r="F1" s="279" t="s">
        <v>443</v>
      </c>
      <c r="G1" s="284" t="s">
        <v>444</v>
      </c>
      <c r="H1" s="284"/>
      <c r="I1" s="285"/>
      <c r="J1" s="279" t="s">
        <v>445</v>
      </c>
      <c r="K1" s="277" t="s">
        <v>108</v>
      </c>
      <c r="L1" s="279" t="s">
        <v>446</v>
      </c>
      <c r="M1" s="279"/>
      <c r="N1" s="279"/>
      <c r="O1" s="279"/>
      <c r="P1" s="279"/>
      <c r="Q1" s="279"/>
      <c r="R1" s="279"/>
      <c r="S1" s="279"/>
      <c r="T1" s="279"/>
      <c r="U1" s="275"/>
      <c r="V1" s="27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6" t="s">
        <v>101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03"/>
      <c r="J3" s="18"/>
      <c r="K3" s="19"/>
      <c r="AT3" s="16" t="s">
        <v>80</v>
      </c>
    </row>
    <row r="4" spans="1:70" ht="36.950000000000003" customHeight="1" x14ac:dyDescent="0.3">
      <c r="B4" s="20"/>
      <c r="C4" s="21"/>
      <c r="D4" s="22" t="s">
        <v>109</v>
      </c>
      <c r="E4" s="21"/>
      <c r="F4" s="21"/>
      <c r="G4" s="21"/>
      <c r="H4" s="21"/>
      <c r="I4" s="104"/>
      <c r="J4" s="21"/>
      <c r="K4" s="23"/>
      <c r="M4" s="24" t="s">
        <v>10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104"/>
      <c r="J5" s="21"/>
      <c r="K5" s="23"/>
    </row>
    <row r="6" spans="1:70" x14ac:dyDescent="0.3">
      <c r="B6" s="20"/>
      <c r="C6" s="21"/>
      <c r="D6" s="29" t="s">
        <v>16</v>
      </c>
      <c r="E6" s="21"/>
      <c r="F6" s="21"/>
      <c r="G6" s="21"/>
      <c r="H6" s="21"/>
      <c r="I6" s="104"/>
      <c r="J6" s="21"/>
      <c r="K6" s="23"/>
    </row>
    <row r="7" spans="1:70" ht="22.5" customHeight="1" x14ac:dyDescent="0.3">
      <c r="B7" s="20"/>
      <c r="C7" s="21"/>
      <c r="D7" s="21"/>
      <c r="E7" s="271" t="str">
        <f>'Rekapitulace stavby'!K6</f>
        <v>ZŠ a MŠ podlahové krytiny</v>
      </c>
      <c r="F7" s="237"/>
      <c r="G7" s="237"/>
      <c r="H7" s="237"/>
      <c r="I7" s="104"/>
      <c r="J7" s="21"/>
      <c r="K7" s="23"/>
    </row>
    <row r="8" spans="1:70" s="1" customFormat="1" x14ac:dyDescent="0.3">
      <c r="B8" s="33"/>
      <c r="C8" s="34"/>
      <c r="D8" s="29" t="s">
        <v>110</v>
      </c>
      <c r="E8" s="34"/>
      <c r="F8" s="34"/>
      <c r="G8" s="34"/>
      <c r="H8" s="34"/>
      <c r="I8" s="105"/>
      <c r="J8" s="34"/>
      <c r="K8" s="37"/>
    </row>
    <row r="9" spans="1:70" s="1" customFormat="1" ht="36.950000000000003" customHeight="1" x14ac:dyDescent="0.3">
      <c r="B9" s="33"/>
      <c r="C9" s="34"/>
      <c r="D9" s="34"/>
      <c r="E9" s="272" t="s">
        <v>359</v>
      </c>
      <c r="F9" s="244"/>
      <c r="G9" s="244"/>
      <c r="H9" s="244"/>
      <c r="I9" s="105"/>
      <c r="J9" s="34"/>
      <c r="K9" s="37"/>
    </row>
    <row r="10" spans="1:70" s="1" customFormat="1" ht="13.5" x14ac:dyDescent="0.3">
      <c r="B10" s="33"/>
      <c r="C10" s="34"/>
      <c r="D10" s="34"/>
      <c r="E10" s="34"/>
      <c r="F10" s="34"/>
      <c r="G10" s="34"/>
      <c r="H10" s="34"/>
      <c r="I10" s="105"/>
      <c r="J10" s="34"/>
      <c r="K10" s="37"/>
    </row>
    <row r="11" spans="1:70" s="1" customFormat="1" ht="14.45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6" t="s">
        <v>21</v>
      </c>
      <c r="J11" s="27" t="s">
        <v>20</v>
      </c>
      <c r="K11" s="37"/>
    </row>
    <row r="12" spans="1:70" s="1" customFormat="1" ht="14.45" customHeight="1" x14ac:dyDescent="0.3">
      <c r="B12" s="33"/>
      <c r="C12" s="34"/>
      <c r="D12" s="29" t="s">
        <v>22</v>
      </c>
      <c r="E12" s="34"/>
      <c r="F12" s="27" t="s">
        <v>23</v>
      </c>
      <c r="G12" s="34"/>
      <c r="H12" s="34"/>
      <c r="I12" s="106" t="s">
        <v>24</v>
      </c>
      <c r="J12" s="107" t="str">
        <f>'Rekapitulace stavby'!AN8</f>
        <v>13.10.2016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105"/>
      <c r="J13" s="34"/>
      <c r="K13" s="37"/>
    </row>
    <row r="14" spans="1:70" s="1" customFormat="1" ht="14.45" customHeight="1" x14ac:dyDescent="0.3">
      <c r="B14" s="33"/>
      <c r="C14" s="34"/>
      <c r="D14" s="29" t="s">
        <v>28</v>
      </c>
      <c r="E14" s="34"/>
      <c r="F14" s="34"/>
      <c r="G14" s="34"/>
      <c r="H14" s="34"/>
      <c r="I14" s="106" t="s">
        <v>29</v>
      </c>
      <c r="J14" s="27" t="s">
        <v>20</v>
      </c>
      <c r="K14" s="37"/>
    </row>
    <row r="15" spans="1:70" s="1" customFormat="1" ht="18" customHeight="1" x14ac:dyDescent="0.3">
      <c r="B15" s="33"/>
      <c r="C15" s="34"/>
      <c r="D15" s="34"/>
      <c r="E15" s="27" t="s">
        <v>30</v>
      </c>
      <c r="F15" s="34"/>
      <c r="G15" s="34"/>
      <c r="H15" s="34"/>
      <c r="I15" s="106" t="s">
        <v>31</v>
      </c>
      <c r="J15" s="27" t="s">
        <v>20</v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105"/>
      <c r="J16" s="34"/>
      <c r="K16" s="37"/>
    </row>
    <row r="17" spans="2:11" s="1" customFormat="1" ht="14.45" customHeight="1" x14ac:dyDescent="0.3">
      <c r="B17" s="33"/>
      <c r="C17" s="34"/>
      <c r="D17" s="29" t="s">
        <v>32</v>
      </c>
      <c r="E17" s="34"/>
      <c r="F17" s="34"/>
      <c r="G17" s="34"/>
      <c r="H17" s="34"/>
      <c r="I17" s="106" t="s">
        <v>29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6" t="s">
        <v>31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105"/>
      <c r="J19" s="34"/>
      <c r="K19" s="37"/>
    </row>
    <row r="20" spans="2:11" s="1" customFormat="1" ht="14.45" customHeight="1" x14ac:dyDescent="0.3">
      <c r="B20" s="33"/>
      <c r="C20" s="34"/>
      <c r="D20" s="29" t="s">
        <v>34</v>
      </c>
      <c r="E20" s="34"/>
      <c r="F20" s="34"/>
      <c r="G20" s="34"/>
      <c r="H20" s="34"/>
      <c r="I20" s="106" t="s">
        <v>29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6" t="s">
        <v>31</v>
      </c>
      <c r="J21" s="27" t="str">
        <f>IF('Rekapitulace stavby'!AN17="","",'Rekapitulace stavby'!AN17)</f>
        <v/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105"/>
      <c r="J22" s="34"/>
      <c r="K22" s="37"/>
    </row>
    <row r="23" spans="2:11" s="1" customFormat="1" ht="14.45" customHeight="1" x14ac:dyDescent="0.3">
      <c r="B23" s="33"/>
      <c r="C23" s="34"/>
      <c r="D23" s="29" t="s">
        <v>37</v>
      </c>
      <c r="E23" s="34"/>
      <c r="F23" s="34"/>
      <c r="G23" s="34"/>
      <c r="H23" s="34"/>
      <c r="I23" s="105"/>
      <c r="J23" s="34"/>
      <c r="K23" s="37"/>
    </row>
    <row r="24" spans="2:11" s="6" customFormat="1" ht="22.5" customHeight="1" x14ac:dyDescent="0.3">
      <c r="B24" s="108"/>
      <c r="C24" s="109"/>
      <c r="D24" s="109"/>
      <c r="E24" s="240" t="s">
        <v>20</v>
      </c>
      <c r="F24" s="273"/>
      <c r="G24" s="273"/>
      <c r="H24" s="273"/>
      <c r="I24" s="110"/>
      <c r="J24" s="109"/>
      <c r="K24" s="111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105"/>
      <c r="J25" s="34"/>
      <c r="K25" s="37"/>
    </row>
    <row r="26" spans="2:11" s="1" customFormat="1" ht="6.95" customHeight="1" x14ac:dyDescent="0.3">
      <c r="B26" s="33"/>
      <c r="C26" s="34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 x14ac:dyDescent="0.3">
      <c r="B27" s="33"/>
      <c r="C27" s="34"/>
      <c r="D27" s="114" t="s">
        <v>38</v>
      </c>
      <c r="E27" s="34"/>
      <c r="F27" s="34"/>
      <c r="G27" s="34"/>
      <c r="H27" s="34"/>
      <c r="I27" s="105"/>
      <c r="J27" s="115">
        <f>ROUND(J80,2)</f>
        <v>0</v>
      </c>
      <c r="K27" s="37"/>
    </row>
    <row r="28" spans="2:11" s="1" customFormat="1" ht="6.95" customHeight="1" x14ac:dyDescent="0.3">
      <c r="B28" s="33"/>
      <c r="C28" s="34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5" customHeight="1" x14ac:dyDescent="0.3">
      <c r="B29" s="33"/>
      <c r="C29" s="34"/>
      <c r="D29" s="34"/>
      <c r="E29" s="34"/>
      <c r="F29" s="38" t="s">
        <v>40</v>
      </c>
      <c r="G29" s="34"/>
      <c r="H29" s="34"/>
      <c r="I29" s="116" t="s">
        <v>39</v>
      </c>
      <c r="J29" s="38" t="s">
        <v>41</v>
      </c>
      <c r="K29" s="37"/>
    </row>
    <row r="30" spans="2:11" s="1" customFormat="1" ht="14.45" customHeight="1" x14ac:dyDescent="0.3">
      <c r="B30" s="33"/>
      <c r="C30" s="34"/>
      <c r="D30" s="41" t="s">
        <v>42</v>
      </c>
      <c r="E30" s="41" t="s">
        <v>43</v>
      </c>
      <c r="F30" s="117">
        <f>ROUND(SUM(BE80:BE111), 2)</f>
        <v>0</v>
      </c>
      <c r="G30" s="34"/>
      <c r="H30" s="34"/>
      <c r="I30" s="118">
        <v>0.21</v>
      </c>
      <c r="J30" s="117">
        <f>ROUND(ROUND((SUM(BE80:BE111)),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44</v>
      </c>
      <c r="F31" s="117">
        <f>ROUND(SUM(BF80:BF111), 2)</f>
        <v>0</v>
      </c>
      <c r="G31" s="34"/>
      <c r="H31" s="34"/>
      <c r="I31" s="118">
        <v>0.15</v>
      </c>
      <c r="J31" s="117">
        <f>ROUND(ROUND((SUM(BF80:BF111)),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45</v>
      </c>
      <c r="F32" s="117">
        <f>ROUND(SUM(BG80:BG111), 2)</f>
        <v>0</v>
      </c>
      <c r="G32" s="34"/>
      <c r="H32" s="34"/>
      <c r="I32" s="118">
        <v>0.21</v>
      </c>
      <c r="J32" s="117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46</v>
      </c>
      <c r="F33" s="117">
        <f>ROUND(SUM(BH80:BH111), 2)</f>
        <v>0</v>
      </c>
      <c r="G33" s="34"/>
      <c r="H33" s="34"/>
      <c r="I33" s="118">
        <v>0.15</v>
      </c>
      <c r="J33" s="117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47</v>
      </c>
      <c r="F34" s="117">
        <f>ROUND(SUM(BI80:BI111), 2)</f>
        <v>0</v>
      </c>
      <c r="G34" s="34"/>
      <c r="H34" s="34"/>
      <c r="I34" s="118">
        <v>0</v>
      </c>
      <c r="J34" s="117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105"/>
      <c r="J35" s="34"/>
      <c r="K35" s="37"/>
    </row>
    <row r="36" spans="2:11" s="1" customFormat="1" ht="25.35" customHeight="1" x14ac:dyDescent="0.3">
      <c r="B36" s="33"/>
      <c r="C36" s="119"/>
      <c r="D36" s="120" t="s">
        <v>48</v>
      </c>
      <c r="E36" s="71"/>
      <c r="F36" s="71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126"/>
      <c r="J37" s="49"/>
      <c r="K37" s="50"/>
    </row>
    <row r="41" spans="2:11" s="1" customFormat="1" ht="6.95" customHeight="1" x14ac:dyDescent="0.3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50000000000003" customHeight="1" x14ac:dyDescent="0.3">
      <c r="B42" s="33"/>
      <c r="C42" s="22" t="s">
        <v>112</v>
      </c>
      <c r="D42" s="34"/>
      <c r="E42" s="34"/>
      <c r="F42" s="34"/>
      <c r="G42" s="34"/>
      <c r="H42" s="34"/>
      <c r="I42" s="105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105"/>
      <c r="J43" s="34"/>
      <c r="K43" s="37"/>
    </row>
    <row r="44" spans="2:11" s="1" customFormat="1" ht="14.45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5"/>
      <c r="J44" s="34"/>
      <c r="K44" s="37"/>
    </row>
    <row r="45" spans="2:11" s="1" customFormat="1" ht="22.5" customHeight="1" x14ac:dyDescent="0.3">
      <c r="B45" s="33"/>
      <c r="C45" s="34"/>
      <c r="D45" s="34"/>
      <c r="E45" s="271" t="str">
        <f>E7</f>
        <v>ZŠ a MŠ podlahové krytiny</v>
      </c>
      <c r="F45" s="244"/>
      <c r="G45" s="244"/>
      <c r="H45" s="244"/>
      <c r="I45" s="105"/>
      <c r="J45" s="34"/>
      <c r="K45" s="37"/>
    </row>
    <row r="46" spans="2:11" s="1" customFormat="1" ht="14.45" customHeight="1" x14ac:dyDescent="0.3">
      <c r="B46" s="33"/>
      <c r="C46" s="29" t="s">
        <v>110</v>
      </c>
      <c r="D46" s="34"/>
      <c r="E46" s="34"/>
      <c r="F46" s="34"/>
      <c r="G46" s="34"/>
      <c r="H46" s="34"/>
      <c r="I46" s="105"/>
      <c r="J46" s="34"/>
      <c r="K46" s="37"/>
    </row>
    <row r="47" spans="2:11" s="1" customFormat="1" ht="23.25" customHeight="1" x14ac:dyDescent="0.3">
      <c r="B47" s="33"/>
      <c r="C47" s="34"/>
      <c r="D47" s="34"/>
      <c r="E47" s="272" t="str">
        <f>E9</f>
        <v>12. - ZŠS Gluckova čp.101</v>
      </c>
      <c r="F47" s="244"/>
      <c r="G47" s="244"/>
      <c r="H47" s="244"/>
      <c r="I47" s="105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105"/>
      <c r="J48" s="34"/>
      <c r="K48" s="37"/>
    </row>
    <row r="49" spans="2:47" s="1" customFormat="1" ht="18" customHeight="1" x14ac:dyDescent="0.3">
      <c r="B49" s="33"/>
      <c r="C49" s="29" t="s">
        <v>22</v>
      </c>
      <c r="D49" s="34"/>
      <c r="E49" s="34"/>
      <c r="F49" s="27" t="str">
        <f>F12</f>
        <v>Litvínov</v>
      </c>
      <c r="G49" s="34"/>
      <c r="H49" s="34"/>
      <c r="I49" s="106" t="s">
        <v>24</v>
      </c>
      <c r="J49" s="107" t="str">
        <f>IF(J12="","",J12)</f>
        <v>13.10.2016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105"/>
      <c r="J50" s="34"/>
      <c r="K50" s="37"/>
    </row>
    <row r="51" spans="2:47" s="1" customFormat="1" x14ac:dyDescent="0.3">
      <c r="B51" s="33"/>
      <c r="C51" s="29" t="s">
        <v>28</v>
      </c>
      <c r="D51" s="34"/>
      <c r="E51" s="34"/>
      <c r="F51" s="27" t="str">
        <f>E15</f>
        <v>Město Litvínov</v>
      </c>
      <c r="G51" s="34"/>
      <c r="H51" s="34"/>
      <c r="I51" s="106" t="s">
        <v>34</v>
      </c>
      <c r="J51" s="27" t="str">
        <f>E21</f>
        <v xml:space="preserve"> </v>
      </c>
      <c r="K51" s="37"/>
    </row>
    <row r="52" spans="2:47" s="1" customFormat="1" ht="14.45" customHeight="1" x14ac:dyDescent="0.3">
      <c r="B52" s="33"/>
      <c r="C52" s="29" t="s">
        <v>32</v>
      </c>
      <c r="D52" s="34"/>
      <c r="E52" s="34"/>
      <c r="F52" s="27" t="str">
        <f>IF(E18="","",E18)</f>
        <v/>
      </c>
      <c r="G52" s="34"/>
      <c r="H52" s="34"/>
      <c r="I52" s="105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5"/>
      <c r="J53" s="34"/>
      <c r="K53" s="37"/>
    </row>
    <row r="54" spans="2:47" s="1" customFormat="1" ht="29.25" customHeight="1" x14ac:dyDescent="0.3">
      <c r="B54" s="33"/>
      <c r="C54" s="131" t="s">
        <v>113</v>
      </c>
      <c r="D54" s="119"/>
      <c r="E54" s="119"/>
      <c r="F54" s="119"/>
      <c r="G54" s="119"/>
      <c r="H54" s="119"/>
      <c r="I54" s="132"/>
      <c r="J54" s="133" t="s">
        <v>114</v>
      </c>
      <c r="K54" s="134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5"/>
      <c r="J55" s="34"/>
      <c r="K55" s="37"/>
    </row>
    <row r="56" spans="2:47" s="1" customFormat="1" ht="29.25" customHeight="1" x14ac:dyDescent="0.3">
      <c r="B56" s="33"/>
      <c r="C56" s="135" t="s">
        <v>115</v>
      </c>
      <c r="D56" s="34"/>
      <c r="E56" s="34"/>
      <c r="F56" s="34"/>
      <c r="G56" s="34"/>
      <c r="H56" s="34"/>
      <c r="I56" s="105"/>
      <c r="J56" s="115">
        <f>J80</f>
        <v>0</v>
      </c>
      <c r="K56" s="37"/>
      <c r="AU56" s="16" t="s">
        <v>116</v>
      </c>
    </row>
    <row r="57" spans="2:47" s="7" customFormat="1" ht="24.95" customHeight="1" x14ac:dyDescent="0.3">
      <c r="B57" s="136"/>
      <c r="C57" s="137"/>
      <c r="D57" s="138" t="s">
        <v>117</v>
      </c>
      <c r="E57" s="139"/>
      <c r="F57" s="139"/>
      <c r="G57" s="139"/>
      <c r="H57" s="139"/>
      <c r="I57" s="140"/>
      <c r="J57" s="141">
        <f>J81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118</v>
      </c>
      <c r="E58" s="146"/>
      <c r="F58" s="146"/>
      <c r="G58" s="146"/>
      <c r="H58" s="146"/>
      <c r="I58" s="147"/>
      <c r="J58" s="148">
        <f>J82</f>
        <v>0</v>
      </c>
      <c r="K58" s="149"/>
    </row>
    <row r="59" spans="2:47" s="7" customFormat="1" ht="24.95" customHeight="1" x14ac:dyDescent="0.3">
      <c r="B59" s="136"/>
      <c r="C59" s="137"/>
      <c r="D59" s="138" t="s">
        <v>119</v>
      </c>
      <c r="E59" s="139"/>
      <c r="F59" s="139"/>
      <c r="G59" s="139"/>
      <c r="H59" s="139"/>
      <c r="I59" s="140"/>
      <c r="J59" s="141">
        <f>J87</f>
        <v>0</v>
      </c>
      <c r="K59" s="142"/>
    </row>
    <row r="60" spans="2:47" s="8" customFormat="1" ht="19.899999999999999" customHeight="1" x14ac:dyDescent="0.3">
      <c r="B60" s="143"/>
      <c r="C60" s="144"/>
      <c r="D60" s="145" t="s">
        <v>120</v>
      </c>
      <c r="E60" s="146"/>
      <c r="F60" s="146"/>
      <c r="G60" s="146"/>
      <c r="H60" s="146"/>
      <c r="I60" s="147"/>
      <c r="J60" s="148">
        <f>J88</f>
        <v>0</v>
      </c>
      <c r="K60" s="149"/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105"/>
      <c r="J61" s="34"/>
      <c r="K61" s="37"/>
    </row>
    <row r="62" spans="2:47" s="1" customFormat="1" ht="6.95" customHeight="1" x14ac:dyDescent="0.3">
      <c r="B62" s="48"/>
      <c r="C62" s="49"/>
      <c r="D62" s="49"/>
      <c r="E62" s="49"/>
      <c r="F62" s="49"/>
      <c r="G62" s="49"/>
      <c r="H62" s="49"/>
      <c r="I62" s="126"/>
      <c r="J62" s="49"/>
      <c r="K62" s="50"/>
    </row>
    <row r="66" spans="2:63" s="1" customFormat="1" ht="6.95" customHeight="1" x14ac:dyDescent="0.3">
      <c r="B66" s="51"/>
      <c r="C66" s="52"/>
      <c r="D66" s="52"/>
      <c r="E66" s="52"/>
      <c r="F66" s="52"/>
      <c r="G66" s="52"/>
      <c r="H66" s="52"/>
      <c r="I66" s="129"/>
      <c r="J66" s="52"/>
      <c r="K66" s="52"/>
      <c r="L66" s="53"/>
    </row>
    <row r="67" spans="2:63" s="1" customFormat="1" ht="36.950000000000003" customHeight="1" x14ac:dyDescent="0.3">
      <c r="B67" s="33"/>
      <c r="C67" s="54" t="s">
        <v>121</v>
      </c>
      <c r="D67" s="55"/>
      <c r="E67" s="55"/>
      <c r="F67" s="55"/>
      <c r="G67" s="55"/>
      <c r="H67" s="55"/>
      <c r="I67" s="150"/>
      <c r="J67" s="55"/>
      <c r="K67" s="55"/>
      <c r="L67" s="53"/>
    </row>
    <row r="68" spans="2:63" s="1" customFormat="1" ht="6.95" customHeight="1" x14ac:dyDescent="0.3">
      <c r="B68" s="33"/>
      <c r="C68" s="55"/>
      <c r="D68" s="55"/>
      <c r="E68" s="55"/>
      <c r="F68" s="55"/>
      <c r="G68" s="55"/>
      <c r="H68" s="55"/>
      <c r="I68" s="150"/>
      <c r="J68" s="55"/>
      <c r="K68" s="55"/>
      <c r="L68" s="53"/>
    </row>
    <row r="69" spans="2:63" s="1" customFormat="1" ht="14.45" customHeight="1" x14ac:dyDescent="0.3">
      <c r="B69" s="33"/>
      <c r="C69" s="57" t="s">
        <v>16</v>
      </c>
      <c r="D69" s="55"/>
      <c r="E69" s="55"/>
      <c r="F69" s="55"/>
      <c r="G69" s="55"/>
      <c r="H69" s="55"/>
      <c r="I69" s="150"/>
      <c r="J69" s="55"/>
      <c r="K69" s="55"/>
      <c r="L69" s="53"/>
    </row>
    <row r="70" spans="2:63" s="1" customFormat="1" ht="22.5" customHeight="1" x14ac:dyDescent="0.3">
      <c r="B70" s="33"/>
      <c r="C70" s="55"/>
      <c r="D70" s="55"/>
      <c r="E70" s="274" t="str">
        <f>E7</f>
        <v>ZŠ a MŠ podlahové krytiny</v>
      </c>
      <c r="F70" s="255"/>
      <c r="G70" s="255"/>
      <c r="H70" s="255"/>
      <c r="I70" s="150"/>
      <c r="J70" s="55"/>
      <c r="K70" s="55"/>
      <c r="L70" s="53"/>
    </row>
    <row r="71" spans="2:63" s="1" customFormat="1" ht="14.45" customHeight="1" x14ac:dyDescent="0.3">
      <c r="B71" s="33"/>
      <c r="C71" s="57" t="s">
        <v>110</v>
      </c>
      <c r="D71" s="55"/>
      <c r="E71" s="55"/>
      <c r="F71" s="55"/>
      <c r="G71" s="55"/>
      <c r="H71" s="55"/>
      <c r="I71" s="150"/>
      <c r="J71" s="55"/>
      <c r="K71" s="55"/>
      <c r="L71" s="53"/>
    </row>
    <row r="72" spans="2:63" s="1" customFormat="1" ht="23.25" customHeight="1" x14ac:dyDescent="0.3">
      <c r="B72" s="33"/>
      <c r="C72" s="55"/>
      <c r="D72" s="55"/>
      <c r="E72" s="252" t="str">
        <f>E9</f>
        <v>12. - ZŠS Gluckova čp.101</v>
      </c>
      <c r="F72" s="255"/>
      <c r="G72" s="255"/>
      <c r="H72" s="255"/>
      <c r="I72" s="150"/>
      <c r="J72" s="55"/>
      <c r="K72" s="55"/>
      <c r="L72" s="53"/>
    </row>
    <row r="73" spans="2:63" s="1" customFormat="1" ht="6.95" customHeight="1" x14ac:dyDescent="0.3">
      <c r="B73" s="33"/>
      <c r="C73" s="55"/>
      <c r="D73" s="55"/>
      <c r="E73" s="55"/>
      <c r="F73" s="55"/>
      <c r="G73" s="55"/>
      <c r="H73" s="55"/>
      <c r="I73" s="150"/>
      <c r="J73" s="55"/>
      <c r="K73" s="55"/>
      <c r="L73" s="53"/>
    </row>
    <row r="74" spans="2:63" s="1" customFormat="1" ht="18" customHeight="1" x14ac:dyDescent="0.3">
      <c r="B74" s="33"/>
      <c r="C74" s="57" t="s">
        <v>22</v>
      </c>
      <c r="D74" s="55"/>
      <c r="E74" s="55"/>
      <c r="F74" s="151" t="str">
        <f>F12</f>
        <v>Litvínov</v>
      </c>
      <c r="G74" s="55"/>
      <c r="H74" s="55"/>
      <c r="I74" s="152" t="s">
        <v>24</v>
      </c>
      <c r="J74" s="65" t="str">
        <f>IF(J12="","",J12)</f>
        <v>13.10.2016</v>
      </c>
      <c r="K74" s="55"/>
      <c r="L74" s="53"/>
    </row>
    <row r="75" spans="2:63" s="1" customFormat="1" ht="6.95" customHeight="1" x14ac:dyDescent="0.3">
      <c r="B75" s="33"/>
      <c r="C75" s="55"/>
      <c r="D75" s="55"/>
      <c r="E75" s="55"/>
      <c r="F75" s="55"/>
      <c r="G75" s="55"/>
      <c r="H75" s="55"/>
      <c r="I75" s="150"/>
      <c r="J75" s="55"/>
      <c r="K75" s="55"/>
      <c r="L75" s="53"/>
    </row>
    <row r="76" spans="2:63" s="1" customFormat="1" x14ac:dyDescent="0.3">
      <c r="B76" s="33"/>
      <c r="C76" s="57" t="s">
        <v>28</v>
      </c>
      <c r="D76" s="55"/>
      <c r="E76" s="55"/>
      <c r="F76" s="151" t="str">
        <f>E15</f>
        <v>Město Litvínov</v>
      </c>
      <c r="G76" s="55"/>
      <c r="H76" s="55"/>
      <c r="I76" s="152" t="s">
        <v>34</v>
      </c>
      <c r="J76" s="151" t="str">
        <f>E21</f>
        <v xml:space="preserve"> </v>
      </c>
      <c r="K76" s="55"/>
      <c r="L76" s="53"/>
    </row>
    <row r="77" spans="2:63" s="1" customFormat="1" ht="14.45" customHeight="1" x14ac:dyDescent="0.3">
      <c r="B77" s="33"/>
      <c r="C77" s="57" t="s">
        <v>32</v>
      </c>
      <c r="D77" s="55"/>
      <c r="E77" s="55"/>
      <c r="F77" s="151" t="str">
        <f>IF(E18="","",E18)</f>
        <v/>
      </c>
      <c r="G77" s="55"/>
      <c r="H77" s="55"/>
      <c r="I77" s="150"/>
      <c r="J77" s="55"/>
      <c r="K77" s="55"/>
      <c r="L77" s="53"/>
    </row>
    <row r="78" spans="2:63" s="1" customFormat="1" ht="10.35" customHeight="1" x14ac:dyDescent="0.3">
      <c r="B78" s="33"/>
      <c r="C78" s="55"/>
      <c r="D78" s="55"/>
      <c r="E78" s="55"/>
      <c r="F78" s="55"/>
      <c r="G78" s="55"/>
      <c r="H78" s="55"/>
      <c r="I78" s="150"/>
      <c r="J78" s="55"/>
      <c r="K78" s="55"/>
      <c r="L78" s="53"/>
    </row>
    <row r="79" spans="2:63" s="9" customFormat="1" ht="29.25" customHeight="1" x14ac:dyDescent="0.3">
      <c r="B79" s="153"/>
      <c r="C79" s="154" t="s">
        <v>122</v>
      </c>
      <c r="D79" s="155" t="s">
        <v>57</v>
      </c>
      <c r="E79" s="155" t="s">
        <v>53</v>
      </c>
      <c r="F79" s="155" t="s">
        <v>123</v>
      </c>
      <c r="G79" s="155" t="s">
        <v>124</v>
      </c>
      <c r="H79" s="155" t="s">
        <v>125</v>
      </c>
      <c r="I79" s="156" t="s">
        <v>126</v>
      </c>
      <c r="J79" s="155" t="s">
        <v>114</v>
      </c>
      <c r="K79" s="157" t="s">
        <v>127</v>
      </c>
      <c r="L79" s="158"/>
      <c r="M79" s="73" t="s">
        <v>128</v>
      </c>
      <c r="N79" s="74" t="s">
        <v>42</v>
      </c>
      <c r="O79" s="74" t="s">
        <v>129</v>
      </c>
      <c r="P79" s="74" t="s">
        <v>130</v>
      </c>
      <c r="Q79" s="74" t="s">
        <v>131</v>
      </c>
      <c r="R79" s="74" t="s">
        <v>132</v>
      </c>
      <c r="S79" s="74" t="s">
        <v>133</v>
      </c>
      <c r="T79" s="75" t="s">
        <v>134</v>
      </c>
    </row>
    <row r="80" spans="2:63" s="1" customFormat="1" ht="29.25" customHeight="1" x14ac:dyDescent="0.35">
      <c r="B80" s="33"/>
      <c r="C80" s="79" t="s">
        <v>115</v>
      </c>
      <c r="D80" s="55"/>
      <c r="E80" s="55"/>
      <c r="F80" s="55"/>
      <c r="G80" s="55"/>
      <c r="H80" s="55"/>
      <c r="I80" s="150"/>
      <c r="J80" s="159">
        <f>BK80</f>
        <v>0</v>
      </c>
      <c r="K80" s="55"/>
      <c r="L80" s="53"/>
      <c r="M80" s="76"/>
      <c r="N80" s="77"/>
      <c r="O80" s="77"/>
      <c r="P80" s="160">
        <f>P81+P87</f>
        <v>0</v>
      </c>
      <c r="Q80" s="77"/>
      <c r="R80" s="160">
        <f>R81+R87</f>
        <v>1.8516048000000003</v>
      </c>
      <c r="S80" s="77"/>
      <c r="T80" s="161">
        <f>T81+T87</f>
        <v>0.56764999999999999</v>
      </c>
      <c r="AT80" s="16" t="s">
        <v>71</v>
      </c>
      <c r="AU80" s="16" t="s">
        <v>116</v>
      </c>
      <c r="BK80" s="162">
        <f>BK81+BK87</f>
        <v>0</v>
      </c>
    </row>
    <row r="81" spans="2:65" s="10" customFormat="1" ht="37.35" customHeight="1" x14ac:dyDescent="0.35">
      <c r="B81" s="163"/>
      <c r="C81" s="164"/>
      <c r="D81" s="165" t="s">
        <v>71</v>
      </c>
      <c r="E81" s="166" t="s">
        <v>135</v>
      </c>
      <c r="F81" s="166" t="s">
        <v>136</v>
      </c>
      <c r="G81" s="164"/>
      <c r="H81" s="164"/>
      <c r="I81" s="167"/>
      <c r="J81" s="168">
        <f>BK81</f>
        <v>0</v>
      </c>
      <c r="K81" s="164"/>
      <c r="L81" s="169"/>
      <c r="M81" s="170"/>
      <c r="N81" s="171"/>
      <c r="O81" s="171"/>
      <c r="P81" s="172">
        <f>P82</f>
        <v>0</v>
      </c>
      <c r="Q81" s="171"/>
      <c r="R81" s="172">
        <f>R82</f>
        <v>0</v>
      </c>
      <c r="S81" s="171"/>
      <c r="T81" s="173">
        <f>T82</f>
        <v>0</v>
      </c>
      <c r="AR81" s="174" t="s">
        <v>14</v>
      </c>
      <c r="AT81" s="175" t="s">
        <v>71</v>
      </c>
      <c r="AU81" s="175" t="s">
        <v>72</v>
      </c>
      <c r="AY81" s="174" t="s">
        <v>137</v>
      </c>
      <c r="BK81" s="176">
        <f>BK82</f>
        <v>0</v>
      </c>
    </row>
    <row r="82" spans="2:65" s="10" customFormat="1" ht="19.899999999999999" customHeight="1" x14ac:dyDescent="0.3">
      <c r="B82" s="163"/>
      <c r="C82" s="164"/>
      <c r="D82" s="177" t="s">
        <v>71</v>
      </c>
      <c r="E82" s="178" t="s">
        <v>138</v>
      </c>
      <c r="F82" s="178" t="s">
        <v>139</v>
      </c>
      <c r="G82" s="164"/>
      <c r="H82" s="164"/>
      <c r="I82" s="167"/>
      <c r="J82" s="179">
        <f>BK82</f>
        <v>0</v>
      </c>
      <c r="K82" s="164"/>
      <c r="L82" s="169"/>
      <c r="M82" s="170"/>
      <c r="N82" s="171"/>
      <c r="O82" s="171"/>
      <c r="P82" s="172">
        <f>SUM(P83:P86)</f>
        <v>0</v>
      </c>
      <c r="Q82" s="171"/>
      <c r="R82" s="172">
        <f>SUM(R83:R86)</f>
        <v>0</v>
      </c>
      <c r="S82" s="171"/>
      <c r="T82" s="173">
        <f>SUM(T83:T86)</f>
        <v>0</v>
      </c>
      <c r="AR82" s="174" t="s">
        <v>14</v>
      </c>
      <c r="AT82" s="175" t="s">
        <v>71</v>
      </c>
      <c r="AU82" s="175" t="s">
        <v>14</v>
      </c>
      <c r="AY82" s="174" t="s">
        <v>137</v>
      </c>
      <c r="BK82" s="176">
        <f>SUM(BK83:BK86)</f>
        <v>0</v>
      </c>
    </row>
    <row r="83" spans="2:65" s="1" customFormat="1" ht="31.5" customHeight="1" x14ac:dyDescent="0.3">
      <c r="B83" s="33"/>
      <c r="C83" s="180" t="s">
        <v>14</v>
      </c>
      <c r="D83" s="180" t="s">
        <v>140</v>
      </c>
      <c r="E83" s="181" t="s">
        <v>141</v>
      </c>
      <c r="F83" s="182" t="s">
        <v>142</v>
      </c>
      <c r="G83" s="183" t="s">
        <v>143</v>
      </c>
      <c r="H83" s="184">
        <v>0.56799999999999995</v>
      </c>
      <c r="I83" s="185"/>
      <c r="J83" s="186">
        <f>ROUND(I83*H83,2)</f>
        <v>0</v>
      </c>
      <c r="K83" s="182" t="s">
        <v>144</v>
      </c>
      <c r="L83" s="53"/>
      <c r="M83" s="187" t="s">
        <v>20</v>
      </c>
      <c r="N83" s="188" t="s">
        <v>43</v>
      </c>
      <c r="O83" s="34"/>
      <c r="P83" s="189">
        <f>O83*H83</f>
        <v>0</v>
      </c>
      <c r="Q83" s="189">
        <v>0</v>
      </c>
      <c r="R83" s="189">
        <f>Q83*H83</f>
        <v>0</v>
      </c>
      <c r="S83" s="189">
        <v>0</v>
      </c>
      <c r="T83" s="190">
        <f>S83*H83</f>
        <v>0</v>
      </c>
      <c r="AR83" s="16" t="s">
        <v>145</v>
      </c>
      <c r="AT83" s="16" t="s">
        <v>140</v>
      </c>
      <c r="AU83" s="16" t="s">
        <v>80</v>
      </c>
      <c r="AY83" s="16" t="s">
        <v>137</v>
      </c>
      <c r="BE83" s="191">
        <f>IF(N83="základní",J83,0)</f>
        <v>0</v>
      </c>
      <c r="BF83" s="191">
        <f>IF(N83="snížená",J83,0)</f>
        <v>0</v>
      </c>
      <c r="BG83" s="191">
        <f>IF(N83="zákl. přenesená",J83,0)</f>
        <v>0</v>
      </c>
      <c r="BH83" s="191">
        <f>IF(N83="sníž. přenesená",J83,0)</f>
        <v>0</v>
      </c>
      <c r="BI83" s="191">
        <f>IF(N83="nulová",J83,0)</f>
        <v>0</v>
      </c>
      <c r="BJ83" s="16" t="s">
        <v>14</v>
      </c>
      <c r="BK83" s="191">
        <f>ROUND(I83*H83,2)</f>
        <v>0</v>
      </c>
      <c r="BL83" s="16" t="s">
        <v>145</v>
      </c>
      <c r="BM83" s="16" t="s">
        <v>360</v>
      </c>
    </row>
    <row r="84" spans="2:65" s="1" customFormat="1" ht="31.5" customHeight="1" x14ac:dyDescent="0.3">
      <c r="B84" s="33"/>
      <c r="C84" s="180" t="s">
        <v>80</v>
      </c>
      <c r="D84" s="180" t="s">
        <v>140</v>
      </c>
      <c r="E84" s="181" t="s">
        <v>147</v>
      </c>
      <c r="F84" s="182" t="s">
        <v>148</v>
      </c>
      <c r="G84" s="183" t="s">
        <v>143</v>
      </c>
      <c r="H84" s="184">
        <v>5.68</v>
      </c>
      <c r="I84" s="185"/>
      <c r="J84" s="186">
        <f>ROUND(I84*H84,2)</f>
        <v>0</v>
      </c>
      <c r="K84" s="182" t="s">
        <v>144</v>
      </c>
      <c r="L84" s="53"/>
      <c r="M84" s="187" t="s">
        <v>20</v>
      </c>
      <c r="N84" s="188" t="s">
        <v>43</v>
      </c>
      <c r="O84" s="34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AR84" s="16" t="s">
        <v>145</v>
      </c>
      <c r="AT84" s="16" t="s">
        <v>140</v>
      </c>
      <c r="AU84" s="16" t="s">
        <v>80</v>
      </c>
      <c r="AY84" s="16" t="s">
        <v>137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16" t="s">
        <v>14</v>
      </c>
      <c r="BK84" s="191">
        <f>ROUND(I84*H84,2)</f>
        <v>0</v>
      </c>
      <c r="BL84" s="16" t="s">
        <v>145</v>
      </c>
      <c r="BM84" s="16" t="s">
        <v>361</v>
      </c>
    </row>
    <row r="85" spans="2:65" s="11" customFormat="1" ht="13.5" x14ac:dyDescent="0.3">
      <c r="B85" s="192"/>
      <c r="C85" s="193"/>
      <c r="D85" s="194" t="s">
        <v>150</v>
      </c>
      <c r="E85" s="193"/>
      <c r="F85" s="195" t="s">
        <v>362</v>
      </c>
      <c r="G85" s="193"/>
      <c r="H85" s="196">
        <v>5.68</v>
      </c>
      <c r="I85" s="197"/>
      <c r="J85" s="193"/>
      <c r="K85" s="193"/>
      <c r="L85" s="198"/>
      <c r="M85" s="199"/>
      <c r="N85" s="200"/>
      <c r="O85" s="200"/>
      <c r="P85" s="200"/>
      <c r="Q85" s="200"/>
      <c r="R85" s="200"/>
      <c r="S85" s="200"/>
      <c r="T85" s="201"/>
      <c r="AT85" s="202" t="s">
        <v>150</v>
      </c>
      <c r="AU85" s="202" t="s">
        <v>80</v>
      </c>
      <c r="AV85" s="11" t="s">
        <v>80</v>
      </c>
      <c r="AW85" s="11" t="s">
        <v>4</v>
      </c>
      <c r="AX85" s="11" t="s">
        <v>14</v>
      </c>
      <c r="AY85" s="202" t="s">
        <v>137</v>
      </c>
    </row>
    <row r="86" spans="2:65" s="1" customFormat="1" ht="22.5" customHeight="1" x14ac:dyDescent="0.3">
      <c r="B86" s="33"/>
      <c r="C86" s="180" t="s">
        <v>152</v>
      </c>
      <c r="D86" s="180" t="s">
        <v>140</v>
      </c>
      <c r="E86" s="181" t="s">
        <v>153</v>
      </c>
      <c r="F86" s="182" t="s">
        <v>154</v>
      </c>
      <c r="G86" s="183" t="s">
        <v>143</v>
      </c>
      <c r="H86" s="184">
        <v>0.56799999999999995</v>
      </c>
      <c r="I86" s="185"/>
      <c r="J86" s="186">
        <f>ROUND(I86*H86,2)</f>
        <v>0</v>
      </c>
      <c r="K86" s="182" t="s">
        <v>144</v>
      </c>
      <c r="L86" s="53"/>
      <c r="M86" s="187" t="s">
        <v>20</v>
      </c>
      <c r="N86" s="188" t="s">
        <v>43</v>
      </c>
      <c r="O86" s="34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AR86" s="16" t="s">
        <v>145</v>
      </c>
      <c r="AT86" s="16" t="s">
        <v>140</v>
      </c>
      <c r="AU86" s="16" t="s">
        <v>80</v>
      </c>
      <c r="AY86" s="16" t="s">
        <v>137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6" t="s">
        <v>14</v>
      </c>
      <c r="BK86" s="191">
        <f>ROUND(I86*H86,2)</f>
        <v>0</v>
      </c>
      <c r="BL86" s="16" t="s">
        <v>145</v>
      </c>
      <c r="BM86" s="16" t="s">
        <v>363</v>
      </c>
    </row>
    <row r="87" spans="2:65" s="10" customFormat="1" ht="37.35" customHeight="1" x14ac:dyDescent="0.35">
      <c r="B87" s="163"/>
      <c r="C87" s="164"/>
      <c r="D87" s="165" t="s">
        <v>71</v>
      </c>
      <c r="E87" s="166" t="s">
        <v>156</v>
      </c>
      <c r="F87" s="166" t="s">
        <v>157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P88</f>
        <v>0</v>
      </c>
      <c r="Q87" s="171"/>
      <c r="R87" s="172">
        <f>R88</f>
        <v>1.8516048000000003</v>
      </c>
      <c r="S87" s="171"/>
      <c r="T87" s="173">
        <f>T88</f>
        <v>0.56764999999999999</v>
      </c>
      <c r="AR87" s="174" t="s">
        <v>80</v>
      </c>
      <c r="AT87" s="175" t="s">
        <v>71</v>
      </c>
      <c r="AU87" s="175" t="s">
        <v>72</v>
      </c>
      <c r="AY87" s="174" t="s">
        <v>137</v>
      </c>
      <c r="BK87" s="176">
        <f>BK88</f>
        <v>0</v>
      </c>
    </row>
    <row r="88" spans="2:65" s="10" customFormat="1" ht="19.899999999999999" customHeight="1" x14ac:dyDescent="0.3">
      <c r="B88" s="163"/>
      <c r="C88" s="164"/>
      <c r="D88" s="177" t="s">
        <v>71</v>
      </c>
      <c r="E88" s="178" t="s">
        <v>158</v>
      </c>
      <c r="F88" s="178" t="s">
        <v>159</v>
      </c>
      <c r="G88" s="164"/>
      <c r="H88" s="164"/>
      <c r="I88" s="167"/>
      <c r="J88" s="179">
        <f>BK88</f>
        <v>0</v>
      </c>
      <c r="K88" s="164"/>
      <c r="L88" s="169"/>
      <c r="M88" s="170"/>
      <c r="N88" s="171"/>
      <c r="O88" s="171"/>
      <c r="P88" s="172">
        <f>SUM(P89:P111)</f>
        <v>0</v>
      </c>
      <c r="Q88" s="171"/>
      <c r="R88" s="172">
        <f>SUM(R89:R111)</f>
        <v>1.8516048000000003</v>
      </c>
      <c r="S88" s="171"/>
      <c r="T88" s="173">
        <f>SUM(T89:T111)</f>
        <v>0.56764999999999999</v>
      </c>
      <c r="AR88" s="174" t="s">
        <v>80</v>
      </c>
      <c r="AT88" s="175" t="s">
        <v>71</v>
      </c>
      <c r="AU88" s="175" t="s">
        <v>14</v>
      </c>
      <c r="AY88" s="174" t="s">
        <v>137</v>
      </c>
      <c r="BK88" s="176">
        <f>SUM(BK89:BK111)</f>
        <v>0</v>
      </c>
    </row>
    <row r="89" spans="2:65" s="1" customFormat="1" ht="22.5" customHeight="1" x14ac:dyDescent="0.3">
      <c r="B89" s="33"/>
      <c r="C89" s="180" t="s">
        <v>145</v>
      </c>
      <c r="D89" s="180" t="s">
        <v>140</v>
      </c>
      <c r="E89" s="181" t="s">
        <v>160</v>
      </c>
      <c r="F89" s="182" t="s">
        <v>161</v>
      </c>
      <c r="G89" s="183" t="s">
        <v>162</v>
      </c>
      <c r="H89" s="184">
        <v>218.42</v>
      </c>
      <c r="I89" s="185"/>
      <c r="J89" s="186">
        <f>ROUND(I89*H89,2)</f>
        <v>0</v>
      </c>
      <c r="K89" s="182" t="s">
        <v>144</v>
      </c>
      <c r="L89" s="53"/>
      <c r="M89" s="187" t="s">
        <v>20</v>
      </c>
      <c r="N89" s="188" t="s">
        <v>43</v>
      </c>
      <c r="O89" s="34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16" t="s">
        <v>163</v>
      </c>
      <c r="AT89" s="16" t="s">
        <v>140</v>
      </c>
      <c r="AU89" s="16" t="s">
        <v>80</v>
      </c>
      <c r="AY89" s="16" t="s">
        <v>137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6" t="s">
        <v>14</v>
      </c>
      <c r="BK89" s="191">
        <f>ROUND(I89*H89,2)</f>
        <v>0</v>
      </c>
      <c r="BL89" s="16" t="s">
        <v>163</v>
      </c>
      <c r="BM89" s="16" t="s">
        <v>364</v>
      </c>
    </row>
    <row r="90" spans="2:65" s="1" customFormat="1" ht="31.5" customHeight="1" x14ac:dyDescent="0.3">
      <c r="B90" s="33"/>
      <c r="C90" s="180" t="s">
        <v>165</v>
      </c>
      <c r="D90" s="180" t="s">
        <v>140</v>
      </c>
      <c r="E90" s="181" t="s">
        <v>166</v>
      </c>
      <c r="F90" s="182" t="s">
        <v>167</v>
      </c>
      <c r="G90" s="183" t="s">
        <v>162</v>
      </c>
      <c r="H90" s="184">
        <v>218.42</v>
      </c>
      <c r="I90" s="185"/>
      <c r="J90" s="186">
        <f>ROUND(I90*H90,2)</f>
        <v>0</v>
      </c>
      <c r="K90" s="182" t="s">
        <v>144</v>
      </c>
      <c r="L90" s="53"/>
      <c r="M90" s="187" t="s">
        <v>20</v>
      </c>
      <c r="N90" s="188" t="s">
        <v>43</v>
      </c>
      <c r="O90" s="34"/>
      <c r="P90" s="189">
        <f>O90*H90</f>
        <v>0</v>
      </c>
      <c r="Q90" s="189">
        <v>3.0000000000000001E-5</v>
      </c>
      <c r="R90" s="189">
        <f>Q90*H90</f>
        <v>6.5525999999999996E-3</v>
      </c>
      <c r="S90" s="189">
        <v>0</v>
      </c>
      <c r="T90" s="190">
        <f>S90*H90</f>
        <v>0</v>
      </c>
      <c r="AR90" s="16" t="s">
        <v>163</v>
      </c>
      <c r="AT90" s="16" t="s">
        <v>140</v>
      </c>
      <c r="AU90" s="16" t="s">
        <v>80</v>
      </c>
      <c r="AY90" s="16" t="s">
        <v>137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6" t="s">
        <v>14</v>
      </c>
      <c r="BK90" s="191">
        <f>ROUND(I90*H90,2)</f>
        <v>0</v>
      </c>
      <c r="BL90" s="16" t="s">
        <v>163</v>
      </c>
      <c r="BM90" s="16" t="s">
        <v>365</v>
      </c>
    </row>
    <row r="91" spans="2:65" s="1" customFormat="1" ht="31.5" customHeight="1" x14ac:dyDescent="0.3">
      <c r="B91" s="33"/>
      <c r="C91" s="180" t="s">
        <v>169</v>
      </c>
      <c r="D91" s="180" t="s">
        <v>140</v>
      </c>
      <c r="E91" s="181" t="s">
        <v>170</v>
      </c>
      <c r="F91" s="182" t="s">
        <v>171</v>
      </c>
      <c r="G91" s="183" t="s">
        <v>162</v>
      </c>
      <c r="H91" s="184">
        <v>218.42</v>
      </c>
      <c r="I91" s="185"/>
      <c r="J91" s="186">
        <f>ROUND(I91*H91,2)</f>
        <v>0</v>
      </c>
      <c r="K91" s="182" t="s">
        <v>144</v>
      </c>
      <c r="L91" s="53"/>
      <c r="M91" s="187" t="s">
        <v>20</v>
      </c>
      <c r="N91" s="188" t="s">
        <v>43</v>
      </c>
      <c r="O91" s="34"/>
      <c r="P91" s="189">
        <f>O91*H91</f>
        <v>0</v>
      </c>
      <c r="Q91" s="189">
        <v>4.5500000000000002E-3</v>
      </c>
      <c r="R91" s="189">
        <f>Q91*H91</f>
        <v>0.993811</v>
      </c>
      <c r="S91" s="189">
        <v>0</v>
      </c>
      <c r="T91" s="190">
        <f>S91*H91</f>
        <v>0</v>
      </c>
      <c r="AR91" s="16" t="s">
        <v>163</v>
      </c>
      <c r="AT91" s="16" t="s">
        <v>140</v>
      </c>
      <c r="AU91" s="16" t="s">
        <v>80</v>
      </c>
      <c r="AY91" s="16" t="s">
        <v>137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6" t="s">
        <v>14</v>
      </c>
      <c r="BK91" s="191">
        <f>ROUND(I91*H91,2)</f>
        <v>0</v>
      </c>
      <c r="BL91" s="16" t="s">
        <v>163</v>
      </c>
      <c r="BM91" s="16" t="s">
        <v>366</v>
      </c>
    </row>
    <row r="92" spans="2:65" s="1" customFormat="1" ht="22.5" customHeight="1" x14ac:dyDescent="0.3">
      <c r="B92" s="33"/>
      <c r="C92" s="180" t="s">
        <v>173</v>
      </c>
      <c r="D92" s="180" t="s">
        <v>140</v>
      </c>
      <c r="E92" s="181" t="s">
        <v>174</v>
      </c>
      <c r="F92" s="182" t="s">
        <v>175</v>
      </c>
      <c r="G92" s="183" t="s">
        <v>162</v>
      </c>
      <c r="H92" s="184">
        <v>218.42</v>
      </c>
      <c r="I92" s="185"/>
      <c r="J92" s="186">
        <f>ROUND(I92*H92,2)</f>
        <v>0</v>
      </c>
      <c r="K92" s="182" t="s">
        <v>144</v>
      </c>
      <c r="L92" s="53"/>
      <c r="M92" s="187" t="s">
        <v>20</v>
      </c>
      <c r="N92" s="188" t="s">
        <v>43</v>
      </c>
      <c r="O92" s="34"/>
      <c r="P92" s="189">
        <f>O92*H92</f>
        <v>0</v>
      </c>
      <c r="Q92" s="189">
        <v>0</v>
      </c>
      <c r="R92" s="189">
        <f>Q92*H92</f>
        <v>0</v>
      </c>
      <c r="S92" s="189">
        <v>2.5000000000000001E-3</v>
      </c>
      <c r="T92" s="190">
        <f>S92*H92</f>
        <v>0.54605000000000004</v>
      </c>
      <c r="AR92" s="16" t="s">
        <v>163</v>
      </c>
      <c r="AT92" s="16" t="s">
        <v>140</v>
      </c>
      <c r="AU92" s="16" t="s">
        <v>80</v>
      </c>
      <c r="AY92" s="16" t="s">
        <v>137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6" t="s">
        <v>14</v>
      </c>
      <c r="BK92" s="191">
        <f>ROUND(I92*H92,2)</f>
        <v>0</v>
      </c>
      <c r="BL92" s="16" t="s">
        <v>163</v>
      </c>
      <c r="BM92" s="16" t="s">
        <v>367</v>
      </c>
    </row>
    <row r="93" spans="2:65" s="1" customFormat="1" ht="31.5" customHeight="1" x14ac:dyDescent="0.3">
      <c r="B93" s="33"/>
      <c r="C93" s="180" t="s">
        <v>177</v>
      </c>
      <c r="D93" s="180" t="s">
        <v>140</v>
      </c>
      <c r="E93" s="181" t="s">
        <v>178</v>
      </c>
      <c r="F93" s="182" t="s">
        <v>179</v>
      </c>
      <c r="G93" s="183" t="s">
        <v>162</v>
      </c>
      <c r="H93" s="184">
        <v>218.42</v>
      </c>
      <c r="I93" s="185"/>
      <c r="J93" s="186">
        <f>ROUND(I93*H93,2)</f>
        <v>0</v>
      </c>
      <c r="K93" s="182" t="s">
        <v>144</v>
      </c>
      <c r="L93" s="53"/>
      <c r="M93" s="187" t="s">
        <v>20</v>
      </c>
      <c r="N93" s="188" t="s">
        <v>43</v>
      </c>
      <c r="O93" s="34"/>
      <c r="P93" s="189">
        <f>O93*H93</f>
        <v>0</v>
      </c>
      <c r="Q93" s="189">
        <v>2.9999999999999997E-4</v>
      </c>
      <c r="R93" s="189">
        <f>Q93*H93</f>
        <v>6.5525999999999987E-2</v>
      </c>
      <c r="S93" s="189">
        <v>0</v>
      </c>
      <c r="T93" s="190">
        <f>S93*H93</f>
        <v>0</v>
      </c>
      <c r="AR93" s="16" t="s">
        <v>163</v>
      </c>
      <c r="AT93" s="16" t="s">
        <v>140</v>
      </c>
      <c r="AU93" s="16" t="s">
        <v>80</v>
      </c>
      <c r="AY93" s="16" t="s">
        <v>137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6" t="s">
        <v>14</v>
      </c>
      <c r="BK93" s="191">
        <f>ROUND(I93*H93,2)</f>
        <v>0</v>
      </c>
      <c r="BL93" s="16" t="s">
        <v>163</v>
      </c>
      <c r="BM93" s="16" t="s">
        <v>368</v>
      </c>
    </row>
    <row r="94" spans="2:65" s="11" customFormat="1" ht="13.5" x14ac:dyDescent="0.3">
      <c r="B94" s="192"/>
      <c r="C94" s="193"/>
      <c r="D94" s="203" t="s">
        <v>150</v>
      </c>
      <c r="E94" s="204" t="s">
        <v>20</v>
      </c>
      <c r="F94" s="205" t="s">
        <v>369</v>
      </c>
      <c r="G94" s="193"/>
      <c r="H94" s="206">
        <v>37.17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150</v>
      </c>
      <c r="AU94" s="202" t="s">
        <v>80</v>
      </c>
      <c r="AV94" s="11" t="s">
        <v>80</v>
      </c>
      <c r="AW94" s="11" t="s">
        <v>36</v>
      </c>
      <c r="AX94" s="11" t="s">
        <v>72</v>
      </c>
      <c r="AY94" s="202" t="s">
        <v>137</v>
      </c>
    </row>
    <row r="95" spans="2:65" s="11" customFormat="1" ht="13.5" x14ac:dyDescent="0.3">
      <c r="B95" s="192"/>
      <c r="C95" s="193"/>
      <c r="D95" s="203" t="s">
        <v>150</v>
      </c>
      <c r="E95" s="204" t="s">
        <v>20</v>
      </c>
      <c r="F95" s="205" t="s">
        <v>370</v>
      </c>
      <c r="G95" s="193"/>
      <c r="H95" s="206">
        <v>24.79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150</v>
      </c>
      <c r="AU95" s="202" t="s">
        <v>80</v>
      </c>
      <c r="AV95" s="11" t="s">
        <v>80</v>
      </c>
      <c r="AW95" s="11" t="s">
        <v>36</v>
      </c>
      <c r="AX95" s="11" t="s">
        <v>72</v>
      </c>
      <c r="AY95" s="202" t="s">
        <v>137</v>
      </c>
    </row>
    <row r="96" spans="2:65" s="11" customFormat="1" ht="13.5" x14ac:dyDescent="0.3">
      <c r="B96" s="192"/>
      <c r="C96" s="193"/>
      <c r="D96" s="203" t="s">
        <v>150</v>
      </c>
      <c r="E96" s="204" t="s">
        <v>20</v>
      </c>
      <c r="F96" s="205" t="s">
        <v>371</v>
      </c>
      <c r="G96" s="193"/>
      <c r="H96" s="206">
        <v>50.22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150</v>
      </c>
      <c r="AU96" s="202" t="s">
        <v>80</v>
      </c>
      <c r="AV96" s="11" t="s">
        <v>80</v>
      </c>
      <c r="AW96" s="11" t="s">
        <v>36</v>
      </c>
      <c r="AX96" s="11" t="s">
        <v>72</v>
      </c>
      <c r="AY96" s="202" t="s">
        <v>137</v>
      </c>
    </row>
    <row r="97" spans="2:65" s="11" customFormat="1" ht="13.5" x14ac:dyDescent="0.3">
      <c r="B97" s="192"/>
      <c r="C97" s="193"/>
      <c r="D97" s="203" t="s">
        <v>150</v>
      </c>
      <c r="E97" s="204" t="s">
        <v>20</v>
      </c>
      <c r="F97" s="205" t="s">
        <v>372</v>
      </c>
      <c r="G97" s="193"/>
      <c r="H97" s="206">
        <v>48.6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150</v>
      </c>
      <c r="AU97" s="202" t="s">
        <v>80</v>
      </c>
      <c r="AV97" s="11" t="s">
        <v>80</v>
      </c>
      <c r="AW97" s="11" t="s">
        <v>36</v>
      </c>
      <c r="AX97" s="11" t="s">
        <v>72</v>
      </c>
      <c r="AY97" s="202" t="s">
        <v>137</v>
      </c>
    </row>
    <row r="98" spans="2:65" s="11" customFormat="1" ht="13.5" x14ac:dyDescent="0.3">
      <c r="B98" s="192"/>
      <c r="C98" s="193"/>
      <c r="D98" s="203" t="s">
        <v>150</v>
      </c>
      <c r="E98" s="204" t="s">
        <v>20</v>
      </c>
      <c r="F98" s="205" t="s">
        <v>373</v>
      </c>
      <c r="G98" s="193"/>
      <c r="H98" s="206">
        <v>19.84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150</v>
      </c>
      <c r="AU98" s="202" t="s">
        <v>80</v>
      </c>
      <c r="AV98" s="11" t="s">
        <v>80</v>
      </c>
      <c r="AW98" s="11" t="s">
        <v>36</v>
      </c>
      <c r="AX98" s="11" t="s">
        <v>72</v>
      </c>
      <c r="AY98" s="202" t="s">
        <v>137</v>
      </c>
    </row>
    <row r="99" spans="2:65" s="11" customFormat="1" ht="13.5" x14ac:dyDescent="0.3">
      <c r="B99" s="192"/>
      <c r="C99" s="193"/>
      <c r="D99" s="203" t="s">
        <v>150</v>
      </c>
      <c r="E99" s="204" t="s">
        <v>20</v>
      </c>
      <c r="F99" s="205" t="s">
        <v>374</v>
      </c>
      <c r="G99" s="193"/>
      <c r="H99" s="206">
        <v>37.799999999999997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150</v>
      </c>
      <c r="AU99" s="202" t="s">
        <v>80</v>
      </c>
      <c r="AV99" s="11" t="s">
        <v>80</v>
      </c>
      <c r="AW99" s="11" t="s">
        <v>36</v>
      </c>
      <c r="AX99" s="11" t="s">
        <v>72</v>
      </c>
      <c r="AY99" s="202" t="s">
        <v>137</v>
      </c>
    </row>
    <row r="100" spans="2:65" s="12" customFormat="1" ht="13.5" x14ac:dyDescent="0.3">
      <c r="B100" s="207"/>
      <c r="C100" s="208"/>
      <c r="D100" s="194" t="s">
        <v>150</v>
      </c>
      <c r="E100" s="209" t="s">
        <v>20</v>
      </c>
      <c r="F100" s="210" t="s">
        <v>182</v>
      </c>
      <c r="G100" s="208"/>
      <c r="H100" s="211">
        <v>218.42</v>
      </c>
      <c r="I100" s="212"/>
      <c r="J100" s="208"/>
      <c r="K100" s="208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150</v>
      </c>
      <c r="AU100" s="217" t="s">
        <v>80</v>
      </c>
      <c r="AV100" s="12" t="s">
        <v>145</v>
      </c>
      <c r="AW100" s="12" t="s">
        <v>36</v>
      </c>
      <c r="AX100" s="12" t="s">
        <v>14</v>
      </c>
      <c r="AY100" s="217" t="s">
        <v>137</v>
      </c>
    </row>
    <row r="101" spans="2:65" s="1" customFormat="1" ht="44.25" customHeight="1" x14ac:dyDescent="0.3">
      <c r="B101" s="33"/>
      <c r="C101" s="218" t="s">
        <v>183</v>
      </c>
      <c r="D101" s="218" t="s">
        <v>184</v>
      </c>
      <c r="E101" s="219" t="s">
        <v>185</v>
      </c>
      <c r="F101" s="220" t="s">
        <v>186</v>
      </c>
      <c r="G101" s="221" t="s">
        <v>162</v>
      </c>
      <c r="H101" s="222">
        <v>240.262</v>
      </c>
      <c r="I101" s="223"/>
      <c r="J101" s="224">
        <f>ROUND(I101*H101,2)</f>
        <v>0</v>
      </c>
      <c r="K101" s="220" t="s">
        <v>20</v>
      </c>
      <c r="L101" s="225"/>
      <c r="M101" s="226" t="s">
        <v>20</v>
      </c>
      <c r="N101" s="227" t="s">
        <v>43</v>
      </c>
      <c r="O101" s="34"/>
      <c r="P101" s="189">
        <f>O101*H101</f>
        <v>0</v>
      </c>
      <c r="Q101" s="189">
        <v>3.2000000000000002E-3</v>
      </c>
      <c r="R101" s="189">
        <f>Q101*H101</f>
        <v>0.76883840000000003</v>
      </c>
      <c r="S101" s="189">
        <v>0</v>
      </c>
      <c r="T101" s="190">
        <f>S101*H101</f>
        <v>0</v>
      </c>
      <c r="AR101" s="16" t="s">
        <v>187</v>
      </c>
      <c r="AT101" s="16" t="s">
        <v>184</v>
      </c>
      <c r="AU101" s="16" t="s">
        <v>80</v>
      </c>
      <c r="AY101" s="16" t="s">
        <v>137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6" t="s">
        <v>14</v>
      </c>
      <c r="BK101" s="191">
        <f>ROUND(I101*H101,2)</f>
        <v>0</v>
      </c>
      <c r="BL101" s="16" t="s">
        <v>163</v>
      </c>
      <c r="BM101" s="16" t="s">
        <v>375</v>
      </c>
    </row>
    <row r="102" spans="2:65" s="11" customFormat="1" ht="13.5" x14ac:dyDescent="0.3">
      <c r="B102" s="192"/>
      <c r="C102" s="193"/>
      <c r="D102" s="194" t="s">
        <v>150</v>
      </c>
      <c r="E102" s="193"/>
      <c r="F102" s="195" t="s">
        <v>376</v>
      </c>
      <c r="G102" s="193"/>
      <c r="H102" s="196">
        <v>240.262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150</v>
      </c>
      <c r="AU102" s="202" t="s">
        <v>80</v>
      </c>
      <c r="AV102" s="11" t="s">
        <v>80</v>
      </c>
      <c r="AW102" s="11" t="s">
        <v>4</v>
      </c>
      <c r="AX102" s="11" t="s">
        <v>14</v>
      </c>
      <c r="AY102" s="202" t="s">
        <v>137</v>
      </c>
    </row>
    <row r="103" spans="2:65" s="1" customFormat="1" ht="22.5" customHeight="1" x14ac:dyDescent="0.3">
      <c r="B103" s="33"/>
      <c r="C103" s="180" t="s">
        <v>26</v>
      </c>
      <c r="D103" s="180" t="s">
        <v>140</v>
      </c>
      <c r="E103" s="181" t="s">
        <v>190</v>
      </c>
      <c r="F103" s="182" t="s">
        <v>191</v>
      </c>
      <c r="G103" s="183" t="s">
        <v>192</v>
      </c>
      <c r="H103" s="184">
        <v>90</v>
      </c>
      <c r="I103" s="185"/>
      <c r="J103" s="186">
        <f>ROUND(I103*H103,2)</f>
        <v>0</v>
      </c>
      <c r="K103" s="182" t="s">
        <v>144</v>
      </c>
      <c r="L103" s="53"/>
      <c r="M103" s="187" t="s">
        <v>20</v>
      </c>
      <c r="N103" s="188" t="s">
        <v>43</v>
      </c>
      <c r="O103" s="34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AR103" s="16" t="s">
        <v>163</v>
      </c>
      <c r="AT103" s="16" t="s">
        <v>140</v>
      </c>
      <c r="AU103" s="16" t="s">
        <v>80</v>
      </c>
      <c r="AY103" s="16" t="s">
        <v>137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6" t="s">
        <v>14</v>
      </c>
      <c r="BK103" s="191">
        <f>ROUND(I103*H103,2)</f>
        <v>0</v>
      </c>
      <c r="BL103" s="16" t="s">
        <v>163</v>
      </c>
      <c r="BM103" s="16" t="s">
        <v>377</v>
      </c>
    </row>
    <row r="104" spans="2:65" s="1" customFormat="1" ht="22.5" customHeight="1" x14ac:dyDescent="0.3">
      <c r="B104" s="33"/>
      <c r="C104" s="180" t="s">
        <v>194</v>
      </c>
      <c r="D104" s="180" t="s">
        <v>140</v>
      </c>
      <c r="E104" s="181" t="s">
        <v>195</v>
      </c>
      <c r="F104" s="182" t="s">
        <v>196</v>
      </c>
      <c r="G104" s="183" t="s">
        <v>192</v>
      </c>
      <c r="H104" s="184">
        <v>72</v>
      </c>
      <c r="I104" s="185"/>
      <c r="J104" s="186">
        <f>ROUND(I104*H104,2)</f>
        <v>0</v>
      </c>
      <c r="K104" s="182" t="s">
        <v>144</v>
      </c>
      <c r="L104" s="53"/>
      <c r="M104" s="187" t="s">
        <v>20</v>
      </c>
      <c r="N104" s="188" t="s">
        <v>43</v>
      </c>
      <c r="O104" s="34"/>
      <c r="P104" s="189">
        <f>O104*H104</f>
        <v>0</v>
      </c>
      <c r="Q104" s="189">
        <v>0</v>
      </c>
      <c r="R104" s="189">
        <f>Q104*H104</f>
        <v>0</v>
      </c>
      <c r="S104" s="189">
        <v>2.9999999999999997E-4</v>
      </c>
      <c r="T104" s="190">
        <f>S104*H104</f>
        <v>2.1599999999999998E-2</v>
      </c>
      <c r="AR104" s="16" t="s">
        <v>163</v>
      </c>
      <c r="AT104" s="16" t="s">
        <v>140</v>
      </c>
      <c r="AU104" s="16" t="s">
        <v>80</v>
      </c>
      <c r="AY104" s="16" t="s">
        <v>137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6" t="s">
        <v>14</v>
      </c>
      <c r="BK104" s="191">
        <f>ROUND(I104*H104,2)</f>
        <v>0</v>
      </c>
      <c r="BL104" s="16" t="s">
        <v>163</v>
      </c>
      <c r="BM104" s="16" t="s">
        <v>378</v>
      </c>
    </row>
    <row r="105" spans="2:65" s="1" customFormat="1" ht="22.5" customHeight="1" x14ac:dyDescent="0.3">
      <c r="B105" s="33"/>
      <c r="C105" s="180" t="s">
        <v>198</v>
      </c>
      <c r="D105" s="180" t="s">
        <v>140</v>
      </c>
      <c r="E105" s="181" t="s">
        <v>199</v>
      </c>
      <c r="F105" s="182" t="s">
        <v>200</v>
      </c>
      <c r="G105" s="183" t="s">
        <v>192</v>
      </c>
      <c r="H105" s="184">
        <v>72</v>
      </c>
      <c r="I105" s="185"/>
      <c r="J105" s="186">
        <f>ROUND(I105*H105,2)</f>
        <v>0</v>
      </c>
      <c r="K105" s="182" t="s">
        <v>144</v>
      </c>
      <c r="L105" s="53"/>
      <c r="M105" s="187" t="s">
        <v>20</v>
      </c>
      <c r="N105" s="188" t="s">
        <v>43</v>
      </c>
      <c r="O105" s="34"/>
      <c r="P105" s="189">
        <f>O105*H105</f>
        <v>0</v>
      </c>
      <c r="Q105" s="189">
        <v>1.0000000000000001E-5</v>
      </c>
      <c r="R105" s="189">
        <f>Q105*H105</f>
        <v>7.2000000000000005E-4</v>
      </c>
      <c r="S105" s="189">
        <v>0</v>
      </c>
      <c r="T105" s="190">
        <f>S105*H105</f>
        <v>0</v>
      </c>
      <c r="AR105" s="16" t="s">
        <v>163</v>
      </c>
      <c r="AT105" s="16" t="s">
        <v>140</v>
      </c>
      <c r="AU105" s="16" t="s">
        <v>80</v>
      </c>
      <c r="AY105" s="16" t="s">
        <v>137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6" t="s">
        <v>14</v>
      </c>
      <c r="BK105" s="191">
        <f>ROUND(I105*H105,2)</f>
        <v>0</v>
      </c>
      <c r="BL105" s="16" t="s">
        <v>163</v>
      </c>
      <c r="BM105" s="16" t="s">
        <v>379</v>
      </c>
    </row>
    <row r="106" spans="2:65" s="1" customFormat="1" ht="22.5" customHeight="1" x14ac:dyDescent="0.3">
      <c r="B106" s="33"/>
      <c r="C106" s="218" t="s">
        <v>202</v>
      </c>
      <c r="D106" s="218" t="s">
        <v>184</v>
      </c>
      <c r="E106" s="219" t="s">
        <v>203</v>
      </c>
      <c r="F106" s="220" t="s">
        <v>204</v>
      </c>
      <c r="G106" s="221" t="s">
        <v>192</v>
      </c>
      <c r="H106" s="222">
        <v>73.44</v>
      </c>
      <c r="I106" s="223"/>
      <c r="J106" s="224">
        <f>ROUND(I106*H106,2)</f>
        <v>0</v>
      </c>
      <c r="K106" s="220" t="s">
        <v>20</v>
      </c>
      <c r="L106" s="225"/>
      <c r="M106" s="226" t="s">
        <v>20</v>
      </c>
      <c r="N106" s="227" t="s">
        <v>43</v>
      </c>
      <c r="O106" s="34"/>
      <c r="P106" s="189">
        <f>O106*H106</f>
        <v>0</v>
      </c>
      <c r="Q106" s="189">
        <v>2.2000000000000001E-4</v>
      </c>
      <c r="R106" s="189">
        <f>Q106*H106</f>
        <v>1.6156799999999999E-2</v>
      </c>
      <c r="S106" s="189">
        <v>0</v>
      </c>
      <c r="T106" s="190">
        <f>S106*H106</f>
        <v>0</v>
      </c>
      <c r="AR106" s="16" t="s">
        <v>187</v>
      </c>
      <c r="AT106" s="16" t="s">
        <v>184</v>
      </c>
      <c r="AU106" s="16" t="s">
        <v>80</v>
      </c>
      <c r="AY106" s="16" t="s">
        <v>137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6" t="s">
        <v>14</v>
      </c>
      <c r="BK106" s="191">
        <f>ROUND(I106*H106,2)</f>
        <v>0</v>
      </c>
      <c r="BL106" s="16" t="s">
        <v>163</v>
      </c>
      <c r="BM106" s="16" t="s">
        <v>380</v>
      </c>
    </row>
    <row r="107" spans="2:65" s="11" customFormat="1" ht="13.5" x14ac:dyDescent="0.3">
      <c r="B107" s="192"/>
      <c r="C107" s="193"/>
      <c r="D107" s="194" t="s">
        <v>150</v>
      </c>
      <c r="E107" s="193"/>
      <c r="F107" s="195" t="s">
        <v>381</v>
      </c>
      <c r="G107" s="193"/>
      <c r="H107" s="196">
        <v>73.44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150</v>
      </c>
      <c r="AU107" s="202" t="s">
        <v>80</v>
      </c>
      <c r="AV107" s="11" t="s">
        <v>80</v>
      </c>
      <c r="AW107" s="11" t="s">
        <v>4</v>
      </c>
      <c r="AX107" s="11" t="s">
        <v>14</v>
      </c>
      <c r="AY107" s="202" t="s">
        <v>137</v>
      </c>
    </row>
    <row r="108" spans="2:65" s="1" customFormat="1" ht="22.5" customHeight="1" x14ac:dyDescent="0.3">
      <c r="B108" s="33"/>
      <c r="C108" s="180" t="s">
        <v>207</v>
      </c>
      <c r="D108" s="180" t="s">
        <v>140</v>
      </c>
      <c r="E108" s="181" t="s">
        <v>208</v>
      </c>
      <c r="F108" s="182" t="s">
        <v>209</v>
      </c>
      <c r="G108" s="183" t="s">
        <v>162</v>
      </c>
      <c r="H108" s="184">
        <v>218.42</v>
      </c>
      <c r="I108" s="185"/>
      <c r="J108" s="186">
        <f>ROUND(I108*H108,2)</f>
        <v>0</v>
      </c>
      <c r="K108" s="182" t="s">
        <v>144</v>
      </c>
      <c r="L108" s="53"/>
      <c r="M108" s="187" t="s">
        <v>20</v>
      </c>
      <c r="N108" s="188" t="s">
        <v>43</v>
      </c>
      <c r="O108" s="34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16" t="s">
        <v>163</v>
      </c>
      <c r="AT108" s="16" t="s">
        <v>140</v>
      </c>
      <c r="AU108" s="16" t="s">
        <v>80</v>
      </c>
      <c r="AY108" s="16" t="s">
        <v>137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6" t="s">
        <v>14</v>
      </c>
      <c r="BK108" s="191">
        <f>ROUND(I108*H108,2)</f>
        <v>0</v>
      </c>
      <c r="BL108" s="16" t="s">
        <v>163</v>
      </c>
      <c r="BM108" s="16" t="s">
        <v>382</v>
      </c>
    </row>
    <row r="109" spans="2:65" s="1" customFormat="1" ht="22.5" customHeight="1" x14ac:dyDescent="0.3">
      <c r="B109" s="33"/>
      <c r="C109" s="180" t="s">
        <v>8</v>
      </c>
      <c r="D109" s="180" t="s">
        <v>140</v>
      </c>
      <c r="E109" s="181" t="s">
        <v>211</v>
      </c>
      <c r="F109" s="182" t="s">
        <v>212</v>
      </c>
      <c r="G109" s="183" t="s">
        <v>162</v>
      </c>
      <c r="H109" s="184">
        <v>218.42</v>
      </c>
      <c r="I109" s="185"/>
      <c r="J109" s="186">
        <f>ROUND(I109*H109,2)</f>
        <v>0</v>
      </c>
      <c r="K109" s="182" t="s">
        <v>144</v>
      </c>
      <c r="L109" s="53"/>
      <c r="M109" s="187" t="s">
        <v>20</v>
      </c>
      <c r="N109" s="188" t="s">
        <v>43</v>
      </c>
      <c r="O109" s="34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16" t="s">
        <v>163</v>
      </c>
      <c r="AT109" s="16" t="s">
        <v>140</v>
      </c>
      <c r="AU109" s="16" t="s">
        <v>80</v>
      </c>
      <c r="AY109" s="16" t="s">
        <v>137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6" t="s">
        <v>14</v>
      </c>
      <c r="BK109" s="191">
        <f>ROUND(I109*H109,2)</f>
        <v>0</v>
      </c>
      <c r="BL109" s="16" t="s">
        <v>163</v>
      </c>
      <c r="BM109" s="16" t="s">
        <v>383</v>
      </c>
    </row>
    <row r="110" spans="2:65" s="1" customFormat="1" ht="31.5" customHeight="1" x14ac:dyDescent="0.3">
      <c r="B110" s="33"/>
      <c r="C110" s="180" t="s">
        <v>163</v>
      </c>
      <c r="D110" s="180" t="s">
        <v>140</v>
      </c>
      <c r="E110" s="181" t="s">
        <v>214</v>
      </c>
      <c r="F110" s="182" t="s">
        <v>215</v>
      </c>
      <c r="G110" s="183" t="s">
        <v>143</v>
      </c>
      <c r="H110" s="184">
        <v>1.8520000000000001</v>
      </c>
      <c r="I110" s="185"/>
      <c r="J110" s="186">
        <f>ROUND(I110*H110,2)</f>
        <v>0</v>
      </c>
      <c r="K110" s="182" t="s">
        <v>144</v>
      </c>
      <c r="L110" s="53"/>
      <c r="M110" s="187" t="s">
        <v>20</v>
      </c>
      <c r="N110" s="188" t="s">
        <v>43</v>
      </c>
      <c r="O110" s="34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AR110" s="16" t="s">
        <v>163</v>
      </c>
      <c r="AT110" s="16" t="s">
        <v>140</v>
      </c>
      <c r="AU110" s="16" t="s">
        <v>80</v>
      </c>
      <c r="AY110" s="16" t="s">
        <v>137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6" t="s">
        <v>14</v>
      </c>
      <c r="BK110" s="191">
        <f>ROUND(I110*H110,2)</f>
        <v>0</v>
      </c>
      <c r="BL110" s="16" t="s">
        <v>163</v>
      </c>
      <c r="BM110" s="16" t="s">
        <v>384</v>
      </c>
    </row>
    <row r="111" spans="2:65" s="1" customFormat="1" ht="44.25" customHeight="1" x14ac:dyDescent="0.3">
      <c r="B111" s="33"/>
      <c r="C111" s="180" t="s">
        <v>217</v>
      </c>
      <c r="D111" s="180" t="s">
        <v>140</v>
      </c>
      <c r="E111" s="181" t="s">
        <v>218</v>
      </c>
      <c r="F111" s="182" t="s">
        <v>219</v>
      </c>
      <c r="G111" s="183" t="s">
        <v>143</v>
      </c>
      <c r="H111" s="184">
        <v>1.8520000000000001</v>
      </c>
      <c r="I111" s="185"/>
      <c r="J111" s="186">
        <f>ROUND(I111*H111,2)</f>
        <v>0</v>
      </c>
      <c r="K111" s="182" t="s">
        <v>144</v>
      </c>
      <c r="L111" s="53"/>
      <c r="M111" s="187" t="s">
        <v>20</v>
      </c>
      <c r="N111" s="228" t="s">
        <v>43</v>
      </c>
      <c r="O111" s="229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16" t="s">
        <v>163</v>
      </c>
      <c r="AT111" s="16" t="s">
        <v>140</v>
      </c>
      <c r="AU111" s="16" t="s">
        <v>80</v>
      </c>
      <c r="AY111" s="16" t="s">
        <v>137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6" t="s">
        <v>14</v>
      </c>
      <c r="BK111" s="191">
        <f>ROUND(I111*H111,2)</f>
        <v>0</v>
      </c>
      <c r="BL111" s="16" t="s">
        <v>163</v>
      </c>
      <c r="BM111" s="16" t="s">
        <v>385</v>
      </c>
    </row>
    <row r="112" spans="2:65" s="1" customFormat="1" ht="6.95" customHeight="1" x14ac:dyDescent="0.3">
      <c r="B112" s="48"/>
      <c r="C112" s="49"/>
      <c r="D112" s="49"/>
      <c r="E112" s="49"/>
      <c r="F112" s="49"/>
      <c r="G112" s="49"/>
      <c r="H112" s="49"/>
      <c r="I112" s="126"/>
      <c r="J112" s="49"/>
      <c r="K112" s="49"/>
      <c r="L112" s="53"/>
    </row>
  </sheetData>
  <sheetProtection algorithmName="SHA-512" hashValue="RexAJFOfqjGS7GRRz0gAL1NZNhqQJKHkBB7hEzupDKyWJlCzEIJnn1psYIfzl+rTgNqClyp2AvNDCkOtCTZpUA==" saltValue="g9uxxepQ1O8JAelnP0u4Ew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3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78"/>
      <c r="C1" s="278"/>
      <c r="D1" s="277" t="s">
        <v>1</v>
      </c>
      <c r="E1" s="278"/>
      <c r="F1" s="279" t="s">
        <v>443</v>
      </c>
      <c r="G1" s="284" t="s">
        <v>444</v>
      </c>
      <c r="H1" s="284"/>
      <c r="I1" s="285"/>
      <c r="J1" s="279" t="s">
        <v>445</v>
      </c>
      <c r="K1" s="277" t="s">
        <v>108</v>
      </c>
      <c r="L1" s="279" t="s">
        <v>446</v>
      </c>
      <c r="M1" s="279"/>
      <c r="N1" s="279"/>
      <c r="O1" s="279"/>
      <c r="P1" s="279"/>
      <c r="Q1" s="279"/>
      <c r="R1" s="279"/>
      <c r="S1" s="279"/>
      <c r="T1" s="279"/>
      <c r="U1" s="275"/>
      <c r="V1" s="27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6" t="s">
        <v>104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03"/>
      <c r="J3" s="18"/>
      <c r="K3" s="19"/>
      <c r="AT3" s="16" t="s">
        <v>80</v>
      </c>
    </row>
    <row r="4" spans="1:70" ht="36.950000000000003" customHeight="1" x14ac:dyDescent="0.3">
      <c r="B4" s="20"/>
      <c r="C4" s="21"/>
      <c r="D4" s="22" t="s">
        <v>109</v>
      </c>
      <c r="E4" s="21"/>
      <c r="F4" s="21"/>
      <c r="G4" s="21"/>
      <c r="H4" s="21"/>
      <c r="I4" s="104"/>
      <c r="J4" s="21"/>
      <c r="K4" s="23"/>
      <c r="M4" s="24" t="s">
        <v>10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104"/>
      <c r="J5" s="21"/>
      <c r="K5" s="23"/>
    </row>
    <row r="6" spans="1:70" x14ac:dyDescent="0.3">
      <c r="B6" s="20"/>
      <c r="C6" s="21"/>
      <c r="D6" s="29" t="s">
        <v>16</v>
      </c>
      <c r="E6" s="21"/>
      <c r="F6" s="21"/>
      <c r="G6" s="21"/>
      <c r="H6" s="21"/>
      <c r="I6" s="104"/>
      <c r="J6" s="21"/>
      <c r="K6" s="23"/>
    </row>
    <row r="7" spans="1:70" ht="22.5" customHeight="1" x14ac:dyDescent="0.3">
      <c r="B7" s="20"/>
      <c r="C7" s="21"/>
      <c r="D7" s="21"/>
      <c r="E7" s="271" t="str">
        <f>'Rekapitulace stavby'!K6</f>
        <v>ZŠ a MŠ podlahové krytiny</v>
      </c>
      <c r="F7" s="237"/>
      <c r="G7" s="237"/>
      <c r="H7" s="237"/>
      <c r="I7" s="104"/>
      <c r="J7" s="21"/>
      <c r="K7" s="23"/>
    </row>
    <row r="8" spans="1:70" s="1" customFormat="1" x14ac:dyDescent="0.3">
      <c r="B8" s="33"/>
      <c r="C8" s="34"/>
      <c r="D8" s="29" t="s">
        <v>110</v>
      </c>
      <c r="E8" s="34"/>
      <c r="F8" s="34"/>
      <c r="G8" s="34"/>
      <c r="H8" s="34"/>
      <c r="I8" s="105"/>
      <c r="J8" s="34"/>
      <c r="K8" s="37"/>
    </row>
    <row r="9" spans="1:70" s="1" customFormat="1" ht="36.950000000000003" customHeight="1" x14ac:dyDescent="0.3">
      <c r="B9" s="33"/>
      <c r="C9" s="34"/>
      <c r="D9" s="34"/>
      <c r="E9" s="272" t="s">
        <v>386</v>
      </c>
      <c r="F9" s="244"/>
      <c r="G9" s="244"/>
      <c r="H9" s="244"/>
      <c r="I9" s="105"/>
      <c r="J9" s="34"/>
      <c r="K9" s="37"/>
    </row>
    <row r="10" spans="1:70" s="1" customFormat="1" ht="13.5" x14ac:dyDescent="0.3">
      <c r="B10" s="33"/>
      <c r="C10" s="34"/>
      <c r="D10" s="34"/>
      <c r="E10" s="34"/>
      <c r="F10" s="34"/>
      <c r="G10" s="34"/>
      <c r="H10" s="34"/>
      <c r="I10" s="105"/>
      <c r="J10" s="34"/>
      <c r="K10" s="37"/>
    </row>
    <row r="11" spans="1:70" s="1" customFormat="1" ht="14.45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6" t="s">
        <v>21</v>
      </c>
      <c r="J11" s="27" t="s">
        <v>20</v>
      </c>
      <c r="K11" s="37"/>
    </row>
    <row r="12" spans="1:70" s="1" customFormat="1" ht="14.45" customHeight="1" x14ac:dyDescent="0.3">
      <c r="B12" s="33"/>
      <c r="C12" s="34"/>
      <c r="D12" s="29" t="s">
        <v>22</v>
      </c>
      <c r="E12" s="34"/>
      <c r="F12" s="27" t="s">
        <v>23</v>
      </c>
      <c r="G12" s="34"/>
      <c r="H12" s="34"/>
      <c r="I12" s="106" t="s">
        <v>24</v>
      </c>
      <c r="J12" s="107" t="str">
        <f>'Rekapitulace stavby'!AN8</f>
        <v>13.10.2016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105"/>
      <c r="J13" s="34"/>
      <c r="K13" s="37"/>
    </row>
    <row r="14" spans="1:70" s="1" customFormat="1" ht="14.45" customHeight="1" x14ac:dyDescent="0.3">
      <c r="B14" s="33"/>
      <c r="C14" s="34"/>
      <c r="D14" s="29" t="s">
        <v>28</v>
      </c>
      <c r="E14" s="34"/>
      <c r="F14" s="34"/>
      <c r="G14" s="34"/>
      <c r="H14" s="34"/>
      <c r="I14" s="106" t="s">
        <v>29</v>
      </c>
      <c r="J14" s="27" t="s">
        <v>20</v>
      </c>
      <c r="K14" s="37"/>
    </row>
    <row r="15" spans="1:70" s="1" customFormat="1" ht="18" customHeight="1" x14ac:dyDescent="0.3">
      <c r="B15" s="33"/>
      <c r="C15" s="34"/>
      <c r="D15" s="34"/>
      <c r="E15" s="27" t="s">
        <v>30</v>
      </c>
      <c r="F15" s="34"/>
      <c r="G15" s="34"/>
      <c r="H15" s="34"/>
      <c r="I15" s="106" t="s">
        <v>31</v>
      </c>
      <c r="J15" s="27" t="s">
        <v>20</v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105"/>
      <c r="J16" s="34"/>
      <c r="K16" s="37"/>
    </row>
    <row r="17" spans="2:11" s="1" customFormat="1" ht="14.45" customHeight="1" x14ac:dyDescent="0.3">
      <c r="B17" s="33"/>
      <c r="C17" s="34"/>
      <c r="D17" s="29" t="s">
        <v>32</v>
      </c>
      <c r="E17" s="34"/>
      <c r="F17" s="34"/>
      <c r="G17" s="34"/>
      <c r="H17" s="34"/>
      <c r="I17" s="106" t="s">
        <v>29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6" t="s">
        <v>31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105"/>
      <c r="J19" s="34"/>
      <c r="K19" s="37"/>
    </row>
    <row r="20" spans="2:11" s="1" customFormat="1" ht="14.45" customHeight="1" x14ac:dyDescent="0.3">
      <c r="B20" s="33"/>
      <c r="C20" s="34"/>
      <c r="D20" s="29" t="s">
        <v>34</v>
      </c>
      <c r="E20" s="34"/>
      <c r="F20" s="34"/>
      <c r="G20" s="34"/>
      <c r="H20" s="34"/>
      <c r="I20" s="106" t="s">
        <v>29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6" t="s">
        <v>31</v>
      </c>
      <c r="J21" s="27" t="str">
        <f>IF('Rekapitulace stavby'!AN17="","",'Rekapitulace stavby'!AN17)</f>
        <v/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105"/>
      <c r="J22" s="34"/>
      <c r="K22" s="37"/>
    </row>
    <row r="23" spans="2:11" s="1" customFormat="1" ht="14.45" customHeight="1" x14ac:dyDescent="0.3">
      <c r="B23" s="33"/>
      <c r="C23" s="34"/>
      <c r="D23" s="29" t="s">
        <v>37</v>
      </c>
      <c r="E23" s="34"/>
      <c r="F23" s="34"/>
      <c r="G23" s="34"/>
      <c r="H23" s="34"/>
      <c r="I23" s="105"/>
      <c r="J23" s="34"/>
      <c r="K23" s="37"/>
    </row>
    <row r="24" spans="2:11" s="6" customFormat="1" ht="22.5" customHeight="1" x14ac:dyDescent="0.3">
      <c r="B24" s="108"/>
      <c r="C24" s="109"/>
      <c r="D24" s="109"/>
      <c r="E24" s="240" t="s">
        <v>20</v>
      </c>
      <c r="F24" s="273"/>
      <c r="G24" s="273"/>
      <c r="H24" s="273"/>
      <c r="I24" s="110"/>
      <c r="J24" s="109"/>
      <c r="K24" s="111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105"/>
      <c r="J25" s="34"/>
      <c r="K25" s="37"/>
    </row>
    <row r="26" spans="2:11" s="1" customFormat="1" ht="6.95" customHeight="1" x14ac:dyDescent="0.3">
      <c r="B26" s="33"/>
      <c r="C26" s="34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 x14ac:dyDescent="0.3">
      <c r="B27" s="33"/>
      <c r="C27" s="34"/>
      <c r="D27" s="114" t="s">
        <v>38</v>
      </c>
      <c r="E27" s="34"/>
      <c r="F27" s="34"/>
      <c r="G27" s="34"/>
      <c r="H27" s="34"/>
      <c r="I27" s="105"/>
      <c r="J27" s="115">
        <f>ROUND(J80,2)</f>
        <v>0</v>
      </c>
      <c r="K27" s="37"/>
    </row>
    <row r="28" spans="2:11" s="1" customFormat="1" ht="6.95" customHeight="1" x14ac:dyDescent="0.3">
      <c r="B28" s="33"/>
      <c r="C28" s="34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5" customHeight="1" x14ac:dyDescent="0.3">
      <c r="B29" s="33"/>
      <c r="C29" s="34"/>
      <c r="D29" s="34"/>
      <c r="E29" s="34"/>
      <c r="F29" s="38" t="s">
        <v>40</v>
      </c>
      <c r="G29" s="34"/>
      <c r="H29" s="34"/>
      <c r="I29" s="116" t="s">
        <v>39</v>
      </c>
      <c r="J29" s="38" t="s">
        <v>41</v>
      </c>
      <c r="K29" s="37"/>
    </row>
    <row r="30" spans="2:11" s="1" customFormat="1" ht="14.45" customHeight="1" x14ac:dyDescent="0.3">
      <c r="B30" s="33"/>
      <c r="C30" s="34"/>
      <c r="D30" s="41" t="s">
        <v>42</v>
      </c>
      <c r="E30" s="41" t="s">
        <v>43</v>
      </c>
      <c r="F30" s="117">
        <f>ROUND(SUM(BE80:BE112), 2)</f>
        <v>0</v>
      </c>
      <c r="G30" s="34"/>
      <c r="H30" s="34"/>
      <c r="I30" s="118">
        <v>0.21</v>
      </c>
      <c r="J30" s="117">
        <f>ROUND(ROUND((SUM(BE80:BE112)),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44</v>
      </c>
      <c r="F31" s="117">
        <f>ROUND(SUM(BF80:BF112), 2)</f>
        <v>0</v>
      </c>
      <c r="G31" s="34"/>
      <c r="H31" s="34"/>
      <c r="I31" s="118">
        <v>0.15</v>
      </c>
      <c r="J31" s="117">
        <f>ROUND(ROUND((SUM(BF80:BF112)),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45</v>
      </c>
      <c r="F32" s="117">
        <f>ROUND(SUM(BG80:BG112), 2)</f>
        <v>0</v>
      </c>
      <c r="G32" s="34"/>
      <c r="H32" s="34"/>
      <c r="I32" s="118">
        <v>0.21</v>
      </c>
      <c r="J32" s="117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46</v>
      </c>
      <c r="F33" s="117">
        <f>ROUND(SUM(BH80:BH112), 2)</f>
        <v>0</v>
      </c>
      <c r="G33" s="34"/>
      <c r="H33" s="34"/>
      <c r="I33" s="118">
        <v>0.15</v>
      </c>
      <c r="J33" s="117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47</v>
      </c>
      <c r="F34" s="117">
        <f>ROUND(SUM(BI80:BI112), 2)</f>
        <v>0</v>
      </c>
      <c r="G34" s="34"/>
      <c r="H34" s="34"/>
      <c r="I34" s="118">
        <v>0</v>
      </c>
      <c r="J34" s="117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105"/>
      <c r="J35" s="34"/>
      <c r="K35" s="37"/>
    </row>
    <row r="36" spans="2:11" s="1" customFormat="1" ht="25.35" customHeight="1" x14ac:dyDescent="0.3">
      <c r="B36" s="33"/>
      <c r="C36" s="119"/>
      <c r="D36" s="120" t="s">
        <v>48</v>
      </c>
      <c r="E36" s="71"/>
      <c r="F36" s="71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126"/>
      <c r="J37" s="49"/>
      <c r="K37" s="50"/>
    </row>
    <row r="41" spans="2:11" s="1" customFormat="1" ht="6.95" customHeight="1" x14ac:dyDescent="0.3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50000000000003" customHeight="1" x14ac:dyDescent="0.3">
      <c r="B42" s="33"/>
      <c r="C42" s="22" t="s">
        <v>112</v>
      </c>
      <c r="D42" s="34"/>
      <c r="E42" s="34"/>
      <c r="F42" s="34"/>
      <c r="G42" s="34"/>
      <c r="H42" s="34"/>
      <c r="I42" s="105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105"/>
      <c r="J43" s="34"/>
      <c r="K43" s="37"/>
    </row>
    <row r="44" spans="2:11" s="1" customFormat="1" ht="14.45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5"/>
      <c r="J44" s="34"/>
      <c r="K44" s="37"/>
    </row>
    <row r="45" spans="2:11" s="1" customFormat="1" ht="22.5" customHeight="1" x14ac:dyDescent="0.3">
      <c r="B45" s="33"/>
      <c r="C45" s="34"/>
      <c r="D45" s="34"/>
      <c r="E45" s="271" t="str">
        <f>E7</f>
        <v>ZŠ a MŠ podlahové krytiny</v>
      </c>
      <c r="F45" s="244"/>
      <c r="G45" s="244"/>
      <c r="H45" s="244"/>
      <c r="I45" s="105"/>
      <c r="J45" s="34"/>
      <c r="K45" s="37"/>
    </row>
    <row r="46" spans="2:11" s="1" customFormat="1" ht="14.45" customHeight="1" x14ac:dyDescent="0.3">
      <c r="B46" s="33"/>
      <c r="C46" s="29" t="s">
        <v>110</v>
      </c>
      <c r="D46" s="34"/>
      <c r="E46" s="34"/>
      <c r="F46" s="34"/>
      <c r="G46" s="34"/>
      <c r="H46" s="34"/>
      <c r="I46" s="105"/>
      <c r="J46" s="34"/>
      <c r="K46" s="37"/>
    </row>
    <row r="47" spans="2:11" s="1" customFormat="1" ht="23.25" customHeight="1" x14ac:dyDescent="0.3">
      <c r="B47" s="33"/>
      <c r="C47" s="34"/>
      <c r="D47" s="34"/>
      <c r="E47" s="272" t="str">
        <f>E9</f>
        <v>15. - Schola Humanitas, Ukrajinská 379</v>
      </c>
      <c r="F47" s="244"/>
      <c r="G47" s="244"/>
      <c r="H47" s="244"/>
      <c r="I47" s="105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105"/>
      <c r="J48" s="34"/>
      <c r="K48" s="37"/>
    </row>
    <row r="49" spans="2:47" s="1" customFormat="1" ht="18" customHeight="1" x14ac:dyDescent="0.3">
      <c r="B49" s="33"/>
      <c r="C49" s="29" t="s">
        <v>22</v>
      </c>
      <c r="D49" s="34"/>
      <c r="E49" s="34"/>
      <c r="F49" s="27" t="str">
        <f>F12</f>
        <v>Litvínov</v>
      </c>
      <c r="G49" s="34"/>
      <c r="H49" s="34"/>
      <c r="I49" s="106" t="s">
        <v>24</v>
      </c>
      <c r="J49" s="107" t="str">
        <f>IF(J12="","",J12)</f>
        <v>13.10.2016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105"/>
      <c r="J50" s="34"/>
      <c r="K50" s="37"/>
    </row>
    <row r="51" spans="2:47" s="1" customFormat="1" x14ac:dyDescent="0.3">
      <c r="B51" s="33"/>
      <c r="C51" s="29" t="s">
        <v>28</v>
      </c>
      <c r="D51" s="34"/>
      <c r="E51" s="34"/>
      <c r="F51" s="27" t="str">
        <f>E15</f>
        <v>Město Litvínov</v>
      </c>
      <c r="G51" s="34"/>
      <c r="H51" s="34"/>
      <c r="I51" s="106" t="s">
        <v>34</v>
      </c>
      <c r="J51" s="27" t="str">
        <f>E21</f>
        <v xml:space="preserve"> </v>
      </c>
      <c r="K51" s="37"/>
    </row>
    <row r="52" spans="2:47" s="1" customFormat="1" ht="14.45" customHeight="1" x14ac:dyDescent="0.3">
      <c r="B52" s="33"/>
      <c r="C52" s="29" t="s">
        <v>32</v>
      </c>
      <c r="D52" s="34"/>
      <c r="E52" s="34"/>
      <c r="F52" s="27" t="str">
        <f>IF(E18="","",E18)</f>
        <v/>
      </c>
      <c r="G52" s="34"/>
      <c r="H52" s="34"/>
      <c r="I52" s="105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5"/>
      <c r="J53" s="34"/>
      <c r="K53" s="37"/>
    </row>
    <row r="54" spans="2:47" s="1" customFormat="1" ht="29.25" customHeight="1" x14ac:dyDescent="0.3">
      <c r="B54" s="33"/>
      <c r="C54" s="131" t="s">
        <v>113</v>
      </c>
      <c r="D54" s="119"/>
      <c r="E54" s="119"/>
      <c r="F54" s="119"/>
      <c r="G54" s="119"/>
      <c r="H54" s="119"/>
      <c r="I54" s="132"/>
      <c r="J54" s="133" t="s">
        <v>114</v>
      </c>
      <c r="K54" s="134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5"/>
      <c r="J55" s="34"/>
      <c r="K55" s="37"/>
    </row>
    <row r="56" spans="2:47" s="1" customFormat="1" ht="29.25" customHeight="1" x14ac:dyDescent="0.3">
      <c r="B56" s="33"/>
      <c r="C56" s="135" t="s">
        <v>115</v>
      </c>
      <c r="D56" s="34"/>
      <c r="E56" s="34"/>
      <c r="F56" s="34"/>
      <c r="G56" s="34"/>
      <c r="H56" s="34"/>
      <c r="I56" s="105"/>
      <c r="J56" s="115">
        <f>J80</f>
        <v>0</v>
      </c>
      <c r="K56" s="37"/>
      <c r="AU56" s="16" t="s">
        <v>116</v>
      </c>
    </row>
    <row r="57" spans="2:47" s="7" customFormat="1" ht="24.95" customHeight="1" x14ac:dyDescent="0.3">
      <c r="B57" s="136"/>
      <c r="C57" s="137"/>
      <c r="D57" s="138" t="s">
        <v>117</v>
      </c>
      <c r="E57" s="139"/>
      <c r="F57" s="139"/>
      <c r="G57" s="139"/>
      <c r="H57" s="139"/>
      <c r="I57" s="140"/>
      <c r="J57" s="141">
        <f>J81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118</v>
      </c>
      <c r="E58" s="146"/>
      <c r="F58" s="146"/>
      <c r="G58" s="146"/>
      <c r="H58" s="146"/>
      <c r="I58" s="147"/>
      <c r="J58" s="148">
        <f>J82</f>
        <v>0</v>
      </c>
      <c r="K58" s="149"/>
    </row>
    <row r="59" spans="2:47" s="7" customFormat="1" ht="24.95" customHeight="1" x14ac:dyDescent="0.3">
      <c r="B59" s="136"/>
      <c r="C59" s="137"/>
      <c r="D59" s="138" t="s">
        <v>119</v>
      </c>
      <c r="E59" s="139"/>
      <c r="F59" s="139"/>
      <c r="G59" s="139"/>
      <c r="H59" s="139"/>
      <c r="I59" s="140"/>
      <c r="J59" s="141">
        <f>J87</f>
        <v>0</v>
      </c>
      <c r="K59" s="142"/>
    </row>
    <row r="60" spans="2:47" s="8" customFormat="1" ht="19.899999999999999" customHeight="1" x14ac:dyDescent="0.3">
      <c r="B60" s="143"/>
      <c r="C60" s="144"/>
      <c r="D60" s="145" t="s">
        <v>120</v>
      </c>
      <c r="E60" s="146"/>
      <c r="F60" s="146"/>
      <c r="G60" s="146"/>
      <c r="H60" s="146"/>
      <c r="I60" s="147"/>
      <c r="J60" s="148">
        <f>J88</f>
        <v>0</v>
      </c>
      <c r="K60" s="149"/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105"/>
      <c r="J61" s="34"/>
      <c r="K61" s="37"/>
    </row>
    <row r="62" spans="2:47" s="1" customFormat="1" ht="6.95" customHeight="1" x14ac:dyDescent="0.3">
      <c r="B62" s="48"/>
      <c r="C62" s="49"/>
      <c r="D62" s="49"/>
      <c r="E62" s="49"/>
      <c r="F62" s="49"/>
      <c r="G62" s="49"/>
      <c r="H62" s="49"/>
      <c r="I62" s="126"/>
      <c r="J62" s="49"/>
      <c r="K62" s="50"/>
    </row>
    <row r="66" spans="2:63" s="1" customFormat="1" ht="6.95" customHeight="1" x14ac:dyDescent="0.3">
      <c r="B66" s="51"/>
      <c r="C66" s="52"/>
      <c r="D66" s="52"/>
      <c r="E66" s="52"/>
      <c r="F66" s="52"/>
      <c r="G66" s="52"/>
      <c r="H66" s="52"/>
      <c r="I66" s="129"/>
      <c r="J66" s="52"/>
      <c r="K66" s="52"/>
      <c r="L66" s="53"/>
    </row>
    <row r="67" spans="2:63" s="1" customFormat="1" ht="36.950000000000003" customHeight="1" x14ac:dyDescent="0.3">
      <c r="B67" s="33"/>
      <c r="C67" s="54" t="s">
        <v>121</v>
      </c>
      <c r="D67" s="55"/>
      <c r="E67" s="55"/>
      <c r="F67" s="55"/>
      <c r="G67" s="55"/>
      <c r="H67" s="55"/>
      <c r="I67" s="150"/>
      <c r="J67" s="55"/>
      <c r="K67" s="55"/>
      <c r="L67" s="53"/>
    </row>
    <row r="68" spans="2:63" s="1" customFormat="1" ht="6.95" customHeight="1" x14ac:dyDescent="0.3">
      <c r="B68" s="33"/>
      <c r="C68" s="55"/>
      <c r="D68" s="55"/>
      <c r="E68" s="55"/>
      <c r="F68" s="55"/>
      <c r="G68" s="55"/>
      <c r="H68" s="55"/>
      <c r="I68" s="150"/>
      <c r="J68" s="55"/>
      <c r="K68" s="55"/>
      <c r="L68" s="53"/>
    </row>
    <row r="69" spans="2:63" s="1" customFormat="1" ht="14.45" customHeight="1" x14ac:dyDescent="0.3">
      <c r="B69" s="33"/>
      <c r="C69" s="57" t="s">
        <v>16</v>
      </c>
      <c r="D69" s="55"/>
      <c r="E69" s="55"/>
      <c r="F69" s="55"/>
      <c r="G69" s="55"/>
      <c r="H69" s="55"/>
      <c r="I69" s="150"/>
      <c r="J69" s="55"/>
      <c r="K69" s="55"/>
      <c r="L69" s="53"/>
    </row>
    <row r="70" spans="2:63" s="1" customFormat="1" ht="22.5" customHeight="1" x14ac:dyDescent="0.3">
      <c r="B70" s="33"/>
      <c r="C70" s="55"/>
      <c r="D70" s="55"/>
      <c r="E70" s="274" t="str">
        <f>E7</f>
        <v>ZŠ a MŠ podlahové krytiny</v>
      </c>
      <c r="F70" s="255"/>
      <c r="G70" s="255"/>
      <c r="H70" s="255"/>
      <c r="I70" s="150"/>
      <c r="J70" s="55"/>
      <c r="K70" s="55"/>
      <c r="L70" s="53"/>
    </row>
    <row r="71" spans="2:63" s="1" customFormat="1" ht="14.45" customHeight="1" x14ac:dyDescent="0.3">
      <c r="B71" s="33"/>
      <c r="C71" s="57" t="s">
        <v>110</v>
      </c>
      <c r="D71" s="55"/>
      <c r="E71" s="55"/>
      <c r="F71" s="55"/>
      <c r="G71" s="55"/>
      <c r="H71" s="55"/>
      <c r="I71" s="150"/>
      <c r="J71" s="55"/>
      <c r="K71" s="55"/>
      <c r="L71" s="53"/>
    </row>
    <row r="72" spans="2:63" s="1" customFormat="1" ht="23.25" customHeight="1" x14ac:dyDescent="0.3">
      <c r="B72" s="33"/>
      <c r="C72" s="55"/>
      <c r="D72" s="55"/>
      <c r="E72" s="252" t="str">
        <f>E9</f>
        <v>15. - Schola Humanitas, Ukrajinská 379</v>
      </c>
      <c r="F72" s="255"/>
      <c r="G72" s="255"/>
      <c r="H72" s="255"/>
      <c r="I72" s="150"/>
      <c r="J72" s="55"/>
      <c r="K72" s="55"/>
      <c r="L72" s="53"/>
    </row>
    <row r="73" spans="2:63" s="1" customFormat="1" ht="6.95" customHeight="1" x14ac:dyDescent="0.3">
      <c r="B73" s="33"/>
      <c r="C73" s="55"/>
      <c r="D73" s="55"/>
      <c r="E73" s="55"/>
      <c r="F73" s="55"/>
      <c r="G73" s="55"/>
      <c r="H73" s="55"/>
      <c r="I73" s="150"/>
      <c r="J73" s="55"/>
      <c r="K73" s="55"/>
      <c r="L73" s="53"/>
    </row>
    <row r="74" spans="2:63" s="1" customFormat="1" ht="18" customHeight="1" x14ac:dyDescent="0.3">
      <c r="B74" s="33"/>
      <c r="C74" s="57" t="s">
        <v>22</v>
      </c>
      <c r="D74" s="55"/>
      <c r="E74" s="55"/>
      <c r="F74" s="151" t="str">
        <f>F12</f>
        <v>Litvínov</v>
      </c>
      <c r="G74" s="55"/>
      <c r="H74" s="55"/>
      <c r="I74" s="152" t="s">
        <v>24</v>
      </c>
      <c r="J74" s="65" t="str">
        <f>IF(J12="","",J12)</f>
        <v>13.10.2016</v>
      </c>
      <c r="K74" s="55"/>
      <c r="L74" s="53"/>
    </row>
    <row r="75" spans="2:63" s="1" customFormat="1" ht="6.95" customHeight="1" x14ac:dyDescent="0.3">
      <c r="B75" s="33"/>
      <c r="C75" s="55"/>
      <c r="D75" s="55"/>
      <c r="E75" s="55"/>
      <c r="F75" s="55"/>
      <c r="G75" s="55"/>
      <c r="H75" s="55"/>
      <c r="I75" s="150"/>
      <c r="J75" s="55"/>
      <c r="K75" s="55"/>
      <c r="L75" s="53"/>
    </row>
    <row r="76" spans="2:63" s="1" customFormat="1" x14ac:dyDescent="0.3">
      <c r="B76" s="33"/>
      <c r="C76" s="57" t="s">
        <v>28</v>
      </c>
      <c r="D76" s="55"/>
      <c r="E76" s="55"/>
      <c r="F76" s="151" t="str">
        <f>E15</f>
        <v>Město Litvínov</v>
      </c>
      <c r="G76" s="55"/>
      <c r="H76" s="55"/>
      <c r="I76" s="152" t="s">
        <v>34</v>
      </c>
      <c r="J76" s="151" t="str">
        <f>E21</f>
        <v xml:space="preserve"> </v>
      </c>
      <c r="K76" s="55"/>
      <c r="L76" s="53"/>
    </row>
    <row r="77" spans="2:63" s="1" customFormat="1" ht="14.45" customHeight="1" x14ac:dyDescent="0.3">
      <c r="B77" s="33"/>
      <c r="C77" s="57" t="s">
        <v>32</v>
      </c>
      <c r="D77" s="55"/>
      <c r="E77" s="55"/>
      <c r="F77" s="151" t="str">
        <f>IF(E18="","",E18)</f>
        <v/>
      </c>
      <c r="G77" s="55"/>
      <c r="H77" s="55"/>
      <c r="I77" s="150"/>
      <c r="J77" s="55"/>
      <c r="K77" s="55"/>
      <c r="L77" s="53"/>
    </row>
    <row r="78" spans="2:63" s="1" customFormat="1" ht="10.35" customHeight="1" x14ac:dyDescent="0.3">
      <c r="B78" s="33"/>
      <c r="C78" s="55"/>
      <c r="D78" s="55"/>
      <c r="E78" s="55"/>
      <c r="F78" s="55"/>
      <c r="G78" s="55"/>
      <c r="H78" s="55"/>
      <c r="I78" s="150"/>
      <c r="J78" s="55"/>
      <c r="K78" s="55"/>
      <c r="L78" s="53"/>
    </row>
    <row r="79" spans="2:63" s="9" customFormat="1" ht="29.25" customHeight="1" x14ac:dyDescent="0.3">
      <c r="B79" s="153"/>
      <c r="C79" s="154" t="s">
        <v>122</v>
      </c>
      <c r="D79" s="155" t="s">
        <v>57</v>
      </c>
      <c r="E79" s="155" t="s">
        <v>53</v>
      </c>
      <c r="F79" s="155" t="s">
        <v>123</v>
      </c>
      <c r="G79" s="155" t="s">
        <v>124</v>
      </c>
      <c r="H79" s="155" t="s">
        <v>125</v>
      </c>
      <c r="I79" s="156" t="s">
        <v>126</v>
      </c>
      <c r="J79" s="155" t="s">
        <v>114</v>
      </c>
      <c r="K79" s="157" t="s">
        <v>127</v>
      </c>
      <c r="L79" s="158"/>
      <c r="M79" s="73" t="s">
        <v>128</v>
      </c>
      <c r="N79" s="74" t="s">
        <v>42</v>
      </c>
      <c r="O79" s="74" t="s">
        <v>129</v>
      </c>
      <c r="P79" s="74" t="s">
        <v>130</v>
      </c>
      <c r="Q79" s="74" t="s">
        <v>131</v>
      </c>
      <c r="R79" s="74" t="s">
        <v>132</v>
      </c>
      <c r="S79" s="74" t="s">
        <v>133</v>
      </c>
      <c r="T79" s="75" t="s">
        <v>134</v>
      </c>
    </row>
    <row r="80" spans="2:63" s="1" customFormat="1" ht="29.25" customHeight="1" x14ac:dyDescent="0.35">
      <c r="B80" s="33"/>
      <c r="C80" s="79" t="s">
        <v>115</v>
      </c>
      <c r="D80" s="55"/>
      <c r="E80" s="55"/>
      <c r="F80" s="55"/>
      <c r="G80" s="55"/>
      <c r="H80" s="55"/>
      <c r="I80" s="150"/>
      <c r="J80" s="159">
        <f>BK80</f>
        <v>0</v>
      </c>
      <c r="K80" s="55"/>
      <c r="L80" s="53"/>
      <c r="M80" s="76"/>
      <c r="N80" s="77"/>
      <c r="O80" s="77"/>
      <c r="P80" s="160">
        <f>P81+P87</f>
        <v>0</v>
      </c>
      <c r="Q80" s="77"/>
      <c r="R80" s="160">
        <f>R81+R87</f>
        <v>1.7059431999999999</v>
      </c>
      <c r="S80" s="77"/>
      <c r="T80" s="161">
        <f>T81+T87</f>
        <v>0.52107499999999995</v>
      </c>
      <c r="AT80" s="16" t="s">
        <v>71</v>
      </c>
      <c r="AU80" s="16" t="s">
        <v>116</v>
      </c>
      <c r="BK80" s="162">
        <f>BK81+BK87</f>
        <v>0</v>
      </c>
    </row>
    <row r="81" spans="2:65" s="10" customFormat="1" ht="37.35" customHeight="1" x14ac:dyDescent="0.35">
      <c r="B81" s="163"/>
      <c r="C81" s="164"/>
      <c r="D81" s="165" t="s">
        <v>71</v>
      </c>
      <c r="E81" s="166" t="s">
        <v>135</v>
      </c>
      <c r="F81" s="166" t="s">
        <v>136</v>
      </c>
      <c r="G81" s="164"/>
      <c r="H81" s="164"/>
      <c r="I81" s="167"/>
      <c r="J81" s="168">
        <f>BK81</f>
        <v>0</v>
      </c>
      <c r="K81" s="164"/>
      <c r="L81" s="169"/>
      <c r="M81" s="170"/>
      <c r="N81" s="171"/>
      <c r="O81" s="171"/>
      <c r="P81" s="172">
        <f>P82</f>
        <v>0</v>
      </c>
      <c r="Q81" s="171"/>
      <c r="R81" s="172">
        <f>R82</f>
        <v>0</v>
      </c>
      <c r="S81" s="171"/>
      <c r="T81" s="173">
        <f>T82</f>
        <v>0</v>
      </c>
      <c r="AR81" s="174" t="s">
        <v>14</v>
      </c>
      <c r="AT81" s="175" t="s">
        <v>71</v>
      </c>
      <c r="AU81" s="175" t="s">
        <v>72</v>
      </c>
      <c r="AY81" s="174" t="s">
        <v>137</v>
      </c>
      <c r="BK81" s="176">
        <f>BK82</f>
        <v>0</v>
      </c>
    </row>
    <row r="82" spans="2:65" s="10" customFormat="1" ht="19.899999999999999" customHeight="1" x14ac:dyDescent="0.3">
      <c r="B82" s="163"/>
      <c r="C82" s="164"/>
      <c r="D82" s="177" t="s">
        <v>71</v>
      </c>
      <c r="E82" s="178" t="s">
        <v>138</v>
      </c>
      <c r="F82" s="178" t="s">
        <v>139</v>
      </c>
      <c r="G82" s="164"/>
      <c r="H82" s="164"/>
      <c r="I82" s="167"/>
      <c r="J82" s="179">
        <f>BK82</f>
        <v>0</v>
      </c>
      <c r="K82" s="164"/>
      <c r="L82" s="169"/>
      <c r="M82" s="170"/>
      <c r="N82" s="171"/>
      <c r="O82" s="171"/>
      <c r="P82" s="172">
        <f>SUM(P83:P86)</f>
        <v>0</v>
      </c>
      <c r="Q82" s="171"/>
      <c r="R82" s="172">
        <f>SUM(R83:R86)</f>
        <v>0</v>
      </c>
      <c r="S82" s="171"/>
      <c r="T82" s="173">
        <f>SUM(T83:T86)</f>
        <v>0</v>
      </c>
      <c r="AR82" s="174" t="s">
        <v>14</v>
      </c>
      <c r="AT82" s="175" t="s">
        <v>71</v>
      </c>
      <c r="AU82" s="175" t="s">
        <v>14</v>
      </c>
      <c r="AY82" s="174" t="s">
        <v>137</v>
      </c>
      <c r="BK82" s="176">
        <f>SUM(BK83:BK86)</f>
        <v>0</v>
      </c>
    </row>
    <row r="83" spans="2:65" s="1" customFormat="1" ht="31.5" customHeight="1" x14ac:dyDescent="0.3">
      <c r="B83" s="33"/>
      <c r="C83" s="180" t="s">
        <v>14</v>
      </c>
      <c r="D83" s="180" t="s">
        <v>140</v>
      </c>
      <c r="E83" s="181" t="s">
        <v>141</v>
      </c>
      <c r="F83" s="182" t="s">
        <v>142</v>
      </c>
      <c r="G83" s="183" t="s">
        <v>143</v>
      </c>
      <c r="H83" s="184">
        <v>0.52100000000000002</v>
      </c>
      <c r="I83" s="185"/>
      <c r="J83" s="186">
        <f>ROUND(I83*H83,2)</f>
        <v>0</v>
      </c>
      <c r="K83" s="182" t="s">
        <v>144</v>
      </c>
      <c r="L83" s="53"/>
      <c r="M83" s="187" t="s">
        <v>20</v>
      </c>
      <c r="N83" s="188" t="s">
        <v>43</v>
      </c>
      <c r="O83" s="34"/>
      <c r="P83" s="189">
        <f>O83*H83</f>
        <v>0</v>
      </c>
      <c r="Q83" s="189">
        <v>0</v>
      </c>
      <c r="R83" s="189">
        <f>Q83*H83</f>
        <v>0</v>
      </c>
      <c r="S83" s="189">
        <v>0</v>
      </c>
      <c r="T83" s="190">
        <f>S83*H83</f>
        <v>0</v>
      </c>
      <c r="AR83" s="16" t="s">
        <v>145</v>
      </c>
      <c r="AT83" s="16" t="s">
        <v>140</v>
      </c>
      <c r="AU83" s="16" t="s">
        <v>80</v>
      </c>
      <c r="AY83" s="16" t="s">
        <v>137</v>
      </c>
      <c r="BE83" s="191">
        <f>IF(N83="základní",J83,0)</f>
        <v>0</v>
      </c>
      <c r="BF83" s="191">
        <f>IF(N83="snížená",J83,0)</f>
        <v>0</v>
      </c>
      <c r="BG83" s="191">
        <f>IF(N83="zákl. přenesená",J83,0)</f>
        <v>0</v>
      </c>
      <c r="BH83" s="191">
        <f>IF(N83="sníž. přenesená",J83,0)</f>
        <v>0</v>
      </c>
      <c r="BI83" s="191">
        <f>IF(N83="nulová",J83,0)</f>
        <v>0</v>
      </c>
      <c r="BJ83" s="16" t="s">
        <v>14</v>
      </c>
      <c r="BK83" s="191">
        <f>ROUND(I83*H83,2)</f>
        <v>0</v>
      </c>
      <c r="BL83" s="16" t="s">
        <v>145</v>
      </c>
      <c r="BM83" s="16" t="s">
        <v>387</v>
      </c>
    </row>
    <row r="84" spans="2:65" s="1" customFormat="1" ht="31.5" customHeight="1" x14ac:dyDescent="0.3">
      <c r="B84" s="33"/>
      <c r="C84" s="180" t="s">
        <v>80</v>
      </c>
      <c r="D84" s="180" t="s">
        <v>140</v>
      </c>
      <c r="E84" s="181" t="s">
        <v>147</v>
      </c>
      <c r="F84" s="182" t="s">
        <v>148</v>
      </c>
      <c r="G84" s="183" t="s">
        <v>143</v>
      </c>
      <c r="H84" s="184">
        <v>5.21</v>
      </c>
      <c r="I84" s="185"/>
      <c r="J84" s="186">
        <f>ROUND(I84*H84,2)</f>
        <v>0</v>
      </c>
      <c r="K84" s="182" t="s">
        <v>144</v>
      </c>
      <c r="L84" s="53"/>
      <c r="M84" s="187" t="s">
        <v>20</v>
      </c>
      <c r="N84" s="188" t="s">
        <v>43</v>
      </c>
      <c r="O84" s="34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AR84" s="16" t="s">
        <v>145</v>
      </c>
      <c r="AT84" s="16" t="s">
        <v>140</v>
      </c>
      <c r="AU84" s="16" t="s">
        <v>80</v>
      </c>
      <c r="AY84" s="16" t="s">
        <v>137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16" t="s">
        <v>14</v>
      </c>
      <c r="BK84" s="191">
        <f>ROUND(I84*H84,2)</f>
        <v>0</v>
      </c>
      <c r="BL84" s="16" t="s">
        <v>145</v>
      </c>
      <c r="BM84" s="16" t="s">
        <v>388</v>
      </c>
    </row>
    <row r="85" spans="2:65" s="11" customFormat="1" ht="13.5" x14ac:dyDescent="0.3">
      <c r="B85" s="192"/>
      <c r="C85" s="193"/>
      <c r="D85" s="194" t="s">
        <v>150</v>
      </c>
      <c r="E85" s="193"/>
      <c r="F85" s="195" t="s">
        <v>389</v>
      </c>
      <c r="G85" s="193"/>
      <c r="H85" s="196">
        <v>5.21</v>
      </c>
      <c r="I85" s="197"/>
      <c r="J85" s="193"/>
      <c r="K85" s="193"/>
      <c r="L85" s="198"/>
      <c r="M85" s="199"/>
      <c r="N85" s="200"/>
      <c r="O85" s="200"/>
      <c r="P85" s="200"/>
      <c r="Q85" s="200"/>
      <c r="R85" s="200"/>
      <c r="S85" s="200"/>
      <c r="T85" s="201"/>
      <c r="AT85" s="202" t="s">
        <v>150</v>
      </c>
      <c r="AU85" s="202" t="s">
        <v>80</v>
      </c>
      <c r="AV85" s="11" t="s">
        <v>80</v>
      </c>
      <c r="AW85" s="11" t="s">
        <v>4</v>
      </c>
      <c r="AX85" s="11" t="s">
        <v>14</v>
      </c>
      <c r="AY85" s="202" t="s">
        <v>137</v>
      </c>
    </row>
    <row r="86" spans="2:65" s="1" customFormat="1" ht="22.5" customHeight="1" x14ac:dyDescent="0.3">
      <c r="B86" s="33"/>
      <c r="C86" s="180" t="s">
        <v>152</v>
      </c>
      <c r="D86" s="180" t="s">
        <v>140</v>
      </c>
      <c r="E86" s="181" t="s">
        <v>153</v>
      </c>
      <c r="F86" s="182" t="s">
        <v>154</v>
      </c>
      <c r="G86" s="183" t="s">
        <v>143</v>
      </c>
      <c r="H86" s="184">
        <v>0.52100000000000002</v>
      </c>
      <c r="I86" s="185"/>
      <c r="J86" s="186">
        <f>ROUND(I86*H86,2)</f>
        <v>0</v>
      </c>
      <c r="K86" s="182" t="s">
        <v>144</v>
      </c>
      <c r="L86" s="53"/>
      <c r="M86" s="187" t="s">
        <v>20</v>
      </c>
      <c r="N86" s="188" t="s">
        <v>43</v>
      </c>
      <c r="O86" s="34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AR86" s="16" t="s">
        <v>145</v>
      </c>
      <c r="AT86" s="16" t="s">
        <v>140</v>
      </c>
      <c r="AU86" s="16" t="s">
        <v>80</v>
      </c>
      <c r="AY86" s="16" t="s">
        <v>137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6" t="s">
        <v>14</v>
      </c>
      <c r="BK86" s="191">
        <f>ROUND(I86*H86,2)</f>
        <v>0</v>
      </c>
      <c r="BL86" s="16" t="s">
        <v>145</v>
      </c>
      <c r="BM86" s="16" t="s">
        <v>390</v>
      </c>
    </row>
    <row r="87" spans="2:65" s="10" customFormat="1" ht="37.35" customHeight="1" x14ac:dyDescent="0.35">
      <c r="B87" s="163"/>
      <c r="C87" s="164"/>
      <c r="D87" s="165" t="s">
        <v>71</v>
      </c>
      <c r="E87" s="166" t="s">
        <v>156</v>
      </c>
      <c r="F87" s="166" t="s">
        <v>157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P88</f>
        <v>0</v>
      </c>
      <c r="Q87" s="171"/>
      <c r="R87" s="172">
        <f>R88</f>
        <v>1.7059431999999999</v>
      </c>
      <c r="S87" s="171"/>
      <c r="T87" s="173">
        <f>T88</f>
        <v>0.52107499999999995</v>
      </c>
      <c r="AR87" s="174" t="s">
        <v>80</v>
      </c>
      <c r="AT87" s="175" t="s">
        <v>71</v>
      </c>
      <c r="AU87" s="175" t="s">
        <v>72</v>
      </c>
      <c r="AY87" s="174" t="s">
        <v>137</v>
      </c>
      <c r="BK87" s="176">
        <f>BK88</f>
        <v>0</v>
      </c>
    </row>
    <row r="88" spans="2:65" s="10" customFormat="1" ht="19.899999999999999" customHeight="1" x14ac:dyDescent="0.3">
      <c r="B88" s="163"/>
      <c r="C88" s="164"/>
      <c r="D88" s="177" t="s">
        <v>71</v>
      </c>
      <c r="E88" s="178" t="s">
        <v>158</v>
      </c>
      <c r="F88" s="178" t="s">
        <v>159</v>
      </c>
      <c r="G88" s="164"/>
      <c r="H88" s="164"/>
      <c r="I88" s="167"/>
      <c r="J88" s="179">
        <f>BK88</f>
        <v>0</v>
      </c>
      <c r="K88" s="164"/>
      <c r="L88" s="169"/>
      <c r="M88" s="170"/>
      <c r="N88" s="171"/>
      <c r="O88" s="171"/>
      <c r="P88" s="172">
        <f>SUM(P89:P112)</f>
        <v>0</v>
      </c>
      <c r="Q88" s="171"/>
      <c r="R88" s="172">
        <f>SUM(R89:R112)</f>
        <v>1.7059431999999999</v>
      </c>
      <c r="S88" s="171"/>
      <c r="T88" s="173">
        <f>SUM(T89:T112)</f>
        <v>0.52107499999999995</v>
      </c>
      <c r="AR88" s="174" t="s">
        <v>80</v>
      </c>
      <c r="AT88" s="175" t="s">
        <v>71</v>
      </c>
      <c r="AU88" s="175" t="s">
        <v>14</v>
      </c>
      <c r="AY88" s="174" t="s">
        <v>137</v>
      </c>
      <c r="BK88" s="176">
        <f>SUM(BK89:BK112)</f>
        <v>0</v>
      </c>
    </row>
    <row r="89" spans="2:65" s="1" customFormat="1" ht="22.5" customHeight="1" x14ac:dyDescent="0.3">
      <c r="B89" s="33"/>
      <c r="C89" s="180" t="s">
        <v>145</v>
      </c>
      <c r="D89" s="180" t="s">
        <v>140</v>
      </c>
      <c r="E89" s="181" t="s">
        <v>160</v>
      </c>
      <c r="F89" s="182" t="s">
        <v>161</v>
      </c>
      <c r="G89" s="183" t="s">
        <v>162</v>
      </c>
      <c r="H89" s="184">
        <v>201.47</v>
      </c>
      <c r="I89" s="185"/>
      <c r="J89" s="186">
        <f>ROUND(I89*H89,2)</f>
        <v>0</v>
      </c>
      <c r="K89" s="182" t="s">
        <v>144</v>
      </c>
      <c r="L89" s="53"/>
      <c r="M89" s="187" t="s">
        <v>20</v>
      </c>
      <c r="N89" s="188" t="s">
        <v>43</v>
      </c>
      <c r="O89" s="34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16" t="s">
        <v>163</v>
      </c>
      <c r="AT89" s="16" t="s">
        <v>140</v>
      </c>
      <c r="AU89" s="16" t="s">
        <v>80</v>
      </c>
      <c r="AY89" s="16" t="s">
        <v>137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6" t="s">
        <v>14</v>
      </c>
      <c r="BK89" s="191">
        <f>ROUND(I89*H89,2)</f>
        <v>0</v>
      </c>
      <c r="BL89" s="16" t="s">
        <v>163</v>
      </c>
      <c r="BM89" s="16" t="s">
        <v>391</v>
      </c>
    </row>
    <row r="90" spans="2:65" s="1" customFormat="1" ht="31.5" customHeight="1" x14ac:dyDescent="0.3">
      <c r="B90" s="33"/>
      <c r="C90" s="180" t="s">
        <v>165</v>
      </c>
      <c r="D90" s="180" t="s">
        <v>140</v>
      </c>
      <c r="E90" s="181" t="s">
        <v>166</v>
      </c>
      <c r="F90" s="182" t="s">
        <v>167</v>
      </c>
      <c r="G90" s="183" t="s">
        <v>162</v>
      </c>
      <c r="H90" s="184">
        <v>201.47</v>
      </c>
      <c r="I90" s="185"/>
      <c r="J90" s="186">
        <f>ROUND(I90*H90,2)</f>
        <v>0</v>
      </c>
      <c r="K90" s="182" t="s">
        <v>144</v>
      </c>
      <c r="L90" s="53"/>
      <c r="M90" s="187" t="s">
        <v>20</v>
      </c>
      <c r="N90" s="188" t="s">
        <v>43</v>
      </c>
      <c r="O90" s="34"/>
      <c r="P90" s="189">
        <f>O90*H90</f>
        <v>0</v>
      </c>
      <c r="Q90" s="189">
        <v>3.0000000000000001E-5</v>
      </c>
      <c r="R90" s="189">
        <f>Q90*H90</f>
        <v>6.0441000000000002E-3</v>
      </c>
      <c r="S90" s="189">
        <v>0</v>
      </c>
      <c r="T90" s="190">
        <f>S90*H90</f>
        <v>0</v>
      </c>
      <c r="AR90" s="16" t="s">
        <v>163</v>
      </c>
      <c r="AT90" s="16" t="s">
        <v>140</v>
      </c>
      <c r="AU90" s="16" t="s">
        <v>80</v>
      </c>
      <c r="AY90" s="16" t="s">
        <v>137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6" t="s">
        <v>14</v>
      </c>
      <c r="BK90" s="191">
        <f>ROUND(I90*H90,2)</f>
        <v>0</v>
      </c>
      <c r="BL90" s="16" t="s">
        <v>163</v>
      </c>
      <c r="BM90" s="16" t="s">
        <v>392</v>
      </c>
    </row>
    <row r="91" spans="2:65" s="1" customFormat="1" ht="31.5" customHeight="1" x14ac:dyDescent="0.3">
      <c r="B91" s="33"/>
      <c r="C91" s="180" t="s">
        <v>169</v>
      </c>
      <c r="D91" s="180" t="s">
        <v>140</v>
      </c>
      <c r="E91" s="181" t="s">
        <v>170</v>
      </c>
      <c r="F91" s="182" t="s">
        <v>171</v>
      </c>
      <c r="G91" s="183" t="s">
        <v>162</v>
      </c>
      <c r="H91" s="184">
        <v>201.47</v>
      </c>
      <c r="I91" s="185"/>
      <c r="J91" s="186">
        <f>ROUND(I91*H91,2)</f>
        <v>0</v>
      </c>
      <c r="K91" s="182" t="s">
        <v>144</v>
      </c>
      <c r="L91" s="53"/>
      <c r="M91" s="187" t="s">
        <v>20</v>
      </c>
      <c r="N91" s="188" t="s">
        <v>43</v>
      </c>
      <c r="O91" s="34"/>
      <c r="P91" s="189">
        <f>O91*H91</f>
        <v>0</v>
      </c>
      <c r="Q91" s="189">
        <v>4.5500000000000002E-3</v>
      </c>
      <c r="R91" s="189">
        <f>Q91*H91</f>
        <v>0.91668850000000002</v>
      </c>
      <c r="S91" s="189">
        <v>0</v>
      </c>
      <c r="T91" s="190">
        <f>S91*H91</f>
        <v>0</v>
      </c>
      <c r="AR91" s="16" t="s">
        <v>163</v>
      </c>
      <c r="AT91" s="16" t="s">
        <v>140</v>
      </c>
      <c r="AU91" s="16" t="s">
        <v>80</v>
      </c>
      <c r="AY91" s="16" t="s">
        <v>137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6" t="s">
        <v>14</v>
      </c>
      <c r="BK91" s="191">
        <f>ROUND(I91*H91,2)</f>
        <v>0</v>
      </c>
      <c r="BL91" s="16" t="s">
        <v>163</v>
      </c>
      <c r="BM91" s="16" t="s">
        <v>393</v>
      </c>
    </row>
    <row r="92" spans="2:65" s="1" customFormat="1" ht="22.5" customHeight="1" x14ac:dyDescent="0.3">
      <c r="B92" s="33"/>
      <c r="C92" s="180" t="s">
        <v>173</v>
      </c>
      <c r="D92" s="180" t="s">
        <v>140</v>
      </c>
      <c r="E92" s="181" t="s">
        <v>174</v>
      </c>
      <c r="F92" s="182" t="s">
        <v>175</v>
      </c>
      <c r="G92" s="183" t="s">
        <v>162</v>
      </c>
      <c r="H92" s="184">
        <v>201.47</v>
      </c>
      <c r="I92" s="185"/>
      <c r="J92" s="186">
        <f>ROUND(I92*H92,2)</f>
        <v>0</v>
      </c>
      <c r="K92" s="182" t="s">
        <v>144</v>
      </c>
      <c r="L92" s="53"/>
      <c r="M92" s="187" t="s">
        <v>20</v>
      </c>
      <c r="N92" s="188" t="s">
        <v>43</v>
      </c>
      <c r="O92" s="34"/>
      <c r="P92" s="189">
        <f>O92*H92</f>
        <v>0</v>
      </c>
      <c r="Q92" s="189">
        <v>0</v>
      </c>
      <c r="R92" s="189">
        <f>Q92*H92</f>
        <v>0</v>
      </c>
      <c r="S92" s="189">
        <v>2.5000000000000001E-3</v>
      </c>
      <c r="T92" s="190">
        <f>S92*H92</f>
        <v>0.50367499999999998</v>
      </c>
      <c r="AR92" s="16" t="s">
        <v>163</v>
      </c>
      <c r="AT92" s="16" t="s">
        <v>140</v>
      </c>
      <c r="AU92" s="16" t="s">
        <v>80</v>
      </c>
      <c r="AY92" s="16" t="s">
        <v>137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6" t="s">
        <v>14</v>
      </c>
      <c r="BK92" s="191">
        <f>ROUND(I92*H92,2)</f>
        <v>0</v>
      </c>
      <c r="BL92" s="16" t="s">
        <v>163</v>
      </c>
      <c r="BM92" s="16" t="s">
        <v>394</v>
      </c>
    </row>
    <row r="93" spans="2:65" s="1" customFormat="1" ht="31.5" customHeight="1" x14ac:dyDescent="0.3">
      <c r="B93" s="33"/>
      <c r="C93" s="180" t="s">
        <v>177</v>
      </c>
      <c r="D93" s="180" t="s">
        <v>140</v>
      </c>
      <c r="E93" s="181" t="s">
        <v>178</v>
      </c>
      <c r="F93" s="182" t="s">
        <v>179</v>
      </c>
      <c r="G93" s="183" t="s">
        <v>162</v>
      </c>
      <c r="H93" s="184">
        <v>201.47</v>
      </c>
      <c r="I93" s="185"/>
      <c r="J93" s="186">
        <f>ROUND(I93*H93,2)</f>
        <v>0</v>
      </c>
      <c r="K93" s="182" t="s">
        <v>144</v>
      </c>
      <c r="L93" s="53"/>
      <c r="M93" s="187" t="s">
        <v>20</v>
      </c>
      <c r="N93" s="188" t="s">
        <v>43</v>
      </c>
      <c r="O93" s="34"/>
      <c r="P93" s="189">
        <f>O93*H93</f>
        <v>0</v>
      </c>
      <c r="Q93" s="189">
        <v>2.9999999999999997E-4</v>
      </c>
      <c r="R93" s="189">
        <f>Q93*H93</f>
        <v>6.0440999999999995E-2</v>
      </c>
      <c r="S93" s="189">
        <v>0</v>
      </c>
      <c r="T93" s="190">
        <f>S93*H93</f>
        <v>0</v>
      </c>
      <c r="AR93" s="16" t="s">
        <v>163</v>
      </c>
      <c r="AT93" s="16" t="s">
        <v>140</v>
      </c>
      <c r="AU93" s="16" t="s">
        <v>80</v>
      </c>
      <c r="AY93" s="16" t="s">
        <v>137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6" t="s">
        <v>14</v>
      </c>
      <c r="BK93" s="191">
        <f>ROUND(I93*H93,2)</f>
        <v>0</v>
      </c>
      <c r="BL93" s="16" t="s">
        <v>163</v>
      </c>
      <c r="BM93" s="16" t="s">
        <v>395</v>
      </c>
    </row>
    <row r="94" spans="2:65" s="11" customFormat="1" ht="13.5" x14ac:dyDescent="0.3">
      <c r="B94" s="192"/>
      <c r="C94" s="193"/>
      <c r="D94" s="203" t="s">
        <v>150</v>
      </c>
      <c r="E94" s="204" t="s">
        <v>20</v>
      </c>
      <c r="F94" s="205" t="s">
        <v>396</v>
      </c>
      <c r="G94" s="193"/>
      <c r="H94" s="206">
        <v>25.92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150</v>
      </c>
      <c r="AU94" s="202" t="s">
        <v>80</v>
      </c>
      <c r="AV94" s="11" t="s">
        <v>80</v>
      </c>
      <c r="AW94" s="11" t="s">
        <v>36</v>
      </c>
      <c r="AX94" s="11" t="s">
        <v>72</v>
      </c>
      <c r="AY94" s="202" t="s">
        <v>137</v>
      </c>
    </row>
    <row r="95" spans="2:65" s="11" customFormat="1" ht="13.5" x14ac:dyDescent="0.3">
      <c r="B95" s="192"/>
      <c r="C95" s="193"/>
      <c r="D95" s="203" t="s">
        <v>150</v>
      </c>
      <c r="E95" s="204" t="s">
        <v>20</v>
      </c>
      <c r="F95" s="205" t="s">
        <v>397</v>
      </c>
      <c r="G95" s="193"/>
      <c r="H95" s="206">
        <v>29.64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150</v>
      </c>
      <c r="AU95" s="202" t="s">
        <v>80</v>
      </c>
      <c r="AV95" s="11" t="s">
        <v>80</v>
      </c>
      <c r="AW95" s="11" t="s">
        <v>36</v>
      </c>
      <c r="AX95" s="11" t="s">
        <v>72</v>
      </c>
      <c r="AY95" s="202" t="s">
        <v>137</v>
      </c>
    </row>
    <row r="96" spans="2:65" s="11" customFormat="1" ht="13.5" x14ac:dyDescent="0.3">
      <c r="B96" s="192"/>
      <c r="C96" s="193"/>
      <c r="D96" s="203" t="s">
        <v>150</v>
      </c>
      <c r="E96" s="204" t="s">
        <v>20</v>
      </c>
      <c r="F96" s="205" t="s">
        <v>398</v>
      </c>
      <c r="G96" s="193"/>
      <c r="H96" s="206">
        <v>40.799999999999997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150</v>
      </c>
      <c r="AU96" s="202" t="s">
        <v>80</v>
      </c>
      <c r="AV96" s="11" t="s">
        <v>80</v>
      </c>
      <c r="AW96" s="11" t="s">
        <v>36</v>
      </c>
      <c r="AX96" s="11" t="s">
        <v>72</v>
      </c>
      <c r="AY96" s="202" t="s">
        <v>137</v>
      </c>
    </row>
    <row r="97" spans="2:65" s="11" customFormat="1" ht="13.5" x14ac:dyDescent="0.3">
      <c r="B97" s="192"/>
      <c r="C97" s="193"/>
      <c r="D97" s="203" t="s">
        <v>150</v>
      </c>
      <c r="E97" s="204" t="s">
        <v>20</v>
      </c>
      <c r="F97" s="205" t="s">
        <v>399</v>
      </c>
      <c r="G97" s="193"/>
      <c r="H97" s="206">
        <v>35.840000000000003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150</v>
      </c>
      <c r="AU97" s="202" t="s">
        <v>80</v>
      </c>
      <c r="AV97" s="11" t="s">
        <v>80</v>
      </c>
      <c r="AW97" s="11" t="s">
        <v>36</v>
      </c>
      <c r="AX97" s="11" t="s">
        <v>72</v>
      </c>
      <c r="AY97" s="202" t="s">
        <v>137</v>
      </c>
    </row>
    <row r="98" spans="2:65" s="11" customFormat="1" ht="13.5" x14ac:dyDescent="0.3">
      <c r="B98" s="192"/>
      <c r="C98" s="193"/>
      <c r="D98" s="203" t="s">
        <v>150</v>
      </c>
      <c r="E98" s="204" t="s">
        <v>20</v>
      </c>
      <c r="F98" s="205" t="s">
        <v>400</v>
      </c>
      <c r="G98" s="193"/>
      <c r="H98" s="206">
        <v>23.69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150</v>
      </c>
      <c r="AU98" s="202" t="s">
        <v>80</v>
      </c>
      <c r="AV98" s="11" t="s">
        <v>80</v>
      </c>
      <c r="AW98" s="11" t="s">
        <v>36</v>
      </c>
      <c r="AX98" s="11" t="s">
        <v>72</v>
      </c>
      <c r="AY98" s="202" t="s">
        <v>137</v>
      </c>
    </row>
    <row r="99" spans="2:65" s="11" customFormat="1" ht="13.5" x14ac:dyDescent="0.3">
      <c r="B99" s="192"/>
      <c r="C99" s="193"/>
      <c r="D99" s="203" t="s">
        <v>150</v>
      </c>
      <c r="E99" s="204" t="s">
        <v>20</v>
      </c>
      <c r="F99" s="205" t="s">
        <v>401</v>
      </c>
      <c r="G99" s="193"/>
      <c r="H99" s="206">
        <v>24.08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150</v>
      </c>
      <c r="AU99" s="202" t="s">
        <v>80</v>
      </c>
      <c r="AV99" s="11" t="s">
        <v>80</v>
      </c>
      <c r="AW99" s="11" t="s">
        <v>36</v>
      </c>
      <c r="AX99" s="11" t="s">
        <v>72</v>
      </c>
      <c r="AY99" s="202" t="s">
        <v>137</v>
      </c>
    </row>
    <row r="100" spans="2:65" s="11" customFormat="1" ht="13.5" x14ac:dyDescent="0.3">
      <c r="B100" s="192"/>
      <c r="C100" s="193"/>
      <c r="D100" s="203" t="s">
        <v>150</v>
      </c>
      <c r="E100" s="204" t="s">
        <v>20</v>
      </c>
      <c r="F100" s="205" t="s">
        <v>402</v>
      </c>
      <c r="G100" s="193"/>
      <c r="H100" s="206">
        <v>21.5</v>
      </c>
      <c r="I100" s="197"/>
      <c r="J100" s="193"/>
      <c r="K100" s="193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150</v>
      </c>
      <c r="AU100" s="202" t="s">
        <v>80</v>
      </c>
      <c r="AV100" s="11" t="s">
        <v>80</v>
      </c>
      <c r="AW100" s="11" t="s">
        <v>36</v>
      </c>
      <c r="AX100" s="11" t="s">
        <v>72</v>
      </c>
      <c r="AY100" s="202" t="s">
        <v>137</v>
      </c>
    </row>
    <row r="101" spans="2:65" s="12" customFormat="1" ht="13.5" x14ac:dyDescent="0.3">
      <c r="B101" s="207"/>
      <c r="C101" s="208"/>
      <c r="D101" s="194" t="s">
        <v>150</v>
      </c>
      <c r="E101" s="209" t="s">
        <v>20</v>
      </c>
      <c r="F101" s="210" t="s">
        <v>182</v>
      </c>
      <c r="G101" s="208"/>
      <c r="H101" s="211">
        <v>201.47</v>
      </c>
      <c r="I101" s="212"/>
      <c r="J101" s="208"/>
      <c r="K101" s="208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150</v>
      </c>
      <c r="AU101" s="217" t="s">
        <v>80</v>
      </c>
      <c r="AV101" s="12" t="s">
        <v>145</v>
      </c>
      <c r="AW101" s="12" t="s">
        <v>36</v>
      </c>
      <c r="AX101" s="12" t="s">
        <v>14</v>
      </c>
      <c r="AY101" s="217" t="s">
        <v>137</v>
      </c>
    </row>
    <row r="102" spans="2:65" s="1" customFormat="1" ht="44.25" customHeight="1" x14ac:dyDescent="0.3">
      <c r="B102" s="33"/>
      <c r="C102" s="218" t="s">
        <v>183</v>
      </c>
      <c r="D102" s="218" t="s">
        <v>184</v>
      </c>
      <c r="E102" s="219" t="s">
        <v>185</v>
      </c>
      <c r="F102" s="220" t="s">
        <v>186</v>
      </c>
      <c r="G102" s="221" t="s">
        <v>162</v>
      </c>
      <c r="H102" s="222">
        <v>221.61699999999999</v>
      </c>
      <c r="I102" s="223"/>
      <c r="J102" s="224">
        <f>ROUND(I102*H102,2)</f>
        <v>0</v>
      </c>
      <c r="K102" s="220" t="s">
        <v>20</v>
      </c>
      <c r="L102" s="225"/>
      <c r="M102" s="226" t="s">
        <v>20</v>
      </c>
      <c r="N102" s="227" t="s">
        <v>43</v>
      </c>
      <c r="O102" s="34"/>
      <c r="P102" s="189">
        <f>O102*H102</f>
        <v>0</v>
      </c>
      <c r="Q102" s="189">
        <v>3.2000000000000002E-3</v>
      </c>
      <c r="R102" s="189">
        <f>Q102*H102</f>
        <v>0.70917439999999998</v>
      </c>
      <c r="S102" s="189">
        <v>0</v>
      </c>
      <c r="T102" s="190">
        <f>S102*H102</f>
        <v>0</v>
      </c>
      <c r="AR102" s="16" t="s">
        <v>187</v>
      </c>
      <c r="AT102" s="16" t="s">
        <v>184</v>
      </c>
      <c r="AU102" s="16" t="s">
        <v>80</v>
      </c>
      <c r="AY102" s="16" t="s">
        <v>137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6" t="s">
        <v>14</v>
      </c>
      <c r="BK102" s="191">
        <f>ROUND(I102*H102,2)</f>
        <v>0</v>
      </c>
      <c r="BL102" s="16" t="s">
        <v>163</v>
      </c>
      <c r="BM102" s="16" t="s">
        <v>403</v>
      </c>
    </row>
    <row r="103" spans="2:65" s="11" customFormat="1" ht="13.5" x14ac:dyDescent="0.3">
      <c r="B103" s="192"/>
      <c r="C103" s="193"/>
      <c r="D103" s="194" t="s">
        <v>150</v>
      </c>
      <c r="E103" s="193"/>
      <c r="F103" s="195" t="s">
        <v>404</v>
      </c>
      <c r="G103" s="193"/>
      <c r="H103" s="196">
        <v>221.61699999999999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150</v>
      </c>
      <c r="AU103" s="202" t="s">
        <v>80</v>
      </c>
      <c r="AV103" s="11" t="s">
        <v>80</v>
      </c>
      <c r="AW103" s="11" t="s">
        <v>4</v>
      </c>
      <c r="AX103" s="11" t="s">
        <v>14</v>
      </c>
      <c r="AY103" s="202" t="s">
        <v>137</v>
      </c>
    </row>
    <row r="104" spans="2:65" s="1" customFormat="1" ht="22.5" customHeight="1" x14ac:dyDescent="0.3">
      <c r="B104" s="33"/>
      <c r="C104" s="180" t="s">
        <v>26</v>
      </c>
      <c r="D104" s="180" t="s">
        <v>140</v>
      </c>
      <c r="E104" s="181" t="s">
        <v>190</v>
      </c>
      <c r="F104" s="182" t="s">
        <v>191</v>
      </c>
      <c r="G104" s="183" t="s">
        <v>192</v>
      </c>
      <c r="H104" s="184">
        <v>72</v>
      </c>
      <c r="I104" s="185"/>
      <c r="J104" s="186">
        <f>ROUND(I104*H104,2)</f>
        <v>0</v>
      </c>
      <c r="K104" s="182" t="s">
        <v>144</v>
      </c>
      <c r="L104" s="53"/>
      <c r="M104" s="187" t="s">
        <v>20</v>
      </c>
      <c r="N104" s="188" t="s">
        <v>43</v>
      </c>
      <c r="O104" s="34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16" t="s">
        <v>163</v>
      </c>
      <c r="AT104" s="16" t="s">
        <v>140</v>
      </c>
      <c r="AU104" s="16" t="s">
        <v>80</v>
      </c>
      <c r="AY104" s="16" t="s">
        <v>137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6" t="s">
        <v>14</v>
      </c>
      <c r="BK104" s="191">
        <f>ROUND(I104*H104,2)</f>
        <v>0</v>
      </c>
      <c r="BL104" s="16" t="s">
        <v>163</v>
      </c>
      <c r="BM104" s="16" t="s">
        <v>405</v>
      </c>
    </row>
    <row r="105" spans="2:65" s="1" customFormat="1" ht="22.5" customHeight="1" x14ac:dyDescent="0.3">
      <c r="B105" s="33"/>
      <c r="C105" s="180" t="s">
        <v>194</v>
      </c>
      <c r="D105" s="180" t="s">
        <v>140</v>
      </c>
      <c r="E105" s="181" t="s">
        <v>195</v>
      </c>
      <c r="F105" s="182" t="s">
        <v>196</v>
      </c>
      <c r="G105" s="183" t="s">
        <v>192</v>
      </c>
      <c r="H105" s="184">
        <v>58</v>
      </c>
      <c r="I105" s="185"/>
      <c r="J105" s="186">
        <f>ROUND(I105*H105,2)</f>
        <v>0</v>
      </c>
      <c r="K105" s="182" t="s">
        <v>144</v>
      </c>
      <c r="L105" s="53"/>
      <c r="M105" s="187" t="s">
        <v>20</v>
      </c>
      <c r="N105" s="188" t="s">
        <v>43</v>
      </c>
      <c r="O105" s="34"/>
      <c r="P105" s="189">
        <f>O105*H105</f>
        <v>0</v>
      </c>
      <c r="Q105" s="189">
        <v>0</v>
      </c>
      <c r="R105" s="189">
        <f>Q105*H105</f>
        <v>0</v>
      </c>
      <c r="S105" s="189">
        <v>2.9999999999999997E-4</v>
      </c>
      <c r="T105" s="190">
        <f>S105*H105</f>
        <v>1.7399999999999999E-2</v>
      </c>
      <c r="AR105" s="16" t="s">
        <v>163</v>
      </c>
      <c r="AT105" s="16" t="s">
        <v>140</v>
      </c>
      <c r="AU105" s="16" t="s">
        <v>80</v>
      </c>
      <c r="AY105" s="16" t="s">
        <v>137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6" t="s">
        <v>14</v>
      </c>
      <c r="BK105" s="191">
        <f>ROUND(I105*H105,2)</f>
        <v>0</v>
      </c>
      <c r="BL105" s="16" t="s">
        <v>163</v>
      </c>
      <c r="BM105" s="16" t="s">
        <v>406</v>
      </c>
    </row>
    <row r="106" spans="2:65" s="1" customFormat="1" ht="22.5" customHeight="1" x14ac:dyDescent="0.3">
      <c r="B106" s="33"/>
      <c r="C106" s="180" t="s">
        <v>198</v>
      </c>
      <c r="D106" s="180" t="s">
        <v>140</v>
      </c>
      <c r="E106" s="181" t="s">
        <v>199</v>
      </c>
      <c r="F106" s="182" t="s">
        <v>200</v>
      </c>
      <c r="G106" s="183" t="s">
        <v>192</v>
      </c>
      <c r="H106" s="184">
        <v>58</v>
      </c>
      <c r="I106" s="185"/>
      <c r="J106" s="186">
        <f>ROUND(I106*H106,2)</f>
        <v>0</v>
      </c>
      <c r="K106" s="182" t="s">
        <v>144</v>
      </c>
      <c r="L106" s="53"/>
      <c r="M106" s="187" t="s">
        <v>20</v>
      </c>
      <c r="N106" s="188" t="s">
        <v>43</v>
      </c>
      <c r="O106" s="34"/>
      <c r="P106" s="189">
        <f>O106*H106</f>
        <v>0</v>
      </c>
      <c r="Q106" s="189">
        <v>1.0000000000000001E-5</v>
      </c>
      <c r="R106" s="189">
        <f>Q106*H106</f>
        <v>5.8E-4</v>
      </c>
      <c r="S106" s="189">
        <v>0</v>
      </c>
      <c r="T106" s="190">
        <f>S106*H106</f>
        <v>0</v>
      </c>
      <c r="AR106" s="16" t="s">
        <v>163</v>
      </c>
      <c r="AT106" s="16" t="s">
        <v>140</v>
      </c>
      <c r="AU106" s="16" t="s">
        <v>80</v>
      </c>
      <c r="AY106" s="16" t="s">
        <v>137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6" t="s">
        <v>14</v>
      </c>
      <c r="BK106" s="191">
        <f>ROUND(I106*H106,2)</f>
        <v>0</v>
      </c>
      <c r="BL106" s="16" t="s">
        <v>163</v>
      </c>
      <c r="BM106" s="16" t="s">
        <v>407</v>
      </c>
    </row>
    <row r="107" spans="2:65" s="1" customFormat="1" ht="22.5" customHeight="1" x14ac:dyDescent="0.3">
      <c r="B107" s="33"/>
      <c r="C107" s="218" t="s">
        <v>202</v>
      </c>
      <c r="D107" s="218" t="s">
        <v>184</v>
      </c>
      <c r="E107" s="219" t="s">
        <v>203</v>
      </c>
      <c r="F107" s="220" t="s">
        <v>204</v>
      </c>
      <c r="G107" s="221" t="s">
        <v>192</v>
      </c>
      <c r="H107" s="222">
        <v>59.16</v>
      </c>
      <c r="I107" s="223"/>
      <c r="J107" s="224">
        <f>ROUND(I107*H107,2)</f>
        <v>0</v>
      </c>
      <c r="K107" s="220" t="s">
        <v>20</v>
      </c>
      <c r="L107" s="225"/>
      <c r="M107" s="226" t="s">
        <v>20</v>
      </c>
      <c r="N107" s="227" t="s">
        <v>43</v>
      </c>
      <c r="O107" s="34"/>
      <c r="P107" s="189">
        <f>O107*H107</f>
        <v>0</v>
      </c>
      <c r="Q107" s="189">
        <v>2.2000000000000001E-4</v>
      </c>
      <c r="R107" s="189">
        <f>Q107*H107</f>
        <v>1.3015199999999999E-2</v>
      </c>
      <c r="S107" s="189">
        <v>0</v>
      </c>
      <c r="T107" s="190">
        <f>S107*H107</f>
        <v>0</v>
      </c>
      <c r="AR107" s="16" t="s">
        <v>187</v>
      </c>
      <c r="AT107" s="16" t="s">
        <v>184</v>
      </c>
      <c r="AU107" s="16" t="s">
        <v>80</v>
      </c>
      <c r="AY107" s="16" t="s">
        <v>137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6" t="s">
        <v>14</v>
      </c>
      <c r="BK107" s="191">
        <f>ROUND(I107*H107,2)</f>
        <v>0</v>
      </c>
      <c r="BL107" s="16" t="s">
        <v>163</v>
      </c>
      <c r="BM107" s="16" t="s">
        <v>408</v>
      </c>
    </row>
    <row r="108" spans="2:65" s="11" customFormat="1" ht="13.5" x14ac:dyDescent="0.3">
      <c r="B108" s="192"/>
      <c r="C108" s="193"/>
      <c r="D108" s="194" t="s">
        <v>150</v>
      </c>
      <c r="E108" s="193"/>
      <c r="F108" s="195" t="s">
        <v>409</v>
      </c>
      <c r="G108" s="193"/>
      <c r="H108" s="196">
        <v>59.16</v>
      </c>
      <c r="I108" s="197"/>
      <c r="J108" s="193"/>
      <c r="K108" s="193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150</v>
      </c>
      <c r="AU108" s="202" t="s">
        <v>80</v>
      </c>
      <c r="AV108" s="11" t="s">
        <v>80</v>
      </c>
      <c r="AW108" s="11" t="s">
        <v>4</v>
      </c>
      <c r="AX108" s="11" t="s">
        <v>14</v>
      </c>
      <c r="AY108" s="202" t="s">
        <v>137</v>
      </c>
    </row>
    <row r="109" spans="2:65" s="1" customFormat="1" ht="22.5" customHeight="1" x14ac:dyDescent="0.3">
      <c r="B109" s="33"/>
      <c r="C109" s="180" t="s">
        <v>207</v>
      </c>
      <c r="D109" s="180" t="s">
        <v>140</v>
      </c>
      <c r="E109" s="181" t="s">
        <v>208</v>
      </c>
      <c r="F109" s="182" t="s">
        <v>209</v>
      </c>
      <c r="G109" s="183" t="s">
        <v>162</v>
      </c>
      <c r="H109" s="184">
        <v>201.47</v>
      </c>
      <c r="I109" s="185"/>
      <c r="J109" s="186">
        <f>ROUND(I109*H109,2)</f>
        <v>0</v>
      </c>
      <c r="K109" s="182" t="s">
        <v>144</v>
      </c>
      <c r="L109" s="53"/>
      <c r="M109" s="187" t="s">
        <v>20</v>
      </c>
      <c r="N109" s="188" t="s">
        <v>43</v>
      </c>
      <c r="O109" s="34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16" t="s">
        <v>163</v>
      </c>
      <c r="AT109" s="16" t="s">
        <v>140</v>
      </c>
      <c r="AU109" s="16" t="s">
        <v>80</v>
      </c>
      <c r="AY109" s="16" t="s">
        <v>137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6" t="s">
        <v>14</v>
      </c>
      <c r="BK109" s="191">
        <f>ROUND(I109*H109,2)</f>
        <v>0</v>
      </c>
      <c r="BL109" s="16" t="s">
        <v>163</v>
      </c>
      <c r="BM109" s="16" t="s">
        <v>410</v>
      </c>
    </row>
    <row r="110" spans="2:65" s="1" customFormat="1" ht="22.5" customHeight="1" x14ac:dyDescent="0.3">
      <c r="B110" s="33"/>
      <c r="C110" s="180" t="s">
        <v>8</v>
      </c>
      <c r="D110" s="180" t="s">
        <v>140</v>
      </c>
      <c r="E110" s="181" t="s">
        <v>211</v>
      </c>
      <c r="F110" s="182" t="s">
        <v>212</v>
      </c>
      <c r="G110" s="183" t="s">
        <v>162</v>
      </c>
      <c r="H110" s="184">
        <v>201.47</v>
      </c>
      <c r="I110" s="185"/>
      <c r="J110" s="186">
        <f>ROUND(I110*H110,2)</f>
        <v>0</v>
      </c>
      <c r="K110" s="182" t="s">
        <v>144</v>
      </c>
      <c r="L110" s="53"/>
      <c r="M110" s="187" t="s">
        <v>20</v>
      </c>
      <c r="N110" s="188" t="s">
        <v>43</v>
      </c>
      <c r="O110" s="34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AR110" s="16" t="s">
        <v>163</v>
      </c>
      <c r="AT110" s="16" t="s">
        <v>140</v>
      </c>
      <c r="AU110" s="16" t="s">
        <v>80</v>
      </c>
      <c r="AY110" s="16" t="s">
        <v>137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6" t="s">
        <v>14</v>
      </c>
      <c r="BK110" s="191">
        <f>ROUND(I110*H110,2)</f>
        <v>0</v>
      </c>
      <c r="BL110" s="16" t="s">
        <v>163</v>
      </c>
      <c r="BM110" s="16" t="s">
        <v>411</v>
      </c>
    </row>
    <row r="111" spans="2:65" s="1" customFormat="1" ht="31.5" customHeight="1" x14ac:dyDescent="0.3">
      <c r="B111" s="33"/>
      <c r="C111" s="180" t="s">
        <v>163</v>
      </c>
      <c r="D111" s="180" t="s">
        <v>140</v>
      </c>
      <c r="E111" s="181" t="s">
        <v>214</v>
      </c>
      <c r="F111" s="182" t="s">
        <v>215</v>
      </c>
      <c r="G111" s="183" t="s">
        <v>143</v>
      </c>
      <c r="H111" s="184">
        <v>1.706</v>
      </c>
      <c r="I111" s="185"/>
      <c r="J111" s="186">
        <f>ROUND(I111*H111,2)</f>
        <v>0</v>
      </c>
      <c r="K111" s="182" t="s">
        <v>144</v>
      </c>
      <c r="L111" s="53"/>
      <c r="M111" s="187" t="s">
        <v>20</v>
      </c>
      <c r="N111" s="188" t="s">
        <v>43</v>
      </c>
      <c r="O111" s="34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AR111" s="16" t="s">
        <v>163</v>
      </c>
      <c r="AT111" s="16" t="s">
        <v>140</v>
      </c>
      <c r="AU111" s="16" t="s">
        <v>80</v>
      </c>
      <c r="AY111" s="16" t="s">
        <v>137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6" t="s">
        <v>14</v>
      </c>
      <c r="BK111" s="191">
        <f>ROUND(I111*H111,2)</f>
        <v>0</v>
      </c>
      <c r="BL111" s="16" t="s">
        <v>163</v>
      </c>
      <c r="BM111" s="16" t="s">
        <v>412</v>
      </c>
    </row>
    <row r="112" spans="2:65" s="1" customFormat="1" ht="44.25" customHeight="1" x14ac:dyDescent="0.3">
      <c r="B112" s="33"/>
      <c r="C112" s="180" t="s">
        <v>217</v>
      </c>
      <c r="D112" s="180" t="s">
        <v>140</v>
      </c>
      <c r="E112" s="181" t="s">
        <v>218</v>
      </c>
      <c r="F112" s="182" t="s">
        <v>219</v>
      </c>
      <c r="G112" s="183" t="s">
        <v>143</v>
      </c>
      <c r="H112" s="184">
        <v>1.706</v>
      </c>
      <c r="I112" s="185"/>
      <c r="J112" s="186">
        <f>ROUND(I112*H112,2)</f>
        <v>0</v>
      </c>
      <c r="K112" s="182" t="s">
        <v>144</v>
      </c>
      <c r="L112" s="53"/>
      <c r="M112" s="187" t="s">
        <v>20</v>
      </c>
      <c r="N112" s="228" t="s">
        <v>43</v>
      </c>
      <c r="O112" s="229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16" t="s">
        <v>163</v>
      </c>
      <c r="AT112" s="16" t="s">
        <v>140</v>
      </c>
      <c r="AU112" s="16" t="s">
        <v>80</v>
      </c>
      <c r="AY112" s="16" t="s">
        <v>137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6" t="s">
        <v>14</v>
      </c>
      <c r="BK112" s="191">
        <f>ROUND(I112*H112,2)</f>
        <v>0</v>
      </c>
      <c r="BL112" s="16" t="s">
        <v>163</v>
      </c>
      <c r="BM112" s="16" t="s">
        <v>413</v>
      </c>
    </row>
    <row r="113" spans="2:12" s="1" customFormat="1" ht="6.95" customHeight="1" x14ac:dyDescent="0.3">
      <c r="B113" s="48"/>
      <c r="C113" s="49"/>
      <c r="D113" s="49"/>
      <c r="E113" s="49"/>
      <c r="F113" s="49"/>
      <c r="G113" s="49"/>
      <c r="H113" s="49"/>
      <c r="I113" s="126"/>
      <c r="J113" s="49"/>
      <c r="K113" s="49"/>
      <c r="L113" s="53"/>
    </row>
  </sheetData>
  <sheetProtection algorithmName="SHA-512" hashValue="nRlAdQ2wqbHMru9fdueQXwAcXXizGvJ7HdJhvwFO3kdqw+Lig2g5aZ+IWkQpDBLHK4d1+drP+VAAvxzzdVsCZg==" saltValue="AEpGP5dMTQtq1usWKlM5Cg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3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78"/>
      <c r="C1" s="278"/>
      <c r="D1" s="277" t="s">
        <v>1</v>
      </c>
      <c r="E1" s="278"/>
      <c r="F1" s="279" t="s">
        <v>443</v>
      </c>
      <c r="G1" s="284" t="s">
        <v>444</v>
      </c>
      <c r="H1" s="284"/>
      <c r="I1" s="285"/>
      <c r="J1" s="279" t="s">
        <v>445</v>
      </c>
      <c r="K1" s="277" t="s">
        <v>108</v>
      </c>
      <c r="L1" s="279" t="s">
        <v>446</v>
      </c>
      <c r="M1" s="279"/>
      <c r="N1" s="279"/>
      <c r="O1" s="279"/>
      <c r="P1" s="279"/>
      <c r="Q1" s="279"/>
      <c r="R1" s="279"/>
      <c r="S1" s="279"/>
      <c r="T1" s="279"/>
      <c r="U1" s="275"/>
      <c r="V1" s="27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6" t="s">
        <v>107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03"/>
      <c r="J3" s="18"/>
      <c r="K3" s="19"/>
      <c r="AT3" s="16" t="s">
        <v>80</v>
      </c>
    </row>
    <row r="4" spans="1:70" ht="36.950000000000003" customHeight="1" x14ac:dyDescent="0.3">
      <c r="B4" s="20"/>
      <c r="C4" s="21"/>
      <c r="D4" s="22" t="s">
        <v>109</v>
      </c>
      <c r="E4" s="21"/>
      <c r="F4" s="21"/>
      <c r="G4" s="21"/>
      <c r="H4" s="21"/>
      <c r="I4" s="104"/>
      <c r="J4" s="21"/>
      <c r="K4" s="23"/>
      <c r="M4" s="24" t="s">
        <v>10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104"/>
      <c r="J5" s="21"/>
      <c r="K5" s="23"/>
    </row>
    <row r="6" spans="1:70" x14ac:dyDescent="0.3">
      <c r="B6" s="20"/>
      <c r="C6" s="21"/>
      <c r="D6" s="29" t="s">
        <v>16</v>
      </c>
      <c r="E6" s="21"/>
      <c r="F6" s="21"/>
      <c r="G6" s="21"/>
      <c r="H6" s="21"/>
      <c r="I6" s="104"/>
      <c r="J6" s="21"/>
      <c r="K6" s="23"/>
    </row>
    <row r="7" spans="1:70" ht="22.5" customHeight="1" x14ac:dyDescent="0.3">
      <c r="B7" s="20"/>
      <c r="C7" s="21"/>
      <c r="D7" s="21"/>
      <c r="E7" s="271" t="str">
        <f>'Rekapitulace stavby'!K6</f>
        <v>ZŠ a MŠ podlahové krytiny</v>
      </c>
      <c r="F7" s="237"/>
      <c r="G7" s="237"/>
      <c r="H7" s="237"/>
      <c r="I7" s="104"/>
      <c r="J7" s="21"/>
      <c r="K7" s="23"/>
    </row>
    <row r="8" spans="1:70" s="1" customFormat="1" x14ac:dyDescent="0.3">
      <c r="B8" s="33"/>
      <c r="C8" s="34"/>
      <c r="D8" s="29" t="s">
        <v>110</v>
      </c>
      <c r="E8" s="34"/>
      <c r="F8" s="34"/>
      <c r="G8" s="34"/>
      <c r="H8" s="34"/>
      <c r="I8" s="105"/>
      <c r="J8" s="34"/>
      <c r="K8" s="37"/>
    </row>
    <row r="9" spans="1:70" s="1" customFormat="1" ht="36.950000000000003" customHeight="1" x14ac:dyDescent="0.3">
      <c r="B9" s="33"/>
      <c r="C9" s="34"/>
      <c r="D9" s="34"/>
      <c r="E9" s="272" t="s">
        <v>414</v>
      </c>
      <c r="F9" s="244"/>
      <c r="G9" s="244"/>
      <c r="H9" s="244"/>
      <c r="I9" s="105"/>
      <c r="J9" s="34"/>
      <c r="K9" s="37"/>
    </row>
    <row r="10" spans="1:70" s="1" customFormat="1" ht="13.5" x14ac:dyDescent="0.3">
      <c r="B10" s="33"/>
      <c r="C10" s="34"/>
      <c r="D10" s="34"/>
      <c r="E10" s="34"/>
      <c r="F10" s="34"/>
      <c r="G10" s="34"/>
      <c r="H10" s="34"/>
      <c r="I10" s="105"/>
      <c r="J10" s="34"/>
      <c r="K10" s="37"/>
    </row>
    <row r="11" spans="1:70" s="1" customFormat="1" ht="14.45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6" t="s">
        <v>21</v>
      </c>
      <c r="J11" s="27" t="s">
        <v>20</v>
      </c>
      <c r="K11" s="37"/>
    </row>
    <row r="12" spans="1:70" s="1" customFormat="1" ht="14.45" customHeight="1" x14ac:dyDescent="0.3">
      <c r="B12" s="33"/>
      <c r="C12" s="34"/>
      <c r="D12" s="29" t="s">
        <v>22</v>
      </c>
      <c r="E12" s="34"/>
      <c r="F12" s="27" t="s">
        <v>23</v>
      </c>
      <c r="G12" s="34"/>
      <c r="H12" s="34"/>
      <c r="I12" s="106" t="s">
        <v>24</v>
      </c>
      <c r="J12" s="107" t="str">
        <f>'Rekapitulace stavby'!AN8</f>
        <v>13.10.2016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105"/>
      <c r="J13" s="34"/>
      <c r="K13" s="37"/>
    </row>
    <row r="14" spans="1:70" s="1" customFormat="1" ht="14.45" customHeight="1" x14ac:dyDescent="0.3">
      <c r="B14" s="33"/>
      <c r="C14" s="34"/>
      <c r="D14" s="29" t="s">
        <v>28</v>
      </c>
      <c r="E14" s="34"/>
      <c r="F14" s="34"/>
      <c r="G14" s="34"/>
      <c r="H14" s="34"/>
      <c r="I14" s="106" t="s">
        <v>29</v>
      </c>
      <c r="J14" s="27" t="s">
        <v>20</v>
      </c>
      <c r="K14" s="37"/>
    </row>
    <row r="15" spans="1:70" s="1" customFormat="1" ht="18" customHeight="1" x14ac:dyDescent="0.3">
      <c r="B15" s="33"/>
      <c r="C15" s="34"/>
      <c r="D15" s="34"/>
      <c r="E15" s="27" t="s">
        <v>30</v>
      </c>
      <c r="F15" s="34"/>
      <c r="G15" s="34"/>
      <c r="H15" s="34"/>
      <c r="I15" s="106" t="s">
        <v>31</v>
      </c>
      <c r="J15" s="27" t="s">
        <v>20</v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105"/>
      <c r="J16" s="34"/>
      <c r="K16" s="37"/>
    </row>
    <row r="17" spans="2:11" s="1" customFormat="1" ht="14.45" customHeight="1" x14ac:dyDescent="0.3">
      <c r="B17" s="33"/>
      <c r="C17" s="34"/>
      <c r="D17" s="29" t="s">
        <v>32</v>
      </c>
      <c r="E17" s="34"/>
      <c r="F17" s="34"/>
      <c r="G17" s="34"/>
      <c r="H17" s="34"/>
      <c r="I17" s="106" t="s">
        <v>29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6" t="s">
        <v>31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105"/>
      <c r="J19" s="34"/>
      <c r="K19" s="37"/>
    </row>
    <row r="20" spans="2:11" s="1" customFormat="1" ht="14.45" customHeight="1" x14ac:dyDescent="0.3">
      <c r="B20" s="33"/>
      <c r="C20" s="34"/>
      <c r="D20" s="29" t="s">
        <v>34</v>
      </c>
      <c r="E20" s="34"/>
      <c r="F20" s="34"/>
      <c r="G20" s="34"/>
      <c r="H20" s="34"/>
      <c r="I20" s="106" t="s">
        <v>29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6" t="s">
        <v>31</v>
      </c>
      <c r="J21" s="27" t="str">
        <f>IF('Rekapitulace stavby'!AN17="","",'Rekapitulace stavby'!AN17)</f>
        <v/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105"/>
      <c r="J22" s="34"/>
      <c r="K22" s="37"/>
    </row>
    <row r="23" spans="2:11" s="1" customFormat="1" ht="14.45" customHeight="1" x14ac:dyDescent="0.3">
      <c r="B23" s="33"/>
      <c r="C23" s="34"/>
      <c r="D23" s="29" t="s">
        <v>37</v>
      </c>
      <c r="E23" s="34"/>
      <c r="F23" s="34"/>
      <c r="G23" s="34"/>
      <c r="H23" s="34"/>
      <c r="I23" s="105"/>
      <c r="J23" s="34"/>
      <c r="K23" s="37"/>
    </row>
    <row r="24" spans="2:11" s="6" customFormat="1" ht="22.5" customHeight="1" x14ac:dyDescent="0.3">
      <c r="B24" s="108"/>
      <c r="C24" s="109"/>
      <c r="D24" s="109"/>
      <c r="E24" s="240" t="s">
        <v>20</v>
      </c>
      <c r="F24" s="273"/>
      <c r="G24" s="273"/>
      <c r="H24" s="273"/>
      <c r="I24" s="110"/>
      <c r="J24" s="109"/>
      <c r="K24" s="111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105"/>
      <c r="J25" s="34"/>
      <c r="K25" s="37"/>
    </row>
    <row r="26" spans="2:11" s="1" customFormat="1" ht="6.95" customHeight="1" x14ac:dyDescent="0.3">
      <c r="B26" s="33"/>
      <c r="C26" s="34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 x14ac:dyDescent="0.3">
      <c r="B27" s="33"/>
      <c r="C27" s="34"/>
      <c r="D27" s="114" t="s">
        <v>38</v>
      </c>
      <c r="E27" s="34"/>
      <c r="F27" s="34"/>
      <c r="G27" s="34"/>
      <c r="H27" s="34"/>
      <c r="I27" s="105"/>
      <c r="J27" s="115">
        <f>ROUND(J80,2)</f>
        <v>0</v>
      </c>
      <c r="K27" s="37"/>
    </row>
    <row r="28" spans="2:11" s="1" customFormat="1" ht="6.95" customHeight="1" x14ac:dyDescent="0.3">
      <c r="B28" s="33"/>
      <c r="C28" s="34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5" customHeight="1" x14ac:dyDescent="0.3">
      <c r="B29" s="33"/>
      <c r="C29" s="34"/>
      <c r="D29" s="34"/>
      <c r="E29" s="34"/>
      <c r="F29" s="38" t="s">
        <v>40</v>
      </c>
      <c r="G29" s="34"/>
      <c r="H29" s="34"/>
      <c r="I29" s="116" t="s">
        <v>39</v>
      </c>
      <c r="J29" s="38" t="s">
        <v>41</v>
      </c>
      <c r="K29" s="37"/>
    </row>
    <row r="30" spans="2:11" s="1" customFormat="1" ht="14.45" customHeight="1" x14ac:dyDescent="0.3">
      <c r="B30" s="33"/>
      <c r="C30" s="34"/>
      <c r="D30" s="41" t="s">
        <v>42</v>
      </c>
      <c r="E30" s="41" t="s">
        <v>43</v>
      </c>
      <c r="F30" s="117">
        <f>ROUND(SUM(BE80:BE112), 2)</f>
        <v>0</v>
      </c>
      <c r="G30" s="34"/>
      <c r="H30" s="34"/>
      <c r="I30" s="118">
        <v>0.21</v>
      </c>
      <c r="J30" s="117">
        <f>ROUND(ROUND((SUM(BE80:BE112)),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44</v>
      </c>
      <c r="F31" s="117">
        <f>ROUND(SUM(BF80:BF112), 2)</f>
        <v>0</v>
      </c>
      <c r="G31" s="34"/>
      <c r="H31" s="34"/>
      <c r="I31" s="118">
        <v>0.15</v>
      </c>
      <c r="J31" s="117">
        <f>ROUND(ROUND((SUM(BF80:BF112)),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45</v>
      </c>
      <c r="F32" s="117">
        <f>ROUND(SUM(BG80:BG112), 2)</f>
        <v>0</v>
      </c>
      <c r="G32" s="34"/>
      <c r="H32" s="34"/>
      <c r="I32" s="118">
        <v>0.21</v>
      </c>
      <c r="J32" s="117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46</v>
      </c>
      <c r="F33" s="117">
        <f>ROUND(SUM(BH80:BH112), 2)</f>
        <v>0</v>
      </c>
      <c r="G33" s="34"/>
      <c r="H33" s="34"/>
      <c r="I33" s="118">
        <v>0.15</v>
      </c>
      <c r="J33" s="117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47</v>
      </c>
      <c r="F34" s="117">
        <f>ROUND(SUM(BI80:BI112), 2)</f>
        <v>0</v>
      </c>
      <c r="G34" s="34"/>
      <c r="H34" s="34"/>
      <c r="I34" s="118">
        <v>0</v>
      </c>
      <c r="J34" s="117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105"/>
      <c r="J35" s="34"/>
      <c r="K35" s="37"/>
    </row>
    <row r="36" spans="2:11" s="1" customFormat="1" ht="25.35" customHeight="1" x14ac:dyDescent="0.3">
      <c r="B36" s="33"/>
      <c r="C36" s="119"/>
      <c r="D36" s="120" t="s">
        <v>48</v>
      </c>
      <c r="E36" s="71"/>
      <c r="F36" s="71"/>
      <c r="G36" s="121" t="s">
        <v>49</v>
      </c>
      <c r="H36" s="122" t="s">
        <v>50</v>
      </c>
      <c r="I36" s="123"/>
      <c r="J36" s="124">
        <f>SUM(J27:J34)</f>
        <v>0</v>
      </c>
      <c r="K36" s="125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126"/>
      <c r="J37" s="49"/>
      <c r="K37" s="50"/>
    </row>
    <row r="41" spans="2:11" s="1" customFormat="1" ht="6.95" customHeight="1" x14ac:dyDescent="0.3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50000000000003" customHeight="1" x14ac:dyDescent="0.3">
      <c r="B42" s="33"/>
      <c r="C42" s="22" t="s">
        <v>112</v>
      </c>
      <c r="D42" s="34"/>
      <c r="E42" s="34"/>
      <c r="F42" s="34"/>
      <c r="G42" s="34"/>
      <c r="H42" s="34"/>
      <c r="I42" s="105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105"/>
      <c r="J43" s="34"/>
      <c r="K43" s="37"/>
    </row>
    <row r="44" spans="2:11" s="1" customFormat="1" ht="14.45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5"/>
      <c r="J44" s="34"/>
      <c r="K44" s="37"/>
    </row>
    <row r="45" spans="2:11" s="1" customFormat="1" ht="22.5" customHeight="1" x14ac:dyDescent="0.3">
      <c r="B45" s="33"/>
      <c r="C45" s="34"/>
      <c r="D45" s="34"/>
      <c r="E45" s="271" t="str">
        <f>E7</f>
        <v>ZŠ a MŠ podlahové krytiny</v>
      </c>
      <c r="F45" s="244"/>
      <c r="G45" s="244"/>
      <c r="H45" s="244"/>
      <c r="I45" s="105"/>
      <c r="J45" s="34"/>
      <c r="K45" s="37"/>
    </row>
    <row r="46" spans="2:11" s="1" customFormat="1" ht="14.45" customHeight="1" x14ac:dyDescent="0.3">
      <c r="B46" s="33"/>
      <c r="C46" s="29" t="s">
        <v>110</v>
      </c>
      <c r="D46" s="34"/>
      <c r="E46" s="34"/>
      <c r="F46" s="34"/>
      <c r="G46" s="34"/>
      <c r="H46" s="34"/>
      <c r="I46" s="105"/>
      <c r="J46" s="34"/>
      <c r="K46" s="37"/>
    </row>
    <row r="47" spans="2:11" s="1" customFormat="1" ht="23.25" customHeight="1" x14ac:dyDescent="0.3">
      <c r="B47" s="33"/>
      <c r="C47" s="34"/>
      <c r="D47" s="34"/>
      <c r="E47" s="272" t="str">
        <f>E9</f>
        <v>16. - ZŠS Šafaříkova čp. 991</v>
      </c>
      <c r="F47" s="244"/>
      <c r="G47" s="244"/>
      <c r="H47" s="244"/>
      <c r="I47" s="105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105"/>
      <c r="J48" s="34"/>
      <c r="K48" s="37"/>
    </row>
    <row r="49" spans="2:47" s="1" customFormat="1" ht="18" customHeight="1" x14ac:dyDescent="0.3">
      <c r="B49" s="33"/>
      <c r="C49" s="29" t="s">
        <v>22</v>
      </c>
      <c r="D49" s="34"/>
      <c r="E49" s="34"/>
      <c r="F49" s="27" t="str">
        <f>F12</f>
        <v>Litvínov</v>
      </c>
      <c r="G49" s="34"/>
      <c r="H49" s="34"/>
      <c r="I49" s="106" t="s">
        <v>24</v>
      </c>
      <c r="J49" s="107" t="str">
        <f>IF(J12="","",J12)</f>
        <v>13.10.2016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105"/>
      <c r="J50" s="34"/>
      <c r="K50" s="37"/>
    </row>
    <row r="51" spans="2:47" s="1" customFormat="1" x14ac:dyDescent="0.3">
      <c r="B51" s="33"/>
      <c r="C51" s="29" t="s">
        <v>28</v>
      </c>
      <c r="D51" s="34"/>
      <c r="E51" s="34"/>
      <c r="F51" s="27" t="str">
        <f>E15</f>
        <v>Město Litvínov</v>
      </c>
      <c r="G51" s="34"/>
      <c r="H51" s="34"/>
      <c r="I51" s="106" t="s">
        <v>34</v>
      </c>
      <c r="J51" s="27" t="str">
        <f>E21</f>
        <v xml:space="preserve"> </v>
      </c>
      <c r="K51" s="37"/>
    </row>
    <row r="52" spans="2:47" s="1" customFormat="1" ht="14.45" customHeight="1" x14ac:dyDescent="0.3">
      <c r="B52" s="33"/>
      <c r="C52" s="29" t="s">
        <v>32</v>
      </c>
      <c r="D52" s="34"/>
      <c r="E52" s="34"/>
      <c r="F52" s="27" t="str">
        <f>IF(E18="","",E18)</f>
        <v/>
      </c>
      <c r="G52" s="34"/>
      <c r="H52" s="34"/>
      <c r="I52" s="105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5"/>
      <c r="J53" s="34"/>
      <c r="K53" s="37"/>
    </row>
    <row r="54" spans="2:47" s="1" customFormat="1" ht="29.25" customHeight="1" x14ac:dyDescent="0.3">
      <c r="B54" s="33"/>
      <c r="C54" s="131" t="s">
        <v>113</v>
      </c>
      <c r="D54" s="119"/>
      <c r="E54" s="119"/>
      <c r="F54" s="119"/>
      <c r="G54" s="119"/>
      <c r="H54" s="119"/>
      <c r="I54" s="132"/>
      <c r="J54" s="133" t="s">
        <v>114</v>
      </c>
      <c r="K54" s="134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5"/>
      <c r="J55" s="34"/>
      <c r="K55" s="37"/>
    </row>
    <row r="56" spans="2:47" s="1" customFormat="1" ht="29.25" customHeight="1" x14ac:dyDescent="0.3">
      <c r="B56" s="33"/>
      <c r="C56" s="135" t="s">
        <v>115</v>
      </c>
      <c r="D56" s="34"/>
      <c r="E56" s="34"/>
      <c r="F56" s="34"/>
      <c r="G56" s="34"/>
      <c r="H56" s="34"/>
      <c r="I56" s="105"/>
      <c r="J56" s="115">
        <f>J80</f>
        <v>0</v>
      </c>
      <c r="K56" s="37"/>
      <c r="AU56" s="16" t="s">
        <v>116</v>
      </c>
    </row>
    <row r="57" spans="2:47" s="7" customFormat="1" ht="24.95" customHeight="1" x14ac:dyDescent="0.3">
      <c r="B57" s="136"/>
      <c r="C57" s="137"/>
      <c r="D57" s="138" t="s">
        <v>117</v>
      </c>
      <c r="E57" s="139"/>
      <c r="F57" s="139"/>
      <c r="G57" s="139"/>
      <c r="H57" s="139"/>
      <c r="I57" s="140"/>
      <c r="J57" s="141">
        <f>J81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118</v>
      </c>
      <c r="E58" s="146"/>
      <c r="F58" s="146"/>
      <c r="G58" s="146"/>
      <c r="H58" s="146"/>
      <c r="I58" s="147"/>
      <c r="J58" s="148">
        <f>J82</f>
        <v>0</v>
      </c>
      <c r="K58" s="149"/>
    </row>
    <row r="59" spans="2:47" s="7" customFormat="1" ht="24.95" customHeight="1" x14ac:dyDescent="0.3">
      <c r="B59" s="136"/>
      <c r="C59" s="137"/>
      <c r="D59" s="138" t="s">
        <v>119</v>
      </c>
      <c r="E59" s="139"/>
      <c r="F59" s="139"/>
      <c r="G59" s="139"/>
      <c r="H59" s="139"/>
      <c r="I59" s="140"/>
      <c r="J59" s="141">
        <f>J87</f>
        <v>0</v>
      </c>
      <c r="K59" s="142"/>
    </row>
    <row r="60" spans="2:47" s="8" customFormat="1" ht="19.899999999999999" customHeight="1" x14ac:dyDescent="0.3">
      <c r="B60" s="143"/>
      <c r="C60" s="144"/>
      <c r="D60" s="145" t="s">
        <v>120</v>
      </c>
      <c r="E60" s="146"/>
      <c r="F60" s="146"/>
      <c r="G60" s="146"/>
      <c r="H60" s="146"/>
      <c r="I60" s="147"/>
      <c r="J60" s="148">
        <f>J88</f>
        <v>0</v>
      </c>
      <c r="K60" s="149"/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105"/>
      <c r="J61" s="34"/>
      <c r="K61" s="37"/>
    </row>
    <row r="62" spans="2:47" s="1" customFormat="1" ht="6.95" customHeight="1" x14ac:dyDescent="0.3">
      <c r="B62" s="48"/>
      <c r="C62" s="49"/>
      <c r="D62" s="49"/>
      <c r="E62" s="49"/>
      <c r="F62" s="49"/>
      <c r="G62" s="49"/>
      <c r="H62" s="49"/>
      <c r="I62" s="126"/>
      <c r="J62" s="49"/>
      <c r="K62" s="50"/>
    </row>
    <row r="66" spans="2:63" s="1" customFormat="1" ht="6.95" customHeight="1" x14ac:dyDescent="0.3">
      <c r="B66" s="51"/>
      <c r="C66" s="52"/>
      <c r="D66" s="52"/>
      <c r="E66" s="52"/>
      <c r="F66" s="52"/>
      <c r="G66" s="52"/>
      <c r="H66" s="52"/>
      <c r="I66" s="129"/>
      <c r="J66" s="52"/>
      <c r="K66" s="52"/>
      <c r="L66" s="53"/>
    </row>
    <row r="67" spans="2:63" s="1" customFormat="1" ht="36.950000000000003" customHeight="1" x14ac:dyDescent="0.3">
      <c r="B67" s="33"/>
      <c r="C67" s="54" t="s">
        <v>121</v>
      </c>
      <c r="D67" s="55"/>
      <c r="E67" s="55"/>
      <c r="F67" s="55"/>
      <c r="G67" s="55"/>
      <c r="H67" s="55"/>
      <c r="I67" s="150"/>
      <c r="J67" s="55"/>
      <c r="K67" s="55"/>
      <c r="L67" s="53"/>
    </row>
    <row r="68" spans="2:63" s="1" customFormat="1" ht="6.95" customHeight="1" x14ac:dyDescent="0.3">
      <c r="B68" s="33"/>
      <c r="C68" s="55"/>
      <c r="D68" s="55"/>
      <c r="E68" s="55"/>
      <c r="F68" s="55"/>
      <c r="G68" s="55"/>
      <c r="H68" s="55"/>
      <c r="I68" s="150"/>
      <c r="J68" s="55"/>
      <c r="K68" s="55"/>
      <c r="L68" s="53"/>
    </row>
    <row r="69" spans="2:63" s="1" customFormat="1" ht="14.45" customHeight="1" x14ac:dyDescent="0.3">
      <c r="B69" s="33"/>
      <c r="C69" s="57" t="s">
        <v>16</v>
      </c>
      <c r="D69" s="55"/>
      <c r="E69" s="55"/>
      <c r="F69" s="55"/>
      <c r="G69" s="55"/>
      <c r="H69" s="55"/>
      <c r="I69" s="150"/>
      <c r="J69" s="55"/>
      <c r="K69" s="55"/>
      <c r="L69" s="53"/>
    </row>
    <row r="70" spans="2:63" s="1" customFormat="1" ht="22.5" customHeight="1" x14ac:dyDescent="0.3">
      <c r="B70" s="33"/>
      <c r="C70" s="55"/>
      <c r="D70" s="55"/>
      <c r="E70" s="274" t="str">
        <f>E7</f>
        <v>ZŠ a MŠ podlahové krytiny</v>
      </c>
      <c r="F70" s="255"/>
      <c r="G70" s="255"/>
      <c r="H70" s="255"/>
      <c r="I70" s="150"/>
      <c r="J70" s="55"/>
      <c r="K70" s="55"/>
      <c r="L70" s="53"/>
    </row>
    <row r="71" spans="2:63" s="1" customFormat="1" ht="14.45" customHeight="1" x14ac:dyDescent="0.3">
      <c r="B71" s="33"/>
      <c r="C71" s="57" t="s">
        <v>110</v>
      </c>
      <c r="D71" s="55"/>
      <c r="E71" s="55"/>
      <c r="F71" s="55"/>
      <c r="G71" s="55"/>
      <c r="H71" s="55"/>
      <c r="I71" s="150"/>
      <c r="J71" s="55"/>
      <c r="K71" s="55"/>
      <c r="L71" s="53"/>
    </row>
    <row r="72" spans="2:63" s="1" customFormat="1" ht="23.25" customHeight="1" x14ac:dyDescent="0.3">
      <c r="B72" s="33"/>
      <c r="C72" s="55"/>
      <c r="D72" s="55"/>
      <c r="E72" s="252" t="str">
        <f>E9</f>
        <v>16. - ZŠS Šafaříkova čp. 991</v>
      </c>
      <c r="F72" s="255"/>
      <c r="G72" s="255"/>
      <c r="H72" s="255"/>
      <c r="I72" s="150"/>
      <c r="J72" s="55"/>
      <c r="K72" s="55"/>
      <c r="L72" s="53"/>
    </row>
    <row r="73" spans="2:63" s="1" customFormat="1" ht="6.95" customHeight="1" x14ac:dyDescent="0.3">
      <c r="B73" s="33"/>
      <c r="C73" s="55"/>
      <c r="D73" s="55"/>
      <c r="E73" s="55"/>
      <c r="F73" s="55"/>
      <c r="G73" s="55"/>
      <c r="H73" s="55"/>
      <c r="I73" s="150"/>
      <c r="J73" s="55"/>
      <c r="K73" s="55"/>
      <c r="L73" s="53"/>
    </row>
    <row r="74" spans="2:63" s="1" customFormat="1" ht="18" customHeight="1" x14ac:dyDescent="0.3">
      <c r="B74" s="33"/>
      <c r="C74" s="57" t="s">
        <v>22</v>
      </c>
      <c r="D74" s="55"/>
      <c r="E74" s="55"/>
      <c r="F74" s="151" t="str">
        <f>F12</f>
        <v>Litvínov</v>
      </c>
      <c r="G74" s="55"/>
      <c r="H74" s="55"/>
      <c r="I74" s="152" t="s">
        <v>24</v>
      </c>
      <c r="J74" s="65" t="str">
        <f>IF(J12="","",J12)</f>
        <v>13.10.2016</v>
      </c>
      <c r="K74" s="55"/>
      <c r="L74" s="53"/>
    </row>
    <row r="75" spans="2:63" s="1" customFormat="1" ht="6.95" customHeight="1" x14ac:dyDescent="0.3">
      <c r="B75" s="33"/>
      <c r="C75" s="55"/>
      <c r="D75" s="55"/>
      <c r="E75" s="55"/>
      <c r="F75" s="55"/>
      <c r="G75" s="55"/>
      <c r="H75" s="55"/>
      <c r="I75" s="150"/>
      <c r="J75" s="55"/>
      <c r="K75" s="55"/>
      <c r="L75" s="53"/>
    </row>
    <row r="76" spans="2:63" s="1" customFormat="1" x14ac:dyDescent="0.3">
      <c r="B76" s="33"/>
      <c r="C76" s="57" t="s">
        <v>28</v>
      </c>
      <c r="D76" s="55"/>
      <c r="E76" s="55"/>
      <c r="F76" s="151" t="str">
        <f>E15</f>
        <v>Město Litvínov</v>
      </c>
      <c r="G76" s="55"/>
      <c r="H76" s="55"/>
      <c r="I76" s="152" t="s">
        <v>34</v>
      </c>
      <c r="J76" s="151" t="str">
        <f>E21</f>
        <v xml:space="preserve"> </v>
      </c>
      <c r="K76" s="55"/>
      <c r="L76" s="53"/>
    </row>
    <row r="77" spans="2:63" s="1" customFormat="1" ht="14.45" customHeight="1" x14ac:dyDescent="0.3">
      <c r="B77" s="33"/>
      <c r="C77" s="57" t="s">
        <v>32</v>
      </c>
      <c r="D77" s="55"/>
      <c r="E77" s="55"/>
      <c r="F77" s="151" t="str">
        <f>IF(E18="","",E18)</f>
        <v/>
      </c>
      <c r="G77" s="55"/>
      <c r="H77" s="55"/>
      <c r="I77" s="150"/>
      <c r="J77" s="55"/>
      <c r="K77" s="55"/>
      <c r="L77" s="53"/>
    </row>
    <row r="78" spans="2:63" s="1" customFormat="1" ht="10.35" customHeight="1" x14ac:dyDescent="0.3">
      <c r="B78" s="33"/>
      <c r="C78" s="55"/>
      <c r="D78" s="55"/>
      <c r="E78" s="55"/>
      <c r="F78" s="55"/>
      <c r="G78" s="55"/>
      <c r="H78" s="55"/>
      <c r="I78" s="150"/>
      <c r="J78" s="55"/>
      <c r="K78" s="55"/>
      <c r="L78" s="53"/>
    </row>
    <row r="79" spans="2:63" s="9" customFormat="1" ht="29.25" customHeight="1" x14ac:dyDescent="0.3">
      <c r="B79" s="153"/>
      <c r="C79" s="154" t="s">
        <v>122</v>
      </c>
      <c r="D79" s="155" t="s">
        <v>57</v>
      </c>
      <c r="E79" s="155" t="s">
        <v>53</v>
      </c>
      <c r="F79" s="155" t="s">
        <v>123</v>
      </c>
      <c r="G79" s="155" t="s">
        <v>124</v>
      </c>
      <c r="H79" s="155" t="s">
        <v>125</v>
      </c>
      <c r="I79" s="156" t="s">
        <v>126</v>
      </c>
      <c r="J79" s="155" t="s">
        <v>114</v>
      </c>
      <c r="K79" s="157" t="s">
        <v>127</v>
      </c>
      <c r="L79" s="158"/>
      <c r="M79" s="73" t="s">
        <v>128</v>
      </c>
      <c r="N79" s="74" t="s">
        <v>42</v>
      </c>
      <c r="O79" s="74" t="s">
        <v>129</v>
      </c>
      <c r="P79" s="74" t="s">
        <v>130</v>
      </c>
      <c r="Q79" s="74" t="s">
        <v>131</v>
      </c>
      <c r="R79" s="74" t="s">
        <v>132</v>
      </c>
      <c r="S79" s="74" t="s">
        <v>133</v>
      </c>
      <c r="T79" s="75" t="s">
        <v>134</v>
      </c>
    </row>
    <row r="80" spans="2:63" s="1" customFormat="1" ht="29.25" customHeight="1" x14ac:dyDescent="0.35">
      <c r="B80" s="33"/>
      <c r="C80" s="79" t="s">
        <v>115</v>
      </c>
      <c r="D80" s="55"/>
      <c r="E80" s="55"/>
      <c r="F80" s="55"/>
      <c r="G80" s="55"/>
      <c r="H80" s="55"/>
      <c r="I80" s="150"/>
      <c r="J80" s="159">
        <f>BK80</f>
        <v>0</v>
      </c>
      <c r="K80" s="55"/>
      <c r="L80" s="53"/>
      <c r="M80" s="76"/>
      <c r="N80" s="77"/>
      <c r="O80" s="77"/>
      <c r="P80" s="160">
        <f>P81+P87</f>
        <v>0</v>
      </c>
      <c r="Q80" s="77"/>
      <c r="R80" s="160">
        <f>R81+R87</f>
        <v>2.4450971200000002</v>
      </c>
      <c r="S80" s="77"/>
      <c r="T80" s="161">
        <f>T81+T87</f>
        <v>0.74428499999999997</v>
      </c>
      <c r="AT80" s="16" t="s">
        <v>71</v>
      </c>
      <c r="AU80" s="16" t="s">
        <v>116</v>
      </c>
      <c r="BK80" s="162">
        <f>BK81+BK87</f>
        <v>0</v>
      </c>
    </row>
    <row r="81" spans="2:65" s="10" customFormat="1" ht="37.35" customHeight="1" x14ac:dyDescent="0.35">
      <c r="B81" s="163"/>
      <c r="C81" s="164"/>
      <c r="D81" s="165" t="s">
        <v>71</v>
      </c>
      <c r="E81" s="166" t="s">
        <v>135</v>
      </c>
      <c r="F81" s="166" t="s">
        <v>136</v>
      </c>
      <c r="G81" s="164"/>
      <c r="H81" s="164"/>
      <c r="I81" s="167"/>
      <c r="J81" s="168">
        <f>BK81</f>
        <v>0</v>
      </c>
      <c r="K81" s="164"/>
      <c r="L81" s="169"/>
      <c r="M81" s="170"/>
      <c r="N81" s="171"/>
      <c r="O81" s="171"/>
      <c r="P81" s="172">
        <f>P82</f>
        <v>0</v>
      </c>
      <c r="Q81" s="171"/>
      <c r="R81" s="172">
        <f>R82</f>
        <v>0</v>
      </c>
      <c r="S81" s="171"/>
      <c r="T81" s="173">
        <f>T82</f>
        <v>0</v>
      </c>
      <c r="AR81" s="174" t="s">
        <v>14</v>
      </c>
      <c r="AT81" s="175" t="s">
        <v>71</v>
      </c>
      <c r="AU81" s="175" t="s">
        <v>72</v>
      </c>
      <c r="AY81" s="174" t="s">
        <v>137</v>
      </c>
      <c r="BK81" s="176">
        <f>BK82</f>
        <v>0</v>
      </c>
    </row>
    <row r="82" spans="2:65" s="10" customFormat="1" ht="19.899999999999999" customHeight="1" x14ac:dyDescent="0.3">
      <c r="B82" s="163"/>
      <c r="C82" s="164"/>
      <c r="D82" s="177" t="s">
        <v>71</v>
      </c>
      <c r="E82" s="178" t="s">
        <v>138</v>
      </c>
      <c r="F82" s="178" t="s">
        <v>139</v>
      </c>
      <c r="G82" s="164"/>
      <c r="H82" s="164"/>
      <c r="I82" s="167"/>
      <c r="J82" s="179">
        <f>BK82</f>
        <v>0</v>
      </c>
      <c r="K82" s="164"/>
      <c r="L82" s="169"/>
      <c r="M82" s="170"/>
      <c r="N82" s="171"/>
      <c r="O82" s="171"/>
      <c r="P82" s="172">
        <f>SUM(P83:P86)</f>
        <v>0</v>
      </c>
      <c r="Q82" s="171"/>
      <c r="R82" s="172">
        <f>SUM(R83:R86)</f>
        <v>0</v>
      </c>
      <c r="S82" s="171"/>
      <c r="T82" s="173">
        <f>SUM(T83:T86)</f>
        <v>0</v>
      </c>
      <c r="AR82" s="174" t="s">
        <v>14</v>
      </c>
      <c r="AT82" s="175" t="s">
        <v>71</v>
      </c>
      <c r="AU82" s="175" t="s">
        <v>14</v>
      </c>
      <c r="AY82" s="174" t="s">
        <v>137</v>
      </c>
      <c r="BK82" s="176">
        <f>SUM(BK83:BK86)</f>
        <v>0</v>
      </c>
    </row>
    <row r="83" spans="2:65" s="1" customFormat="1" ht="31.5" customHeight="1" x14ac:dyDescent="0.3">
      <c r="B83" s="33"/>
      <c r="C83" s="180" t="s">
        <v>14</v>
      </c>
      <c r="D83" s="180" t="s">
        <v>140</v>
      </c>
      <c r="E83" s="181" t="s">
        <v>141</v>
      </c>
      <c r="F83" s="182" t="s">
        <v>142</v>
      </c>
      <c r="G83" s="183" t="s">
        <v>143</v>
      </c>
      <c r="H83" s="184">
        <v>0.74399999999999999</v>
      </c>
      <c r="I83" s="185"/>
      <c r="J83" s="186">
        <f>ROUND(I83*H83,2)</f>
        <v>0</v>
      </c>
      <c r="K83" s="182" t="s">
        <v>144</v>
      </c>
      <c r="L83" s="53"/>
      <c r="M83" s="187" t="s">
        <v>20</v>
      </c>
      <c r="N83" s="188" t="s">
        <v>43</v>
      </c>
      <c r="O83" s="34"/>
      <c r="P83" s="189">
        <f>O83*H83</f>
        <v>0</v>
      </c>
      <c r="Q83" s="189">
        <v>0</v>
      </c>
      <c r="R83" s="189">
        <f>Q83*H83</f>
        <v>0</v>
      </c>
      <c r="S83" s="189">
        <v>0</v>
      </c>
      <c r="T83" s="190">
        <f>S83*H83</f>
        <v>0</v>
      </c>
      <c r="AR83" s="16" t="s">
        <v>145</v>
      </c>
      <c r="AT83" s="16" t="s">
        <v>140</v>
      </c>
      <c r="AU83" s="16" t="s">
        <v>80</v>
      </c>
      <c r="AY83" s="16" t="s">
        <v>137</v>
      </c>
      <c r="BE83" s="191">
        <f>IF(N83="základní",J83,0)</f>
        <v>0</v>
      </c>
      <c r="BF83" s="191">
        <f>IF(N83="snížená",J83,0)</f>
        <v>0</v>
      </c>
      <c r="BG83" s="191">
        <f>IF(N83="zákl. přenesená",J83,0)</f>
        <v>0</v>
      </c>
      <c r="BH83" s="191">
        <f>IF(N83="sníž. přenesená",J83,0)</f>
        <v>0</v>
      </c>
      <c r="BI83" s="191">
        <f>IF(N83="nulová",J83,0)</f>
        <v>0</v>
      </c>
      <c r="BJ83" s="16" t="s">
        <v>14</v>
      </c>
      <c r="BK83" s="191">
        <f>ROUND(I83*H83,2)</f>
        <v>0</v>
      </c>
      <c r="BL83" s="16" t="s">
        <v>145</v>
      </c>
      <c r="BM83" s="16" t="s">
        <v>415</v>
      </c>
    </row>
    <row r="84" spans="2:65" s="1" customFormat="1" ht="31.5" customHeight="1" x14ac:dyDescent="0.3">
      <c r="B84" s="33"/>
      <c r="C84" s="180" t="s">
        <v>80</v>
      </c>
      <c r="D84" s="180" t="s">
        <v>140</v>
      </c>
      <c r="E84" s="181" t="s">
        <v>147</v>
      </c>
      <c r="F84" s="182" t="s">
        <v>148</v>
      </c>
      <c r="G84" s="183" t="s">
        <v>143</v>
      </c>
      <c r="H84" s="184">
        <v>7.44</v>
      </c>
      <c r="I84" s="185"/>
      <c r="J84" s="186">
        <f>ROUND(I84*H84,2)</f>
        <v>0</v>
      </c>
      <c r="K84" s="182" t="s">
        <v>144</v>
      </c>
      <c r="L84" s="53"/>
      <c r="M84" s="187" t="s">
        <v>20</v>
      </c>
      <c r="N84" s="188" t="s">
        <v>43</v>
      </c>
      <c r="O84" s="34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AR84" s="16" t="s">
        <v>145</v>
      </c>
      <c r="AT84" s="16" t="s">
        <v>140</v>
      </c>
      <c r="AU84" s="16" t="s">
        <v>80</v>
      </c>
      <c r="AY84" s="16" t="s">
        <v>137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16" t="s">
        <v>14</v>
      </c>
      <c r="BK84" s="191">
        <f>ROUND(I84*H84,2)</f>
        <v>0</v>
      </c>
      <c r="BL84" s="16" t="s">
        <v>145</v>
      </c>
      <c r="BM84" s="16" t="s">
        <v>416</v>
      </c>
    </row>
    <row r="85" spans="2:65" s="11" customFormat="1" ht="13.5" x14ac:dyDescent="0.3">
      <c r="B85" s="192"/>
      <c r="C85" s="193"/>
      <c r="D85" s="194" t="s">
        <v>150</v>
      </c>
      <c r="E85" s="193"/>
      <c r="F85" s="195" t="s">
        <v>417</v>
      </c>
      <c r="G85" s="193"/>
      <c r="H85" s="196">
        <v>7.44</v>
      </c>
      <c r="I85" s="197"/>
      <c r="J85" s="193"/>
      <c r="K85" s="193"/>
      <c r="L85" s="198"/>
      <c r="M85" s="199"/>
      <c r="N85" s="200"/>
      <c r="O85" s="200"/>
      <c r="P85" s="200"/>
      <c r="Q85" s="200"/>
      <c r="R85" s="200"/>
      <c r="S85" s="200"/>
      <c r="T85" s="201"/>
      <c r="AT85" s="202" t="s">
        <v>150</v>
      </c>
      <c r="AU85" s="202" t="s">
        <v>80</v>
      </c>
      <c r="AV85" s="11" t="s">
        <v>80</v>
      </c>
      <c r="AW85" s="11" t="s">
        <v>4</v>
      </c>
      <c r="AX85" s="11" t="s">
        <v>14</v>
      </c>
      <c r="AY85" s="202" t="s">
        <v>137</v>
      </c>
    </row>
    <row r="86" spans="2:65" s="1" customFormat="1" ht="22.5" customHeight="1" x14ac:dyDescent="0.3">
      <c r="B86" s="33"/>
      <c r="C86" s="180" t="s">
        <v>152</v>
      </c>
      <c r="D86" s="180" t="s">
        <v>140</v>
      </c>
      <c r="E86" s="181" t="s">
        <v>153</v>
      </c>
      <c r="F86" s="182" t="s">
        <v>154</v>
      </c>
      <c r="G86" s="183" t="s">
        <v>143</v>
      </c>
      <c r="H86" s="184">
        <v>0.74399999999999999</v>
      </c>
      <c r="I86" s="185"/>
      <c r="J86" s="186">
        <f>ROUND(I86*H86,2)</f>
        <v>0</v>
      </c>
      <c r="K86" s="182" t="s">
        <v>144</v>
      </c>
      <c r="L86" s="53"/>
      <c r="M86" s="187" t="s">
        <v>20</v>
      </c>
      <c r="N86" s="188" t="s">
        <v>43</v>
      </c>
      <c r="O86" s="34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AR86" s="16" t="s">
        <v>145</v>
      </c>
      <c r="AT86" s="16" t="s">
        <v>140</v>
      </c>
      <c r="AU86" s="16" t="s">
        <v>80</v>
      </c>
      <c r="AY86" s="16" t="s">
        <v>137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6" t="s">
        <v>14</v>
      </c>
      <c r="BK86" s="191">
        <f>ROUND(I86*H86,2)</f>
        <v>0</v>
      </c>
      <c r="BL86" s="16" t="s">
        <v>145</v>
      </c>
      <c r="BM86" s="16" t="s">
        <v>418</v>
      </c>
    </row>
    <row r="87" spans="2:65" s="10" customFormat="1" ht="37.35" customHeight="1" x14ac:dyDescent="0.35">
      <c r="B87" s="163"/>
      <c r="C87" s="164"/>
      <c r="D87" s="165" t="s">
        <v>71</v>
      </c>
      <c r="E87" s="166" t="s">
        <v>156</v>
      </c>
      <c r="F87" s="166" t="s">
        <v>157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P88</f>
        <v>0</v>
      </c>
      <c r="Q87" s="171"/>
      <c r="R87" s="172">
        <f>R88</f>
        <v>2.4450971200000002</v>
      </c>
      <c r="S87" s="171"/>
      <c r="T87" s="173">
        <f>T88</f>
        <v>0.74428499999999997</v>
      </c>
      <c r="AR87" s="174" t="s">
        <v>80</v>
      </c>
      <c r="AT87" s="175" t="s">
        <v>71</v>
      </c>
      <c r="AU87" s="175" t="s">
        <v>72</v>
      </c>
      <c r="AY87" s="174" t="s">
        <v>137</v>
      </c>
      <c r="BK87" s="176">
        <f>BK88</f>
        <v>0</v>
      </c>
    </row>
    <row r="88" spans="2:65" s="10" customFormat="1" ht="19.899999999999999" customHeight="1" x14ac:dyDescent="0.3">
      <c r="B88" s="163"/>
      <c r="C88" s="164"/>
      <c r="D88" s="177" t="s">
        <v>71</v>
      </c>
      <c r="E88" s="178" t="s">
        <v>158</v>
      </c>
      <c r="F88" s="178" t="s">
        <v>159</v>
      </c>
      <c r="G88" s="164"/>
      <c r="H88" s="164"/>
      <c r="I88" s="167"/>
      <c r="J88" s="179">
        <f>BK88</f>
        <v>0</v>
      </c>
      <c r="K88" s="164"/>
      <c r="L88" s="169"/>
      <c r="M88" s="170"/>
      <c r="N88" s="171"/>
      <c r="O88" s="171"/>
      <c r="P88" s="172">
        <f>SUM(P89:P112)</f>
        <v>0</v>
      </c>
      <c r="Q88" s="171"/>
      <c r="R88" s="172">
        <f>SUM(R89:R112)</f>
        <v>2.4450971200000002</v>
      </c>
      <c r="S88" s="171"/>
      <c r="T88" s="173">
        <f>SUM(T89:T112)</f>
        <v>0.74428499999999997</v>
      </c>
      <c r="AR88" s="174" t="s">
        <v>80</v>
      </c>
      <c r="AT88" s="175" t="s">
        <v>71</v>
      </c>
      <c r="AU88" s="175" t="s">
        <v>14</v>
      </c>
      <c r="AY88" s="174" t="s">
        <v>137</v>
      </c>
      <c r="BK88" s="176">
        <f>SUM(BK89:BK112)</f>
        <v>0</v>
      </c>
    </row>
    <row r="89" spans="2:65" s="1" customFormat="1" ht="22.5" customHeight="1" x14ac:dyDescent="0.3">
      <c r="B89" s="33"/>
      <c r="C89" s="180" t="s">
        <v>145</v>
      </c>
      <c r="D89" s="180" t="s">
        <v>140</v>
      </c>
      <c r="E89" s="181" t="s">
        <v>160</v>
      </c>
      <c r="F89" s="182" t="s">
        <v>161</v>
      </c>
      <c r="G89" s="183" t="s">
        <v>162</v>
      </c>
      <c r="H89" s="184">
        <v>289.07400000000001</v>
      </c>
      <c r="I89" s="185"/>
      <c r="J89" s="186">
        <f>ROUND(I89*H89,2)</f>
        <v>0</v>
      </c>
      <c r="K89" s="182" t="s">
        <v>144</v>
      </c>
      <c r="L89" s="53"/>
      <c r="M89" s="187" t="s">
        <v>20</v>
      </c>
      <c r="N89" s="188" t="s">
        <v>43</v>
      </c>
      <c r="O89" s="34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16" t="s">
        <v>163</v>
      </c>
      <c r="AT89" s="16" t="s">
        <v>140</v>
      </c>
      <c r="AU89" s="16" t="s">
        <v>80</v>
      </c>
      <c r="AY89" s="16" t="s">
        <v>137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6" t="s">
        <v>14</v>
      </c>
      <c r="BK89" s="191">
        <f>ROUND(I89*H89,2)</f>
        <v>0</v>
      </c>
      <c r="BL89" s="16" t="s">
        <v>163</v>
      </c>
      <c r="BM89" s="16" t="s">
        <v>419</v>
      </c>
    </row>
    <row r="90" spans="2:65" s="1" customFormat="1" ht="31.5" customHeight="1" x14ac:dyDescent="0.3">
      <c r="B90" s="33"/>
      <c r="C90" s="180" t="s">
        <v>165</v>
      </c>
      <c r="D90" s="180" t="s">
        <v>140</v>
      </c>
      <c r="E90" s="181" t="s">
        <v>166</v>
      </c>
      <c r="F90" s="182" t="s">
        <v>167</v>
      </c>
      <c r="G90" s="183" t="s">
        <v>162</v>
      </c>
      <c r="H90" s="184">
        <v>289.07400000000001</v>
      </c>
      <c r="I90" s="185"/>
      <c r="J90" s="186">
        <f>ROUND(I90*H90,2)</f>
        <v>0</v>
      </c>
      <c r="K90" s="182" t="s">
        <v>144</v>
      </c>
      <c r="L90" s="53"/>
      <c r="M90" s="187" t="s">
        <v>20</v>
      </c>
      <c r="N90" s="188" t="s">
        <v>43</v>
      </c>
      <c r="O90" s="34"/>
      <c r="P90" s="189">
        <f>O90*H90</f>
        <v>0</v>
      </c>
      <c r="Q90" s="189">
        <v>3.0000000000000001E-5</v>
      </c>
      <c r="R90" s="189">
        <f>Q90*H90</f>
        <v>8.6722200000000013E-3</v>
      </c>
      <c r="S90" s="189">
        <v>0</v>
      </c>
      <c r="T90" s="190">
        <f>S90*H90</f>
        <v>0</v>
      </c>
      <c r="AR90" s="16" t="s">
        <v>163</v>
      </c>
      <c r="AT90" s="16" t="s">
        <v>140</v>
      </c>
      <c r="AU90" s="16" t="s">
        <v>80</v>
      </c>
      <c r="AY90" s="16" t="s">
        <v>137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6" t="s">
        <v>14</v>
      </c>
      <c r="BK90" s="191">
        <f>ROUND(I90*H90,2)</f>
        <v>0</v>
      </c>
      <c r="BL90" s="16" t="s">
        <v>163</v>
      </c>
      <c r="BM90" s="16" t="s">
        <v>420</v>
      </c>
    </row>
    <row r="91" spans="2:65" s="1" customFormat="1" ht="31.5" customHeight="1" x14ac:dyDescent="0.3">
      <c r="B91" s="33"/>
      <c r="C91" s="180" t="s">
        <v>169</v>
      </c>
      <c r="D91" s="180" t="s">
        <v>140</v>
      </c>
      <c r="E91" s="181" t="s">
        <v>170</v>
      </c>
      <c r="F91" s="182" t="s">
        <v>171</v>
      </c>
      <c r="G91" s="183" t="s">
        <v>162</v>
      </c>
      <c r="H91" s="184">
        <v>289.07400000000001</v>
      </c>
      <c r="I91" s="185"/>
      <c r="J91" s="186">
        <f>ROUND(I91*H91,2)</f>
        <v>0</v>
      </c>
      <c r="K91" s="182" t="s">
        <v>144</v>
      </c>
      <c r="L91" s="53"/>
      <c r="M91" s="187" t="s">
        <v>20</v>
      </c>
      <c r="N91" s="188" t="s">
        <v>43</v>
      </c>
      <c r="O91" s="34"/>
      <c r="P91" s="189">
        <f>O91*H91</f>
        <v>0</v>
      </c>
      <c r="Q91" s="189">
        <v>4.5500000000000002E-3</v>
      </c>
      <c r="R91" s="189">
        <f>Q91*H91</f>
        <v>1.3152867000000001</v>
      </c>
      <c r="S91" s="189">
        <v>0</v>
      </c>
      <c r="T91" s="190">
        <f>S91*H91</f>
        <v>0</v>
      </c>
      <c r="AR91" s="16" t="s">
        <v>163</v>
      </c>
      <c r="AT91" s="16" t="s">
        <v>140</v>
      </c>
      <c r="AU91" s="16" t="s">
        <v>80</v>
      </c>
      <c r="AY91" s="16" t="s">
        <v>137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6" t="s">
        <v>14</v>
      </c>
      <c r="BK91" s="191">
        <f>ROUND(I91*H91,2)</f>
        <v>0</v>
      </c>
      <c r="BL91" s="16" t="s">
        <v>163</v>
      </c>
      <c r="BM91" s="16" t="s">
        <v>421</v>
      </c>
    </row>
    <row r="92" spans="2:65" s="1" customFormat="1" ht="22.5" customHeight="1" x14ac:dyDescent="0.3">
      <c r="B92" s="33"/>
      <c r="C92" s="180" t="s">
        <v>173</v>
      </c>
      <c r="D92" s="180" t="s">
        <v>140</v>
      </c>
      <c r="E92" s="181" t="s">
        <v>174</v>
      </c>
      <c r="F92" s="182" t="s">
        <v>175</v>
      </c>
      <c r="G92" s="183" t="s">
        <v>162</v>
      </c>
      <c r="H92" s="184">
        <v>289.07400000000001</v>
      </c>
      <c r="I92" s="185"/>
      <c r="J92" s="186">
        <f>ROUND(I92*H92,2)</f>
        <v>0</v>
      </c>
      <c r="K92" s="182" t="s">
        <v>144</v>
      </c>
      <c r="L92" s="53"/>
      <c r="M92" s="187" t="s">
        <v>20</v>
      </c>
      <c r="N92" s="188" t="s">
        <v>43</v>
      </c>
      <c r="O92" s="34"/>
      <c r="P92" s="189">
        <f>O92*H92</f>
        <v>0</v>
      </c>
      <c r="Q92" s="189">
        <v>0</v>
      </c>
      <c r="R92" s="189">
        <f>Q92*H92</f>
        <v>0</v>
      </c>
      <c r="S92" s="189">
        <v>2.5000000000000001E-3</v>
      </c>
      <c r="T92" s="190">
        <f>S92*H92</f>
        <v>0.72268500000000002</v>
      </c>
      <c r="AR92" s="16" t="s">
        <v>163</v>
      </c>
      <c r="AT92" s="16" t="s">
        <v>140</v>
      </c>
      <c r="AU92" s="16" t="s">
        <v>80</v>
      </c>
      <c r="AY92" s="16" t="s">
        <v>137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6" t="s">
        <v>14</v>
      </c>
      <c r="BK92" s="191">
        <f>ROUND(I92*H92,2)</f>
        <v>0</v>
      </c>
      <c r="BL92" s="16" t="s">
        <v>163</v>
      </c>
      <c r="BM92" s="16" t="s">
        <v>422</v>
      </c>
    </row>
    <row r="93" spans="2:65" s="1" customFormat="1" ht="31.5" customHeight="1" x14ac:dyDescent="0.3">
      <c r="B93" s="33"/>
      <c r="C93" s="180" t="s">
        <v>177</v>
      </c>
      <c r="D93" s="180" t="s">
        <v>140</v>
      </c>
      <c r="E93" s="181" t="s">
        <v>178</v>
      </c>
      <c r="F93" s="182" t="s">
        <v>179</v>
      </c>
      <c r="G93" s="183" t="s">
        <v>162</v>
      </c>
      <c r="H93" s="184">
        <v>289.07400000000001</v>
      </c>
      <c r="I93" s="185"/>
      <c r="J93" s="186">
        <f>ROUND(I93*H93,2)</f>
        <v>0</v>
      </c>
      <c r="K93" s="182" t="s">
        <v>144</v>
      </c>
      <c r="L93" s="53"/>
      <c r="M93" s="187" t="s">
        <v>20</v>
      </c>
      <c r="N93" s="188" t="s">
        <v>43</v>
      </c>
      <c r="O93" s="34"/>
      <c r="P93" s="189">
        <f>O93*H93</f>
        <v>0</v>
      </c>
      <c r="Q93" s="189">
        <v>2.9999999999999997E-4</v>
      </c>
      <c r="R93" s="189">
        <f>Q93*H93</f>
        <v>8.6722199999999999E-2</v>
      </c>
      <c r="S93" s="189">
        <v>0</v>
      </c>
      <c r="T93" s="190">
        <f>S93*H93</f>
        <v>0</v>
      </c>
      <c r="AR93" s="16" t="s">
        <v>163</v>
      </c>
      <c r="AT93" s="16" t="s">
        <v>140</v>
      </c>
      <c r="AU93" s="16" t="s">
        <v>80</v>
      </c>
      <c r="AY93" s="16" t="s">
        <v>137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6" t="s">
        <v>14</v>
      </c>
      <c r="BK93" s="191">
        <f>ROUND(I93*H93,2)</f>
        <v>0</v>
      </c>
      <c r="BL93" s="16" t="s">
        <v>163</v>
      </c>
      <c r="BM93" s="16" t="s">
        <v>423</v>
      </c>
    </row>
    <row r="94" spans="2:65" s="11" customFormat="1" ht="13.5" x14ac:dyDescent="0.3">
      <c r="B94" s="192"/>
      <c r="C94" s="193"/>
      <c r="D94" s="203" t="s">
        <v>150</v>
      </c>
      <c r="E94" s="204" t="s">
        <v>20</v>
      </c>
      <c r="F94" s="205" t="s">
        <v>424</v>
      </c>
      <c r="G94" s="193"/>
      <c r="H94" s="206">
        <v>55.377000000000002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150</v>
      </c>
      <c r="AU94" s="202" t="s">
        <v>80</v>
      </c>
      <c r="AV94" s="11" t="s">
        <v>80</v>
      </c>
      <c r="AW94" s="11" t="s">
        <v>36</v>
      </c>
      <c r="AX94" s="11" t="s">
        <v>72</v>
      </c>
      <c r="AY94" s="202" t="s">
        <v>137</v>
      </c>
    </row>
    <row r="95" spans="2:65" s="11" customFormat="1" ht="13.5" x14ac:dyDescent="0.3">
      <c r="B95" s="192"/>
      <c r="C95" s="193"/>
      <c r="D95" s="203" t="s">
        <v>150</v>
      </c>
      <c r="E95" s="204" t="s">
        <v>20</v>
      </c>
      <c r="F95" s="205" t="s">
        <v>424</v>
      </c>
      <c r="G95" s="193"/>
      <c r="H95" s="206">
        <v>55.377000000000002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150</v>
      </c>
      <c r="AU95" s="202" t="s">
        <v>80</v>
      </c>
      <c r="AV95" s="11" t="s">
        <v>80</v>
      </c>
      <c r="AW95" s="11" t="s">
        <v>36</v>
      </c>
      <c r="AX95" s="11" t="s">
        <v>72</v>
      </c>
      <c r="AY95" s="202" t="s">
        <v>137</v>
      </c>
    </row>
    <row r="96" spans="2:65" s="11" customFormat="1" ht="13.5" x14ac:dyDescent="0.3">
      <c r="B96" s="192"/>
      <c r="C96" s="193"/>
      <c r="D96" s="203" t="s">
        <v>150</v>
      </c>
      <c r="E96" s="204" t="s">
        <v>20</v>
      </c>
      <c r="F96" s="205" t="s">
        <v>425</v>
      </c>
      <c r="G96" s="193"/>
      <c r="H96" s="206">
        <v>37.200000000000003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150</v>
      </c>
      <c r="AU96" s="202" t="s">
        <v>80</v>
      </c>
      <c r="AV96" s="11" t="s">
        <v>80</v>
      </c>
      <c r="AW96" s="11" t="s">
        <v>36</v>
      </c>
      <c r="AX96" s="11" t="s">
        <v>72</v>
      </c>
      <c r="AY96" s="202" t="s">
        <v>137</v>
      </c>
    </row>
    <row r="97" spans="2:65" s="11" customFormat="1" ht="13.5" x14ac:dyDescent="0.3">
      <c r="B97" s="192"/>
      <c r="C97" s="193"/>
      <c r="D97" s="203" t="s">
        <v>150</v>
      </c>
      <c r="E97" s="204" t="s">
        <v>20</v>
      </c>
      <c r="F97" s="205" t="s">
        <v>426</v>
      </c>
      <c r="G97" s="193"/>
      <c r="H97" s="206">
        <v>35.67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150</v>
      </c>
      <c r="AU97" s="202" t="s">
        <v>80</v>
      </c>
      <c r="AV97" s="11" t="s">
        <v>80</v>
      </c>
      <c r="AW97" s="11" t="s">
        <v>36</v>
      </c>
      <c r="AX97" s="11" t="s">
        <v>72</v>
      </c>
      <c r="AY97" s="202" t="s">
        <v>137</v>
      </c>
    </row>
    <row r="98" spans="2:65" s="11" customFormat="1" ht="13.5" x14ac:dyDescent="0.3">
      <c r="B98" s="192"/>
      <c r="C98" s="193"/>
      <c r="D98" s="203" t="s">
        <v>150</v>
      </c>
      <c r="E98" s="204" t="s">
        <v>20</v>
      </c>
      <c r="F98" s="205" t="s">
        <v>427</v>
      </c>
      <c r="G98" s="193"/>
      <c r="H98" s="206">
        <v>16.605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150</v>
      </c>
      <c r="AU98" s="202" t="s">
        <v>80</v>
      </c>
      <c r="AV98" s="11" t="s">
        <v>80</v>
      </c>
      <c r="AW98" s="11" t="s">
        <v>36</v>
      </c>
      <c r="AX98" s="11" t="s">
        <v>72</v>
      </c>
      <c r="AY98" s="202" t="s">
        <v>137</v>
      </c>
    </row>
    <row r="99" spans="2:65" s="11" customFormat="1" ht="13.5" x14ac:dyDescent="0.3">
      <c r="B99" s="192"/>
      <c r="C99" s="193"/>
      <c r="D99" s="203" t="s">
        <v>150</v>
      </c>
      <c r="E99" s="204" t="s">
        <v>20</v>
      </c>
      <c r="F99" s="205" t="s">
        <v>428</v>
      </c>
      <c r="G99" s="193"/>
      <c r="H99" s="206">
        <v>53.505000000000003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150</v>
      </c>
      <c r="AU99" s="202" t="s">
        <v>80</v>
      </c>
      <c r="AV99" s="11" t="s">
        <v>80</v>
      </c>
      <c r="AW99" s="11" t="s">
        <v>36</v>
      </c>
      <c r="AX99" s="11" t="s">
        <v>72</v>
      </c>
      <c r="AY99" s="202" t="s">
        <v>137</v>
      </c>
    </row>
    <row r="100" spans="2:65" s="11" customFormat="1" ht="13.5" x14ac:dyDescent="0.3">
      <c r="B100" s="192"/>
      <c r="C100" s="193"/>
      <c r="D100" s="203" t="s">
        <v>150</v>
      </c>
      <c r="E100" s="204" t="s">
        <v>20</v>
      </c>
      <c r="F100" s="205" t="s">
        <v>429</v>
      </c>
      <c r="G100" s="193"/>
      <c r="H100" s="206">
        <v>35.340000000000003</v>
      </c>
      <c r="I100" s="197"/>
      <c r="J100" s="193"/>
      <c r="K100" s="193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150</v>
      </c>
      <c r="AU100" s="202" t="s">
        <v>80</v>
      </c>
      <c r="AV100" s="11" t="s">
        <v>80</v>
      </c>
      <c r="AW100" s="11" t="s">
        <v>36</v>
      </c>
      <c r="AX100" s="11" t="s">
        <v>72</v>
      </c>
      <c r="AY100" s="202" t="s">
        <v>137</v>
      </c>
    </row>
    <row r="101" spans="2:65" s="12" customFormat="1" ht="13.5" x14ac:dyDescent="0.3">
      <c r="B101" s="207"/>
      <c r="C101" s="208"/>
      <c r="D101" s="194" t="s">
        <v>150</v>
      </c>
      <c r="E101" s="209" t="s">
        <v>20</v>
      </c>
      <c r="F101" s="210" t="s">
        <v>182</v>
      </c>
      <c r="G101" s="208"/>
      <c r="H101" s="211">
        <v>289.07400000000001</v>
      </c>
      <c r="I101" s="212"/>
      <c r="J101" s="208"/>
      <c r="K101" s="208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150</v>
      </c>
      <c r="AU101" s="217" t="s">
        <v>80</v>
      </c>
      <c r="AV101" s="12" t="s">
        <v>145</v>
      </c>
      <c r="AW101" s="12" t="s">
        <v>36</v>
      </c>
      <c r="AX101" s="12" t="s">
        <v>14</v>
      </c>
      <c r="AY101" s="217" t="s">
        <v>137</v>
      </c>
    </row>
    <row r="102" spans="2:65" s="1" customFormat="1" ht="44.25" customHeight="1" x14ac:dyDescent="0.3">
      <c r="B102" s="33"/>
      <c r="C102" s="218" t="s">
        <v>183</v>
      </c>
      <c r="D102" s="218" t="s">
        <v>184</v>
      </c>
      <c r="E102" s="219" t="s">
        <v>185</v>
      </c>
      <c r="F102" s="220" t="s">
        <v>186</v>
      </c>
      <c r="G102" s="221" t="s">
        <v>162</v>
      </c>
      <c r="H102" s="222">
        <v>317.98099999999999</v>
      </c>
      <c r="I102" s="223"/>
      <c r="J102" s="224">
        <f>ROUND(I102*H102,2)</f>
        <v>0</v>
      </c>
      <c r="K102" s="220" t="s">
        <v>20</v>
      </c>
      <c r="L102" s="225"/>
      <c r="M102" s="226" t="s">
        <v>20</v>
      </c>
      <c r="N102" s="227" t="s">
        <v>43</v>
      </c>
      <c r="O102" s="34"/>
      <c r="P102" s="189">
        <f>O102*H102</f>
        <v>0</v>
      </c>
      <c r="Q102" s="189">
        <v>3.2000000000000002E-3</v>
      </c>
      <c r="R102" s="189">
        <f>Q102*H102</f>
        <v>1.0175392000000001</v>
      </c>
      <c r="S102" s="189">
        <v>0</v>
      </c>
      <c r="T102" s="190">
        <f>S102*H102</f>
        <v>0</v>
      </c>
      <c r="AR102" s="16" t="s">
        <v>187</v>
      </c>
      <c r="AT102" s="16" t="s">
        <v>184</v>
      </c>
      <c r="AU102" s="16" t="s">
        <v>80</v>
      </c>
      <c r="AY102" s="16" t="s">
        <v>137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6" t="s">
        <v>14</v>
      </c>
      <c r="BK102" s="191">
        <f>ROUND(I102*H102,2)</f>
        <v>0</v>
      </c>
      <c r="BL102" s="16" t="s">
        <v>163</v>
      </c>
      <c r="BM102" s="16" t="s">
        <v>430</v>
      </c>
    </row>
    <row r="103" spans="2:65" s="11" customFormat="1" ht="13.5" x14ac:dyDescent="0.3">
      <c r="B103" s="192"/>
      <c r="C103" s="193"/>
      <c r="D103" s="194" t="s">
        <v>150</v>
      </c>
      <c r="E103" s="193"/>
      <c r="F103" s="195" t="s">
        <v>431</v>
      </c>
      <c r="G103" s="193"/>
      <c r="H103" s="196">
        <v>317.98099999999999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150</v>
      </c>
      <c r="AU103" s="202" t="s">
        <v>80</v>
      </c>
      <c r="AV103" s="11" t="s">
        <v>80</v>
      </c>
      <c r="AW103" s="11" t="s">
        <v>4</v>
      </c>
      <c r="AX103" s="11" t="s">
        <v>14</v>
      </c>
      <c r="AY103" s="202" t="s">
        <v>137</v>
      </c>
    </row>
    <row r="104" spans="2:65" s="1" customFormat="1" ht="22.5" customHeight="1" x14ac:dyDescent="0.3">
      <c r="B104" s="33"/>
      <c r="C104" s="180" t="s">
        <v>26</v>
      </c>
      <c r="D104" s="180" t="s">
        <v>140</v>
      </c>
      <c r="E104" s="181" t="s">
        <v>190</v>
      </c>
      <c r="F104" s="182" t="s">
        <v>191</v>
      </c>
      <c r="G104" s="183" t="s">
        <v>192</v>
      </c>
      <c r="H104" s="184">
        <v>133</v>
      </c>
      <c r="I104" s="185"/>
      <c r="J104" s="186">
        <f>ROUND(I104*H104,2)</f>
        <v>0</v>
      </c>
      <c r="K104" s="182" t="s">
        <v>144</v>
      </c>
      <c r="L104" s="53"/>
      <c r="M104" s="187" t="s">
        <v>20</v>
      </c>
      <c r="N104" s="188" t="s">
        <v>43</v>
      </c>
      <c r="O104" s="34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16" t="s">
        <v>163</v>
      </c>
      <c r="AT104" s="16" t="s">
        <v>140</v>
      </c>
      <c r="AU104" s="16" t="s">
        <v>80</v>
      </c>
      <c r="AY104" s="16" t="s">
        <v>137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6" t="s">
        <v>14</v>
      </c>
      <c r="BK104" s="191">
        <f>ROUND(I104*H104,2)</f>
        <v>0</v>
      </c>
      <c r="BL104" s="16" t="s">
        <v>163</v>
      </c>
      <c r="BM104" s="16" t="s">
        <v>432</v>
      </c>
    </row>
    <row r="105" spans="2:65" s="1" customFormat="1" ht="22.5" customHeight="1" x14ac:dyDescent="0.3">
      <c r="B105" s="33"/>
      <c r="C105" s="180" t="s">
        <v>194</v>
      </c>
      <c r="D105" s="180" t="s">
        <v>140</v>
      </c>
      <c r="E105" s="181" t="s">
        <v>195</v>
      </c>
      <c r="F105" s="182" t="s">
        <v>196</v>
      </c>
      <c r="G105" s="183" t="s">
        <v>192</v>
      </c>
      <c r="H105" s="184">
        <v>72</v>
      </c>
      <c r="I105" s="185"/>
      <c r="J105" s="186">
        <f>ROUND(I105*H105,2)</f>
        <v>0</v>
      </c>
      <c r="K105" s="182" t="s">
        <v>144</v>
      </c>
      <c r="L105" s="53"/>
      <c r="M105" s="187" t="s">
        <v>20</v>
      </c>
      <c r="N105" s="188" t="s">
        <v>43</v>
      </c>
      <c r="O105" s="34"/>
      <c r="P105" s="189">
        <f>O105*H105</f>
        <v>0</v>
      </c>
      <c r="Q105" s="189">
        <v>0</v>
      </c>
      <c r="R105" s="189">
        <f>Q105*H105</f>
        <v>0</v>
      </c>
      <c r="S105" s="189">
        <v>2.9999999999999997E-4</v>
      </c>
      <c r="T105" s="190">
        <f>S105*H105</f>
        <v>2.1599999999999998E-2</v>
      </c>
      <c r="AR105" s="16" t="s">
        <v>163</v>
      </c>
      <c r="AT105" s="16" t="s">
        <v>140</v>
      </c>
      <c r="AU105" s="16" t="s">
        <v>80</v>
      </c>
      <c r="AY105" s="16" t="s">
        <v>137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6" t="s">
        <v>14</v>
      </c>
      <c r="BK105" s="191">
        <f>ROUND(I105*H105,2)</f>
        <v>0</v>
      </c>
      <c r="BL105" s="16" t="s">
        <v>163</v>
      </c>
      <c r="BM105" s="16" t="s">
        <v>433</v>
      </c>
    </row>
    <row r="106" spans="2:65" s="1" customFormat="1" ht="22.5" customHeight="1" x14ac:dyDescent="0.3">
      <c r="B106" s="33"/>
      <c r="C106" s="180" t="s">
        <v>198</v>
      </c>
      <c r="D106" s="180" t="s">
        <v>140</v>
      </c>
      <c r="E106" s="181" t="s">
        <v>199</v>
      </c>
      <c r="F106" s="182" t="s">
        <v>200</v>
      </c>
      <c r="G106" s="183" t="s">
        <v>192</v>
      </c>
      <c r="H106" s="184">
        <v>72</v>
      </c>
      <c r="I106" s="185"/>
      <c r="J106" s="186">
        <f>ROUND(I106*H106,2)</f>
        <v>0</v>
      </c>
      <c r="K106" s="182" t="s">
        <v>144</v>
      </c>
      <c r="L106" s="53"/>
      <c r="M106" s="187" t="s">
        <v>20</v>
      </c>
      <c r="N106" s="188" t="s">
        <v>43</v>
      </c>
      <c r="O106" s="34"/>
      <c r="P106" s="189">
        <f>O106*H106</f>
        <v>0</v>
      </c>
      <c r="Q106" s="189">
        <v>1.0000000000000001E-5</v>
      </c>
      <c r="R106" s="189">
        <f>Q106*H106</f>
        <v>7.2000000000000005E-4</v>
      </c>
      <c r="S106" s="189">
        <v>0</v>
      </c>
      <c r="T106" s="190">
        <f>S106*H106</f>
        <v>0</v>
      </c>
      <c r="AR106" s="16" t="s">
        <v>163</v>
      </c>
      <c r="AT106" s="16" t="s">
        <v>140</v>
      </c>
      <c r="AU106" s="16" t="s">
        <v>80</v>
      </c>
      <c r="AY106" s="16" t="s">
        <v>137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6" t="s">
        <v>14</v>
      </c>
      <c r="BK106" s="191">
        <f>ROUND(I106*H106,2)</f>
        <v>0</v>
      </c>
      <c r="BL106" s="16" t="s">
        <v>163</v>
      </c>
      <c r="BM106" s="16" t="s">
        <v>434</v>
      </c>
    </row>
    <row r="107" spans="2:65" s="1" customFormat="1" ht="22.5" customHeight="1" x14ac:dyDescent="0.3">
      <c r="B107" s="33"/>
      <c r="C107" s="218" t="s">
        <v>202</v>
      </c>
      <c r="D107" s="218" t="s">
        <v>184</v>
      </c>
      <c r="E107" s="219" t="s">
        <v>203</v>
      </c>
      <c r="F107" s="220" t="s">
        <v>204</v>
      </c>
      <c r="G107" s="221" t="s">
        <v>192</v>
      </c>
      <c r="H107" s="222">
        <v>73.44</v>
      </c>
      <c r="I107" s="223"/>
      <c r="J107" s="224">
        <f>ROUND(I107*H107,2)</f>
        <v>0</v>
      </c>
      <c r="K107" s="220" t="s">
        <v>20</v>
      </c>
      <c r="L107" s="225"/>
      <c r="M107" s="226" t="s">
        <v>20</v>
      </c>
      <c r="N107" s="227" t="s">
        <v>43</v>
      </c>
      <c r="O107" s="34"/>
      <c r="P107" s="189">
        <f>O107*H107</f>
        <v>0</v>
      </c>
      <c r="Q107" s="189">
        <v>2.2000000000000001E-4</v>
      </c>
      <c r="R107" s="189">
        <f>Q107*H107</f>
        <v>1.6156799999999999E-2</v>
      </c>
      <c r="S107" s="189">
        <v>0</v>
      </c>
      <c r="T107" s="190">
        <f>S107*H107</f>
        <v>0</v>
      </c>
      <c r="AR107" s="16" t="s">
        <v>187</v>
      </c>
      <c r="AT107" s="16" t="s">
        <v>184</v>
      </c>
      <c r="AU107" s="16" t="s">
        <v>80</v>
      </c>
      <c r="AY107" s="16" t="s">
        <v>137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6" t="s">
        <v>14</v>
      </c>
      <c r="BK107" s="191">
        <f>ROUND(I107*H107,2)</f>
        <v>0</v>
      </c>
      <c r="BL107" s="16" t="s">
        <v>163</v>
      </c>
      <c r="BM107" s="16" t="s">
        <v>435</v>
      </c>
    </row>
    <row r="108" spans="2:65" s="11" customFormat="1" ht="13.5" x14ac:dyDescent="0.3">
      <c r="B108" s="192"/>
      <c r="C108" s="193"/>
      <c r="D108" s="194" t="s">
        <v>150</v>
      </c>
      <c r="E108" s="193"/>
      <c r="F108" s="195" t="s">
        <v>381</v>
      </c>
      <c r="G108" s="193"/>
      <c r="H108" s="196">
        <v>73.44</v>
      </c>
      <c r="I108" s="197"/>
      <c r="J108" s="193"/>
      <c r="K108" s="193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150</v>
      </c>
      <c r="AU108" s="202" t="s">
        <v>80</v>
      </c>
      <c r="AV108" s="11" t="s">
        <v>80</v>
      </c>
      <c r="AW108" s="11" t="s">
        <v>4</v>
      </c>
      <c r="AX108" s="11" t="s">
        <v>14</v>
      </c>
      <c r="AY108" s="202" t="s">
        <v>137</v>
      </c>
    </row>
    <row r="109" spans="2:65" s="1" customFormat="1" ht="22.5" customHeight="1" x14ac:dyDescent="0.3">
      <c r="B109" s="33"/>
      <c r="C109" s="180" t="s">
        <v>207</v>
      </c>
      <c r="D109" s="180" t="s">
        <v>140</v>
      </c>
      <c r="E109" s="181" t="s">
        <v>208</v>
      </c>
      <c r="F109" s="182" t="s">
        <v>209</v>
      </c>
      <c r="G109" s="183" t="s">
        <v>162</v>
      </c>
      <c r="H109" s="184">
        <v>289.07400000000001</v>
      </c>
      <c r="I109" s="185"/>
      <c r="J109" s="186">
        <f>ROUND(I109*H109,2)</f>
        <v>0</v>
      </c>
      <c r="K109" s="182" t="s">
        <v>144</v>
      </c>
      <c r="L109" s="53"/>
      <c r="M109" s="187" t="s">
        <v>20</v>
      </c>
      <c r="N109" s="188" t="s">
        <v>43</v>
      </c>
      <c r="O109" s="34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16" t="s">
        <v>163</v>
      </c>
      <c r="AT109" s="16" t="s">
        <v>140</v>
      </c>
      <c r="AU109" s="16" t="s">
        <v>80</v>
      </c>
      <c r="AY109" s="16" t="s">
        <v>137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6" t="s">
        <v>14</v>
      </c>
      <c r="BK109" s="191">
        <f>ROUND(I109*H109,2)</f>
        <v>0</v>
      </c>
      <c r="BL109" s="16" t="s">
        <v>163</v>
      </c>
      <c r="BM109" s="16" t="s">
        <v>436</v>
      </c>
    </row>
    <row r="110" spans="2:65" s="1" customFormat="1" ht="22.5" customHeight="1" x14ac:dyDescent="0.3">
      <c r="B110" s="33"/>
      <c r="C110" s="180" t="s">
        <v>8</v>
      </c>
      <c r="D110" s="180" t="s">
        <v>140</v>
      </c>
      <c r="E110" s="181" t="s">
        <v>211</v>
      </c>
      <c r="F110" s="182" t="s">
        <v>212</v>
      </c>
      <c r="G110" s="183" t="s">
        <v>162</v>
      </c>
      <c r="H110" s="184">
        <v>289.07400000000001</v>
      </c>
      <c r="I110" s="185"/>
      <c r="J110" s="186">
        <f>ROUND(I110*H110,2)</f>
        <v>0</v>
      </c>
      <c r="K110" s="182" t="s">
        <v>144</v>
      </c>
      <c r="L110" s="53"/>
      <c r="M110" s="187" t="s">
        <v>20</v>
      </c>
      <c r="N110" s="188" t="s">
        <v>43</v>
      </c>
      <c r="O110" s="34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AR110" s="16" t="s">
        <v>163</v>
      </c>
      <c r="AT110" s="16" t="s">
        <v>140</v>
      </c>
      <c r="AU110" s="16" t="s">
        <v>80</v>
      </c>
      <c r="AY110" s="16" t="s">
        <v>137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6" t="s">
        <v>14</v>
      </c>
      <c r="BK110" s="191">
        <f>ROUND(I110*H110,2)</f>
        <v>0</v>
      </c>
      <c r="BL110" s="16" t="s">
        <v>163</v>
      </c>
      <c r="BM110" s="16" t="s">
        <v>437</v>
      </c>
    </row>
    <row r="111" spans="2:65" s="1" customFormat="1" ht="31.5" customHeight="1" x14ac:dyDescent="0.3">
      <c r="B111" s="33"/>
      <c r="C111" s="180" t="s">
        <v>163</v>
      </c>
      <c r="D111" s="180" t="s">
        <v>140</v>
      </c>
      <c r="E111" s="181" t="s">
        <v>214</v>
      </c>
      <c r="F111" s="182" t="s">
        <v>215</v>
      </c>
      <c r="G111" s="183" t="s">
        <v>143</v>
      </c>
      <c r="H111" s="184">
        <v>2.4449999999999998</v>
      </c>
      <c r="I111" s="185"/>
      <c r="J111" s="186">
        <f>ROUND(I111*H111,2)</f>
        <v>0</v>
      </c>
      <c r="K111" s="182" t="s">
        <v>144</v>
      </c>
      <c r="L111" s="53"/>
      <c r="M111" s="187" t="s">
        <v>20</v>
      </c>
      <c r="N111" s="188" t="s">
        <v>43</v>
      </c>
      <c r="O111" s="34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AR111" s="16" t="s">
        <v>163</v>
      </c>
      <c r="AT111" s="16" t="s">
        <v>140</v>
      </c>
      <c r="AU111" s="16" t="s">
        <v>80</v>
      </c>
      <c r="AY111" s="16" t="s">
        <v>137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6" t="s">
        <v>14</v>
      </c>
      <c r="BK111" s="191">
        <f>ROUND(I111*H111,2)</f>
        <v>0</v>
      </c>
      <c r="BL111" s="16" t="s">
        <v>163</v>
      </c>
      <c r="BM111" s="16" t="s">
        <v>438</v>
      </c>
    </row>
    <row r="112" spans="2:65" s="1" customFormat="1" ht="44.25" customHeight="1" x14ac:dyDescent="0.3">
      <c r="B112" s="33"/>
      <c r="C112" s="180" t="s">
        <v>217</v>
      </c>
      <c r="D112" s="180" t="s">
        <v>140</v>
      </c>
      <c r="E112" s="181" t="s">
        <v>218</v>
      </c>
      <c r="F112" s="182" t="s">
        <v>219</v>
      </c>
      <c r="G112" s="183" t="s">
        <v>143</v>
      </c>
      <c r="H112" s="184">
        <v>2.4449999999999998</v>
      </c>
      <c r="I112" s="185"/>
      <c r="J112" s="186">
        <f>ROUND(I112*H112,2)</f>
        <v>0</v>
      </c>
      <c r="K112" s="182" t="s">
        <v>144</v>
      </c>
      <c r="L112" s="53"/>
      <c r="M112" s="187" t="s">
        <v>20</v>
      </c>
      <c r="N112" s="228" t="s">
        <v>43</v>
      </c>
      <c r="O112" s="229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16" t="s">
        <v>163</v>
      </c>
      <c r="AT112" s="16" t="s">
        <v>140</v>
      </c>
      <c r="AU112" s="16" t="s">
        <v>80</v>
      </c>
      <c r="AY112" s="16" t="s">
        <v>137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6" t="s">
        <v>14</v>
      </c>
      <c r="BK112" s="191">
        <f>ROUND(I112*H112,2)</f>
        <v>0</v>
      </c>
      <c r="BL112" s="16" t="s">
        <v>163</v>
      </c>
      <c r="BM112" s="16" t="s">
        <v>439</v>
      </c>
    </row>
    <row r="113" spans="2:12" s="1" customFormat="1" ht="6.95" customHeight="1" x14ac:dyDescent="0.3">
      <c r="B113" s="48"/>
      <c r="C113" s="49"/>
      <c r="D113" s="49"/>
      <c r="E113" s="49"/>
      <c r="F113" s="49"/>
      <c r="G113" s="49"/>
      <c r="H113" s="49"/>
      <c r="I113" s="126"/>
      <c r="J113" s="49"/>
      <c r="K113" s="49"/>
      <c r="L113" s="53"/>
    </row>
  </sheetData>
  <sheetProtection algorithmName="SHA-512" hashValue="32zJDl3r0W2PXgFr0rVB+XcimUyaCIm9TDZUa9rrB5j+OidUaobVgsQmxwSxQw7Jjn63Ny0xYEhxiXDM9otYQw==" saltValue="3jFjTuuIOCOVt/r6SO4eew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86" customWidth="1"/>
    <col min="2" max="2" width="1.6640625" style="286" customWidth="1"/>
    <col min="3" max="4" width="5" style="286" customWidth="1"/>
    <col min="5" max="5" width="11.6640625" style="286" customWidth="1"/>
    <col min="6" max="6" width="9.1640625" style="286" customWidth="1"/>
    <col min="7" max="7" width="5" style="286" customWidth="1"/>
    <col min="8" max="8" width="77.83203125" style="286" customWidth="1"/>
    <col min="9" max="10" width="20" style="286" customWidth="1"/>
    <col min="11" max="11" width="1.6640625" style="286" customWidth="1"/>
    <col min="12" max="256" width="9.33203125" style="286"/>
    <col min="257" max="257" width="8.33203125" style="286" customWidth="1"/>
    <col min="258" max="258" width="1.6640625" style="286" customWidth="1"/>
    <col min="259" max="260" width="5" style="286" customWidth="1"/>
    <col min="261" max="261" width="11.6640625" style="286" customWidth="1"/>
    <col min="262" max="262" width="9.1640625" style="286" customWidth="1"/>
    <col min="263" max="263" width="5" style="286" customWidth="1"/>
    <col min="264" max="264" width="77.83203125" style="286" customWidth="1"/>
    <col min="265" max="266" width="20" style="286" customWidth="1"/>
    <col min="267" max="267" width="1.6640625" style="286" customWidth="1"/>
    <col min="268" max="512" width="9.33203125" style="286"/>
    <col min="513" max="513" width="8.33203125" style="286" customWidth="1"/>
    <col min="514" max="514" width="1.6640625" style="286" customWidth="1"/>
    <col min="515" max="516" width="5" style="286" customWidth="1"/>
    <col min="517" max="517" width="11.6640625" style="286" customWidth="1"/>
    <col min="518" max="518" width="9.1640625" style="286" customWidth="1"/>
    <col min="519" max="519" width="5" style="286" customWidth="1"/>
    <col min="520" max="520" width="77.83203125" style="286" customWidth="1"/>
    <col min="521" max="522" width="20" style="286" customWidth="1"/>
    <col min="523" max="523" width="1.6640625" style="286" customWidth="1"/>
    <col min="524" max="768" width="9.33203125" style="286"/>
    <col min="769" max="769" width="8.33203125" style="286" customWidth="1"/>
    <col min="770" max="770" width="1.6640625" style="286" customWidth="1"/>
    <col min="771" max="772" width="5" style="286" customWidth="1"/>
    <col min="773" max="773" width="11.6640625" style="286" customWidth="1"/>
    <col min="774" max="774" width="9.1640625" style="286" customWidth="1"/>
    <col min="775" max="775" width="5" style="286" customWidth="1"/>
    <col min="776" max="776" width="77.83203125" style="286" customWidth="1"/>
    <col min="777" max="778" width="20" style="286" customWidth="1"/>
    <col min="779" max="779" width="1.6640625" style="286" customWidth="1"/>
    <col min="780" max="1024" width="9.33203125" style="286"/>
    <col min="1025" max="1025" width="8.33203125" style="286" customWidth="1"/>
    <col min="1026" max="1026" width="1.6640625" style="286" customWidth="1"/>
    <col min="1027" max="1028" width="5" style="286" customWidth="1"/>
    <col min="1029" max="1029" width="11.6640625" style="286" customWidth="1"/>
    <col min="1030" max="1030" width="9.1640625" style="286" customWidth="1"/>
    <col min="1031" max="1031" width="5" style="286" customWidth="1"/>
    <col min="1032" max="1032" width="77.83203125" style="286" customWidth="1"/>
    <col min="1033" max="1034" width="20" style="286" customWidth="1"/>
    <col min="1035" max="1035" width="1.6640625" style="286" customWidth="1"/>
    <col min="1036" max="1280" width="9.33203125" style="286"/>
    <col min="1281" max="1281" width="8.33203125" style="286" customWidth="1"/>
    <col min="1282" max="1282" width="1.6640625" style="286" customWidth="1"/>
    <col min="1283" max="1284" width="5" style="286" customWidth="1"/>
    <col min="1285" max="1285" width="11.6640625" style="286" customWidth="1"/>
    <col min="1286" max="1286" width="9.1640625" style="286" customWidth="1"/>
    <col min="1287" max="1287" width="5" style="286" customWidth="1"/>
    <col min="1288" max="1288" width="77.83203125" style="286" customWidth="1"/>
    <col min="1289" max="1290" width="20" style="286" customWidth="1"/>
    <col min="1291" max="1291" width="1.6640625" style="286" customWidth="1"/>
    <col min="1292" max="1536" width="9.33203125" style="286"/>
    <col min="1537" max="1537" width="8.33203125" style="286" customWidth="1"/>
    <col min="1538" max="1538" width="1.6640625" style="286" customWidth="1"/>
    <col min="1539" max="1540" width="5" style="286" customWidth="1"/>
    <col min="1541" max="1541" width="11.6640625" style="286" customWidth="1"/>
    <col min="1542" max="1542" width="9.1640625" style="286" customWidth="1"/>
    <col min="1543" max="1543" width="5" style="286" customWidth="1"/>
    <col min="1544" max="1544" width="77.83203125" style="286" customWidth="1"/>
    <col min="1545" max="1546" width="20" style="286" customWidth="1"/>
    <col min="1547" max="1547" width="1.6640625" style="286" customWidth="1"/>
    <col min="1548" max="1792" width="9.33203125" style="286"/>
    <col min="1793" max="1793" width="8.33203125" style="286" customWidth="1"/>
    <col min="1794" max="1794" width="1.6640625" style="286" customWidth="1"/>
    <col min="1795" max="1796" width="5" style="286" customWidth="1"/>
    <col min="1797" max="1797" width="11.6640625" style="286" customWidth="1"/>
    <col min="1798" max="1798" width="9.1640625" style="286" customWidth="1"/>
    <col min="1799" max="1799" width="5" style="286" customWidth="1"/>
    <col min="1800" max="1800" width="77.83203125" style="286" customWidth="1"/>
    <col min="1801" max="1802" width="20" style="286" customWidth="1"/>
    <col min="1803" max="1803" width="1.6640625" style="286" customWidth="1"/>
    <col min="1804" max="2048" width="9.33203125" style="286"/>
    <col min="2049" max="2049" width="8.33203125" style="286" customWidth="1"/>
    <col min="2050" max="2050" width="1.6640625" style="286" customWidth="1"/>
    <col min="2051" max="2052" width="5" style="286" customWidth="1"/>
    <col min="2053" max="2053" width="11.6640625" style="286" customWidth="1"/>
    <col min="2054" max="2054" width="9.1640625" style="286" customWidth="1"/>
    <col min="2055" max="2055" width="5" style="286" customWidth="1"/>
    <col min="2056" max="2056" width="77.83203125" style="286" customWidth="1"/>
    <col min="2057" max="2058" width="20" style="286" customWidth="1"/>
    <col min="2059" max="2059" width="1.6640625" style="286" customWidth="1"/>
    <col min="2060" max="2304" width="9.33203125" style="286"/>
    <col min="2305" max="2305" width="8.33203125" style="286" customWidth="1"/>
    <col min="2306" max="2306" width="1.6640625" style="286" customWidth="1"/>
    <col min="2307" max="2308" width="5" style="286" customWidth="1"/>
    <col min="2309" max="2309" width="11.6640625" style="286" customWidth="1"/>
    <col min="2310" max="2310" width="9.1640625" style="286" customWidth="1"/>
    <col min="2311" max="2311" width="5" style="286" customWidth="1"/>
    <col min="2312" max="2312" width="77.83203125" style="286" customWidth="1"/>
    <col min="2313" max="2314" width="20" style="286" customWidth="1"/>
    <col min="2315" max="2315" width="1.6640625" style="286" customWidth="1"/>
    <col min="2316" max="2560" width="9.33203125" style="286"/>
    <col min="2561" max="2561" width="8.33203125" style="286" customWidth="1"/>
    <col min="2562" max="2562" width="1.6640625" style="286" customWidth="1"/>
    <col min="2563" max="2564" width="5" style="286" customWidth="1"/>
    <col min="2565" max="2565" width="11.6640625" style="286" customWidth="1"/>
    <col min="2566" max="2566" width="9.1640625" style="286" customWidth="1"/>
    <col min="2567" max="2567" width="5" style="286" customWidth="1"/>
    <col min="2568" max="2568" width="77.83203125" style="286" customWidth="1"/>
    <col min="2569" max="2570" width="20" style="286" customWidth="1"/>
    <col min="2571" max="2571" width="1.6640625" style="286" customWidth="1"/>
    <col min="2572" max="2816" width="9.33203125" style="286"/>
    <col min="2817" max="2817" width="8.33203125" style="286" customWidth="1"/>
    <col min="2818" max="2818" width="1.6640625" style="286" customWidth="1"/>
    <col min="2819" max="2820" width="5" style="286" customWidth="1"/>
    <col min="2821" max="2821" width="11.6640625" style="286" customWidth="1"/>
    <col min="2822" max="2822" width="9.1640625" style="286" customWidth="1"/>
    <col min="2823" max="2823" width="5" style="286" customWidth="1"/>
    <col min="2824" max="2824" width="77.83203125" style="286" customWidth="1"/>
    <col min="2825" max="2826" width="20" style="286" customWidth="1"/>
    <col min="2827" max="2827" width="1.6640625" style="286" customWidth="1"/>
    <col min="2828" max="3072" width="9.33203125" style="286"/>
    <col min="3073" max="3073" width="8.33203125" style="286" customWidth="1"/>
    <col min="3074" max="3074" width="1.6640625" style="286" customWidth="1"/>
    <col min="3075" max="3076" width="5" style="286" customWidth="1"/>
    <col min="3077" max="3077" width="11.6640625" style="286" customWidth="1"/>
    <col min="3078" max="3078" width="9.1640625" style="286" customWidth="1"/>
    <col min="3079" max="3079" width="5" style="286" customWidth="1"/>
    <col min="3080" max="3080" width="77.83203125" style="286" customWidth="1"/>
    <col min="3081" max="3082" width="20" style="286" customWidth="1"/>
    <col min="3083" max="3083" width="1.6640625" style="286" customWidth="1"/>
    <col min="3084" max="3328" width="9.33203125" style="286"/>
    <col min="3329" max="3329" width="8.33203125" style="286" customWidth="1"/>
    <col min="3330" max="3330" width="1.6640625" style="286" customWidth="1"/>
    <col min="3331" max="3332" width="5" style="286" customWidth="1"/>
    <col min="3333" max="3333" width="11.6640625" style="286" customWidth="1"/>
    <col min="3334" max="3334" width="9.1640625" style="286" customWidth="1"/>
    <col min="3335" max="3335" width="5" style="286" customWidth="1"/>
    <col min="3336" max="3336" width="77.83203125" style="286" customWidth="1"/>
    <col min="3337" max="3338" width="20" style="286" customWidth="1"/>
    <col min="3339" max="3339" width="1.6640625" style="286" customWidth="1"/>
    <col min="3340" max="3584" width="9.33203125" style="286"/>
    <col min="3585" max="3585" width="8.33203125" style="286" customWidth="1"/>
    <col min="3586" max="3586" width="1.6640625" style="286" customWidth="1"/>
    <col min="3587" max="3588" width="5" style="286" customWidth="1"/>
    <col min="3589" max="3589" width="11.6640625" style="286" customWidth="1"/>
    <col min="3590" max="3590" width="9.1640625" style="286" customWidth="1"/>
    <col min="3591" max="3591" width="5" style="286" customWidth="1"/>
    <col min="3592" max="3592" width="77.83203125" style="286" customWidth="1"/>
    <col min="3593" max="3594" width="20" style="286" customWidth="1"/>
    <col min="3595" max="3595" width="1.6640625" style="286" customWidth="1"/>
    <col min="3596" max="3840" width="9.33203125" style="286"/>
    <col min="3841" max="3841" width="8.33203125" style="286" customWidth="1"/>
    <col min="3842" max="3842" width="1.6640625" style="286" customWidth="1"/>
    <col min="3843" max="3844" width="5" style="286" customWidth="1"/>
    <col min="3845" max="3845" width="11.6640625" style="286" customWidth="1"/>
    <col min="3846" max="3846" width="9.1640625" style="286" customWidth="1"/>
    <col min="3847" max="3847" width="5" style="286" customWidth="1"/>
    <col min="3848" max="3848" width="77.83203125" style="286" customWidth="1"/>
    <col min="3849" max="3850" width="20" style="286" customWidth="1"/>
    <col min="3851" max="3851" width="1.6640625" style="286" customWidth="1"/>
    <col min="3852" max="4096" width="9.33203125" style="286"/>
    <col min="4097" max="4097" width="8.33203125" style="286" customWidth="1"/>
    <col min="4098" max="4098" width="1.6640625" style="286" customWidth="1"/>
    <col min="4099" max="4100" width="5" style="286" customWidth="1"/>
    <col min="4101" max="4101" width="11.6640625" style="286" customWidth="1"/>
    <col min="4102" max="4102" width="9.1640625" style="286" customWidth="1"/>
    <col min="4103" max="4103" width="5" style="286" customWidth="1"/>
    <col min="4104" max="4104" width="77.83203125" style="286" customWidth="1"/>
    <col min="4105" max="4106" width="20" style="286" customWidth="1"/>
    <col min="4107" max="4107" width="1.6640625" style="286" customWidth="1"/>
    <col min="4108" max="4352" width="9.33203125" style="286"/>
    <col min="4353" max="4353" width="8.33203125" style="286" customWidth="1"/>
    <col min="4354" max="4354" width="1.6640625" style="286" customWidth="1"/>
    <col min="4355" max="4356" width="5" style="286" customWidth="1"/>
    <col min="4357" max="4357" width="11.6640625" style="286" customWidth="1"/>
    <col min="4358" max="4358" width="9.1640625" style="286" customWidth="1"/>
    <col min="4359" max="4359" width="5" style="286" customWidth="1"/>
    <col min="4360" max="4360" width="77.83203125" style="286" customWidth="1"/>
    <col min="4361" max="4362" width="20" style="286" customWidth="1"/>
    <col min="4363" max="4363" width="1.6640625" style="286" customWidth="1"/>
    <col min="4364" max="4608" width="9.33203125" style="286"/>
    <col min="4609" max="4609" width="8.33203125" style="286" customWidth="1"/>
    <col min="4610" max="4610" width="1.6640625" style="286" customWidth="1"/>
    <col min="4611" max="4612" width="5" style="286" customWidth="1"/>
    <col min="4613" max="4613" width="11.6640625" style="286" customWidth="1"/>
    <col min="4614" max="4614" width="9.1640625" style="286" customWidth="1"/>
    <col min="4615" max="4615" width="5" style="286" customWidth="1"/>
    <col min="4616" max="4616" width="77.83203125" style="286" customWidth="1"/>
    <col min="4617" max="4618" width="20" style="286" customWidth="1"/>
    <col min="4619" max="4619" width="1.6640625" style="286" customWidth="1"/>
    <col min="4620" max="4864" width="9.33203125" style="286"/>
    <col min="4865" max="4865" width="8.33203125" style="286" customWidth="1"/>
    <col min="4866" max="4866" width="1.6640625" style="286" customWidth="1"/>
    <col min="4867" max="4868" width="5" style="286" customWidth="1"/>
    <col min="4869" max="4869" width="11.6640625" style="286" customWidth="1"/>
    <col min="4870" max="4870" width="9.1640625" style="286" customWidth="1"/>
    <col min="4871" max="4871" width="5" style="286" customWidth="1"/>
    <col min="4872" max="4872" width="77.83203125" style="286" customWidth="1"/>
    <col min="4873" max="4874" width="20" style="286" customWidth="1"/>
    <col min="4875" max="4875" width="1.6640625" style="286" customWidth="1"/>
    <col min="4876" max="5120" width="9.33203125" style="286"/>
    <col min="5121" max="5121" width="8.33203125" style="286" customWidth="1"/>
    <col min="5122" max="5122" width="1.6640625" style="286" customWidth="1"/>
    <col min="5123" max="5124" width="5" style="286" customWidth="1"/>
    <col min="5125" max="5125" width="11.6640625" style="286" customWidth="1"/>
    <col min="5126" max="5126" width="9.1640625" style="286" customWidth="1"/>
    <col min="5127" max="5127" width="5" style="286" customWidth="1"/>
    <col min="5128" max="5128" width="77.83203125" style="286" customWidth="1"/>
    <col min="5129" max="5130" width="20" style="286" customWidth="1"/>
    <col min="5131" max="5131" width="1.6640625" style="286" customWidth="1"/>
    <col min="5132" max="5376" width="9.33203125" style="286"/>
    <col min="5377" max="5377" width="8.33203125" style="286" customWidth="1"/>
    <col min="5378" max="5378" width="1.6640625" style="286" customWidth="1"/>
    <col min="5379" max="5380" width="5" style="286" customWidth="1"/>
    <col min="5381" max="5381" width="11.6640625" style="286" customWidth="1"/>
    <col min="5382" max="5382" width="9.1640625" style="286" customWidth="1"/>
    <col min="5383" max="5383" width="5" style="286" customWidth="1"/>
    <col min="5384" max="5384" width="77.83203125" style="286" customWidth="1"/>
    <col min="5385" max="5386" width="20" style="286" customWidth="1"/>
    <col min="5387" max="5387" width="1.6640625" style="286" customWidth="1"/>
    <col min="5388" max="5632" width="9.33203125" style="286"/>
    <col min="5633" max="5633" width="8.33203125" style="286" customWidth="1"/>
    <col min="5634" max="5634" width="1.6640625" style="286" customWidth="1"/>
    <col min="5635" max="5636" width="5" style="286" customWidth="1"/>
    <col min="5637" max="5637" width="11.6640625" style="286" customWidth="1"/>
    <col min="5638" max="5638" width="9.1640625" style="286" customWidth="1"/>
    <col min="5639" max="5639" width="5" style="286" customWidth="1"/>
    <col min="5640" max="5640" width="77.83203125" style="286" customWidth="1"/>
    <col min="5641" max="5642" width="20" style="286" customWidth="1"/>
    <col min="5643" max="5643" width="1.6640625" style="286" customWidth="1"/>
    <col min="5644" max="5888" width="9.33203125" style="286"/>
    <col min="5889" max="5889" width="8.33203125" style="286" customWidth="1"/>
    <col min="5890" max="5890" width="1.6640625" style="286" customWidth="1"/>
    <col min="5891" max="5892" width="5" style="286" customWidth="1"/>
    <col min="5893" max="5893" width="11.6640625" style="286" customWidth="1"/>
    <col min="5894" max="5894" width="9.1640625" style="286" customWidth="1"/>
    <col min="5895" max="5895" width="5" style="286" customWidth="1"/>
    <col min="5896" max="5896" width="77.83203125" style="286" customWidth="1"/>
    <col min="5897" max="5898" width="20" style="286" customWidth="1"/>
    <col min="5899" max="5899" width="1.6640625" style="286" customWidth="1"/>
    <col min="5900" max="6144" width="9.33203125" style="286"/>
    <col min="6145" max="6145" width="8.33203125" style="286" customWidth="1"/>
    <col min="6146" max="6146" width="1.6640625" style="286" customWidth="1"/>
    <col min="6147" max="6148" width="5" style="286" customWidth="1"/>
    <col min="6149" max="6149" width="11.6640625" style="286" customWidth="1"/>
    <col min="6150" max="6150" width="9.1640625" style="286" customWidth="1"/>
    <col min="6151" max="6151" width="5" style="286" customWidth="1"/>
    <col min="6152" max="6152" width="77.83203125" style="286" customWidth="1"/>
    <col min="6153" max="6154" width="20" style="286" customWidth="1"/>
    <col min="6155" max="6155" width="1.6640625" style="286" customWidth="1"/>
    <col min="6156" max="6400" width="9.33203125" style="286"/>
    <col min="6401" max="6401" width="8.33203125" style="286" customWidth="1"/>
    <col min="6402" max="6402" width="1.6640625" style="286" customWidth="1"/>
    <col min="6403" max="6404" width="5" style="286" customWidth="1"/>
    <col min="6405" max="6405" width="11.6640625" style="286" customWidth="1"/>
    <col min="6406" max="6406" width="9.1640625" style="286" customWidth="1"/>
    <col min="6407" max="6407" width="5" style="286" customWidth="1"/>
    <col min="6408" max="6408" width="77.83203125" style="286" customWidth="1"/>
    <col min="6409" max="6410" width="20" style="286" customWidth="1"/>
    <col min="6411" max="6411" width="1.6640625" style="286" customWidth="1"/>
    <col min="6412" max="6656" width="9.33203125" style="286"/>
    <col min="6657" max="6657" width="8.33203125" style="286" customWidth="1"/>
    <col min="6658" max="6658" width="1.6640625" style="286" customWidth="1"/>
    <col min="6659" max="6660" width="5" style="286" customWidth="1"/>
    <col min="6661" max="6661" width="11.6640625" style="286" customWidth="1"/>
    <col min="6662" max="6662" width="9.1640625" style="286" customWidth="1"/>
    <col min="6663" max="6663" width="5" style="286" customWidth="1"/>
    <col min="6664" max="6664" width="77.83203125" style="286" customWidth="1"/>
    <col min="6665" max="6666" width="20" style="286" customWidth="1"/>
    <col min="6667" max="6667" width="1.6640625" style="286" customWidth="1"/>
    <col min="6668" max="6912" width="9.33203125" style="286"/>
    <col min="6913" max="6913" width="8.33203125" style="286" customWidth="1"/>
    <col min="6914" max="6914" width="1.6640625" style="286" customWidth="1"/>
    <col min="6915" max="6916" width="5" style="286" customWidth="1"/>
    <col min="6917" max="6917" width="11.6640625" style="286" customWidth="1"/>
    <col min="6918" max="6918" width="9.1640625" style="286" customWidth="1"/>
    <col min="6919" max="6919" width="5" style="286" customWidth="1"/>
    <col min="6920" max="6920" width="77.83203125" style="286" customWidth="1"/>
    <col min="6921" max="6922" width="20" style="286" customWidth="1"/>
    <col min="6923" max="6923" width="1.6640625" style="286" customWidth="1"/>
    <col min="6924" max="7168" width="9.33203125" style="286"/>
    <col min="7169" max="7169" width="8.33203125" style="286" customWidth="1"/>
    <col min="7170" max="7170" width="1.6640625" style="286" customWidth="1"/>
    <col min="7171" max="7172" width="5" style="286" customWidth="1"/>
    <col min="7173" max="7173" width="11.6640625" style="286" customWidth="1"/>
    <col min="7174" max="7174" width="9.1640625" style="286" customWidth="1"/>
    <col min="7175" max="7175" width="5" style="286" customWidth="1"/>
    <col min="7176" max="7176" width="77.83203125" style="286" customWidth="1"/>
    <col min="7177" max="7178" width="20" style="286" customWidth="1"/>
    <col min="7179" max="7179" width="1.6640625" style="286" customWidth="1"/>
    <col min="7180" max="7424" width="9.33203125" style="286"/>
    <col min="7425" max="7425" width="8.33203125" style="286" customWidth="1"/>
    <col min="7426" max="7426" width="1.6640625" style="286" customWidth="1"/>
    <col min="7427" max="7428" width="5" style="286" customWidth="1"/>
    <col min="7429" max="7429" width="11.6640625" style="286" customWidth="1"/>
    <col min="7430" max="7430" width="9.1640625" style="286" customWidth="1"/>
    <col min="7431" max="7431" width="5" style="286" customWidth="1"/>
    <col min="7432" max="7432" width="77.83203125" style="286" customWidth="1"/>
    <col min="7433" max="7434" width="20" style="286" customWidth="1"/>
    <col min="7435" max="7435" width="1.6640625" style="286" customWidth="1"/>
    <col min="7436" max="7680" width="9.33203125" style="286"/>
    <col min="7681" max="7681" width="8.33203125" style="286" customWidth="1"/>
    <col min="7682" max="7682" width="1.6640625" style="286" customWidth="1"/>
    <col min="7683" max="7684" width="5" style="286" customWidth="1"/>
    <col min="7685" max="7685" width="11.6640625" style="286" customWidth="1"/>
    <col min="7686" max="7686" width="9.1640625" style="286" customWidth="1"/>
    <col min="7687" max="7687" width="5" style="286" customWidth="1"/>
    <col min="7688" max="7688" width="77.83203125" style="286" customWidth="1"/>
    <col min="7689" max="7690" width="20" style="286" customWidth="1"/>
    <col min="7691" max="7691" width="1.6640625" style="286" customWidth="1"/>
    <col min="7692" max="7936" width="9.33203125" style="286"/>
    <col min="7937" max="7937" width="8.33203125" style="286" customWidth="1"/>
    <col min="7938" max="7938" width="1.6640625" style="286" customWidth="1"/>
    <col min="7939" max="7940" width="5" style="286" customWidth="1"/>
    <col min="7941" max="7941" width="11.6640625" style="286" customWidth="1"/>
    <col min="7942" max="7942" width="9.1640625" style="286" customWidth="1"/>
    <col min="7943" max="7943" width="5" style="286" customWidth="1"/>
    <col min="7944" max="7944" width="77.83203125" style="286" customWidth="1"/>
    <col min="7945" max="7946" width="20" style="286" customWidth="1"/>
    <col min="7947" max="7947" width="1.6640625" style="286" customWidth="1"/>
    <col min="7948" max="8192" width="9.33203125" style="286"/>
    <col min="8193" max="8193" width="8.33203125" style="286" customWidth="1"/>
    <col min="8194" max="8194" width="1.6640625" style="286" customWidth="1"/>
    <col min="8195" max="8196" width="5" style="286" customWidth="1"/>
    <col min="8197" max="8197" width="11.6640625" style="286" customWidth="1"/>
    <col min="8198" max="8198" width="9.1640625" style="286" customWidth="1"/>
    <col min="8199" max="8199" width="5" style="286" customWidth="1"/>
    <col min="8200" max="8200" width="77.83203125" style="286" customWidth="1"/>
    <col min="8201" max="8202" width="20" style="286" customWidth="1"/>
    <col min="8203" max="8203" width="1.6640625" style="286" customWidth="1"/>
    <col min="8204" max="8448" width="9.33203125" style="286"/>
    <col min="8449" max="8449" width="8.33203125" style="286" customWidth="1"/>
    <col min="8450" max="8450" width="1.6640625" style="286" customWidth="1"/>
    <col min="8451" max="8452" width="5" style="286" customWidth="1"/>
    <col min="8453" max="8453" width="11.6640625" style="286" customWidth="1"/>
    <col min="8454" max="8454" width="9.1640625" style="286" customWidth="1"/>
    <col min="8455" max="8455" width="5" style="286" customWidth="1"/>
    <col min="8456" max="8456" width="77.83203125" style="286" customWidth="1"/>
    <col min="8457" max="8458" width="20" style="286" customWidth="1"/>
    <col min="8459" max="8459" width="1.6640625" style="286" customWidth="1"/>
    <col min="8460" max="8704" width="9.33203125" style="286"/>
    <col min="8705" max="8705" width="8.33203125" style="286" customWidth="1"/>
    <col min="8706" max="8706" width="1.6640625" style="286" customWidth="1"/>
    <col min="8707" max="8708" width="5" style="286" customWidth="1"/>
    <col min="8709" max="8709" width="11.6640625" style="286" customWidth="1"/>
    <col min="8710" max="8710" width="9.1640625" style="286" customWidth="1"/>
    <col min="8711" max="8711" width="5" style="286" customWidth="1"/>
    <col min="8712" max="8712" width="77.83203125" style="286" customWidth="1"/>
    <col min="8713" max="8714" width="20" style="286" customWidth="1"/>
    <col min="8715" max="8715" width="1.6640625" style="286" customWidth="1"/>
    <col min="8716" max="8960" width="9.33203125" style="286"/>
    <col min="8961" max="8961" width="8.33203125" style="286" customWidth="1"/>
    <col min="8962" max="8962" width="1.6640625" style="286" customWidth="1"/>
    <col min="8963" max="8964" width="5" style="286" customWidth="1"/>
    <col min="8965" max="8965" width="11.6640625" style="286" customWidth="1"/>
    <col min="8966" max="8966" width="9.1640625" style="286" customWidth="1"/>
    <col min="8967" max="8967" width="5" style="286" customWidth="1"/>
    <col min="8968" max="8968" width="77.83203125" style="286" customWidth="1"/>
    <col min="8969" max="8970" width="20" style="286" customWidth="1"/>
    <col min="8971" max="8971" width="1.6640625" style="286" customWidth="1"/>
    <col min="8972" max="9216" width="9.33203125" style="286"/>
    <col min="9217" max="9217" width="8.33203125" style="286" customWidth="1"/>
    <col min="9218" max="9218" width="1.6640625" style="286" customWidth="1"/>
    <col min="9219" max="9220" width="5" style="286" customWidth="1"/>
    <col min="9221" max="9221" width="11.6640625" style="286" customWidth="1"/>
    <col min="9222" max="9222" width="9.1640625" style="286" customWidth="1"/>
    <col min="9223" max="9223" width="5" style="286" customWidth="1"/>
    <col min="9224" max="9224" width="77.83203125" style="286" customWidth="1"/>
    <col min="9225" max="9226" width="20" style="286" customWidth="1"/>
    <col min="9227" max="9227" width="1.6640625" style="286" customWidth="1"/>
    <col min="9228" max="9472" width="9.33203125" style="286"/>
    <col min="9473" max="9473" width="8.33203125" style="286" customWidth="1"/>
    <col min="9474" max="9474" width="1.6640625" style="286" customWidth="1"/>
    <col min="9475" max="9476" width="5" style="286" customWidth="1"/>
    <col min="9477" max="9477" width="11.6640625" style="286" customWidth="1"/>
    <col min="9478" max="9478" width="9.1640625" style="286" customWidth="1"/>
    <col min="9479" max="9479" width="5" style="286" customWidth="1"/>
    <col min="9480" max="9480" width="77.83203125" style="286" customWidth="1"/>
    <col min="9481" max="9482" width="20" style="286" customWidth="1"/>
    <col min="9483" max="9483" width="1.6640625" style="286" customWidth="1"/>
    <col min="9484" max="9728" width="9.33203125" style="286"/>
    <col min="9729" max="9729" width="8.33203125" style="286" customWidth="1"/>
    <col min="9730" max="9730" width="1.6640625" style="286" customWidth="1"/>
    <col min="9731" max="9732" width="5" style="286" customWidth="1"/>
    <col min="9733" max="9733" width="11.6640625" style="286" customWidth="1"/>
    <col min="9734" max="9734" width="9.1640625" style="286" customWidth="1"/>
    <col min="9735" max="9735" width="5" style="286" customWidth="1"/>
    <col min="9736" max="9736" width="77.83203125" style="286" customWidth="1"/>
    <col min="9737" max="9738" width="20" style="286" customWidth="1"/>
    <col min="9739" max="9739" width="1.6640625" style="286" customWidth="1"/>
    <col min="9740" max="9984" width="9.33203125" style="286"/>
    <col min="9985" max="9985" width="8.33203125" style="286" customWidth="1"/>
    <col min="9986" max="9986" width="1.6640625" style="286" customWidth="1"/>
    <col min="9987" max="9988" width="5" style="286" customWidth="1"/>
    <col min="9989" max="9989" width="11.6640625" style="286" customWidth="1"/>
    <col min="9990" max="9990" width="9.1640625" style="286" customWidth="1"/>
    <col min="9991" max="9991" width="5" style="286" customWidth="1"/>
    <col min="9992" max="9992" width="77.83203125" style="286" customWidth="1"/>
    <col min="9993" max="9994" width="20" style="286" customWidth="1"/>
    <col min="9995" max="9995" width="1.6640625" style="286" customWidth="1"/>
    <col min="9996" max="10240" width="9.33203125" style="286"/>
    <col min="10241" max="10241" width="8.33203125" style="286" customWidth="1"/>
    <col min="10242" max="10242" width="1.6640625" style="286" customWidth="1"/>
    <col min="10243" max="10244" width="5" style="286" customWidth="1"/>
    <col min="10245" max="10245" width="11.6640625" style="286" customWidth="1"/>
    <col min="10246" max="10246" width="9.1640625" style="286" customWidth="1"/>
    <col min="10247" max="10247" width="5" style="286" customWidth="1"/>
    <col min="10248" max="10248" width="77.83203125" style="286" customWidth="1"/>
    <col min="10249" max="10250" width="20" style="286" customWidth="1"/>
    <col min="10251" max="10251" width="1.6640625" style="286" customWidth="1"/>
    <col min="10252" max="10496" width="9.33203125" style="286"/>
    <col min="10497" max="10497" width="8.33203125" style="286" customWidth="1"/>
    <col min="10498" max="10498" width="1.6640625" style="286" customWidth="1"/>
    <col min="10499" max="10500" width="5" style="286" customWidth="1"/>
    <col min="10501" max="10501" width="11.6640625" style="286" customWidth="1"/>
    <col min="10502" max="10502" width="9.1640625" style="286" customWidth="1"/>
    <col min="10503" max="10503" width="5" style="286" customWidth="1"/>
    <col min="10504" max="10504" width="77.83203125" style="286" customWidth="1"/>
    <col min="10505" max="10506" width="20" style="286" customWidth="1"/>
    <col min="10507" max="10507" width="1.6640625" style="286" customWidth="1"/>
    <col min="10508" max="10752" width="9.33203125" style="286"/>
    <col min="10753" max="10753" width="8.33203125" style="286" customWidth="1"/>
    <col min="10754" max="10754" width="1.6640625" style="286" customWidth="1"/>
    <col min="10755" max="10756" width="5" style="286" customWidth="1"/>
    <col min="10757" max="10757" width="11.6640625" style="286" customWidth="1"/>
    <col min="10758" max="10758" width="9.1640625" style="286" customWidth="1"/>
    <col min="10759" max="10759" width="5" style="286" customWidth="1"/>
    <col min="10760" max="10760" width="77.83203125" style="286" customWidth="1"/>
    <col min="10761" max="10762" width="20" style="286" customWidth="1"/>
    <col min="10763" max="10763" width="1.6640625" style="286" customWidth="1"/>
    <col min="10764" max="11008" width="9.33203125" style="286"/>
    <col min="11009" max="11009" width="8.33203125" style="286" customWidth="1"/>
    <col min="11010" max="11010" width="1.6640625" style="286" customWidth="1"/>
    <col min="11011" max="11012" width="5" style="286" customWidth="1"/>
    <col min="11013" max="11013" width="11.6640625" style="286" customWidth="1"/>
    <col min="11014" max="11014" width="9.1640625" style="286" customWidth="1"/>
    <col min="11015" max="11015" width="5" style="286" customWidth="1"/>
    <col min="11016" max="11016" width="77.83203125" style="286" customWidth="1"/>
    <col min="11017" max="11018" width="20" style="286" customWidth="1"/>
    <col min="11019" max="11019" width="1.6640625" style="286" customWidth="1"/>
    <col min="11020" max="11264" width="9.33203125" style="286"/>
    <col min="11265" max="11265" width="8.33203125" style="286" customWidth="1"/>
    <col min="11266" max="11266" width="1.6640625" style="286" customWidth="1"/>
    <col min="11267" max="11268" width="5" style="286" customWidth="1"/>
    <col min="11269" max="11269" width="11.6640625" style="286" customWidth="1"/>
    <col min="11270" max="11270" width="9.1640625" style="286" customWidth="1"/>
    <col min="11271" max="11271" width="5" style="286" customWidth="1"/>
    <col min="11272" max="11272" width="77.83203125" style="286" customWidth="1"/>
    <col min="11273" max="11274" width="20" style="286" customWidth="1"/>
    <col min="11275" max="11275" width="1.6640625" style="286" customWidth="1"/>
    <col min="11276" max="11520" width="9.33203125" style="286"/>
    <col min="11521" max="11521" width="8.33203125" style="286" customWidth="1"/>
    <col min="11522" max="11522" width="1.6640625" style="286" customWidth="1"/>
    <col min="11523" max="11524" width="5" style="286" customWidth="1"/>
    <col min="11525" max="11525" width="11.6640625" style="286" customWidth="1"/>
    <col min="11526" max="11526" width="9.1640625" style="286" customWidth="1"/>
    <col min="11527" max="11527" width="5" style="286" customWidth="1"/>
    <col min="11528" max="11528" width="77.83203125" style="286" customWidth="1"/>
    <col min="11529" max="11530" width="20" style="286" customWidth="1"/>
    <col min="11531" max="11531" width="1.6640625" style="286" customWidth="1"/>
    <col min="11532" max="11776" width="9.33203125" style="286"/>
    <col min="11777" max="11777" width="8.33203125" style="286" customWidth="1"/>
    <col min="11778" max="11778" width="1.6640625" style="286" customWidth="1"/>
    <col min="11779" max="11780" width="5" style="286" customWidth="1"/>
    <col min="11781" max="11781" width="11.6640625" style="286" customWidth="1"/>
    <col min="11782" max="11782" width="9.1640625" style="286" customWidth="1"/>
    <col min="11783" max="11783" width="5" style="286" customWidth="1"/>
    <col min="11784" max="11784" width="77.83203125" style="286" customWidth="1"/>
    <col min="11785" max="11786" width="20" style="286" customWidth="1"/>
    <col min="11787" max="11787" width="1.6640625" style="286" customWidth="1"/>
    <col min="11788" max="12032" width="9.33203125" style="286"/>
    <col min="12033" max="12033" width="8.33203125" style="286" customWidth="1"/>
    <col min="12034" max="12034" width="1.6640625" style="286" customWidth="1"/>
    <col min="12035" max="12036" width="5" style="286" customWidth="1"/>
    <col min="12037" max="12037" width="11.6640625" style="286" customWidth="1"/>
    <col min="12038" max="12038" width="9.1640625" style="286" customWidth="1"/>
    <col min="12039" max="12039" width="5" style="286" customWidth="1"/>
    <col min="12040" max="12040" width="77.83203125" style="286" customWidth="1"/>
    <col min="12041" max="12042" width="20" style="286" customWidth="1"/>
    <col min="12043" max="12043" width="1.6640625" style="286" customWidth="1"/>
    <col min="12044" max="12288" width="9.33203125" style="286"/>
    <col min="12289" max="12289" width="8.33203125" style="286" customWidth="1"/>
    <col min="12290" max="12290" width="1.6640625" style="286" customWidth="1"/>
    <col min="12291" max="12292" width="5" style="286" customWidth="1"/>
    <col min="12293" max="12293" width="11.6640625" style="286" customWidth="1"/>
    <col min="12294" max="12294" width="9.1640625" style="286" customWidth="1"/>
    <col min="12295" max="12295" width="5" style="286" customWidth="1"/>
    <col min="12296" max="12296" width="77.83203125" style="286" customWidth="1"/>
    <col min="12297" max="12298" width="20" style="286" customWidth="1"/>
    <col min="12299" max="12299" width="1.6640625" style="286" customWidth="1"/>
    <col min="12300" max="12544" width="9.33203125" style="286"/>
    <col min="12545" max="12545" width="8.33203125" style="286" customWidth="1"/>
    <col min="12546" max="12546" width="1.6640625" style="286" customWidth="1"/>
    <col min="12547" max="12548" width="5" style="286" customWidth="1"/>
    <col min="12549" max="12549" width="11.6640625" style="286" customWidth="1"/>
    <col min="12550" max="12550" width="9.1640625" style="286" customWidth="1"/>
    <col min="12551" max="12551" width="5" style="286" customWidth="1"/>
    <col min="12552" max="12552" width="77.83203125" style="286" customWidth="1"/>
    <col min="12553" max="12554" width="20" style="286" customWidth="1"/>
    <col min="12555" max="12555" width="1.6640625" style="286" customWidth="1"/>
    <col min="12556" max="12800" width="9.33203125" style="286"/>
    <col min="12801" max="12801" width="8.33203125" style="286" customWidth="1"/>
    <col min="12802" max="12802" width="1.6640625" style="286" customWidth="1"/>
    <col min="12803" max="12804" width="5" style="286" customWidth="1"/>
    <col min="12805" max="12805" width="11.6640625" style="286" customWidth="1"/>
    <col min="12806" max="12806" width="9.1640625" style="286" customWidth="1"/>
    <col min="12807" max="12807" width="5" style="286" customWidth="1"/>
    <col min="12808" max="12808" width="77.83203125" style="286" customWidth="1"/>
    <col min="12809" max="12810" width="20" style="286" customWidth="1"/>
    <col min="12811" max="12811" width="1.6640625" style="286" customWidth="1"/>
    <col min="12812" max="13056" width="9.33203125" style="286"/>
    <col min="13057" max="13057" width="8.33203125" style="286" customWidth="1"/>
    <col min="13058" max="13058" width="1.6640625" style="286" customWidth="1"/>
    <col min="13059" max="13060" width="5" style="286" customWidth="1"/>
    <col min="13061" max="13061" width="11.6640625" style="286" customWidth="1"/>
    <col min="13062" max="13062" width="9.1640625" style="286" customWidth="1"/>
    <col min="13063" max="13063" width="5" style="286" customWidth="1"/>
    <col min="13064" max="13064" width="77.83203125" style="286" customWidth="1"/>
    <col min="13065" max="13066" width="20" style="286" customWidth="1"/>
    <col min="13067" max="13067" width="1.6640625" style="286" customWidth="1"/>
    <col min="13068" max="13312" width="9.33203125" style="286"/>
    <col min="13313" max="13313" width="8.33203125" style="286" customWidth="1"/>
    <col min="13314" max="13314" width="1.6640625" style="286" customWidth="1"/>
    <col min="13315" max="13316" width="5" style="286" customWidth="1"/>
    <col min="13317" max="13317" width="11.6640625" style="286" customWidth="1"/>
    <col min="13318" max="13318" width="9.1640625" style="286" customWidth="1"/>
    <col min="13319" max="13319" width="5" style="286" customWidth="1"/>
    <col min="13320" max="13320" width="77.83203125" style="286" customWidth="1"/>
    <col min="13321" max="13322" width="20" style="286" customWidth="1"/>
    <col min="13323" max="13323" width="1.6640625" style="286" customWidth="1"/>
    <col min="13324" max="13568" width="9.33203125" style="286"/>
    <col min="13569" max="13569" width="8.33203125" style="286" customWidth="1"/>
    <col min="13570" max="13570" width="1.6640625" style="286" customWidth="1"/>
    <col min="13571" max="13572" width="5" style="286" customWidth="1"/>
    <col min="13573" max="13573" width="11.6640625" style="286" customWidth="1"/>
    <col min="13574" max="13574" width="9.1640625" style="286" customWidth="1"/>
    <col min="13575" max="13575" width="5" style="286" customWidth="1"/>
    <col min="13576" max="13576" width="77.83203125" style="286" customWidth="1"/>
    <col min="13577" max="13578" width="20" style="286" customWidth="1"/>
    <col min="13579" max="13579" width="1.6640625" style="286" customWidth="1"/>
    <col min="13580" max="13824" width="9.33203125" style="286"/>
    <col min="13825" max="13825" width="8.33203125" style="286" customWidth="1"/>
    <col min="13826" max="13826" width="1.6640625" style="286" customWidth="1"/>
    <col min="13827" max="13828" width="5" style="286" customWidth="1"/>
    <col min="13829" max="13829" width="11.6640625" style="286" customWidth="1"/>
    <col min="13830" max="13830" width="9.1640625" style="286" customWidth="1"/>
    <col min="13831" max="13831" width="5" style="286" customWidth="1"/>
    <col min="13832" max="13832" width="77.83203125" style="286" customWidth="1"/>
    <col min="13833" max="13834" width="20" style="286" customWidth="1"/>
    <col min="13835" max="13835" width="1.6640625" style="286" customWidth="1"/>
    <col min="13836" max="14080" width="9.33203125" style="286"/>
    <col min="14081" max="14081" width="8.33203125" style="286" customWidth="1"/>
    <col min="14082" max="14082" width="1.6640625" style="286" customWidth="1"/>
    <col min="14083" max="14084" width="5" style="286" customWidth="1"/>
    <col min="14085" max="14085" width="11.6640625" style="286" customWidth="1"/>
    <col min="14086" max="14086" width="9.1640625" style="286" customWidth="1"/>
    <col min="14087" max="14087" width="5" style="286" customWidth="1"/>
    <col min="14088" max="14088" width="77.83203125" style="286" customWidth="1"/>
    <col min="14089" max="14090" width="20" style="286" customWidth="1"/>
    <col min="14091" max="14091" width="1.6640625" style="286" customWidth="1"/>
    <col min="14092" max="14336" width="9.33203125" style="286"/>
    <col min="14337" max="14337" width="8.33203125" style="286" customWidth="1"/>
    <col min="14338" max="14338" width="1.6640625" style="286" customWidth="1"/>
    <col min="14339" max="14340" width="5" style="286" customWidth="1"/>
    <col min="14341" max="14341" width="11.6640625" style="286" customWidth="1"/>
    <col min="14342" max="14342" width="9.1640625" style="286" customWidth="1"/>
    <col min="14343" max="14343" width="5" style="286" customWidth="1"/>
    <col min="14344" max="14344" width="77.83203125" style="286" customWidth="1"/>
    <col min="14345" max="14346" width="20" style="286" customWidth="1"/>
    <col min="14347" max="14347" width="1.6640625" style="286" customWidth="1"/>
    <col min="14348" max="14592" width="9.33203125" style="286"/>
    <col min="14593" max="14593" width="8.33203125" style="286" customWidth="1"/>
    <col min="14594" max="14594" width="1.6640625" style="286" customWidth="1"/>
    <col min="14595" max="14596" width="5" style="286" customWidth="1"/>
    <col min="14597" max="14597" width="11.6640625" style="286" customWidth="1"/>
    <col min="14598" max="14598" width="9.1640625" style="286" customWidth="1"/>
    <col min="14599" max="14599" width="5" style="286" customWidth="1"/>
    <col min="14600" max="14600" width="77.83203125" style="286" customWidth="1"/>
    <col min="14601" max="14602" width="20" style="286" customWidth="1"/>
    <col min="14603" max="14603" width="1.6640625" style="286" customWidth="1"/>
    <col min="14604" max="14848" width="9.33203125" style="286"/>
    <col min="14849" max="14849" width="8.33203125" style="286" customWidth="1"/>
    <col min="14850" max="14850" width="1.6640625" style="286" customWidth="1"/>
    <col min="14851" max="14852" width="5" style="286" customWidth="1"/>
    <col min="14853" max="14853" width="11.6640625" style="286" customWidth="1"/>
    <col min="14854" max="14854" width="9.1640625" style="286" customWidth="1"/>
    <col min="14855" max="14855" width="5" style="286" customWidth="1"/>
    <col min="14856" max="14856" width="77.83203125" style="286" customWidth="1"/>
    <col min="14857" max="14858" width="20" style="286" customWidth="1"/>
    <col min="14859" max="14859" width="1.6640625" style="286" customWidth="1"/>
    <col min="14860" max="15104" width="9.33203125" style="286"/>
    <col min="15105" max="15105" width="8.33203125" style="286" customWidth="1"/>
    <col min="15106" max="15106" width="1.6640625" style="286" customWidth="1"/>
    <col min="15107" max="15108" width="5" style="286" customWidth="1"/>
    <col min="15109" max="15109" width="11.6640625" style="286" customWidth="1"/>
    <col min="15110" max="15110" width="9.1640625" style="286" customWidth="1"/>
    <col min="15111" max="15111" width="5" style="286" customWidth="1"/>
    <col min="15112" max="15112" width="77.83203125" style="286" customWidth="1"/>
    <col min="15113" max="15114" width="20" style="286" customWidth="1"/>
    <col min="15115" max="15115" width="1.6640625" style="286" customWidth="1"/>
    <col min="15116" max="15360" width="9.33203125" style="286"/>
    <col min="15361" max="15361" width="8.33203125" style="286" customWidth="1"/>
    <col min="15362" max="15362" width="1.6640625" style="286" customWidth="1"/>
    <col min="15363" max="15364" width="5" style="286" customWidth="1"/>
    <col min="15365" max="15365" width="11.6640625" style="286" customWidth="1"/>
    <col min="15366" max="15366" width="9.1640625" style="286" customWidth="1"/>
    <col min="15367" max="15367" width="5" style="286" customWidth="1"/>
    <col min="15368" max="15368" width="77.83203125" style="286" customWidth="1"/>
    <col min="15369" max="15370" width="20" style="286" customWidth="1"/>
    <col min="15371" max="15371" width="1.6640625" style="286" customWidth="1"/>
    <col min="15372" max="15616" width="9.33203125" style="286"/>
    <col min="15617" max="15617" width="8.33203125" style="286" customWidth="1"/>
    <col min="15618" max="15618" width="1.6640625" style="286" customWidth="1"/>
    <col min="15619" max="15620" width="5" style="286" customWidth="1"/>
    <col min="15621" max="15621" width="11.6640625" style="286" customWidth="1"/>
    <col min="15622" max="15622" width="9.1640625" style="286" customWidth="1"/>
    <col min="15623" max="15623" width="5" style="286" customWidth="1"/>
    <col min="15624" max="15624" width="77.83203125" style="286" customWidth="1"/>
    <col min="15625" max="15626" width="20" style="286" customWidth="1"/>
    <col min="15627" max="15627" width="1.6640625" style="286" customWidth="1"/>
    <col min="15628" max="15872" width="9.33203125" style="286"/>
    <col min="15873" max="15873" width="8.33203125" style="286" customWidth="1"/>
    <col min="15874" max="15874" width="1.6640625" style="286" customWidth="1"/>
    <col min="15875" max="15876" width="5" style="286" customWidth="1"/>
    <col min="15877" max="15877" width="11.6640625" style="286" customWidth="1"/>
    <col min="15878" max="15878" width="9.1640625" style="286" customWidth="1"/>
    <col min="15879" max="15879" width="5" style="286" customWidth="1"/>
    <col min="15880" max="15880" width="77.83203125" style="286" customWidth="1"/>
    <col min="15881" max="15882" width="20" style="286" customWidth="1"/>
    <col min="15883" max="15883" width="1.6640625" style="286" customWidth="1"/>
    <col min="15884" max="16128" width="9.33203125" style="286"/>
    <col min="16129" max="16129" width="8.33203125" style="286" customWidth="1"/>
    <col min="16130" max="16130" width="1.6640625" style="286" customWidth="1"/>
    <col min="16131" max="16132" width="5" style="286" customWidth="1"/>
    <col min="16133" max="16133" width="11.6640625" style="286" customWidth="1"/>
    <col min="16134" max="16134" width="9.1640625" style="286" customWidth="1"/>
    <col min="16135" max="16135" width="5" style="286" customWidth="1"/>
    <col min="16136" max="16136" width="77.83203125" style="286" customWidth="1"/>
    <col min="16137" max="16138" width="20" style="286" customWidth="1"/>
    <col min="16139" max="16139" width="1.6640625" style="286" customWidth="1"/>
    <col min="16140" max="16384" width="9.33203125" style="286"/>
  </cols>
  <sheetData>
    <row r="1" spans="2:11" ht="37.5" customHeight="1" x14ac:dyDescent="0.3"/>
    <row r="2" spans="2:11" ht="7.5" customHeight="1" x14ac:dyDescent="0.3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pans="2:11" s="293" customFormat="1" ht="45" customHeight="1" x14ac:dyDescent="0.3">
      <c r="B3" s="290"/>
      <c r="C3" s="291" t="s">
        <v>447</v>
      </c>
      <c r="D3" s="291"/>
      <c r="E3" s="291"/>
      <c r="F3" s="291"/>
      <c r="G3" s="291"/>
      <c r="H3" s="291"/>
      <c r="I3" s="291"/>
      <c r="J3" s="291"/>
      <c r="K3" s="292"/>
    </row>
    <row r="4" spans="2:11" ht="25.5" customHeight="1" x14ac:dyDescent="0.3">
      <c r="B4" s="294"/>
      <c r="C4" s="295" t="s">
        <v>448</v>
      </c>
      <c r="D4" s="295"/>
      <c r="E4" s="295"/>
      <c r="F4" s="295"/>
      <c r="G4" s="295"/>
      <c r="H4" s="295"/>
      <c r="I4" s="295"/>
      <c r="J4" s="295"/>
      <c r="K4" s="296"/>
    </row>
    <row r="5" spans="2:11" ht="5.25" customHeight="1" x14ac:dyDescent="0.3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pans="2:11" ht="15" customHeight="1" x14ac:dyDescent="0.3">
      <c r="B6" s="294"/>
      <c r="C6" s="298" t="s">
        <v>449</v>
      </c>
      <c r="D6" s="298"/>
      <c r="E6" s="298"/>
      <c r="F6" s="298"/>
      <c r="G6" s="298"/>
      <c r="H6" s="298"/>
      <c r="I6" s="298"/>
      <c r="J6" s="298"/>
      <c r="K6" s="296"/>
    </row>
    <row r="7" spans="2:11" ht="15" customHeight="1" x14ac:dyDescent="0.3">
      <c r="B7" s="299"/>
      <c r="C7" s="298" t="s">
        <v>450</v>
      </c>
      <c r="D7" s="298"/>
      <c r="E7" s="298"/>
      <c r="F7" s="298"/>
      <c r="G7" s="298"/>
      <c r="H7" s="298"/>
      <c r="I7" s="298"/>
      <c r="J7" s="298"/>
      <c r="K7" s="296"/>
    </row>
    <row r="8" spans="2:11" ht="12.75" customHeight="1" x14ac:dyDescent="0.3">
      <c r="B8" s="299"/>
      <c r="C8" s="300"/>
      <c r="D8" s="300"/>
      <c r="E8" s="300"/>
      <c r="F8" s="300"/>
      <c r="G8" s="300"/>
      <c r="H8" s="300"/>
      <c r="I8" s="300"/>
      <c r="J8" s="300"/>
      <c r="K8" s="296"/>
    </row>
    <row r="9" spans="2:11" ht="15" customHeight="1" x14ac:dyDescent="0.3">
      <c r="B9" s="299"/>
      <c r="C9" s="298" t="s">
        <v>451</v>
      </c>
      <c r="D9" s="298"/>
      <c r="E9" s="298"/>
      <c r="F9" s="298"/>
      <c r="G9" s="298"/>
      <c r="H9" s="298"/>
      <c r="I9" s="298"/>
      <c r="J9" s="298"/>
      <c r="K9" s="296"/>
    </row>
    <row r="10" spans="2:11" ht="15" customHeight="1" x14ac:dyDescent="0.3">
      <c r="B10" s="299"/>
      <c r="C10" s="300"/>
      <c r="D10" s="298" t="s">
        <v>452</v>
      </c>
      <c r="E10" s="298"/>
      <c r="F10" s="298"/>
      <c r="G10" s="298"/>
      <c r="H10" s="298"/>
      <c r="I10" s="298"/>
      <c r="J10" s="298"/>
      <c r="K10" s="296"/>
    </row>
    <row r="11" spans="2:11" ht="15" customHeight="1" x14ac:dyDescent="0.3">
      <c r="B11" s="299"/>
      <c r="C11" s="301"/>
      <c r="D11" s="298" t="s">
        <v>453</v>
      </c>
      <c r="E11" s="298"/>
      <c r="F11" s="298"/>
      <c r="G11" s="298"/>
      <c r="H11" s="298"/>
      <c r="I11" s="298"/>
      <c r="J11" s="298"/>
      <c r="K11" s="296"/>
    </row>
    <row r="12" spans="2:11" ht="12.75" customHeight="1" x14ac:dyDescent="0.3">
      <c r="B12" s="299"/>
      <c r="C12" s="301"/>
      <c r="D12" s="301"/>
      <c r="E12" s="301"/>
      <c r="F12" s="301"/>
      <c r="G12" s="301"/>
      <c r="H12" s="301"/>
      <c r="I12" s="301"/>
      <c r="J12" s="301"/>
      <c r="K12" s="296"/>
    </row>
    <row r="13" spans="2:11" ht="15" customHeight="1" x14ac:dyDescent="0.3">
      <c r="B13" s="299"/>
      <c r="C13" s="301"/>
      <c r="D13" s="298" t="s">
        <v>454</v>
      </c>
      <c r="E13" s="298"/>
      <c r="F13" s="298"/>
      <c r="G13" s="298"/>
      <c r="H13" s="298"/>
      <c r="I13" s="298"/>
      <c r="J13" s="298"/>
      <c r="K13" s="296"/>
    </row>
    <row r="14" spans="2:11" ht="15" customHeight="1" x14ac:dyDescent="0.3">
      <c r="B14" s="299"/>
      <c r="C14" s="301"/>
      <c r="D14" s="298" t="s">
        <v>455</v>
      </c>
      <c r="E14" s="298"/>
      <c r="F14" s="298"/>
      <c r="G14" s="298"/>
      <c r="H14" s="298"/>
      <c r="I14" s="298"/>
      <c r="J14" s="298"/>
      <c r="K14" s="296"/>
    </row>
    <row r="15" spans="2:11" ht="15" customHeight="1" x14ac:dyDescent="0.3">
      <c r="B15" s="299"/>
      <c r="C15" s="301"/>
      <c r="D15" s="298" t="s">
        <v>456</v>
      </c>
      <c r="E15" s="298"/>
      <c r="F15" s="298"/>
      <c r="G15" s="298"/>
      <c r="H15" s="298"/>
      <c r="I15" s="298"/>
      <c r="J15" s="298"/>
      <c r="K15" s="296"/>
    </row>
    <row r="16" spans="2:11" ht="15" customHeight="1" x14ac:dyDescent="0.3">
      <c r="B16" s="299"/>
      <c r="C16" s="301"/>
      <c r="D16" s="301"/>
      <c r="E16" s="302" t="s">
        <v>78</v>
      </c>
      <c r="F16" s="298" t="s">
        <v>457</v>
      </c>
      <c r="G16" s="298"/>
      <c r="H16" s="298"/>
      <c r="I16" s="298"/>
      <c r="J16" s="298"/>
      <c r="K16" s="296"/>
    </row>
    <row r="17" spans="2:11" ht="15" customHeight="1" x14ac:dyDescent="0.3">
      <c r="B17" s="299"/>
      <c r="C17" s="301"/>
      <c r="D17" s="301"/>
      <c r="E17" s="302" t="s">
        <v>458</v>
      </c>
      <c r="F17" s="298" t="s">
        <v>459</v>
      </c>
      <c r="G17" s="298"/>
      <c r="H17" s="298"/>
      <c r="I17" s="298"/>
      <c r="J17" s="298"/>
      <c r="K17" s="296"/>
    </row>
    <row r="18" spans="2:11" ht="15" customHeight="1" x14ac:dyDescent="0.3">
      <c r="B18" s="299"/>
      <c r="C18" s="301"/>
      <c r="D18" s="301"/>
      <c r="E18" s="302" t="s">
        <v>460</v>
      </c>
      <c r="F18" s="298" t="s">
        <v>461</v>
      </c>
      <c r="G18" s="298"/>
      <c r="H18" s="298"/>
      <c r="I18" s="298"/>
      <c r="J18" s="298"/>
      <c r="K18" s="296"/>
    </row>
    <row r="19" spans="2:11" ht="15" customHeight="1" x14ac:dyDescent="0.3">
      <c r="B19" s="299"/>
      <c r="C19" s="301"/>
      <c r="D19" s="301"/>
      <c r="E19" s="302" t="s">
        <v>462</v>
      </c>
      <c r="F19" s="298" t="s">
        <v>463</v>
      </c>
      <c r="G19" s="298"/>
      <c r="H19" s="298"/>
      <c r="I19" s="298"/>
      <c r="J19" s="298"/>
      <c r="K19" s="296"/>
    </row>
    <row r="20" spans="2:11" ht="15" customHeight="1" x14ac:dyDescent="0.3">
      <c r="B20" s="299"/>
      <c r="C20" s="301"/>
      <c r="D20" s="301"/>
      <c r="E20" s="302" t="s">
        <v>464</v>
      </c>
      <c r="F20" s="298" t="s">
        <v>465</v>
      </c>
      <c r="G20" s="298"/>
      <c r="H20" s="298"/>
      <c r="I20" s="298"/>
      <c r="J20" s="298"/>
      <c r="K20" s="296"/>
    </row>
    <row r="21" spans="2:11" ht="15" customHeight="1" x14ac:dyDescent="0.3">
      <c r="B21" s="299"/>
      <c r="C21" s="301"/>
      <c r="D21" s="301"/>
      <c r="E21" s="302" t="s">
        <v>466</v>
      </c>
      <c r="F21" s="298" t="s">
        <v>467</v>
      </c>
      <c r="G21" s="298"/>
      <c r="H21" s="298"/>
      <c r="I21" s="298"/>
      <c r="J21" s="298"/>
      <c r="K21" s="296"/>
    </row>
    <row r="22" spans="2:11" ht="12.75" customHeight="1" x14ac:dyDescent="0.3">
      <c r="B22" s="299"/>
      <c r="C22" s="301"/>
      <c r="D22" s="301"/>
      <c r="E22" s="301"/>
      <c r="F22" s="301"/>
      <c r="G22" s="301"/>
      <c r="H22" s="301"/>
      <c r="I22" s="301"/>
      <c r="J22" s="301"/>
      <c r="K22" s="296"/>
    </row>
    <row r="23" spans="2:11" ht="15" customHeight="1" x14ac:dyDescent="0.3">
      <c r="B23" s="299"/>
      <c r="C23" s="298" t="s">
        <v>468</v>
      </c>
      <c r="D23" s="298"/>
      <c r="E23" s="298"/>
      <c r="F23" s="298"/>
      <c r="G23" s="298"/>
      <c r="H23" s="298"/>
      <c r="I23" s="298"/>
      <c r="J23" s="298"/>
      <c r="K23" s="296"/>
    </row>
    <row r="24" spans="2:11" ht="15" customHeight="1" x14ac:dyDescent="0.3">
      <c r="B24" s="299"/>
      <c r="C24" s="298" t="s">
        <v>469</v>
      </c>
      <c r="D24" s="298"/>
      <c r="E24" s="298"/>
      <c r="F24" s="298"/>
      <c r="G24" s="298"/>
      <c r="H24" s="298"/>
      <c r="I24" s="298"/>
      <c r="J24" s="298"/>
      <c r="K24" s="296"/>
    </row>
    <row r="25" spans="2:11" ht="15" customHeight="1" x14ac:dyDescent="0.3">
      <c r="B25" s="299"/>
      <c r="C25" s="300"/>
      <c r="D25" s="298" t="s">
        <v>470</v>
      </c>
      <c r="E25" s="298"/>
      <c r="F25" s="298"/>
      <c r="G25" s="298"/>
      <c r="H25" s="298"/>
      <c r="I25" s="298"/>
      <c r="J25" s="298"/>
      <c r="K25" s="296"/>
    </row>
    <row r="26" spans="2:11" ht="15" customHeight="1" x14ac:dyDescent="0.3">
      <c r="B26" s="299"/>
      <c r="C26" s="301"/>
      <c r="D26" s="298" t="s">
        <v>471</v>
      </c>
      <c r="E26" s="298"/>
      <c r="F26" s="298"/>
      <c r="G26" s="298"/>
      <c r="H26" s="298"/>
      <c r="I26" s="298"/>
      <c r="J26" s="298"/>
      <c r="K26" s="296"/>
    </row>
    <row r="27" spans="2:11" ht="12.75" customHeight="1" x14ac:dyDescent="0.3">
      <c r="B27" s="299"/>
      <c r="C27" s="301"/>
      <c r="D27" s="301"/>
      <c r="E27" s="301"/>
      <c r="F27" s="301"/>
      <c r="G27" s="301"/>
      <c r="H27" s="301"/>
      <c r="I27" s="301"/>
      <c r="J27" s="301"/>
      <c r="K27" s="296"/>
    </row>
    <row r="28" spans="2:11" ht="15" customHeight="1" x14ac:dyDescent="0.3">
      <c r="B28" s="299"/>
      <c r="C28" s="301"/>
      <c r="D28" s="298" t="s">
        <v>472</v>
      </c>
      <c r="E28" s="298"/>
      <c r="F28" s="298"/>
      <c r="G28" s="298"/>
      <c r="H28" s="298"/>
      <c r="I28" s="298"/>
      <c r="J28" s="298"/>
      <c r="K28" s="296"/>
    </row>
    <row r="29" spans="2:11" ht="15" customHeight="1" x14ac:dyDescent="0.3">
      <c r="B29" s="299"/>
      <c r="C29" s="301"/>
      <c r="D29" s="298" t="s">
        <v>473</v>
      </c>
      <c r="E29" s="298"/>
      <c r="F29" s="298"/>
      <c r="G29" s="298"/>
      <c r="H29" s="298"/>
      <c r="I29" s="298"/>
      <c r="J29" s="298"/>
      <c r="K29" s="296"/>
    </row>
    <row r="30" spans="2:11" ht="12.75" customHeight="1" x14ac:dyDescent="0.3">
      <c r="B30" s="299"/>
      <c r="C30" s="301"/>
      <c r="D30" s="301"/>
      <c r="E30" s="301"/>
      <c r="F30" s="301"/>
      <c r="G30" s="301"/>
      <c r="H30" s="301"/>
      <c r="I30" s="301"/>
      <c r="J30" s="301"/>
      <c r="K30" s="296"/>
    </row>
    <row r="31" spans="2:11" ht="15" customHeight="1" x14ac:dyDescent="0.3">
      <c r="B31" s="299"/>
      <c r="C31" s="301"/>
      <c r="D31" s="298" t="s">
        <v>474</v>
      </c>
      <c r="E31" s="298"/>
      <c r="F31" s="298"/>
      <c r="G31" s="298"/>
      <c r="H31" s="298"/>
      <c r="I31" s="298"/>
      <c r="J31" s="298"/>
      <c r="K31" s="296"/>
    </row>
    <row r="32" spans="2:11" ht="15" customHeight="1" x14ac:dyDescent="0.3">
      <c r="B32" s="299"/>
      <c r="C32" s="301"/>
      <c r="D32" s="298" t="s">
        <v>475</v>
      </c>
      <c r="E32" s="298"/>
      <c r="F32" s="298"/>
      <c r="G32" s="298"/>
      <c r="H32" s="298"/>
      <c r="I32" s="298"/>
      <c r="J32" s="298"/>
      <c r="K32" s="296"/>
    </row>
    <row r="33" spans="2:11" ht="15" customHeight="1" x14ac:dyDescent="0.3">
      <c r="B33" s="299"/>
      <c r="C33" s="301"/>
      <c r="D33" s="298" t="s">
        <v>476</v>
      </c>
      <c r="E33" s="298"/>
      <c r="F33" s="298"/>
      <c r="G33" s="298"/>
      <c r="H33" s="298"/>
      <c r="I33" s="298"/>
      <c r="J33" s="298"/>
      <c r="K33" s="296"/>
    </row>
    <row r="34" spans="2:11" ht="15" customHeight="1" x14ac:dyDescent="0.3">
      <c r="B34" s="299"/>
      <c r="C34" s="301"/>
      <c r="D34" s="300"/>
      <c r="E34" s="303" t="s">
        <v>122</v>
      </c>
      <c r="F34" s="300"/>
      <c r="G34" s="298" t="s">
        <v>477</v>
      </c>
      <c r="H34" s="298"/>
      <c r="I34" s="298"/>
      <c r="J34" s="298"/>
      <c r="K34" s="296"/>
    </row>
    <row r="35" spans="2:11" ht="30.75" customHeight="1" x14ac:dyDescent="0.3">
      <c r="B35" s="299"/>
      <c r="C35" s="301"/>
      <c r="D35" s="300"/>
      <c r="E35" s="303" t="s">
        <v>478</v>
      </c>
      <c r="F35" s="300"/>
      <c r="G35" s="298" t="s">
        <v>479</v>
      </c>
      <c r="H35" s="298"/>
      <c r="I35" s="298"/>
      <c r="J35" s="298"/>
      <c r="K35" s="296"/>
    </row>
    <row r="36" spans="2:11" ht="15" customHeight="1" x14ac:dyDescent="0.3">
      <c r="B36" s="299"/>
      <c r="C36" s="301"/>
      <c r="D36" s="300"/>
      <c r="E36" s="303" t="s">
        <v>53</v>
      </c>
      <c r="F36" s="300"/>
      <c r="G36" s="298" t="s">
        <v>480</v>
      </c>
      <c r="H36" s="298"/>
      <c r="I36" s="298"/>
      <c r="J36" s="298"/>
      <c r="K36" s="296"/>
    </row>
    <row r="37" spans="2:11" ht="15" customHeight="1" x14ac:dyDescent="0.3">
      <c r="B37" s="299"/>
      <c r="C37" s="301"/>
      <c r="D37" s="300"/>
      <c r="E37" s="303" t="s">
        <v>123</v>
      </c>
      <c r="F37" s="300"/>
      <c r="G37" s="298" t="s">
        <v>481</v>
      </c>
      <c r="H37" s="298"/>
      <c r="I37" s="298"/>
      <c r="J37" s="298"/>
      <c r="K37" s="296"/>
    </row>
    <row r="38" spans="2:11" ht="15" customHeight="1" x14ac:dyDescent="0.3">
      <c r="B38" s="299"/>
      <c r="C38" s="301"/>
      <c r="D38" s="300"/>
      <c r="E38" s="303" t="s">
        <v>124</v>
      </c>
      <c r="F38" s="300"/>
      <c r="G38" s="298" t="s">
        <v>482</v>
      </c>
      <c r="H38" s="298"/>
      <c r="I38" s="298"/>
      <c r="J38" s="298"/>
      <c r="K38" s="296"/>
    </row>
    <row r="39" spans="2:11" ht="15" customHeight="1" x14ac:dyDescent="0.3">
      <c r="B39" s="299"/>
      <c r="C39" s="301"/>
      <c r="D39" s="300"/>
      <c r="E39" s="303" t="s">
        <v>125</v>
      </c>
      <c r="F39" s="300"/>
      <c r="G39" s="298" t="s">
        <v>483</v>
      </c>
      <c r="H39" s="298"/>
      <c r="I39" s="298"/>
      <c r="J39" s="298"/>
      <c r="K39" s="296"/>
    </row>
    <row r="40" spans="2:11" ht="15" customHeight="1" x14ac:dyDescent="0.3">
      <c r="B40" s="299"/>
      <c r="C40" s="301"/>
      <c r="D40" s="300"/>
      <c r="E40" s="303" t="s">
        <v>484</v>
      </c>
      <c r="F40" s="300"/>
      <c r="G40" s="298" t="s">
        <v>485</v>
      </c>
      <c r="H40" s="298"/>
      <c r="I40" s="298"/>
      <c r="J40" s="298"/>
      <c r="K40" s="296"/>
    </row>
    <row r="41" spans="2:11" ht="15" customHeight="1" x14ac:dyDescent="0.3">
      <c r="B41" s="299"/>
      <c r="C41" s="301"/>
      <c r="D41" s="300"/>
      <c r="E41" s="303"/>
      <c r="F41" s="300"/>
      <c r="G41" s="298" t="s">
        <v>486</v>
      </c>
      <c r="H41" s="298"/>
      <c r="I41" s="298"/>
      <c r="J41" s="298"/>
      <c r="K41" s="296"/>
    </row>
    <row r="42" spans="2:11" ht="15" customHeight="1" x14ac:dyDescent="0.3">
      <c r="B42" s="299"/>
      <c r="C42" s="301"/>
      <c r="D42" s="300"/>
      <c r="E42" s="303" t="s">
        <v>487</v>
      </c>
      <c r="F42" s="300"/>
      <c r="G42" s="298" t="s">
        <v>488</v>
      </c>
      <c r="H42" s="298"/>
      <c r="I42" s="298"/>
      <c r="J42" s="298"/>
      <c r="K42" s="296"/>
    </row>
    <row r="43" spans="2:11" ht="15" customHeight="1" x14ac:dyDescent="0.3">
      <c r="B43" s="299"/>
      <c r="C43" s="301"/>
      <c r="D43" s="300"/>
      <c r="E43" s="303" t="s">
        <v>127</v>
      </c>
      <c r="F43" s="300"/>
      <c r="G43" s="298" t="s">
        <v>489</v>
      </c>
      <c r="H43" s="298"/>
      <c r="I43" s="298"/>
      <c r="J43" s="298"/>
      <c r="K43" s="296"/>
    </row>
    <row r="44" spans="2:11" ht="12.75" customHeight="1" x14ac:dyDescent="0.3">
      <c r="B44" s="299"/>
      <c r="C44" s="301"/>
      <c r="D44" s="300"/>
      <c r="E44" s="300"/>
      <c r="F44" s="300"/>
      <c r="G44" s="300"/>
      <c r="H44" s="300"/>
      <c r="I44" s="300"/>
      <c r="J44" s="300"/>
      <c r="K44" s="296"/>
    </row>
    <row r="45" spans="2:11" ht="15" customHeight="1" x14ac:dyDescent="0.3">
      <c r="B45" s="299"/>
      <c r="C45" s="301"/>
      <c r="D45" s="298" t="s">
        <v>490</v>
      </c>
      <c r="E45" s="298"/>
      <c r="F45" s="298"/>
      <c r="G45" s="298"/>
      <c r="H45" s="298"/>
      <c r="I45" s="298"/>
      <c r="J45" s="298"/>
      <c r="K45" s="296"/>
    </row>
    <row r="46" spans="2:11" ht="15" customHeight="1" x14ac:dyDescent="0.3">
      <c r="B46" s="299"/>
      <c r="C46" s="301"/>
      <c r="D46" s="301"/>
      <c r="E46" s="298" t="s">
        <v>491</v>
      </c>
      <c r="F46" s="298"/>
      <c r="G46" s="298"/>
      <c r="H46" s="298"/>
      <c r="I46" s="298"/>
      <c r="J46" s="298"/>
      <c r="K46" s="296"/>
    </row>
    <row r="47" spans="2:11" ht="15" customHeight="1" x14ac:dyDescent="0.3">
      <c r="B47" s="299"/>
      <c r="C47" s="301"/>
      <c r="D47" s="301"/>
      <c r="E47" s="298" t="s">
        <v>492</v>
      </c>
      <c r="F47" s="298"/>
      <c r="G47" s="298"/>
      <c r="H47" s="298"/>
      <c r="I47" s="298"/>
      <c r="J47" s="298"/>
      <c r="K47" s="296"/>
    </row>
    <row r="48" spans="2:11" ht="15" customHeight="1" x14ac:dyDescent="0.3">
      <c r="B48" s="299"/>
      <c r="C48" s="301"/>
      <c r="D48" s="301"/>
      <c r="E48" s="298" t="s">
        <v>493</v>
      </c>
      <c r="F48" s="298"/>
      <c r="G48" s="298"/>
      <c r="H48" s="298"/>
      <c r="I48" s="298"/>
      <c r="J48" s="298"/>
      <c r="K48" s="296"/>
    </row>
    <row r="49" spans="2:11" ht="15" customHeight="1" x14ac:dyDescent="0.3">
      <c r="B49" s="299"/>
      <c r="C49" s="301"/>
      <c r="D49" s="298" t="s">
        <v>494</v>
      </c>
      <c r="E49" s="298"/>
      <c r="F49" s="298"/>
      <c r="G49" s="298"/>
      <c r="H49" s="298"/>
      <c r="I49" s="298"/>
      <c r="J49" s="298"/>
      <c r="K49" s="296"/>
    </row>
    <row r="50" spans="2:11" ht="25.5" customHeight="1" x14ac:dyDescent="0.3">
      <c r="B50" s="294"/>
      <c r="C50" s="295" t="s">
        <v>495</v>
      </c>
      <c r="D50" s="295"/>
      <c r="E50" s="295"/>
      <c r="F50" s="295"/>
      <c r="G50" s="295"/>
      <c r="H50" s="295"/>
      <c r="I50" s="295"/>
      <c r="J50" s="295"/>
      <c r="K50" s="296"/>
    </row>
    <row r="51" spans="2:11" ht="5.25" customHeight="1" x14ac:dyDescent="0.3">
      <c r="B51" s="294"/>
      <c r="C51" s="297"/>
      <c r="D51" s="297"/>
      <c r="E51" s="297"/>
      <c r="F51" s="297"/>
      <c r="G51" s="297"/>
      <c r="H51" s="297"/>
      <c r="I51" s="297"/>
      <c r="J51" s="297"/>
      <c r="K51" s="296"/>
    </row>
    <row r="52" spans="2:11" ht="15" customHeight="1" x14ac:dyDescent="0.3">
      <c r="B52" s="294"/>
      <c r="C52" s="298" t="s">
        <v>496</v>
      </c>
      <c r="D52" s="298"/>
      <c r="E52" s="298"/>
      <c r="F52" s="298"/>
      <c r="G52" s="298"/>
      <c r="H52" s="298"/>
      <c r="I52" s="298"/>
      <c r="J52" s="298"/>
      <c r="K52" s="296"/>
    </row>
    <row r="53" spans="2:11" ht="15" customHeight="1" x14ac:dyDescent="0.3">
      <c r="B53" s="294"/>
      <c r="C53" s="298" t="s">
        <v>497</v>
      </c>
      <c r="D53" s="298"/>
      <c r="E53" s="298"/>
      <c r="F53" s="298"/>
      <c r="G53" s="298"/>
      <c r="H53" s="298"/>
      <c r="I53" s="298"/>
      <c r="J53" s="298"/>
      <c r="K53" s="296"/>
    </row>
    <row r="54" spans="2:11" ht="12.75" customHeight="1" x14ac:dyDescent="0.3">
      <c r="B54" s="294"/>
      <c r="C54" s="300"/>
      <c r="D54" s="300"/>
      <c r="E54" s="300"/>
      <c r="F54" s="300"/>
      <c r="G54" s="300"/>
      <c r="H54" s="300"/>
      <c r="I54" s="300"/>
      <c r="J54" s="300"/>
      <c r="K54" s="296"/>
    </row>
    <row r="55" spans="2:11" ht="15" customHeight="1" x14ac:dyDescent="0.3">
      <c r="B55" s="294"/>
      <c r="C55" s="298" t="s">
        <v>498</v>
      </c>
      <c r="D55" s="298"/>
      <c r="E55" s="298"/>
      <c r="F55" s="298"/>
      <c r="G55" s="298"/>
      <c r="H55" s="298"/>
      <c r="I55" s="298"/>
      <c r="J55" s="298"/>
      <c r="K55" s="296"/>
    </row>
    <row r="56" spans="2:11" ht="15" customHeight="1" x14ac:dyDescent="0.3">
      <c r="B56" s="294"/>
      <c r="C56" s="301"/>
      <c r="D56" s="298" t="s">
        <v>499</v>
      </c>
      <c r="E56" s="298"/>
      <c r="F56" s="298"/>
      <c r="G56" s="298"/>
      <c r="H56" s="298"/>
      <c r="I56" s="298"/>
      <c r="J56" s="298"/>
      <c r="K56" s="296"/>
    </row>
    <row r="57" spans="2:11" ht="15" customHeight="1" x14ac:dyDescent="0.3">
      <c r="B57" s="294"/>
      <c r="C57" s="301"/>
      <c r="D57" s="298" t="s">
        <v>500</v>
      </c>
      <c r="E57" s="298"/>
      <c r="F57" s="298"/>
      <c r="G57" s="298"/>
      <c r="H57" s="298"/>
      <c r="I57" s="298"/>
      <c r="J57" s="298"/>
      <c r="K57" s="296"/>
    </row>
    <row r="58" spans="2:11" ht="15" customHeight="1" x14ac:dyDescent="0.3">
      <c r="B58" s="294"/>
      <c r="C58" s="301"/>
      <c r="D58" s="298" t="s">
        <v>501</v>
      </c>
      <c r="E58" s="298"/>
      <c r="F58" s="298"/>
      <c r="G58" s="298"/>
      <c r="H58" s="298"/>
      <c r="I58" s="298"/>
      <c r="J58" s="298"/>
      <c r="K58" s="296"/>
    </row>
    <row r="59" spans="2:11" ht="15" customHeight="1" x14ac:dyDescent="0.3">
      <c r="B59" s="294"/>
      <c r="C59" s="301"/>
      <c r="D59" s="298" t="s">
        <v>502</v>
      </c>
      <c r="E59" s="298"/>
      <c r="F59" s="298"/>
      <c r="G59" s="298"/>
      <c r="H59" s="298"/>
      <c r="I59" s="298"/>
      <c r="J59" s="298"/>
      <c r="K59" s="296"/>
    </row>
    <row r="60" spans="2:11" ht="15" customHeight="1" x14ac:dyDescent="0.3">
      <c r="B60" s="294"/>
      <c r="C60" s="301"/>
      <c r="D60" s="304" t="s">
        <v>503</v>
      </c>
      <c r="E60" s="304"/>
      <c r="F60" s="304"/>
      <c r="G60" s="304"/>
      <c r="H60" s="304"/>
      <c r="I60" s="304"/>
      <c r="J60" s="304"/>
      <c r="K60" s="296"/>
    </row>
    <row r="61" spans="2:11" ht="15" customHeight="1" x14ac:dyDescent="0.3">
      <c r="B61" s="294"/>
      <c r="C61" s="301"/>
      <c r="D61" s="298" t="s">
        <v>504</v>
      </c>
      <c r="E61" s="298"/>
      <c r="F61" s="298"/>
      <c r="G61" s="298"/>
      <c r="H61" s="298"/>
      <c r="I61" s="298"/>
      <c r="J61" s="298"/>
      <c r="K61" s="296"/>
    </row>
    <row r="62" spans="2:11" ht="12.75" customHeight="1" x14ac:dyDescent="0.3">
      <c r="B62" s="294"/>
      <c r="C62" s="301"/>
      <c r="D62" s="301"/>
      <c r="E62" s="305"/>
      <c r="F62" s="301"/>
      <c r="G62" s="301"/>
      <c r="H62" s="301"/>
      <c r="I62" s="301"/>
      <c r="J62" s="301"/>
      <c r="K62" s="296"/>
    </row>
    <row r="63" spans="2:11" ht="15" customHeight="1" x14ac:dyDescent="0.3">
      <c r="B63" s="294"/>
      <c r="C63" s="301"/>
      <c r="D63" s="298" t="s">
        <v>505</v>
      </c>
      <c r="E63" s="298"/>
      <c r="F63" s="298"/>
      <c r="G63" s="298"/>
      <c r="H63" s="298"/>
      <c r="I63" s="298"/>
      <c r="J63" s="298"/>
      <c r="K63" s="296"/>
    </row>
    <row r="64" spans="2:11" ht="15" customHeight="1" x14ac:dyDescent="0.3">
      <c r="B64" s="294"/>
      <c r="C64" s="301"/>
      <c r="D64" s="304" t="s">
        <v>506</v>
      </c>
      <c r="E64" s="304"/>
      <c r="F64" s="304"/>
      <c r="G64" s="304"/>
      <c r="H64" s="304"/>
      <c r="I64" s="304"/>
      <c r="J64" s="304"/>
      <c r="K64" s="296"/>
    </row>
    <row r="65" spans="2:11" ht="15" customHeight="1" x14ac:dyDescent="0.3">
      <c r="B65" s="294"/>
      <c r="C65" s="301"/>
      <c r="D65" s="298" t="s">
        <v>507</v>
      </c>
      <c r="E65" s="298"/>
      <c r="F65" s="298"/>
      <c r="G65" s="298"/>
      <c r="H65" s="298"/>
      <c r="I65" s="298"/>
      <c r="J65" s="298"/>
      <c r="K65" s="296"/>
    </row>
    <row r="66" spans="2:11" ht="15" customHeight="1" x14ac:dyDescent="0.3">
      <c r="B66" s="294"/>
      <c r="C66" s="301"/>
      <c r="D66" s="298" t="s">
        <v>508</v>
      </c>
      <c r="E66" s="298"/>
      <c r="F66" s="298"/>
      <c r="G66" s="298"/>
      <c r="H66" s="298"/>
      <c r="I66" s="298"/>
      <c r="J66" s="298"/>
      <c r="K66" s="296"/>
    </row>
    <row r="67" spans="2:11" ht="15" customHeight="1" x14ac:dyDescent="0.3">
      <c r="B67" s="294"/>
      <c r="C67" s="301"/>
      <c r="D67" s="298" t="s">
        <v>509</v>
      </c>
      <c r="E67" s="298"/>
      <c r="F67" s="298"/>
      <c r="G67" s="298"/>
      <c r="H67" s="298"/>
      <c r="I67" s="298"/>
      <c r="J67" s="298"/>
      <c r="K67" s="296"/>
    </row>
    <row r="68" spans="2:11" ht="15" customHeight="1" x14ac:dyDescent="0.3">
      <c r="B68" s="294"/>
      <c r="C68" s="301"/>
      <c r="D68" s="298" t="s">
        <v>510</v>
      </c>
      <c r="E68" s="298"/>
      <c r="F68" s="298"/>
      <c r="G68" s="298"/>
      <c r="H68" s="298"/>
      <c r="I68" s="298"/>
      <c r="J68" s="298"/>
      <c r="K68" s="296"/>
    </row>
    <row r="69" spans="2:11" ht="12.75" customHeight="1" x14ac:dyDescent="0.3">
      <c r="B69" s="306"/>
      <c r="C69" s="307"/>
      <c r="D69" s="307"/>
      <c r="E69" s="307"/>
      <c r="F69" s="307"/>
      <c r="G69" s="307"/>
      <c r="H69" s="307"/>
      <c r="I69" s="307"/>
      <c r="J69" s="307"/>
      <c r="K69" s="308"/>
    </row>
    <row r="70" spans="2:11" ht="18.75" customHeight="1" x14ac:dyDescent="0.3">
      <c r="B70" s="309"/>
      <c r="C70" s="309"/>
      <c r="D70" s="309"/>
      <c r="E70" s="309"/>
      <c r="F70" s="309"/>
      <c r="G70" s="309"/>
      <c r="H70" s="309"/>
      <c r="I70" s="309"/>
      <c r="J70" s="309"/>
      <c r="K70" s="310"/>
    </row>
    <row r="71" spans="2:11" ht="18.75" customHeight="1" x14ac:dyDescent="0.3">
      <c r="B71" s="310"/>
      <c r="C71" s="310"/>
      <c r="D71" s="310"/>
      <c r="E71" s="310"/>
      <c r="F71" s="310"/>
      <c r="G71" s="310"/>
      <c r="H71" s="310"/>
      <c r="I71" s="310"/>
      <c r="J71" s="310"/>
      <c r="K71" s="310"/>
    </row>
    <row r="72" spans="2:11" ht="7.5" customHeight="1" x14ac:dyDescent="0.3">
      <c r="B72" s="311"/>
      <c r="C72" s="312"/>
      <c r="D72" s="312"/>
      <c r="E72" s="312"/>
      <c r="F72" s="312"/>
      <c r="G72" s="312"/>
      <c r="H72" s="312"/>
      <c r="I72" s="312"/>
      <c r="J72" s="312"/>
      <c r="K72" s="313"/>
    </row>
    <row r="73" spans="2:11" ht="45" customHeight="1" x14ac:dyDescent="0.3">
      <c r="B73" s="314"/>
      <c r="C73" s="315" t="s">
        <v>446</v>
      </c>
      <c r="D73" s="315"/>
      <c r="E73" s="315"/>
      <c r="F73" s="315"/>
      <c r="G73" s="315"/>
      <c r="H73" s="315"/>
      <c r="I73" s="315"/>
      <c r="J73" s="315"/>
      <c r="K73" s="316"/>
    </row>
    <row r="74" spans="2:11" ht="17.25" customHeight="1" x14ac:dyDescent="0.3">
      <c r="B74" s="314"/>
      <c r="C74" s="317" t="s">
        <v>511</v>
      </c>
      <c r="D74" s="317"/>
      <c r="E74" s="317"/>
      <c r="F74" s="317" t="s">
        <v>512</v>
      </c>
      <c r="G74" s="318"/>
      <c r="H74" s="317" t="s">
        <v>123</v>
      </c>
      <c r="I74" s="317" t="s">
        <v>57</v>
      </c>
      <c r="J74" s="317" t="s">
        <v>513</v>
      </c>
      <c r="K74" s="316"/>
    </row>
    <row r="75" spans="2:11" ht="17.25" customHeight="1" x14ac:dyDescent="0.3">
      <c r="B75" s="314"/>
      <c r="C75" s="319" t="s">
        <v>514</v>
      </c>
      <c r="D75" s="319"/>
      <c r="E75" s="319"/>
      <c r="F75" s="320" t="s">
        <v>515</v>
      </c>
      <c r="G75" s="321"/>
      <c r="H75" s="319"/>
      <c r="I75" s="319"/>
      <c r="J75" s="319" t="s">
        <v>516</v>
      </c>
      <c r="K75" s="316"/>
    </row>
    <row r="76" spans="2:11" ht="5.25" customHeight="1" x14ac:dyDescent="0.3">
      <c r="B76" s="314"/>
      <c r="C76" s="322"/>
      <c r="D76" s="322"/>
      <c r="E76" s="322"/>
      <c r="F76" s="322"/>
      <c r="G76" s="323"/>
      <c r="H76" s="322"/>
      <c r="I76" s="322"/>
      <c r="J76" s="322"/>
      <c r="K76" s="316"/>
    </row>
    <row r="77" spans="2:11" ht="15" customHeight="1" x14ac:dyDescent="0.3">
      <c r="B77" s="314"/>
      <c r="C77" s="303" t="s">
        <v>53</v>
      </c>
      <c r="D77" s="322"/>
      <c r="E77" s="322"/>
      <c r="F77" s="324" t="s">
        <v>517</v>
      </c>
      <c r="G77" s="323"/>
      <c r="H77" s="303" t="s">
        <v>518</v>
      </c>
      <c r="I77" s="303" t="s">
        <v>519</v>
      </c>
      <c r="J77" s="303">
        <v>20</v>
      </c>
      <c r="K77" s="316"/>
    </row>
    <row r="78" spans="2:11" ht="15" customHeight="1" x14ac:dyDescent="0.3">
      <c r="B78" s="314"/>
      <c r="C78" s="303" t="s">
        <v>520</v>
      </c>
      <c r="D78" s="303"/>
      <c r="E78" s="303"/>
      <c r="F78" s="324" t="s">
        <v>517</v>
      </c>
      <c r="G78" s="323"/>
      <c r="H78" s="303" t="s">
        <v>521</v>
      </c>
      <c r="I78" s="303" t="s">
        <v>519</v>
      </c>
      <c r="J78" s="303">
        <v>120</v>
      </c>
      <c r="K78" s="316"/>
    </row>
    <row r="79" spans="2:11" ht="15" customHeight="1" x14ac:dyDescent="0.3">
      <c r="B79" s="325"/>
      <c r="C79" s="303" t="s">
        <v>522</v>
      </c>
      <c r="D79" s="303"/>
      <c r="E79" s="303"/>
      <c r="F79" s="324" t="s">
        <v>523</v>
      </c>
      <c r="G79" s="323"/>
      <c r="H79" s="303" t="s">
        <v>524</v>
      </c>
      <c r="I79" s="303" t="s">
        <v>519</v>
      </c>
      <c r="J79" s="303">
        <v>50</v>
      </c>
      <c r="K79" s="316"/>
    </row>
    <row r="80" spans="2:11" ht="15" customHeight="1" x14ac:dyDescent="0.3">
      <c r="B80" s="325"/>
      <c r="C80" s="303" t="s">
        <v>525</v>
      </c>
      <c r="D80" s="303"/>
      <c r="E80" s="303"/>
      <c r="F80" s="324" t="s">
        <v>517</v>
      </c>
      <c r="G80" s="323"/>
      <c r="H80" s="303" t="s">
        <v>526</v>
      </c>
      <c r="I80" s="303" t="s">
        <v>527</v>
      </c>
      <c r="J80" s="303"/>
      <c r="K80" s="316"/>
    </row>
    <row r="81" spans="2:11" ht="15" customHeight="1" x14ac:dyDescent="0.3">
      <c r="B81" s="325"/>
      <c r="C81" s="326" t="s">
        <v>528</v>
      </c>
      <c r="D81" s="326"/>
      <c r="E81" s="326"/>
      <c r="F81" s="327" t="s">
        <v>523</v>
      </c>
      <c r="G81" s="326"/>
      <c r="H81" s="326" t="s">
        <v>529</v>
      </c>
      <c r="I81" s="326" t="s">
        <v>519</v>
      </c>
      <c r="J81" s="326">
        <v>15</v>
      </c>
      <c r="K81" s="316"/>
    </row>
    <row r="82" spans="2:11" ht="15" customHeight="1" x14ac:dyDescent="0.3">
      <c r="B82" s="325"/>
      <c r="C82" s="326" t="s">
        <v>530</v>
      </c>
      <c r="D82" s="326"/>
      <c r="E82" s="326"/>
      <c r="F82" s="327" t="s">
        <v>523</v>
      </c>
      <c r="G82" s="326"/>
      <c r="H82" s="326" t="s">
        <v>531</v>
      </c>
      <c r="I82" s="326" t="s">
        <v>519</v>
      </c>
      <c r="J82" s="326">
        <v>15</v>
      </c>
      <c r="K82" s="316"/>
    </row>
    <row r="83" spans="2:11" ht="15" customHeight="1" x14ac:dyDescent="0.3">
      <c r="B83" s="325"/>
      <c r="C83" s="326" t="s">
        <v>532</v>
      </c>
      <c r="D83" s="326"/>
      <c r="E83" s="326"/>
      <c r="F83" s="327" t="s">
        <v>523</v>
      </c>
      <c r="G83" s="326"/>
      <c r="H83" s="326" t="s">
        <v>533</v>
      </c>
      <c r="I83" s="326" t="s">
        <v>519</v>
      </c>
      <c r="J83" s="326">
        <v>20</v>
      </c>
      <c r="K83" s="316"/>
    </row>
    <row r="84" spans="2:11" ht="15" customHeight="1" x14ac:dyDescent="0.3">
      <c r="B84" s="325"/>
      <c r="C84" s="326" t="s">
        <v>534</v>
      </c>
      <c r="D84" s="326"/>
      <c r="E84" s="326"/>
      <c r="F84" s="327" t="s">
        <v>523</v>
      </c>
      <c r="G84" s="326"/>
      <c r="H84" s="326" t="s">
        <v>535</v>
      </c>
      <c r="I84" s="326" t="s">
        <v>519</v>
      </c>
      <c r="J84" s="326">
        <v>20</v>
      </c>
      <c r="K84" s="316"/>
    </row>
    <row r="85" spans="2:11" ht="15" customHeight="1" x14ac:dyDescent="0.3">
      <c r="B85" s="325"/>
      <c r="C85" s="303" t="s">
        <v>536</v>
      </c>
      <c r="D85" s="303"/>
      <c r="E85" s="303"/>
      <c r="F85" s="324" t="s">
        <v>523</v>
      </c>
      <c r="G85" s="323"/>
      <c r="H85" s="303" t="s">
        <v>537</v>
      </c>
      <c r="I85" s="303" t="s">
        <v>519</v>
      </c>
      <c r="J85" s="303">
        <v>50</v>
      </c>
      <c r="K85" s="316"/>
    </row>
    <row r="86" spans="2:11" ht="15" customHeight="1" x14ac:dyDescent="0.3">
      <c r="B86" s="325"/>
      <c r="C86" s="303" t="s">
        <v>538</v>
      </c>
      <c r="D86" s="303"/>
      <c r="E86" s="303"/>
      <c r="F86" s="324" t="s">
        <v>523</v>
      </c>
      <c r="G86" s="323"/>
      <c r="H86" s="303" t="s">
        <v>539</v>
      </c>
      <c r="I86" s="303" t="s">
        <v>519</v>
      </c>
      <c r="J86" s="303">
        <v>20</v>
      </c>
      <c r="K86" s="316"/>
    </row>
    <row r="87" spans="2:11" ht="15" customHeight="1" x14ac:dyDescent="0.3">
      <c r="B87" s="325"/>
      <c r="C87" s="303" t="s">
        <v>540</v>
      </c>
      <c r="D87" s="303"/>
      <c r="E87" s="303"/>
      <c r="F87" s="324" t="s">
        <v>523</v>
      </c>
      <c r="G87" s="323"/>
      <c r="H87" s="303" t="s">
        <v>541</v>
      </c>
      <c r="I87" s="303" t="s">
        <v>519</v>
      </c>
      <c r="J87" s="303">
        <v>20</v>
      </c>
      <c r="K87" s="316"/>
    </row>
    <row r="88" spans="2:11" ht="15" customHeight="1" x14ac:dyDescent="0.3">
      <c r="B88" s="325"/>
      <c r="C88" s="303" t="s">
        <v>542</v>
      </c>
      <c r="D88" s="303"/>
      <c r="E88" s="303"/>
      <c r="F88" s="324" t="s">
        <v>523</v>
      </c>
      <c r="G88" s="323"/>
      <c r="H88" s="303" t="s">
        <v>543</v>
      </c>
      <c r="I88" s="303" t="s">
        <v>519</v>
      </c>
      <c r="J88" s="303">
        <v>50</v>
      </c>
      <c r="K88" s="316"/>
    </row>
    <row r="89" spans="2:11" ht="15" customHeight="1" x14ac:dyDescent="0.3">
      <c r="B89" s="325"/>
      <c r="C89" s="303" t="s">
        <v>544</v>
      </c>
      <c r="D89" s="303"/>
      <c r="E89" s="303"/>
      <c r="F89" s="324" t="s">
        <v>523</v>
      </c>
      <c r="G89" s="323"/>
      <c r="H89" s="303" t="s">
        <v>544</v>
      </c>
      <c r="I89" s="303" t="s">
        <v>519</v>
      </c>
      <c r="J89" s="303">
        <v>50</v>
      </c>
      <c r="K89" s="316"/>
    </row>
    <row r="90" spans="2:11" ht="15" customHeight="1" x14ac:dyDescent="0.3">
      <c r="B90" s="325"/>
      <c r="C90" s="303" t="s">
        <v>128</v>
      </c>
      <c r="D90" s="303"/>
      <c r="E90" s="303"/>
      <c r="F90" s="324" t="s">
        <v>523</v>
      </c>
      <c r="G90" s="323"/>
      <c r="H90" s="303" t="s">
        <v>545</v>
      </c>
      <c r="I90" s="303" t="s">
        <v>519</v>
      </c>
      <c r="J90" s="303">
        <v>255</v>
      </c>
      <c r="K90" s="316"/>
    </row>
    <row r="91" spans="2:11" ht="15" customHeight="1" x14ac:dyDescent="0.3">
      <c r="B91" s="325"/>
      <c r="C91" s="303" t="s">
        <v>546</v>
      </c>
      <c r="D91" s="303"/>
      <c r="E91" s="303"/>
      <c r="F91" s="324" t="s">
        <v>517</v>
      </c>
      <c r="G91" s="323"/>
      <c r="H91" s="303" t="s">
        <v>547</v>
      </c>
      <c r="I91" s="303" t="s">
        <v>548</v>
      </c>
      <c r="J91" s="303"/>
      <c r="K91" s="316"/>
    </row>
    <row r="92" spans="2:11" ht="15" customHeight="1" x14ac:dyDescent="0.3">
      <c r="B92" s="325"/>
      <c r="C92" s="303" t="s">
        <v>549</v>
      </c>
      <c r="D92" s="303"/>
      <c r="E92" s="303"/>
      <c r="F92" s="324" t="s">
        <v>517</v>
      </c>
      <c r="G92" s="323"/>
      <c r="H92" s="303" t="s">
        <v>550</v>
      </c>
      <c r="I92" s="303" t="s">
        <v>551</v>
      </c>
      <c r="J92" s="303"/>
      <c r="K92" s="316"/>
    </row>
    <row r="93" spans="2:11" ht="15" customHeight="1" x14ac:dyDescent="0.3">
      <c r="B93" s="325"/>
      <c r="C93" s="303" t="s">
        <v>552</v>
      </c>
      <c r="D93" s="303"/>
      <c r="E93" s="303"/>
      <c r="F93" s="324" t="s">
        <v>517</v>
      </c>
      <c r="G93" s="323"/>
      <c r="H93" s="303" t="s">
        <v>552</v>
      </c>
      <c r="I93" s="303" t="s">
        <v>551</v>
      </c>
      <c r="J93" s="303"/>
      <c r="K93" s="316"/>
    </row>
    <row r="94" spans="2:11" ht="15" customHeight="1" x14ac:dyDescent="0.3">
      <c r="B94" s="325"/>
      <c r="C94" s="303" t="s">
        <v>38</v>
      </c>
      <c r="D94" s="303"/>
      <c r="E94" s="303"/>
      <c r="F94" s="324" t="s">
        <v>517</v>
      </c>
      <c r="G94" s="323"/>
      <c r="H94" s="303" t="s">
        <v>553</v>
      </c>
      <c r="I94" s="303" t="s">
        <v>551</v>
      </c>
      <c r="J94" s="303"/>
      <c r="K94" s="316"/>
    </row>
    <row r="95" spans="2:11" ht="15" customHeight="1" x14ac:dyDescent="0.3">
      <c r="B95" s="325"/>
      <c r="C95" s="303" t="s">
        <v>48</v>
      </c>
      <c r="D95" s="303"/>
      <c r="E95" s="303"/>
      <c r="F95" s="324" t="s">
        <v>517</v>
      </c>
      <c r="G95" s="323"/>
      <c r="H95" s="303" t="s">
        <v>554</v>
      </c>
      <c r="I95" s="303" t="s">
        <v>551</v>
      </c>
      <c r="J95" s="303"/>
      <c r="K95" s="316"/>
    </row>
    <row r="96" spans="2:11" ht="15" customHeight="1" x14ac:dyDescent="0.3">
      <c r="B96" s="328"/>
      <c r="C96" s="329"/>
      <c r="D96" s="329"/>
      <c r="E96" s="329"/>
      <c r="F96" s="329"/>
      <c r="G96" s="329"/>
      <c r="H96" s="329"/>
      <c r="I96" s="329"/>
      <c r="J96" s="329"/>
      <c r="K96" s="330"/>
    </row>
    <row r="97" spans="2:11" ht="18.75" customHeight="1" x14ac:dyDescent="0.3">
      <c r="B97" s="331"/>
      <c r="C97" s="332"/>
      <c r="D97" s="332"/>
      <c r="E97" s="332"/>
      <c r="F97" s="332"/>
      <c r="G97" s="332"/>
      <c r="H97" s="332"/>
      <c r="I97" s="332"/>
      <c r="J97" s="332"/>
      <c r="K97" s="331"/>
    </row>
    <row r="98" spans="2:11" ht="18.75" customHeight="1" x14ac:dyDescent="0.3">
      <c r="B98" s="310"/>
      <c r="C98" s="310"/>
      <c r="D98" s="310"/>
      <c r="E98" s="310"/>
      <c r="F98" s="310"/>
      <c r="G98" s="310"/>
      <c r="H98" s="310"/>
      <c r="I98" s="310"/>
      <c r="J98" s="310"/>
      <c r="K98" s="310"/>
    </row>
    <row r="99" spans="2:11" ht="7.5" customHeight="1" x14ac:dyDescent="0.3">
      <c r="B99" s="311"/>
      <c r="C99" s="312"/>
      <c r="D99" s="312"/>
      <c r="E99" s="312"/>
      <c r="F99" s="312"/>
      <c r="G99" s="312"/>
      <c r="H99" s="312"/>
      <c r="I99" s="312"/>
      <c r="J99" s="312"/>
      <c r="K99" s="313"/>
    </row>
    <row r="100" spans="2:11" ht="45" customHeight="1" x14ac:dyDescent="0.3">
      <c r="B100" s="314"/>
      <c r="C100" s="315" t="s">
        <v>555</v>
      </c>
      <c r="D100" s="315"/>
      <c r="E100" s="315"/>
      <c r="F100" s="315"/>
      <c r="G100" s="315"/>
      <c r="H100" s="315"/>
      <c r="I100" s="315"/>
      <c r="J100" s="315"/>
      <c r="K100" s="316"/>
    </row>
    <row r="101" spans="2:11" ht="17.25" customHeight="1" x14ac:dyDescent="0.3">
      <c r="B101" s="314"/>
      <c r="C101" s="317" t="s">
        <v>511</v>
      </c>
      <c r="D101" s="317"/>
      <c r="E101" s="317"/>
      <c r="F101" s="317" t="s">
        <v>512</v>
      </c>
      <c r="G101" s="318"/>
      <c r="H101" s="317" t="s">
        <v>123</v>
      </c>
      <c r="I101" s="317" t="s">
        <v>57</v>
      </c>
      <c r="J101" s="317" t="s">
        <v>513</v>
      </c>
      <c r="K101" s="316"/>
    </row>
    <row r="102" spans="2:11" ht="17.25" customHeight="1" x14ac:dyDescent="0.3">
      <c r="B102" s="314"/>
      <c r="C102" s="319" t="s">
        <v>514</v>
      </c>
      <c r="D102" s="319"/>
      <c r="E102" s="319"/>
      <c r="F102" s="320" t="s">
        <v>515</v>
      </c>
      <c r="G102" s="321"/>
      <c r="H102" s="319"/>
      <c r="I102" s="319"/>
      <c r="J102" s="319" t="s">
        <v>516</v>
      </c>
      <c r="K102" s="316"/>
    </row>
    <row r="103" spans="2:11" ht="5.25" customHeight="1" x14ac:dyDescent="0.3">
      <c r="B103" s="314"/>
      <c r="C103" s="317"/>
      <c r="D103" s="317"/>
      <c r="E103" s="317"/>
      <c r="F103" s="317"/>
      <c r="G103" s="333"/>
      <c r="H103" s="317"/>
      <c r="I103" s="317"/>
      <c r="J103" s="317"/>
      <c r="K103" s="316"/>
    </row>
    <row r="104" spans="2:11" ht="15" customHeight="1" x14ac:dyDescent="0.3">
      <c r="B104" s="314"/>
      <c r="C104" s="303" t="s">
        <v>53</v>
      </c>
      <c r="D104" s="322"/>
      <c r="E104" s="322"/>
      <c r="F104" s="324" t="s">
        <v>517</v>
      </c>
      <c r="G104" s="333"/>
      <c r="H104" s="303" t="s">
        <v>556</v>
      </c>
      <c r="I104" s="303" t="s">
        <v>519</v>
      </c>
      <c r="J104" s="303">
        <v>20</v>
      </c>
      <c r="K104" s="316"/>
    </row>
    <row r="105" spans="2:11" ht="15" customHeight="1" x14ac:dyDescent="0.3">
      <c r="B105" s="314"/>
      <c r="C105" s="303" t="s">
        <v>520</v>
      </c>
      <c r="D105" s="303"/>
      <c r="E105" s="303"/>
      <c r="F105" s="324" t="s">
        <v>517</v>
      </c>
      <c r="G105" s="303"/>
      <c r="H105" s="303" t="s">
        <v>556</v>
      </c>
      <c r="I105" s="303" t="s">
        <v>519</v>
      </c>
      <c r="J105" s="303">
        <v>120</v>
      </c>
      <c r="K105" s="316"/>
    </row>
    <row r="106" spans="2:11" ht="15" customHeight="1" x14ac:dyDescent="0.3">
      <c r="B106" s="325"/>
      <c r="C106" s="303" t="s">
        <v>522</v>
      </c>
      <c r="D106" s="303"/>
      <c r="E106" s="303"/>
      <c r="F106" s="324" t="s">
        <v>523</v>
      </c>
      <c r="G106" s="303"/>
      <c r="H106" s="303" t="s">
        <v>556</v>
      </c>
      <c r="I106" s="303" t="s">
        <v>519</v>
      </c>
      <c r="J106" s="303">
        <v>50</v>
      </c>
      <c r="K106" s="316"/>
    </row>
    <row r="107" spans="2:11" ht="15" customHeight="1" x14ac:dyDescent="0.3">
      <c r="B107" s="325"/>
      <c r="C107" s="303" t="s">
        <v>525</v>
      </c>
      <c r="D107" s="303"/>
      <c r="E107" s="303"/>
      <c r="F107" s="324" t="s">
        <v>517</v>
      </c>
      <c r="G107" s="303"/>
      <c r="H107" s="303" t="s">
        <v>556</v>
      </c>
      <c r="I107" s="303" t="s">
        <v>527</v>
      </c>
      <c r="J107" s="303"/>
      <c r="K107" s="316"/>
    </row>
    <row r="108" spans="2:11" ht="15" customHeight="1" x14ac:dyDescent="0.3">
      <c r="B108" s="325"/>
      <c r="C108" s="303" t="s">
        <v>536</v>
      </c>
      <c r="D108" s="303"/>
      <c r="E108" s="303"/>
      <c r="F108" s="324" t="s">
        <v>523</v>
      </c>
      <c r="G108" s="303"/>
      <c r="H108" s="303" t="s">
        <v>556</v>
      </c>
      <c r="I108" s="303" t="s">
        <v>519</v>
      </c>
      <c r="J108" s="303">
        <v>50</v>
      </c>
      <c r="K108" s="316"/>
    </row>
    <row r="109" spans="2:11" ht="15" customHeight="1" x14ac:dyDescent="0.3">
      <c r="B109" s="325"/>
      <c r="C109" s="303" t="s">
        <v>544</v>
      </c>
      <c r="D109" s="303"/>
      <c r="E109" s="303"/>
      <c r="F109" s="324" t="s">
        <v>523</v>
      </c>
      <c r="G109" s="303"/>
      <c r="H109" s="303" t="s">
        <v>556</v>
      </c>
      <c r="I109" s="303" t="s">
        <v>519</v>
      </c>
      <c r="J109" s="303">
        <v>50</v>
      </c>
      <c r="K109" s="316"/>
    </row>
    <row r="110" spans="2:11" ht="15" customHeight="1" x14ac:dyDescent="0.3">
      <c r="B110" s="325"/>
      <c r="C110" s="303" t="s">
        <v>542</v>
      </c>
      <c r="D110" s="303"/>
      <c r="E110" s="303"/>
      <c r="F110" s="324" t="s">
        <v>523</v>
      </c>
      <c r="G110" s="303"/>
      <c r="H110" s="303" t="s">
        <v>556</v>
      </c>
      <c r="I110" s="303" t="s">
        <v>519</v>
      </c>
      <c r="J110" s="303">
        <v>50</v>
      </c>
      <c r="K110" s="316"/>
    </row>
    <row r="111" spans="2:11" ht="15" customHeight="1" x14ac:dyDescent="0.3">
      <c r="B111" s="325"/>
      <c r="C111" s="303" t="s">
        <v>53</v>
      </c>
      <c r="D111" s="303"/>
      <c r="E111" s="303"/>
      <c r="F111" s="324" t="s">
        <v>517</v>
      </c>
      <c r="G111" s="303"/>
      <c r="H111" s="303" t="s">
        <v>557</v>
      </c>
      <c r="I111" s="303" t="s">
        <v>519</v>
      </c>
      <c r="J111" s="303">
        <v>20</v>
      </c>
      <c r="K111" s="316"/>
    </row>
    <row r="112" spans="2:11" ht="15" customHeight="1" x14ac:dyDescent="0.3">
      <c r="B112" s="325"/>
      <c r="C112" s="303" t="s">
        <v>558</v>
      </c>
      <c r="D112" s="303"/>
      <c r="E112" s="303"/>
      <c r="F112" s="324" t="s">
        <v>517</v>
      </c>
      <c r="G112" s="303"/>
      <c r="H112" s="303" t="s">
        <v>559</v>
      </c>
      <c r="I112" s="303" t="s">
        <v>519</v>
      </c>
      <c r="J112" s="303">
        <v>120</v>
      </c>
      <c r="K112" s="316"/>
    </row>
    <row r="113" spans="2:11" ht="15" customHeight="1" x14ac:dyDescent="0.3">
      <c r="B113" s="325"/>
      <c r="C113" s="303" t="s">
        <v>38</v>
      </c>
      <c r="D113" s="303"/>
      <c r="E113" s="303"/>
      <c r="F113" s="324" t="s">
        <v>517</v>
      </c>
      <c r="G113" s="303"/>
      <c r="H113" s="303" t="s">
        <v>560</v>
      </c>
      <c r="I113" s="303" t="s">
        <v>551</v>
      </c>
      <c r="J113" s="303"/>
      <c r="K113" s="316"/>
    </row>
    <row r="114" spans="2:11" ht="15" customHeight="1" x14ac:dyDescent="0.3">
      <c r="B114" s="325"/>
      <c r="C114" s="303" t="s">
        <v>48</v>
      </c>
      <c r="D114" s="303"/>
      <c r="E114" s="303"/>
      <c r="F114" s="324" t="s">
        <v>517</v>
      </c>
      <c r="G114" s="303"/>
      <c r="H114" s="303" t="s">
        <v>561</v>
      </c>
      <c r="I114" s="303" t="s">
        <v>551</v>
      </c>
      <c r="J114" s="303"/>
      <c r="K114" s="316"/>
    </row>
    <row r="115" spans="2:11" ht="15" customHeight="1" x14ac:dyDescent="0.3">
      <c r="B115" s="325"/>
      <c r="C115" s="303" t="s">
        <v>57</v>
      </c>
      <c r="D115" s="303"/>
      <c r="E115" s="303"/>
      <c r="F115" s="324" t="s">
        <v>517</v>
      </c>
      <c r="G115" s="303"/>
      <c r="H115" s="303" t="s">
        <v>562</v>
      </c>
      <c r="I115" s="303" t="s">
        <v>563</v>
      </c>
      <c r="J115" s="303"/>
      <c r="K115" s="316"/>
    </row>
    <row r="116" spans="2:11" ht="15" customHeight="1" x14ac:dyDescent="0.3">
      <c r="B116" s="328"/>
      <c r="C116" s="334"/>
      <c r="D116" s="334"/>
      <c r="E116" s="334"/>
      <c r="F116" s="334"/>
      <c r="G116" s="334"/>
      <c r="H116" s="334"/>
      <c r="I116" s="334"/>
      <c r="J116" s="334"/>
      <c r="K116" s="330"/>
    </row>
    <row r="117" spans="2:11" ht="18.75" customHeight="1" x14ac:dyDescent="0.3">
      <c r="B117" s="335"/>
      <c r="C117" s="300"/>
      <c r="D117" s="300"/>
      <c r="E117" s="300"/>
      <c r="F117" s="336"/>
      <c r="G117" s="300"/>
      <c r="H117" s="300"/>
      <c r="I117" s="300"/>
      <c r="J117" s="300"/>
      <c r="K117" s="335"/>
    </row>
    <row r="118" spans="2:11" ht="18.75" customHeight="1" x14ac:dyDescent="0.3"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</row>
    <row r="119" spans="2:11" ht="7.5" customHeight="1" x14ac:dyDescent="0.3">
      <c r="B119" s="337"/>
      <c r="C119" s="338"/>
      <c r="D119" s="338"/>
      <c r="E119" s="338"/>
      <c r="F119" s="338"/>
      <c r="G119" s="338"/>
      <c r="H119" s="338"/>
      <c r="I119" s="338"/>
      <c r="J119" s="338"/>
      <c r="K119" s="339"/>
    </row>
    <row r="120" spans="2:11" ht="45" customHeight="1" x14ac:dyDescent="0.3">
      <c r="B120" s="340"/>
      <c r="C120" s="291" t="s">
        <v>564</v>
      </c>
      <c r="D120" s="291"/>
      <c r="E120" s="291"/>
      <c r="F120" s="291"/>
      <c r="G120" s="291"/>
      <c r="H120" s="291"/>
      <c r="I120" s="291"/>
      <c r="J120" s="291"/>
      <c r="K120" s="341"/>
    </row>
    <row r="121" spans="2:11" ht="17.25" customHeight="1" x14ac:dyDescent="0.3">
      <c r="B121" s="342"/>
      <c r="C121" s="317" t="s">
        <v>511</v>
      </c>
      <c r="D121" s="317"/>
      <c r="E121" s="317"/>
      <c r="F121" s="317" t="s">
        <v>512</v>
      </c>
      <c r="G121" s="318"/>
      <c r="H121" s="317" t="s">
        <v>123</v>
      </c>
      <c r="I121" s="317" t="s">
        <v>57</v>
      </c>
      <c r="J121" s="317" t="s">
        <v>513</v>
      </c>
      <c r="K121" s="343"/>
    </row>
    <row r="122" spans="2:11" ht="17.25" customHeight="1" x14ac:dyDescent="0.3">
      <c r="B122" s="342"/>
      <c r="C122" s="319" t="s">
        <v>514</v>
      </c>
      <c r="D122" s="319"/>
      <c r="E122" s="319"/>
      <c r="F122" s="320" t="s">
        <v>515</v>
      </c>
      <c r="G122" s="321"/>
      <c r="H122" s="319"/>
      <c r="I122" s="319"/>
      <c r="J122" s="319" t="s">
        <v>516</v>
      </c>
      <c r="K122" s="343"/>
    </row>
    <row r="123" spans="2:11" ht="5.25" customHeight="1" x14ac:dyDescent="0.3">
      <c r="B123" s="344"/>
      <c r="C123" s="322"/>
      <c r="D123" s="322"/>
      <c r="E123" s="322"/>
      <c r="F123" s="322"/>
      <c r="G123" s="303"/>
      <c r="H123" s="322"/>
      <c r="I123" s="322"/>
      <c r="J123" s="322"/>
      <c r="K123" s="345"/>
    </row>
    <row r="124" spans="2:11" ht="15" customHeight="1" x14ac:dyDescent="0.3">
      <c r="B124" s="344"/>
      <c r="C124" s="303" t="s">
        <v>520</v>
      </c>
      <c r="D124" s="322"/>
      <c r="E124" s="322"/>
      <c r="F124" s="324" t="s">
        <v>517</v>
      </c>
      <c r="G124" s="303"/>
      <c r="H124" s="303" t="s">
        <v>556</v>
      </c>
      <c r="I124" s="303" t="s">
        <v>519</v>
      </c>
      <c r="J124" s="303">
        <v>120</v>
      </c>
      <c r="K124" s="346"/>
    </row>
    <row r="125" spans="2:11" ht="15" customHeight="1" x14ac:dyDescent="0.3">
      <c r="B125" s="344"/>
      <c r="C125" s="303" t="s">
        <v>565</v>
      </c>
      <c r="D125" s="303"/>
      <c r="E125" s="303"/>
      <c r="F125" s="324" t="s">
        <v>517</v>
      </c>
      <c r="G125" s="303"/>
      <c r="H125" s="303" t="s">
        <v>566</v>
      </c>
      <c r="I125" s="303" t="s">
        <v>519</v>
      </c>
      <c r="J125" s="303" t="s">
        <v>567</v>
      </c>
      <c r="K125" s="346"/>
    </row>
    <row r="126" spans="2:11" ht="15" customHeight="1" x14ac:dyDescent="0.3">
      <c r="B126" s="344"/>
      <c r="C126" s="303" t="s">
        <v>466</v>
      </c>
      <c r="D126" s="303"/>
      <c r="E126" s="303"/>
      <c r="F126" s="324" t="s">
        <v>517</v>
      </c>
      <c r="G126" s="303"/>
      <c r="H126" s="303" t="s">
        <v>568</v>
      </c>
      <c r="I126" s="303" t="s">
        <v>519</v>
      </c>
      <c r="J126" s="303" t="s">
        <v>567</v>
      </c>
      <c r="K126" s="346"/>
    </row>
    <row r="127" spans="2:11" ht="15" customHeight="1" x14ac:dyDescent="0.3">
      <c r="B127" s="344"/>
      <c r="C127" s="303" t="s">
        <v>528</v>
      </c>
      <c r="D127" s="303"/>
      <c r="E127" s="303"/>
      <c r="F127" s="324" t="s">
        <v>523</v>
      </c>
      <c r="G127" s="303"/>
      <c r="H127" s="303" t="s">
        <v>529</v>
      </c>
      <c r="I127" s="303" t="s">
        <v>519</v>
      </c>
      <c r="J127" s="303">
        <v>15</v>
      </c>
      <c r="K127" s="346"/>
    </row>
    <row r="128" spans="2:11" ht="15" customHeight="1" x14ac:dyDescent="0.3">
      <c r="B128" s="344"/>
      <c r="C128" s="326" t="s">
        <v>530</v>
      </c>
      <c r="D128" s="326"/>
      <c r="E128" s="326"/>
      <c r="F128" s="327" t="s">
        <v>523</v>
      </c>
      <c r="G128" s="326"/>
      <c r="H128" s="326" t="s">
        <v>531</v>
      </c>
      <c r="I128" s="326" t="s">
        <v>519</v>
      </c>
      <c r="J128" s="326">
        <v>15</v>
      </c>
      <c r="K128" s="346"/>
    </row>
    <row r="129" spans="2:11" ht="15" customHeight="1" x14ac:dyDescent="0.3">
      <c r="B129" s="344"/>
      <c r="C129" s="326" t="s">
        <v>532</v>
      </c>
      <c r="D129" s="326"/>
      <c r="E129" s="326"/>
      <c r="F129" s="327" t="s">
        <v>523</v>
      </c>
      <c r="G129" s="326"/>
      <c r="H129" s="326" t="s">
        <v>533</v>
      </c>
      <c r="I129" s="326" t="s">
        <v>519</v>
      </c>
      <c r="J129" s="326">
        <v>20</v>
      </c>
      <c r="K129" s="346"/>
    </row>
    <row r="130" spans="2:11" ht="15" customHeight="1" x14ac:dyDescent="0.3">
      <c r="B130" s="344"/>
      <c r="C130" s="326" t="s">
        <v>534</v>
      </c>
      <c r="D130" s="326"/>
      <c r="E130" s="326"/>
      <c r="F130" s="327" t="s">
        <v>523</v>
      </c>
      <c r="G130" s="326"/>
      <c r="H130" s="326" t="s">
        <v>535</v>
      </c>
      <c r="I130" s="326" t="s">
        <v>519</v>
      </c>
      <c r="J130" s="326">
        <v>20</v>
      </c>
      <c r="K130" s="346"/>
    </row>
    <row r="131" spans="2:11" ht="15" customHeight="1" x14ac:dyDescent="0.3">
      <c r="B131" s="344"/>
      <c r="C131" s="303" t="s">
        <v>522</v>
      </c>
      <c r="D131" s="303"/>
      <c r="E131" s="303"/>
      <c r="F131" s="324" t="s">
        <v>523</v>
      </c>
      <c r="G131" s="303"/>
      <c r="H131" s="303" t="s">
        <v>556</v>
      </c>
      <c r="I131" s="303" t="s">
        <v>519</v>
      </c>
      <c r="J131" s="303">
        <v>50</v>
      </c>
      <c r="K131" s="346"/>
    </row>
    <row r="132" spans="2:11" ht="15" customHeight="1" x14ac:dyDescent="0.3">
      <c r="B132" s="344"/>
      <c r="C132" s="303" t="s">
        <v>536</v>
      </c>
      <c r="D132" s="303"/>
      <c r="E132" s="303"/>
      <c r="F132" s="324" t="s">
        <v>523</v>
      </c>
      <c r="G132" s="303"/>
      <c r="H132" s="303" t="s">
        <v>556</v>
      </c>
      <c r="I132" s="303" t="s">
        <v>519</v>
      </c>
      <c r="J132" s="303">
        <v>50</v>
      </c>
      <c r="K132" s="346"/>
    </row>
    <row r="133" spans="2:11" ht="15" customHeight="1" x14ac:dyDescent="0.3">
      <c r="B133" s="344"/>
      <c r="C133" s="303" t="s">
        <v>542</v>
      </c>
      <c r="D133" s="303"/>
      <c r="E133" s="303"/>
      <c r="F133" s="324" t="s">
        <v>523</v>
      </c>
      <c r="G133" s="303"/>
      <c r="H133" s="303" t="s">
        <v>556</v>
      </c>
      <c r="I133" s="303" t="s">
        <v>519</v>
      </c>
      <c r="J133" s="303">
        <v>50</v>
      </c>
      <c r="K133" s="346"/>
    </row>
    <row r="134" spans="2:11" ht="15" customHeight="1" x14ac:dyDescent="0.3">
      <c r="B134" s="344"/>
      <c r="C134" s="303" t="s">
        <v>544</v>
      </c>
      <c r="D134" s="303"/>
      <c r="E134" s="303"/>
      <c r="F134" s="324" t="s">
        <v>523</v>
      </c>
      <c r="G134" s="303"/>
      <c r="H134" s="303" t="s">
        <v>556</v>
      </c>
      <c r="I134" s="303" t="s">
        <v>519</v>
      </c>
      <c r="J134" s="303">
        <v>50</v>
      </c>
      <c r="K134" s="346"/>
    </row>
    <row r="135" spans="2:11" ht="15" customHeight="1" x14ac:dyDescent="0.3">
      <c r="B135" s="344"/>
      <c r="C135" s="303" t="s">
        <v>128</v>
      </c>
      <c r="D135" s="303"/>
      <c r="E135" s="303"/>
      <c r="F135" s="324" t="s">
        <v>523</v>
      </c>
      <c r="G135" s="303"/>
      <c r="H135" s="303" t="s">
        <v>569</v>
      </c>
      <c r="I135" s="303" t="s">
        <v>519</v>
      </c>
      <c r="J135" s="303">
        <v>255</v>
      </c>
      <c r="K135" s="346"/>
    </row>
    <row r="136" spans="2:11" ht="15" customHeight="1" x14ac:dyDescent="0.3">
      <c r="B136" s="344"/>
      <c r="C136" s="303" t="s">
        <v>546</v>
      </c>
      <c r="D136" s="303"/>
      <c r="E136" s="303"/>
      <c r="F136" s="324" t="s">
        <v>517</v>
      </c>
      <c r="G136" s="303"/>
      <c r="H136" s="303" t="s">
        <v>570</v>
      </c>
      <c r="I136" s="303" t="s">
        <v>548</v>
      </c>
      <c r="J136" s="303"/>
      <c r="K136" s="346"/>
    </row>
    <row r="137" spans="2:11" ht="15" customHeight="1" x14ac:dyDescent="0.3">
      <c r="B137" s="344"/>
      <c r="C137" s="303" t="s">
        <v>549</v>
      </c>
      <c r="D137" s="303"/>
      <c r="E137" s="303"/>
      <c r="F137" s="324" t="s">
        <v>517</v>
      </c>
      <c r="G137" s="303"/>
      <c r="H137" s="303" t="s">
        <v>571</v>
      </c>
      <c r="I137" s="303" t="s">
        <v>551</v>
      </c>
      <c r="J137" s="303"/>
      <c r="K137" s="346"/>
    </row>
    <row r="138" spans="2:11" ht="15" customHeight="1" x14ac:dyDescent="0.3">
      <c r="B138" s="344"/>
      <c r="C138" s="303" t="s">
        <v>552</v>
      </c>
      <c r="D138" s="303"/>
      <c r="E138" s="303"/>
      <c r="F138" s="324" t="s">
        <v>517</v>
      </c>
      <c r="G138" s="303"/>
      <c r="H138" s="303" t="s">
        <v>552</v>
      </c>
      <c r="I138" s="303" t="s">
        <v>551</v>
      </c>
      <c r="J138" s="303"/>
      <c r="K138" s="346"/>
    </row>
    <row r="139" spans="2:11" ht="15" customHeight="1" x14ac:dyDescent="0.3">
      <c r="B139" s="344"/>
      <c r="C139" s="303" t="s">
        <v>38</v>
      </c>
      <c r="D139" s="303"/>
      <c r="E139" s="303"/>
      <c r="F139" s="324" t="s">
        <v>517</v>
      </c>
      <c r="G139" s="303"/>
      <c r="H139" s="303" t="s">
        <v>572</v>
      </c>
      <c r="I139" s="303" t="s">
        <v>551</v>
      </c>
      <c r="J139" s="303"/>
      <c r="K139" s="346"/>
    </row>
    <row r="140" spans="2:11" ht="15" customHeight="1" x14ac:dyDescent="0.3">
      <c r="B140" s="344"/>
      <c r="C140" s="303" t="s">
        <v>573</v>
      </c>
      <c r="D140" s="303"/>
      <c r="E140" s="303"/>
      <c r="F140" s="324" t="s">
        <v>517</v>
      </c>
      <c r="G140" s="303"/>
      <c r="H140" s="303" t="s">
        <v>574</v>
      </c>
      <c r="I140" s="303" t="s">
        <v>551</v>
      </c>
      <c r="J140" s="303"/>
      <c r="K140" s="346"/>
    </row>
    <row r="141" spans="2:11" ht="15" customHeight="1" x14ac:dyDescent="0.3">
      <c r="B141" s="347"/>
      <c r="C141" s="348"/>
      <c r="D141" s="348"/>
      <c r="E141" s="348"/>
      <c r="F141" s="348"/>
      <c r="G141" s="348"/>
      <c r="H141" s="348"/>
      <c r="I141" s="348"/>
      <c r="J141" s="348"/>
      <c r="K141" s="349"/>
    </row>
    <row r="142" spans="2:11" ht="18.75" customHeight="1" x14ac:dyDescent="0.3">
      <c r="B142" s="300"/>
      <c r="C142" s="300"/>
      <c r="D142" s="300"/>
      <c r="E142" s="300"/>
      <c r="F142" s="336"/>
      <c r="G142" s="300"/>
      <c r="H142" s="300"/>
      <c r="I142" s="300"/>
      <c r="J142" s="300"/>
      <c r="K142" s="300"/>
    </row>
    <row r="143" spans="2:11" ht="18.75" customHeight="1" x14ac:dyDescent="0.3"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</row>
    <row r="144" spans="2:11" ht="7.5" customHeight="1" x14ac:dyDescent="0.3">
      <c r="B144" s="311"/>
      <c r="C144" s="312"/>
      <c r="D144" s="312"/>
      <c r="E144" s="312"/>
      <c r="F144" s="312"/>
      <c r="G144" s="312"/>
      <c r="H144" s="312"/>
      <c r="I144" s="312"/>
      <c r="J144" s="312"/>
      <c r="K144" s="313"/>
    </row>
    <row r="145" spans="2:11" ht="45" customHeight="1" x14ac:dyDescent="0.3">
      <c r="B145" s="314"/>
      <c r="C145" s="315" t="s">
        <v>575</v>
      </c>
      <c r="D145" s="315"/>
      <c r="E145" s="315"/>
      <c r="F145" s="315"/>
      <c r="G145" s="315"/>
      <c r="H145" s="315"/>
      <c r="I145" s="315"/>
      <c r="J145" s="315"/>
      <c r="K145" s="316"/>
    </row>
    <row r="146" spans="2:11" ht="17.25" customHeight="1" x14ac:dyDescent="0.3">
      <c r="B146" s="314"/>
      <c r="C146" s="317" t="s">
        <v>511</v>
      </c>
      <c r="D146" s="317"/>
      <c r="E146" s="317"/>
      <c r="F146" s="317" t="s">
        <v>512</v>
      </c>
      <c r="G146" s="318"/>
      <c r="H146" s="317" t="s">
        <v>123</v>
      </c>
      <c r="I146" s="317" t="s">
        <v>57</v>
      </c>
      <c r="J146" s="317" t="s">
        <v>513</v>
      </c>
      <c r="K146" s="316"/>
    </row>
    <row r="147" spans="2:11" ht="17.25" customHeight="1" x14ac:dyDescent="0.3">
      <c r="B147" s="314"/>
      <c r="C147" s="319" t="s">
        <v>514</v>
      </c>
      <c r="D147" s="319"/>
      <c r="E147" s="319"/>
      <c r="F147" s="320" t="s">
        <v>515</v>
      </c>
      <c r="G147" s="321"/>
      <c r="H147" s="319"/>
      <c r="I147" s="319"/>
      <c r="J147" s="319" t="s">
        <v>516</v>
      </c>
      <c r="K147" s="316"/>
    </row>
    <row r="148" spans="2:11" ht="5.25" customHeight="1" x14ac:dyDescent="0.3">
      <c r="B148" s="325"/>
      <c r="C148" s="322"/>
      <c r="D148" s="322"/>
      <c r="E148" s="322"/>
      <c r="F148" s="322"/>
      <c r="G148" s="323"/>
      <c r="H148" s="322"/>
      <c r="I148" s="322"/>
      <c r="J148" s="322"/>
      <c r="K148" s="346"/>
    </row>
    <row r="149" spans="2:11" ht="15" customHeight="1" x14ac:dyDescent="0.3">
      <c r="B149" s="325"/>
      <c r="C149" s="350" t="s">
        <v>520</v>
      </c>
      <c r="D149" s="303"/>
      <c r="E149" s="303"/>
      <c r="F149" s="351" t="s">
        <v>517</v>
      </c>
      <c r="G149" s="303"/>
      <c r="H149" s="350" t="s">
        <v>556</v>
      </c>
      <c r="I149" s="350" t="s">
        <v>519</v>
      </c>
      <c r="J149" s="350">
        <v>120</v>
      </c>
      <c r="K149" s="346"/>
    </row>
    <row r="150" spans="2:11" ht="15" customHeight="1" x14ac:dyDescent="0.3">
      <c r="B150" s="325"/>
      <c r="C150" s="350" t="s">
        <v>565</v>
      </c>
      <c r="D150" s="303"/>
      <c r="E150" s="303"/>
      <c r="F150" s="351" t="s">
        <v>517</v>
      </c>
      <c r="G150" s="303"/>
      <c r="H150" s="350" t="s">
        <v>576</v>
      </c>
      <c r="I150" s="350" t="s">
        <v>519</v>
      </c>
      <c r="J150" s="350" t="s">
        <v>567</v>
      </c>
      <c r="K150" s="346"/>
    </row>
    <row r="151" spans="2:11" ht="15" customHeight="1" x14ac:dyDescent="0.3">
      <c r="B151" s="325"/>
      <c r="C151" s="350" t="s">
        <v>466</v>
      </c>
      <c r="D151" s="303"/>
      <c r="E151" s="303"/>
      <c r="F151" s="351" t="s">
        <v>517</v>
      </c>
      <c r="G151" s="303"/>
      <c r="H151" s="350" t="s">
        <v>577</v>
      </c>
      <c r="I151" s="350" t="s">
        <v>519</v>
      </c>
      <c r="J151" s="350" t="s">
        <v>567</v>
      </c>
      <c r="K151" s="346"/>
    </row>
    <row r="152" spans="2:11" ht="15" customHeight="1" x14ac:dyDescent="0.3">
      <c r="B152" s="325"/>
      <c r="C152" s="350" t="s">
        <v>522</v>
      </c>
      <c r="D152" s="303"/>
      <c r="E152" s="303"/>
      <c r="F152" s="351" t="s">
        <v>523</v>
      </c>
      <c r="G152" s="303"/>
      <c r="H152" s="350" t="s">
        <v>556</v>
      </c>
      <c r="I152" s="350" t="s">
        <v>519</v>
      </c>
      <c r="J152" s="350">
        <v>50</v>
      </c>
      <c r="K152" s="346"/>
    </row>
    <row r="153" spans="2:11" ht="15" customHeight="1" x14ac:dyDescent="0.3">
      <c r="B153" s="325"/>
      <c r="C153" s="350" t="s">
        <v>525</v>
      </c>
      <c r="D153" s="303"/>
      <c r="E153" s="303"/>
      <c r="F153" s="351" t="s">
        <v>517</v>
      </c>
      <c r="G153" s="303"/>
      <c r="H153" s="350" t="s">
        <v>556</v>
      </c>
      <c r="I153" s="350" t="s">
        <v>527</v>
      </c>
      <c r="J153" s="350"/>
      <c r="K153" s="346"/>
    </row>
    <row r="154" spans="2:11" ht="15" customHeight="1" x14ac:dyDescent="0.3">
      <c r="B154" s="325"/>
      <c r="C154" s="350" t="s">
        <v>536</v>
      </c>
      <c r="D154" s="303"/>
      <c r="E154" s="303"/>
      <c r="F154" s="351" t="s">
        <v>523</v>
      </c>
      <c r="G154" s="303"/>
      <c r="H154" s="350" t="s">
        <v>556</v>
      </c>
      <c r="I154" s="350" t="s">
        <v>519</v>
      </c>
      <c r="J154" s="350">
        <v>50</v>
      </c>
      <c r="K154" s="346"/>
    </row>
    <row r="155" spans="2:11" ht="15" customHeight="1" x14ac:dyDescent="0.3">
      <c r="B155" s="325"/>
      <c r="C155" s="350" t="s">
        <v>544</v>
      </c>
      <c r="D155" s="303"/>
      <c r="E155" s="303"/>
      <c r="F155" s="351" t="s">
        <v>523</v>
      </c>
      <c r="G155" s="303"/>
      <c r="H155" s="350" t="s">
        <v>556</v>
      </c>
      <c r="I155" s="350" t="s">
        <v>519</v>
      </c>
      <c r="J155" s="350">
        <v>50</v>
      </c>
      <c r="K155" s="346"/>
    </row>
    <row r="156" spans="2:11" ht="15" customHeight="1" x14ac:dyDescent="0.3">
      <c r="B156" s="325"/>
      <c r="C156" s="350" t="s">
        <v>542</v>
      </c>
      <c r="D156" s="303"/>
      <c r="E156" s="303"/>
      <c r="F156" s="351" t="s">
        <v>523</v>
      </c>
      <c r="G156" s="303"/>
      <c r="H156" s="350" t="s">
        <v>556</v>
      </c>
      <c r="I156" s="350" t="s">
        <v>519</v>
      </c>
      <c r="J156" s="350">
        <v>50</v>
      </c>
      <c r="K156" s="346"/>
    </row>
    <row r="157" spans="2:11" ht="15" customHeight="1" x14ac:dyDescent="0.3">
      <c r="B157" s="325"/>
      <c r="C157" s="350" t="s">
        <v>113</v>
      </c>
      <c r="D157" s="303"/>
      <c r="E157" s="303"/>
      <c r="F157" s="351" t="s">
        <v>517</v>
      </c>
      <c r="G157" s="303"/>
      <c r="H157" s="350" t="s">
        <v>578</v>
      </c>
      <c r="I157" s="350" t="s">
        <v>519</v>
      </c>
      <c r="J157" s="350" t="s">
        <v>579</v>
      </c>
      <c r="K157" s="346"/>
    </row>
    <row r="158" spans="2:11" ht="15" customHeight="1" x14ac:dyDescent="0.3">
      <c r="B158" s="325"/>
      <c r="C158" s="350" t="s">
        <v>580</v>
      </c>
      <c r="D158" s="303"/>
      <c r="E158" s="303"/>
      <c r="F158" s="351" t="s">
        <v>517</v>
      </c>
      <c r="G158" s="303"/>
      <c r="H158" s="350" t="s">
        <v>581</v>
      </c>
      <c r="I158" s="350" t="s">
        <v>551</v>
      </c>
      <c r="J158" s="350"/>
      <c r="K158" s="346"/>
    </row>
    <row r="159" spans="2:11" ht="15" customHeight="1" x14ac:dyDescent="0.3">
      <c r="B159" s="352"/>
      <c r="C159" s="334"/>
      <c r="D159" s="334"/>
      <c r="E159" s="334"/>
      <c r="F159" s="334"/>
      <c r="G159" s="334"/>
      <c r="H159" s="334"/>
      <c r="I159" s="334"/>
      <c r="J159" s="334"/>
      <c r="K159" s="353"/>
    </row>
    <row r="160" spans="2:11" ht="18.75" customHeight="1" x14ac:dyDescent="0.3">
      <c r="B160" s="300"/>
      <c r="C160" s="303"/>
      <c r="D160" s="303"/>
      <c r="E160" s="303"/>
      <c r="F160" s="324"/>
      <c r="G160" s="303"/>
      <c r="H160" s="303"/>
      <c r="I160" s="303"/>
      <c r="J160" s="303"/>
      <c r="K160" s="300"/>
    </row>
    <row r="161" spans="2:11" ht="18.75" customHeight="1" x14ac:dyDescent="0.3"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</row>
    <row r="162" spans="2:11" ht="7.5" customHeight="1" x14ac:dyDescent="0.3">
      <c r="B162" s="287"/>
      <c r="C162" s="288"/>
      <c r="D162" s="288"/>
      <c r="E162" s="288"/>
      <c r="F162" s="288"/>
      <c r="G162" s="288"/>
      <c r="H162" s="288"/>
      <c r="I162" s="288"/>
      <c r="J162" s="288"/>
      <c r="K162" s="289"/>
    </row>
    <row r="163" spans="2:11" ht="45" customHeight="1" x14ac:dyDescent="0.3">
      <c r="B163" s="290"/>
      <c r="C163" s="291" t="s">
        <v>582</v>
      </c>
      <c r="D163" s="291"/>
      <c r="E163" s="291"/>
      <c r="F163" s="291"/>
      <c r="G163" s="291"/>
      <c r="H163" s="291"/>
      <c r="I163" s="291"/>
      <c r="J163" s="291"/>
      <c r="K163" s="292"/>
    </row>
    <row r="164" spans="2:11" ht="17.25" customHeight="1" x14ac:dyDescent="0.3">
      <c r="B164" s="290"/>
      <c r="C164" s="317" t="s">
        <v>511</v>
      </c>
      <c r="D164" s="317"/>
      <c r="E164" s="317"/>
      <c r="F164" s="317" t="s">
        <v>512</v>
      </c>
      <c r="G164" s="354"/>
      <c r="H164" s="355" t="s">
        <v>123</v>
      </c>
      <c r="I164" s="355" t="s">
        <v>57</v>
      </c>
      <c r="J164" s="317" t="s">
        <v>513</v>
      </c>
      <c r="K164" s="292"/>
    </row>
    <row r="165" spans="2:11" ht="17.25" customHeight="1" x14ac:dyDescent="0.3">
      <c r="B165" s="294"/>
      <c r="C165" s="319" t="s">
        <v>514</v>
      </c>
      <c r="D165" s="319"/>
      <c r="E165" s="319"/>
      <c r="F165" s="320" t="s">
        <v>515</v>
      </c>
      <c r="G165" s="356"/>
      <c r="H165" s="357"/>
      <c r="I165" s="357"/>
      <c r="J165" s="319" t="s">
        <v>516</v>
      </c>
      <c r="K165" s="296"/>
    </row>
    <row r="166" spans="2:11" ht="5.25" customHeight="1" x14ac:dyDescent="0.3">
      <c r="B166" s="325"/>
      <c r="C166" s="322"/>
      <c r="D166" s="322"/>
      <c r="E166" s="322"/>
      <c r="F166" s="322"/>
      <c r="G166" s="323"/>
      <c r="H166" s="322"/>
      <c r="I166" s="322"/>
      <c r="J166" s="322"/>
      <c r="K166" s="346"/>
    </row>
    <row r="167" spans="2:11" ht="15" customHeight="1" x14ac:dyDescent="0.3">
      <c r="B167" s="325"/>
      <c r="C167" s="303" t="s">
        <v>520</v>
      </c>
      <c r="D167" s="303"/>
      <c r="E167" s="303"/>
      <c r="F167" s="324" t="s">
        <v>517</v>
      </c>
      <c r="G167" s="303"/>
      <c r="H167" s="303" t="s">
        <v>556</v>
      </c>
      <c r="I167" s="303" t="s">
        <v>519</v>
      </c>
      <c r="J167" s="303">
        <v>120</v>
      </c>
      <c r="K167" s="346"/>
    </row>
    <row r="168" spans="2:11" ht="15" customHeight="1" x14ac:dyDescent="0.3">
      <c r="B168" s="325"/>
      <c r="C168" s="303" t="s">
        <v>565</v>
      </c>
      <c r="D168" s="303"/>
      <c r="E168" s="303"/>
      <c r="F168" s="324" t="s">
        <v>517</v>
      </c>
      <c r="G168" s="303"/>
      <c r="H168" s="303" t="s">
        <v>566</v>
      </c>
      <c r="I168" s="303" t="s">
        <v>519</v>
      </c>
      <c r="J168" s="303" t="s">
        <v>567</v>
      </c>
      <c r="K168" s="346"/>
    </row>
    <row r="169" spans="2:11" ht="15" customHeight="1" x14ac:dyDescent="0.3">
      <c r="B169" s="325"/>
      <c r="C169" s="303" t="s">
        <v>466</v>
      </c>
      <c r="D169" s="303"/>
      <c r="E169" s="303"/>
      <c r="F169" s="324" t="s">
        <v>517</v>
      </c>
      <c r="G169" s="303"/>
      <c r="H169" s="303" t="s">
        <v>583</v>
      </c>
      <c r="I169" s="303" t="s">
        <v>519</v>
      </c>
      <c r="J169" s="303" t="s">
        <v>567</v>
      </c>
      <c r="K169" s="346"/>
    </row>
    <row r="170" spans="2:11" ht="15" customHeight="1" x14ac:dyDescent="0.3">
      <c r="B170" s="325"/>
      <c r="C170" s="303" t="s">
        <v>522</v>
      </c>
      <c r="D170" s="303"/>
      <c r="E170" s="303"/>
      <c r="F170" s="324" t="s">
        <v>523</v>
      </c>
      <c r="G170" s="303"/>
      <c r="H170" s="303" t="s">
        <v>583</v>
      </c>
      <c r="I170" s="303" t="s">
        <v>519</v>
      </c>
      <c r="J170" s="303">
        <v>50</v>
      </c>
      <c r="K170" s="346"/>
    </row>
    <row r="171" spans="2:11" ht="15" customHeight="1" x14ac:dyDescent="0.3">
      <c r="B171" s="325"/>
      <c r="C171" s="303" t="s">
        <v>525</v>
      </c>
      <c r="D171" s="303"/>
      <c r="E171" s="303"/>
      <c r="F171" s="324" t="s">
        <v>517</v>
      </c>
      <c r="G171" s="303"/>
      <c r="H171" s="303" t="s">
        <v>583</v>
      </c>
      <c r="I171" s="303" t="s">
        <v>527</v>
      </c>
      <c r="J171" s="303"/>
      <c r="K171" s="346"/>
    </row>
    <row r="172" spans="2:11" ht="15" customHeight="1" x14ac:dyDescent="0.3">
      <c r="B172" s="325"/>
      <c r="C172" s="303" t="s">
        <v>536</v>
      </c>
      <c r="D172" s="303"/>
      <c r="E172" s="303"/>
      <c r="F172" s="324" t="s">
        <v>523</v>
      </c>
      <c r="G172" s="303"/>
      <c r="H172" s="303" t="s">
        <v>583</v>
      </c>
      <c r="I172" s="303" t="s">
        <v>519</v>
      </c>
      <c r="J172" s="303">
        <v>50</v>
      </c>
      <c r="K172" s="346"/>
    </row>
    <row r="173" spans="2:11" ht="15" customHeight="1" x14ac:dyDescent="0.3">
      <c r="B173" s="325"/>
      <c r="C173" s="303" t="s">
        <v>544</v>
      </c>
      <c r="D173" s="303"/>
      <c r="E173" s="303"/>
      <c r="F173" s="324" t="s">
        <v>523</v>
      </c>
      <c r="G173" s="303"/>
      <c r="H173" s="303" t="s">
        <v>583</v>
      </c>
      <c r="I173" s="303" t="s">
        <v>519</v>
      </c>
      <c r="J173" s="303">
        <v>50</v>
      </c>
      <c r="K173" s="346"/>
    </row>
    <row r="174" spans="2:11" ht="15" customHeight="1" x14ac:dyDescent="0.3">
      <c r="B174" s="325"/>
      <c r="C174" s="303" t="s">
        <v>542</v>
      </c>
      <c r="D174" s="303"/>
      <c r="E174" s="303"/>
      <c r="F174" s="324" t="s">
        <v>523</v>
      </c>
      <c r="G174" s="303"/>
      <c r="H174" s="303" t="s">
        <v>583</v>
      </c>
      <c r="I174" s="303" t="s">
        <v>519</v>
      </c>
      <c r="J174" s="303">
        <v>50</v>
      </c>
      <c r="K174" s="346"/>
    </row>
    <row r="175" spans="2:11" ht="15" customHeight="1" x14ac:dyDescent="0.3">
      <c r="B175" s="325"/>
      <c r="C175" s="303" t="s">
        <v>122</v>
      </c>
      <c r="D175" s="303"/>
      <c r="E175" s="303"/>
      <c r="F175" s="324" t="s">
        <v>517</v>
      </c>
      <c r="G175" s="303"/>
      <c r="H175" s="303" t="s">
        <v>584</v>
      </c>
      <c r="I175" s="303" t="s">
        <v>585</v>
      </c>
      <c r="J175" s="303"/>
      <c r="K175" s="346"/>
    </row>
    <row r="176" spans="2:11" ht="15" customHeight="1" x14ac:dyDescent="0.3">
      <c r="B176" s="325"/>
      <c r="C176" s="303" t="s">
        <v>57</v>
      </c>
      <c r="D176" s="303"/>
      <c r="E176" s="303"/>
      <c r="F176" s="324" t="s">
        <v>517</v>
      </c>
      <c r="G176" s="303"/>
      <c r="H176" s="303" t="s">
        <v>586</v>
      </c>
      <c r="I176" s="303" t="s">
        <v>587</v>
      </c>
      <c r="J176" s="303">
        <v>1</v>
      </c>
      <c r="K176" s="346"/>
    </row>
    <row r="177" spans="2:11" ht="15" customHeight="1" x14ac:dyDescent="0.3">
      <c r="B177" s="325"/>
      <c r="C177" s="303" t="s">
        <v>53</v>
      </c>
      <c r="D177" s="303"/>
      <c r="E177" s="303"/>
      <c r="F177" s="324" t="s">
        <v>517</v>
      </c>
      <c r="G177" s="303"/>
      <c r="H177" s="303" t="s">
        <v>588</v>
      </c>
      <c r="I177" s="303" t="s">
        <v>519</v>
      </c>
      <c r="J177" s="303">
        <v>20</v>
      </c>
      <c r="K177" s="346"/>
    </row>
    <row r="178" spans="2:11" ht="15" customHeight="1" x14ac:dyDescent="0.3">
      <c r="B178" s="325"/>
      <c r="C178" s="303" t="s">
        <v>123</v>
      </c>
      <c r="D178" s="303"/>
      <c r="E178" s="303"/>
      <c r="F178" s="324" t="s">
        <v>517</v>
      </c>
      <c r="G178" s="303"/>
      <c r="H178" s="303" t="s">
        <v>589</v>
      </c>
      <c r="I178" s="303" t="s">
        <v>519</v>
      </c>
      <c r="J178" s="303">
        <v>255</v>
      </c>
      <c r="K178" s="346"/>
    </row>
    <row r="179" spans="2:11" ht="15" customHeight="1" x14ac:dyDescent="0.3">
      <c r="B179" s="325"/>
      <c r="C179" s="303" t="s">
        <v>124</v>
      </c>
      <c r="D179" s="303"/>
      <c r="E179" s="303"/>
      <c r="F179" s="324" t="s">
        <v>517</v>
      </c>
      <c r="G179" s="303"/>
      <c r="H179" s="303" t="s">
        <v>482</v>
      </c>
      <c r="I179" s="303" t="s">
        <v>519</v>
      </c>
      <c r="J179" s="303">
        <v>10</v>
      </c>
      <c r="K179" s="346"/>
    </row>
    <row r="180" spans="2:11" ht="15" customHeight="1" x14ac:dyDescent="0.3">
      <c r="B180" s="325"/>
      <c r="C180" s="303" t="s">
        <v>125</v>
      </c>
      <c r="D180" s="303"/>
      <c r="E180" s="303"/>
      <c r="F180" s="324" t="s">
        <v>517</v>
      </c>
      <c r="G180" s="303"/>
      <c r="H180" s="303" t="s">
        <v>590</v>
      </c>
      <c r="I180" s="303" t="s">
        <v>551</v>
      </c>
      <c r="J180" s="303"/>
      <c r="K180" s="346"/>
    </row>
    <row r="181" spans="2:11" ht="15" customHeight="1" x14ac:dyDescent="0.3">
      <c r="B181" s="325"/>
      <c r="C181" s="303" t="s">
        <v>591</v>
      </c>
      <c r="D181" s="303"/>
      <c r="E181" s="303"/>
      <c r="F181" s="324" t="s">
        <v>517</v>
      </c>
      <c r="G181" s="303"/>
      <c r="H181" s="303" t="s">
        <v>592</v>
      </c>
      <c r="I181" s="303" t="s">
        <v>551</v>
      </c>
      <c r="J181" s="303"/>
      <c r="K181" s="346"/>
    </row>
    <row r="182" spans="2:11" ht="15" customHeight="1" x14ac:dyDescent="0.3">
      <c r="B182" s="325"/>
      <c r="C182" s="303" t="s">
        <v>580</v>
      </c>
      <c r="D182" s="303"/>
      <c r="E182" s="303"/>
      <c r="F182" s="324" t="s">
        <v>517</v>
      </c>
      <c r="G182" s="303"/>
      <c r="H182" s="303" t="s">
        <v>593</v>
      </c>
      <c r="I182" s="303" t="s">
        <v>551</v>
      </c>
      <c r="J182" s="303"/>
      <c r="K182" s="346"/>
    </row>
    <row r="183" spans="2:11" ht="15" customHeight="1" x14ac:dyDescent="0.3">
      <c r="B183" s="325"/>
      <c r="C183" s="303" t="s">
        <v>127</v>
      </c>
      <c r="D183" s="303"/>
      <c r="E183" s="303"/>
      <c r="F183" s="324" t="s">
        <v>523</v>
      </c>
      <c r="G183" s="303"/>
      <c r="H183" s="303" t="s">
        <v>594</v>
      </c>
      <c r="I183" s="303" t="s">
        <v>519</v>
      </c>
      <c r="J183" s="303">
        <v>50</v>
      </c>
      <c r="K183" s="346"/>
    </row>
    <row r="184" spans="2:11" ht="15" customHeight="1" x14ac:dyDescent="0.3">
      <c r="B184" s="325"/>
      <c r="C184" s="303" t="s">
        <v>595</v>
      </c>
      <c r="D184" s="303"/>
      <c r="E184" s="303"/>
      <c r="F184" s="324" t="s">
        <v>523</v>
      </c>
      <c r="G184" s="303"/>
      <c r="H184" s="303" t="s">
        <v>596</v>
      </c>
      <c r="I184" s="303" t="s">
        <v>597</v>
      </c>
      <c r="J184" s="303"/>
      <c r="K184" s="346"/>
    </row>
    <row r="185" spans="2:11" ht="15" customHeight="1" x14ac:dyDescent="0.3">
      <c r="B185" s="325"/>
      <c r="C185" s="303" t="s">
        <v>598</v>
      </c>
      <c r="D185" s="303"/>
      <c r="E185" s="303"/>
      <c r="F185" s="324" t="s">
        <v>523</v>
      </c>
      <c r="G185" s="303"/>
      <c r="H185" s="303" t="s">
        <v>599</v>
      </c>
      <c r="I185" s="303" t="s">
        <v>597</v>
      </c>
      <c r="J185" s="303"/>
      <c r="K185" s="346"/>
    </row>
    <row r="186" spans="2:11" ht="15" customHeight="1" x14ac:dyDescent="0.3">
      <c r="B186" s="325"/>
      <c r="C186" s="303" t="s">
        <v>600</v>
      </c>
      <c r="D186" s="303"/>
      <c r="E186" s="303"/>
      <c r="F186" s="324" t="s">
        <v>523</v>
      </c>
      <c r="G186" s="303"/>
      <c r="H186" s="303" t="s">
        <v>601</v>
      </c>
      <c r="I186" s="303" t="s">
        <v>597</v>
      </c>
      <c r="J186" s="303"/>
      <c r="K186" s="346"/>
    </row>
    <row r="187" spans="2:11" ht="15" customHeight="1" x14ac:dyDescent="0.3">
      <c r="B187" s="325"/>
      <c r="C187" s="358" t="s">
        <v>602</v>
      </c>
      <c r="D187" s="303"/>
      <c r="E187" s="303"/>
      <c r="F187" s="324" t="s">
        <v>523</v>
      </c>
      <c r="G187" s="303"/>
      <c r="H187" s="303" t="s">
        <v>603</v>
      </c>
      <c r="I187" s="303" t="s">
        <v>604</v>
      </c>
      <c r="J187" s="359" t="s">
        <v>605</v>
      </c>
      <c r="K187" s="346"/>
    </row>
    <row r="188" spans="2:11" ht="15" customHeight="1" x14ac:dyDescent="0.3">
      <c r="B188" s="325"/>
      <c r="C188" s="309" t="s">
        <v>42</v>
      </c>
      <c r="D188" s="303"/>
      <c r="E188" s="303"/>
      <c r="F188" s="324" t="s">
        <v>517</v>
      </c>
      <c r="G188" s="303"/>
      <c r="H188" s="300" t="s">
        <v>606</v>
      </c>
      <c r="I188" s="303" t="s">
        <v>607</v>
      </c>
      <c r="J188" s="303"/>
      <c r="K188" s="346"/>
    </row>
    <row r="189" spans="2:11" ht="15" customHeight="1" x14ac:dyDescent="0.3">
      <c r="B189" s="325"/>
      <c r="C189" s="309" t="s">
        <v>608</v>
      </c>
      <c r="D189" s="303"/>
      <c r="E189" s="303"/>
      <c r="F189" s="324" t="s">
        <v>517</v>
      </c>
      <c r="G189" s="303"/>
      <c r="H189" s="303" t="s">
        <v>609</v>
      </c>
      <c r="I189" s="303" t="s">
        <v>551</v>
      </c>
      <c r="J189" s="303"/>
      <c r="K189" s="346"/>
    </row>
    <row r="190" spans="2:11" ht="15" customHeight="1" x14ac:dyDescent="0.3">
      <c r="B190" s="325"/>
      <c r="C190" s="309" t="s">
        <v>610</v>
      </c>
      <c r="D190" s="303"/>
      <c r="E190" s="303"/>
      <c r="F190" s="324" t="s">
        <v>517</v>
      </c>
      <c r="G190" s="303"/>
      <c r="H190" s="303" t="s">
        <v>611</v>
      </c>
      <c r="I190" s="303" t="s">
        <v>551</v>
      </c>
      <c r="J190" s="303"/>
      <c r="K190" s="346"/>
    </row>
    <row r="191" spans="2:11" ht="15" customHeight="1" x14ac:dyDescent="0.3">
      <c r="B191" s="325"/>
      <c r="C191" s="309" t="s">
        <v>612</v>
      </c>
      <c r="D191" s="303"/>
      <c r="E191" s="303"/>
      <c r="F191" s="324" t="s">
        <v>523</v>
      </c>
      <c r="G191" s="303"/>
      <c r="H191" s="303" t="s">
        <v>613</v>
      </c>
      <c r="I191" s="303" t="s">
        <v>551</v>
      </c>
      <c r="J191" s="303"/>
      <c r="K191" s="346"/>
    </row>
    <row r="192" spans="2:11" ht="15" customHeight="1" x14ac:dyDescent="0.3">
      <c r="B192" s="352"/>
      <c r="C192" s="360"/>
      <c r="D192" s="334"/>
      <c r="E192" s="334"/>
      <c r="F192" s="334"/>
      <c r="G192" s="334"/>
      <c r="H192" s="334"/>
      <c r="I192" s="334"/>
      <c r="J192" s="334"/>
      <c r="K192" s="353"/>
    </row>
    <row r="193" spans="2:11" ht="18.75" customHeight="1" x14ac:dyDescent="0.3">
      <c r="B193" s="300"/>
      <c r="C193" s="303"/>
      <c r="D193" s="303"/>
      <c r="E193" s="303"/>
      <c r="F193" s="324"/>
      <c r="G193" s="303"/>
      <c r="H193" s="303"/>
      <c r="I193" s="303"/>
      <c r="J193" s="303"/>
      <c r="K193" s="300"/>
    </row>
    <row r="194" spans="2:11" ht="18.75" customHeight="1" x14ac:dyDescent="0.3">
      <c r="B194" s="300"/>
      <c r="C194" s="303"/>
      <c r="D194" s="303"/>
      <c r="E194" s="303"/>
      <c r="F194" s="324"/>
      <c r="G194" s="303"/>
      <c r="H194" s="303"/>
      <c r="I194" s="303"/>
      <c r="J194" s="303"/>
      <c r="K194" s="300"/>
    </row>
    <row r="195" spans="2:11" ht="18.75" customHeight="1" x14ac:dyDescent="0.3"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</row>
    <row r="196" spans="2:11" x14ac:dyDescent="0.3">
      <c r="B196" s="287"/>
      <c r="C196" s="288"/>
      <c r="D196" s="288"/>
      <c r="E196" s="288"/>
      <c r="F196" s="288"/>
      <c r="G196" s="288"/>
      <c r="H196" s="288"/>
      <c r="I196" s="288"/>
      <c r="J196" s="288"/>
      <c r="K196" s="289"/>
    </row>
    <row r="197" spans="2:11" ht="21" x14ac:dyDescent="0.3">
      <c r="B197" s="290"/>
      <c r="C197" s="291" t="s">
        <v>614</v>
      </c>
      <c r="D197" s="291"/>
      <c r="E197" s="291"/>
      <c r="F197" s="291"/>
      <c r="G197" s="291"/>
      <c r="H197" s="291"/>
      <c r="I197" s="291"/>
      <c r="J197" s="291"/>
      <c r="K197" s="292"/>
    </row>
    <row r="198" spans="2:11" ht="25.5" customHeight="1" x14ac:dyDescent="0.3">
      <c r="B198" s="290"/>
      <c r="C198" s="361" t="s">
        <v>615</v>
      </c>
      <c r="D198" s="361"/>
      <c r="E198" s="361"/>
      <c r="F198" s="361" t="s">
        <v>616</v>
      </c>
      <c r="G198" s="362"/>
      <c r="H198" s="363" t="s">
        <v>617</v>
      </c>
      <c r="I198" s="363"/>
      <c r="J198" s="363"/>
      <c r="K198" s="292"/>
    </row>
    <row r="199" spans="2:11" ht="5.25" customHeight="1" x14ac:dyDescent="0.3">
      <c r="B199" s="325"/>
      <c r="C199" s="322"/>
      <c r="D199" s="322"/>
      <c r="E199" s="322"/>
      <c r="F199" s="322"/>
      <c r="G199" s="303"/>
      <c r="H199" s="322"/>
      <c r="I199" s="322"/>
      <c r="J199" s="322"/>
      <c r="K199" s="346"/>
    </row>
    <row r="200" spans="2:11" ht="15" customHeight="1" x14ac:dyDescent="0.3">
      <c r="B200" s="325"/>
      <c r="C200" s="303" t="s">
        <v>607</v>
      </c>
      <c r="D200" s="303"/>
      <c r="E200" s="303"/>
      <c r="F200" s="324" t="s">
        <v>43</v>
      </c>
      <c r="G200" s="303"/>
      <c r="H200" s="364" t="s">
        <v>618</v>
      </c>
      <c r="I200" s="364"/>
      <c r="J200" s="364"/>
      <c r="K200" s="346"/>
    </row>
    <row r="201" spans="2:11" ht="15" customHeight="1" x14ac:dyDescent="0.3">
      <c r="B201" s="325"/>
      <c r="C201" s="331"/>
      <c r="D201" s="303"/>
      <c r="E201" s="303"/>
      <c r="F201" s="324" t="s">
        <v>44</v>
      </c>
      <c r="G201" s="303"/>
      <c r="H201" s="364" t="s">
        <v>619</v>
      </c>
      <c r="I201" s="364"/>
      <c r="J201" s="364"/>
      <c r="K201" s="346"/>
    </row>
    <row r="202" spans="2:11" ht="15" customHeight="1" x14ac:dyDescent="0.3">
      <c r="B202" s="325"/>
      <c r="C202" s="331"/>
      <c r="D202" s="303"/>
      <c r="E202" s="303"/>
      <c r="F202" s="324" t="s">
        <v>47</v>
      </c>
      <c r="G202" s="303"/>
      <c r="H202" s="364" t="s">
        <v>620</v>
      </c>
      <c r="I202" s="364"/>
      <c r="J202" s="364"/>
      <c r="K202" s="346"/>
    </row>
    <row r="203" spans="2:11" ht="15" customHeight="1" x14ac:dyDescent="0.3">
      <c r="B203" s="325"/>
      <c r="C203" s="303"/>
      <c r="D203" s="303"/>
      <c r="E203" s="303"/>
      <c r="F203" s="324" t="s">
        <v>45</v>
      </c>
      <c r="G203" s="303"/>
      <c r="H203" s="364" t="s">
        <v>621</v>
      </c>
      <c r="I203" s="364"/>
      <c r="J203" s="364"/>
      <c r="K203" s="346"/>
    </row>
    <row r="204" spans="2:11" ht="15" customHeight="1" x14ac:dyDescent="0.3">
      <c r="B204" s="325"/>
      <c r="C204" s="303"/>
      <c r="D204" s="303"/>
      <c r="E204" s="303"/>
      <c r="F204" s="324" t="s">
        <v>46</v>
      </c>
      <c r="G204" s="303"/>
      <c r="H204" s="364" t="s">
        <v>622</v>
      </c>
      <c r="I204" s="364"/>
      <c r="J204" s="364"/>
      <c r="K204" s="346"/>
    </row>
    <row r="205" spans="2:11" ht="15" customHeight="1" x14ac:dyDescent="0.3">
      <c r="B205" s="325"/>
      <c r="C205" s="303"/>
      <c r="D205" s="303"/>
      <c r="E205" s="303"/>
      <c r="F205" s="324"/>
      <c r="G205" s="303"/>
      <c r="H205" s="303"/>
      <c r="I205" s="303"/>
      <c r="J205" s="303"/>
      <c r="K205" s="346"/>
    </row>
    <row r="206" spans="2:11" ht="15" customHeight="1" x14ac:dyDescent="0.3">
      <c r="B206" s="325"/>
      <c r="C206" s="303" t="s">
        <v>563</v>
      </c>
      <c r="D206" s="303"/>
      <c r="E206" s="303"/>
      <c r="F206" s="324" t="s">
        <v>78</v>
      </c>
      <c r="G206" s="303"/>
      <c r="H206" s="364" t="s">
        <v>623</v>
      </c>
      <c r="I206" s="364"/>
      <c r="J206" s="364"/>
      <c r="K206" s="346"/>
    </row>
    <row r="207" spans="2:11" ht="15" customHeight="1" x14ac:dyDescent="0.3">
      <c r="B207" s="325"/>
      <c r="C207" s="331"/>
      <c r="D207" s="303"/>
      <c r="E207" s="303"/>
      <c r="F207" s="324" t="s">
        <v>460</v>
      </c>
      <c r="G207" s="303"/>
      <c r="H207" s="364" t="s">
        <v>461</v>
      </c>
      <c r="I207" s="364"/>
      <c r="J207" s="364"/>
      <c r="K207" s="346"/>
    </row>
    <row r="208" spans="2:11" ht="15" customHeight="1" x14ac:dyDescent="0.3">
      <c r="B208" s="325"/>
      <c r="C208" s="303"/>
      <c r="D208" s="303"/>
      <c r="E208" s="303"/>
      <c r="F208" s="324" t="s">
        <v>458</v>
      </c>
      <c r="G208" s="303"/>
      <c r="H208" s="364" t="s">
        <v>624</v>
      </c>
      <c r="I208" s="364"/>
      <c r="J208" s="364"/>
      <c r="K208" s="346"/>
    </row>
    <row r="209" spans="2:11" ht="15" customHeight="1" x14ac:dyDescent="0.3">
      <c r="B209" s="365"/>
      <c r="C209" s="331"/>
      <c r="D209" s="331"/>
      <c r="E209" s="331"/>
      <c r="F209" s="324" t="s">
        <v>462</v>
      </c>
      <c r="G209" s="309"/>
      <c r="H209" s="366" t="s">
        <v>463</v>
      </c>
      <c r="I209" s="366"/>
      <c r="J209" s="366"/>
      <c r="K209" s="367"/>
    </row>
    <row r="210" spans="2:11" ht="15" customHeight="1" x14ac:dyDescent="0.3">
      <c r="B210" s="365"/>
      <c r="C210" s="331"/>
      <c r="D210" s="331"/>
      <c r="E210" s="331"/>
      <c r="F210" s="324" t="s">
        <v>464</v>
      </c>
      <c r="G210" s="309"/>
      <c r="H210" s="366" t="s">
        <v>625</v>
      </c>
      <c r="I210" s="366"/>
      <c r="J210" s="366"/>
      <c r="K210" s="367"/>
    </row>
    <row r="211" spans="2:11" ht="15" customHeight="1" x14ac:dyDescent="0.3">
      <c r="B211" s="365"/>
      <c r="C211" s="331"/>
      <c r="D211" s="331"/>
      <c r="E211" s="331"/>
      <c r="F211" s="368"/>
      <c r="G211" s="309"/>
      <c r="H211" s="369"/>
      <c r="I211" s="369"/>
      <c r="J211" s="369"/>
      <c r="K211" s="367"/>
    </row>
    <row r="212" spans="2:11" ht="15" customHeight="1" x14ac:dyDescent="0.3">
      <c r="B212" s="365"/>
      <c r="C212" s="303" t="s">
        <v>587</v>
      </c>
      <c r="D212" s="331"/>
      <c r="E212" s="331"/>
      <c r="F212" s="324">
        <v>1</v>
      </c>
      <c r="G212" s="309"/>
      <c r="H212" s="366" t="s">
        <v>626</v>
      </c>
      <c r="I212" s="366"/>
      <c r="J212" s="366"/>
      <c r="K212" s="367"/>
    </row>
    <row r="213" spans="2:11" ht="15" customHeight="1" x14ac:dyDescent="0.3">
      <c r="B213" s="365"/>
      <c r="C213" s="331"/>
      <c r="D213" s="331"/>
      <c r="E213" s="331"/>
      <c r="F213" s="324">
        <v>2</v>
      </c>
      <c r="G213" s="309"/>
      <c r="H213" s="366" t="s">
        <v>627</v>
      </c>
      <c r="I213" s="366"/>
      <c r="J213" s="366"/>
      <c r="K213" s="367"/>
    </row>
    <row r="214" spans="2:11" ht="15" customHeight="1" x14ac:dyDescent="0.3">
      <c r="B214" s="365"/>
      <c r="C214" s="331"/>
      <c r="D214" s="331"/>
      <c r="E214" s="331"/>
      <c r="F214" s="324">
        <v>3</v>
      </c>
      <c r="G214" s="309"/>
      <c r="H214" s="366" t="s">
        <v>628</v>
      </c>
      <c r="I214" s="366"/>
      <c r="J214" s="366"/>
      <c r="K214" s="367"/>
    </row>
    <row r="215" spans="2:11" ht="15" customHeight="1" x14ac:dyDescent="0.3">
      <c r="B215" s="365"/>
      <c r="C215" s="331"/>
      <c r="D215" s="331"/>
      <c r="E215" s="331"/>
      <c r="F215" s="324">
        <v>4</v>
      </c>
      <c r="G215" s="309"/>
      <c r="H215" s="366" t="s">
        <v>629</v>
      </c>
      <c r="I215" s="366"/>
      <c r="J215" s="366"/>
      <c r="K215" s="367"/>
    </row>
    <row r="216" spans="2:11" ht="12.75" customHeight="1" x14ac:dyDescent="0.3">
      <c r="B216" s="370"/>
      <c r="C216" s="371"/>
      <c r="D216" s="371"/>
      <c r="E216" s="371"/>
      <c r="F216" s="371"/>
      <c r="G216" s="371"/>
      <c r="H216" s="371"/>
      <c r="I216" s="371"/>
      <c r="J216" s="371"/>
      <c r="K216" s="372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2. - MŠ Soukenická čp. 981</vt:lpstr>
      <vt:lpstr>3. - MŠ Pod lesem, Tylova...</vt:lpstr>
      <vt:lpstr>5. - MŠ Gorkého čp. 1614</vt:lpstr>
      <vt:lpstr>8. - Družina 3. ZŠ</vt:lpstr>
      <vt:lpstr>9. - MŠ Ladova</vt:lpstr>
      <vt:lpstr>10. - ZŠ Hamr</vt:lpstr>
      <vt:lpstr>11. - ZŠ Janov, Přátelstv...</vt:lpstr>
      <vt:lpstr>12. - ZŠS Gluckova čp.101</vt:lpstr>
      <vt:lpstr>15. - Schola Humanitas, U...</vt:lpstr>
      <vt:lpstr>16. - ZŠS Šafaříkova čp. 991</vt:lpstr>
      <vt:lpstr>Pokyny pro vyplnění</vt:lpstr>
      <vt:lpstr>'10. - ZŠ Hamr'!Názvy_tisku</vt:lpstr>
      <vt:lpstr>'11. - ZŠ Janov, Přátelstv...'!Názvy_tisku</vt:lpstr>
      <vt:lpstr>'12. - ZŠS Gluckova čp.101'!Názvy_tisku</vt:lpstr>
      <vt:lpstr>'15. - Schola Humanitas, U...'!Názvy_tisku</vt:lpstr>
      <vt:lpstr>'16. - ZŠS Šafaříkova čp. 991'!Názvy_tisku</vt:lpstr>
      <vt:lpstr>'2. - MŠ Soukenická čp. 981'!Názvy_tisku</vt:lpstr>
      <vt:lpstr>'3. - MŠ Pod lesem, Tylova...'!Názvy_tisku</vt:lpstr>
      <vt:lpstr>'5. - MŠ Gorkého čp. 1614'!Názvy_tisku</vt:lpstr>
      <vt:lpstr>'8. - Družina 3. ZŠ'!Názvy_tisku</vt:lpstr>
      <vt:lpstr>'9. - MŠ Ladova'!Názvy_tisku</vt:lpstr>
      <vt:lpstr>'Rekapitulace stavby'!Názvy_tisku</vt:lpstr>
      <vt:lpstr>'10. - ZŠ Hamr'!Oblast_tisku</vt:lpstr>
      <vt:lpstr>'11. - ZŠ Janov, Přátelstv...'!Oblast_tisku</vt:lpstr>
      <vt:lpstr>'12. - ZŠS Gluckova čp.101'!Oblast_tisku</vt:lpstr>
      <vt:lpstr>'15. - Schola Humanitas, U...'!Oblast_tisku</vt:lpstr>
      <vt:lpstr>'16. - ZŠS Šafaříkova čp. 991'!Oblast_tisku</vt:lpstr>
      <vt:lpstr>'2. - MŠ Soukenická čp. 981'!Oblast_tisku</vt:lpstr>
      <vt:lpstr>'3. - MŠ Pod lesem, Tylova...'!Oblast_tisku</vt:lpstr>
      <vt:lpstr>'5. - MŠ Gorkého čp. 1614'!Oblast_tisku</vt:lpstr>
      <vt:lpstr>'8. - Družina 3. ZŠ'!Oblast_tisku</vt:lpstr>
      <vt:lpstr>'9. - MŠ Ladova'!Oblast_tisku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 Milos</dc:creator>
  <cp:lastModifiedBy>Kohout Milos</cp:lastModifiedBy>
  <dcterms:created xsi:type="dcterms:W3CDTF">2017-01-20T09:03:58Z</dcterms:created>
  <dcterms:modified xsi:type="dcterms:W3CDTF">2017-01-20T09:04:11Z</dcterms:modified>
</cp:coreProperties>
</file>