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. MESSOR\01. ZAKÁZKY\16043_Odvodnění křižovatky Litvínov\16043_SP_VV_ROZP\"/>
    </mc:Choice>
  </mc:AlternateContent>
  <bookViews>
    <workbookView xWindow="0" yWindow="0" windowWidth="28800" windowHeight="140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O.01" sheetId="11" r:id="rId5"/>
    <sheet name="SO.01 16043 Pol" sheetId="12" r:id="rId6"/>
    <sheet name="SO.01 16043 P1" sheetId="13" r:id="rId7"/>
  </sheets>
  <externalReferences>
    <externalReference r:id="rId8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4">'Rekapitulace Objekt SO.01'!$A$1:$H$30</definedName>
    <definedName name="_xlnm.Print_Area" localSheetId="6">'SO.01 16043 P1'!$A$1:$O$98</definedName>
    <definedName name="_xlnm.Print_Area" localSheetId="5">'SO.01 16043 Pol'!$A$1:$O$176</definedName>
    <definedName name="_xlnm.Print_Area" localSheetId="1">Stavba!$A$1:$J$34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62913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AN98" i="13" l="1"/>
  <c r="O21" i="11" s="1"/>
  <c r="AK97" i="13"/>
  <c r="AL97" i="13"/>
  <c r="BA95" i="13"/>
  <c r="BA91" i="13"/>
  <c r="BA88" i="13"/>
  <c r="AZ26" i="13"/>
  <c r="BA21" i="13"/>
  <c r="AZ10" i="13"/>
  <c r="K8" i="13"/>
  <c r="G11" i="13"/>
  <c r="F8" i="13" s="1"/>
  <c r="I11" i="13"/>
  <c r="I8" i="13" s="1"/>
  <c r="K11" i="13"/>
  <c r="M11" i="13"/>
  <c r="M8" i="13" s="1"/>
  <c r="G16" i="13"/>
  <c r="I16" i="13"/>
  <c r="K16" i="13"/>
  <c r="M16" i="13"/>
  <c r="G20" i="13"/>
  <c r="I20" i="13"/>
  <c r="K20" i="13"/>
  <c r="K14" i="13" s="1"/>
  <c r="M20" i="13"/>
  <c r="G27" i="13"/>
  <c r="I27" i="13"/>
  <c r="K27" i="13"/>
  <c r="M27" i="13"/>
  <c r="G30" i="13"/>
  <c r="I30" i="13"/>
  <c r="K30" i="13"/>
  <c r="M30" i="13"/>
  <c r="M24" i="13" s="1"/>
  <c r="G35" i="13"/>
  <c r="I35" i="13"/>
  <c r="K35" i="13"/>
  <c r="M35" i="13"/>
  <c r="G38" i="13"/>
  <c r="I38" i="13"/>
  <c r="K38" i="13"/>
  <c r="M38" i="13"/>
  <c r="G43" i="13"/>
  <c r="I43" i="13"/>
  <c r="K43" i="13"/>
  <c r="M43" i="13"/>
  <c r="G46" i="13"/>
  <c r="I46" i="13"/>
  <c r="K46" i="13"/>
  <c r="M46" i="13"/>
  <c r="G51" i="13"/>
  <c r="I51" i="13"/>
  <c r="K51" i="13"/>
  <c r="M51" i="13"/>
  <c r="G56" i="13"/>
  <c r="I56" i="13"/>
  <c r="K56" i="13"/>
  <c r="M56" i="13"/>
  <c r="G62" i="13"/>
  <c r="F59" i="13" s="1"/>
  <c r="K62" i="13"/>
  <c r="K59" i="13" s="1"/>
  <c r="M62" i="13"/>
  <c r="M59" i="13" s="1"/>
  <c r="G70" i="13"/>
  <c r="K70" i="13"/>
  <c r="M70" i="13"/>
  <c r="G75" i="13"/>
  <c r="I75" i="13" s="1"/>
  <c r="K75" i="13"/>
  <c r="M75" i="13"/>
  <c r="G81" i="13"/>
  <c r="I81" i="13" s="1"/>
  <c r="K81" i="13"/>
  <c r="M81" i="13"/>
  <c r="G87" i="13"/>
  <c r="K87" i="13"/>
  <c r="M87" i="13"/>
  <c r="G90" i="13"/>
  <c r="I90" i="13" s="1"/>
  <c r="K90" i="13"/>
  <c r="M90" i="13"/>
  <c r="M86" i="13" s="1"/>
  <c r="G94" i="13"/>
  <c r="F93" i="13" s="1"/>
  <c r="I94" i="13"/>
  <c r="I93" i="13" s="1"/>
  <c r="K94" i="13"/>
  <c r="K93" i="13" s="1"/>
  <c r="M94" i="13"/>
  <c r="M93" i="13" s="1"/>
  <c r="AN176" i="12"/>
  <c r="O22" i="11" s="1"/>
  <c r="AK175" i="12"/>
  <c r="AL175" i="12"/>
  <c r="BA173" i="12"/>
  <c r="BA170" i="12"/>
  <c r="BA167" i="12"/>
  <c r="BA164" i="12"/>
  <c r="BA160" i="12"/>
  <c r="BA157" i="12"/>
  <c r="BA154" i="12"/>
  <c r="BA153" i="12"/>
  <c r="BA104" i="12"/>
  <c r="BA99" i="12"/>
  <c r="BA94" i="12"/>
  <c r="BA89" i="12"/>
  <c r="BA84" i="12"/>
  <c r="BA79" i="12"/>
  <c r="BA74" i="12"/>
  <c r="BA73" i="12"/>
  <c r="BA72" i="12"/>
  <c r="AZ31" i="12"/>
  <c r="AZ21" i="12"/>
  <c r="G10" i="12"/>
  <c r="I10" i="12"/>
  <c r="K10" i="12"/>
  <c r="M10" i="12"/>
  <c r="G15" i="12"/>
  <c r="I15" i="12"/>
  <c r="K15" i="12"/>
  <c r="M15" i="12"/>
  <c r="G22" i="12"/>
  <c r="I22" i="12"/>
  <c r="K22" i="12"/>
  <c r="M22" i="12"/>
  <c r="G27" i="12"/>
  <c r="I27" i="12"/>
  <c r="K27" i="12"/>
  <c r="M27" i="12"/>
  <c r="G32" i="12"/>
  <c r="I32" i="12"/>
  <c r="K32" i="12"/>
  <c r="M32" i="12"/>
  <c r="G37" i="12"/>
  <c r="I37" i="12"/>
  <c r="K37" i="12"/>
  <c r="M37" i="12"/>
  <c r="G43" i="12"/>
  <c r="I43" i="12"/>
  <c r="K43" i="12"/>
  <c r="M43" i="12"/>
  <c r="G49" i="12"/>
  <c r="F46" i="12" s="1"/>
  <c r="I49" i="12"/>
  <c r="I46" i="12" s="1"/>
  <c r="K49" i="12"/>
  <c r="K46" i="12" s="1"/>
  <c r="M49" i="12"/>
  <c r="M46" i="12" s="1"/>
  <c r="G54" i="12"/>
  <c r="I54" i="12"/>
  <c r="K54" i="12"/>
  <c r="M54" i="12"/>
  <c r="G60" i="12"/>
  <c r="I60" i="12"/>
  <c r="K60" i="12"/>
  <c r="M60" i="12"/>
  <c r="G66" i="12"/>
  <c r="I66" i="12"/>
  <c r="K66" i="12"/>
  <c r="M66" i="12"/>
  <c r="G71" i="12"/>
  <c r="I71" i="12"/>
  <c r="K71" i="12"/>
  <c r="M71" i="12"/>
  <c r="G78" i="12"/>
  <c r="I78" i="12"/>
  <c r="K78" i="12"/>
  <c r="M78" i="12"/>
  <c r="G83" i="12"/>
  <c r="I83" i="12"/>
  <c r="K83" i="12"/>
  <c r="M83" i="12"/>
  <c r="G88" i="12"/>
  <c r="I88" i="12"/>
  <c r="K88" i="12"/>
  <c r="M88" i="12"/>
  <c r="G93" i="12"/>
  <c r="I93" i="12"/>
  <c r="K93" i="12"/>
  <c r="M93" i="12"/>
  <c r="G98" i="12"/>
  <c r="I98" i="12"/>
  <c r="K98" i="12"/>
  <c r="M98" i="12"/>
  <c r="G103" i="12"/>
  <c r="I103" i="12"/>
  <c r="K103" i="12"/>
  <c r="M103" i="12"/>
  <c r="G111" i="12"/>
  <c r="I111" i="12"/>
  <c r="K111" i="12"/>
  <c r="M111" i="12"/>
  <c r="G117" i="12"/>
  <c r="I117" i="12"/>
  <c r="K117" i="12"/>
  <c r="M117" i="12"/>
  <c r="G119" i="12"/>
  <c r="I119" i="12"/>
  <c r="K119" i="12"/>
  <c r="M119" i="12"/>
  <c r="K121" i="12"/>
  <c r="G124" i="12"/>
  <c r="F121" i="12" s="1"/>
  <c r="I124" i="12"/>
  <c r="I121" i="12" s="1"/>
  <c r="K124" i="12"/>
  <c r="M124" i="12"/>
  <c r="M121" i="12" s="1"/>
  <c r="K129" i="12"/>
  <c r="G130" i="12"/>
  <c r="F129" i="12" s="1"/>
  <c r="I130" i="12"/>
  <c r="I129" i="12" s="1"/>
  <c r="K130" i="12"/>
  <c r="M130" i="12"/>
  <c r="M129" i="12" s="1"/>
  <c r="G135" i="12"/>
  <c r="I135" i="12"/>
  <c r="K135" i="12"/>
  <c r="M135" i="12"/>
  <c r="G140" i="12"/>
  <c r="I140" i="12"/>
  <c r="K140" i="12"/>
  <c r="M140" i="12"/>
  <c r="G146" i="12"/>
  <c r="I146" i="12"/>
  <c r="K146" i="12"/>
  <c r="M146" i="12"/>
  <c r="G152" i="12"/>
  <c r="I152" i="12"/>
  <c r="K152" i="12"/>
  <c r="M152" i="12"/>
  <c r="G156" i="12"/>
  <c r="I156" i="12"/>
  <c r="K156" i="12"/>
  <c r="M156" i="12"/>
  <c r="G159" i="12"/>
  <c r="I159" i="12"/>
  <c r="K159" i="12"/>
  <c r="M159" i="12"/>
  <c r="G163" i="12"/>
  <c r="I163" i="12"/>
  <c r="K163" i="12"/>
  <c r="M163" i="12"/>
  <c r="G166" i="12"/>
  <c r="I166" i="12"/>
  <c r="K166" i="12"/>
  <c r="M166" i="12"/>
  <c r="G169" i="12"/>
  <c r="I169" i="12"/>
  <c r="K169" i="12"/>
  <c r="M169" i="12"/>
  <c r="G172" i="12"/>
  <c r="I172" i="12"/>
  <c r="K172" i="12"/>
  <c r="M172" i="12"/>
  <c r="D23" i="11"/>
  <c r="B7" i="11"/>
  <c r="B6" i="11"/>
  <c r="C1" i="11"/>
  <c r="B1" i="11"/>
  <c r="B1" i="9"/>
  <c r="C1" i="9"/>
  <c r="B7" i="9"/>
  <c r="B6" i="9"/>
  <c r="H26" i="11" l="1"/>
  <c r="O25" i="11" s="1"/>
  <c r="O23" i="1" s="1"/>
  <c r="J27" i="1" s="1"/>
  <c r="M162" i="12"/>
  <c r="I162" i="12"/>
  <c r="M151" i="12"/>
  <c r="I151" i="12"/>
  <c r="M132" i="12"/>
  <c r="I132" i="12"/>
  <c r="M108" i="12"/>
  <c r="I108" i="12"/>
  <c r="M52" i="12"/>
  <c r="I52" i="12"/>
  <c r="I8" i="12"/>
  <c r="M8" i="12"/>
  <c r="K86" i="13"/>
  <c r="F86" i="13"/>
  <c r="K67" i="13"/>
  <c r="F67" i="13"/>
  <c r="M33" i="13"/>
  <c r="I33" i="13"/>
  <c r="I24" i="13"/>
  <c r="M14" i="13"/>
  <c r="I14" i="13"/>
  <c r="AO98" i="13"/>
  <c r="P21" i="11" s="1"/>
  <c r="K162" i="12"/>
  <c r="F162" i="12"/>
  <c r="K151" i="12"/>
  <c r="F151" i="12"/>
  <c r="K132" i="12"/>
  <c r="F132" i="12"/>
  <c r="F108" i="12"/>
  <c r="K108" i="12"/>
  <c r="K52" i="12"/>
  <c r="F52" i="12"/>
  <c r="K8" i="12"/>
  <c r="F8" i="12"/>
  <c r="AO176" i="12"/>
  <c r="P22" i="11" s="1"/>
  <c r="I87" i="13"/>
  <c r="I86" i="13" s="1"/>
  <c r="M67" i="13"/>
  <c r="I70" i="13"/>
  <c r="I67" i="13" s="1"/>
  <c r="I62" i="13"/>
  <c r="I59" i="13" s="1"/>
  <c r="K33" i="13"/>
  <c r="F33" i="13"/>
  <c r="K24" i="13"/>
  <c r="F24" i="13"/>
  <c r="F14" i="13"/>
  <c r="J28" i="1"/>
  <c r="H27" i="11"/>
  <c r="G98" i="13" l="1"/>
  <c r="H21" i="11" s="1"/>
  <c r="G176" i="12"/>
  <c r="H22" i="11" s="1"/>
  <c r="H28" i="11"/>
  <c r="P25" i="11" l="1"/>
  <c r="P23" i="1" s="1"/>
  <c r="J29" i="1" s="1"/>
  <c r="H29" i="11"/>
  <c r="H30" i="11" s="1"/>
  <c r="H23" i="11"/>
  <c r="J23" i="1" s="1"/>
  <c r="J24" i="1" s="1"/>
  <c r="D8" i="1" s="1"/>
  <c r="J30" i="1" l="1"/>
  <c r="J31" i="1"/>
</calcChain>
</file>

<file path=xl/sharedStrings.xml><?xml version="1.0" encoding="utf-8"?>
<sst xmlns="http://schemas.openxmlformats.org/spreadsheetml/2006/main" count="585" uniqueCount="305">
  <si>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</si>
  <si>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</si>
  <si>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</si>
  <si>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</si>
  <si>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</si>
  <si>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</si>
  <si>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</si>
  <si>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</si>
  <si>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</si>
  <si>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</si>
  <si>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</si>
  <si>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</si>
  <si>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</si>
  <si>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</si>
  <si>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</si>
  <si>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</si>
  <si>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</si>
  <si>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</si>
  <si>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</si>
  <si>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</si>
  <si>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</si>
  <si>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</si>
  <si>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</si>
  <si>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</si>
  <si>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</si>
  <si>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</si>
  <si>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</si>
  <si>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</si>
  <si>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</si>
  <si>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</si>
  <si>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</si>
  <si>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</si>
  <si>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</si>
  <si>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</si>
  <si>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</si>
  <si>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</si>
  <si>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</si>
  <si>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</si>
  <si>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</si>
  <si>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</si>
  <si>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</si>
  <si>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</si>
  <si>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16043</t>
  </si>
  <si>
    <t>Odvodnění křižovatky Litvínov Studentská, Mostecká, Valdštejnská</t>
  </si>
  <si>
    <t>Litvínov</t>
  </si>
  <si>
    <t>Inženýrský objekt</t>
  </si>
  <si>
    <t>SO.01</t>
  </si>
  <si>
    <t>Komunikace a zpevněné plochy</t>
  </si>
  <si>
    <t>822.26.7.2</t>
  </si>
  <si>
    <t>Celkem za stavbu</t>
  </si>
  <si>
    <t>Rekapitulace DPH</t>
  </si>
  <si>
    <t>Základ pro DPH</t>
  </si>
  <si>
    <t>%</t>
  </si>
  <si>
    <t>DPH</t>
  </si>
  <si>
    <t>Celkem za stavbu s DPH</t>
  </si>
  <si>
    <t>822</t>
  </si>
  <si>
    <t>Komunikace pozemní a letiště</t>
  </si>
  <si>
    <t>822.2</t>
  </si>
  <si>
    <t>Komunikace pozemní</t>
  </si>
  <si>
    <t>822.26</t>
  </si>
  <si>
    <t>komunikace místní II. třídy</t>
  </si>
  <si>
    <t>822.26.7</t>
  </si>
  <si>
    <t>kryt (materiál konstrukce krytu) z kameniva obalovaného živicí</t>
  </si>
  <si>
    <t>rekonstrukce a modernizace objektu prostá</t>
  </si>
  <si>
    <t>Rozsah:</t>
  </si>
  <si>
    <t>m2</t>
  </si>
  <si>
    <t>Rekapitulace soupisů náležejících k objektu</t>
  </si>
  <si>
    <t>Soupis</t>
  </si>
  <si>
    <t>Cena (Kč)</t>
  </si>
  <si>
    <t>Komunikace</t>
  </si>
  <si>
    <t>Odvodnění</t>
  </si>
  <si>
    <t>Celkem objekt</t>
  </si>
  <si>
    <t>Celkem za objekt s DPH</t>
  </si>
  <si>
    <t>Položkový soupis prací a dodávek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</si>
  <si>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</si>
  <si>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</si>
  <si>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</si>
  <si>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</si>
  <si>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</si>
  <si>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</si>
  <si>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</si>
  <si>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Ceník, kapitola</t>
  </si>
  <si>
    <t>Poznámka uchazeče</t>
  </si>
  <si>
    <t>Díl:</t>
  </si>
  <si>
    <t>1</t>
  </si>
  <si>
    <t>Zemní práce</t>
  </si>
  <si>
    <t>113 10-7 Odstranění podkladů nebo krytů</t>
  </si>
  <si>
    <t>113107530R00</t>
  </si>
  <si>
    <t>...z kameniva hrubého drceného, v ploše jednotlivě do 50 m2, tloušťka vrstvy 300 mm</t>
  </si>
  <si>
    <t>822-1</t>
  </si>
  <si>
    <t>RTS</t>
  </si>
  <si>
    <t>ŽL1 : 11,4*0,8+2*0,8</t>
  </si>
  <si>
    <t>ŽL2 : 8,4*0,8+2*0,8</t>
  </si>
  <si>
    <t>Nová vpust napojení : 10*0,7</t>
  </si>
  <si>
    <t>113108411R00</t>
  </si>
  <si>
    <t>...živičných, v ploše jednotlivě nad 50 m2, tloušťka vrstvy 110 mm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</si>
  <si>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</si>
  <si>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</si>
  <si>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132201110R00</t>
  </si>
  <si>
    <t>...do 50 m3, v hornině 3, hloubení strojně</t>
  </si>
  <si>
    <t>m3</t>
  </si>
  <si>
    <t>800-1</t>
  </si>
  <si>
    <t>Nová vpust napojení : 10*0,6*1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</si>
  <si>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</si>
  <si>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</si>
  <si>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</si>
  <si>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</si>
  <si>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175 10-11 Obsyp potrubí</t>
  </si>
  <si>
    <t>sypaninou z vhodných hornin tř. 1 - 4 nebo materiálem připraveným podél výkopu ve vzdálenosti do 3 m od jeho kraje, pro jakoukoliv hloubku výkopu a jakoukoliv míru zhutnění,</t>
  </si>
  <si>
    <t>175101101RT2</t>
  </si>
  <si>
    <t>...bez prohození sypaniny</t>
  </si>
  <si>
    <t>Kanalizace : (10)*1*0,6*1,1-(10)*pi*0,075^2</t>
  </si>
  <si>
    <t>181 10 Úprava pláně v zářezech</t>
  </si>
  <si>
    <t>vyrovnáním výškových rozdílů, ploch vodorovných a ploch do sklonu 1 : 5.</t>
  </si>
  <si>
    <t>181101102R00</t>
  </si>
  <si>
    <t>...v hornině 1 až 4, se zhutněním</t>
  </si>
  <si>
    <t>199 Poplatky za skládku</t>
  </si>
  <si>
    <t>199000002R00</t>
  </si>
  <si>
    <t>...horniny 1- 4</t>
  </si>
  <si>
    <t>2</t>
  </si>
  <si>
    <t>Základy a zvláštní zakládání</t>
  </si>
  <si>
    <t>273 31 Beton základových desek prostý</t>
  </si>
  <si>
    <t>273 31-3 prostý</t>
  </si>
  <si>
    <t>273313621R00</t>
  </si>
  <si>
    <t>...z betonu C 20/25</t>
  </si>
  <si>
    <t>801-1</t>
  </si>
  <si>
    <t>pod novou vpust : 1*1*0,15</t>
  </si>
  <si>
    <t>5</t>
  </si>
  <si>
    <t>564 8 Podklad ze štěrkodrti s rozprostřením a zhutněním</t>
  </si>
  <si>
    <t>564851111R00</t>
  </si>
  <si>
    <t>...tloušťka po zhutnění 150 mm</t>
  </si>
  <si>
    <t>Kanalizace frakce 0-63 : 0,7*10</t>
  </si>
  <si>
    <t>Kanalizace frakce 0-32 : 0,7*10</t>
  </si>
  <si>
    <t>565 13-1 Podklad z kameniva obaleného asfaltem</t>
  </si>
  <si>
    <t>s rozprostřením a zhutněním</t>
  </si>
  <si>
    <t>565151111R00</t>
  </si>
  <si>
    <t>...v pruhu šířky do 3 m, třídy 1, tloušťka po zhutnění 70 mm</t>
  </si>
  <si>
    <t>ŽL1 : 11,4*(0,8-0,26)+2*(0,8-0,26)</t>
  </si>
  <si>
    <t>ŽL2 : 8,4*(0,8-0,26)+2*(0,8-0,26)</t>
  </si>
  <si>
    <t>577 13 Beton asfaltový s rozprostřením a zhutněním</t>
  </si>
  <si>
    <t>577131211R00</t>
  </si>
  <si>
    <t>...v pruhu šířky do 3 m, ACO 8 nebo ACO 11 nebo ACO 16, tloušťky 40 mm, plochy přes 1000 m2</t>
  </si>
  <si>
    <t>597095211RX1</t>
  </si>
  <si>
    <t>Osazení žlabů odvodňovacího Monoblock ACO RD 200 V,dl.1000 mm, šířka 260 mm, stavební výška 330 mm</t>
  </si>
  <si>
    <t>kus</t>
  </si>
  <si>
    <t>Vlastní</t>
  </si>
  <si>
    <t>Žlaby, vpusti, čela, revizní žlaby</t>
  </si>
  <si>
    <t>včetně napojení na kanalizační potrubí</t>
  </si>
  <si>
    <t>beton C 25/30</t>
  </si>
  <si>
    <t>ŽL1 : 10+5</t>
  </si>
  <si>
    <t>ŽL2 : 7+5</t>
  </si>
  <si>
    <t>5922722680RX1</t>
  </si>
  <si>
    <t>Žlab Monoblock RD 200 V 0.0 100/26 h 33, monolitická konstrukce, antracit</t>
  </si>
  <si>
    <t>žlab odvodňovací polymerický beton; monolitická konstr.; l = 1 000,0 mm; š = 260 mm; h = 330,0 mm; zatížení D 400, F 900; barva antracit</t>
  </si>
  <si>
    <t>ŽL1 : 10</t>
  </si>
  <si>
    <t>ŽL2 : 7</t>
  </si>
  <si>
    <t>5922722690RX1</t>
  </si>
  <si>
    <t>Žlab Monoblock RD 200 V 0.1 66/26 h 33, monolitická konstrukce, černá</t>
  </si>
  <si>
    <t>žlab odvodňovací polymerický beton; s revizním otvorem, monolitická konstr.; l = 660,0 mm; š = 260 mm; h = 330,0 mm; zatížení D 400, F 900; barva černá; rošt litina</t>
  </si>
  <si>
    <t>ŽL1 : 1</t>
  </si>
  <si>
    <t>ŽL2 : 1</t>
  </si>
  <si>
    <t>5922723450RX1</t>
  </si>
  <si>
    <t>Vpust RD 200 V 0.0 vrchní díl 66/26 h 33, včetně vlepené přechodové desky, černá</t>
  </si>
  <si>
    <t>vpust žlabová vrchní díl; polymerický beton; l = 660 mm; š = 260 mm; h = 330 mm; hrana litinová; zatížení D 400, F 900; rošt litina, přechodová deska, barva černá</t>
  </si>
  <si>
    <t>5922723452R</t>
  </si>
  <si>
    <t>vpust žlabová odtok DN 150; spodní díl; polymerický beton; l = 500 mm; š = 230 mm; h = 365 mm; zatížení D 400, F 900</t>
  </si>
  <si>
    <t>SPCM</t>
  </si>
  <si>
    <t>59227243544RX1</t>
  </si>
  <si>
    <t>Stěna čelní Monoblock RD 200 V na zač. žlabu 0.0, barva černá</t>
  </si>
  <si>
    <t>stěna čelní na začátek žlabu; polymerický beton; š. žlabu 20,0 cm; stavební výška 33,0 cm, barva černá</t>
  </si>
  <si>
    <t>59227243546RX1</t>
  </si>
  <si>
    <t>Stěna čelní Monoblock RD 200 V na konec žlabu 0.0, barva černá</t>
  </si>
  <si>
    <t>stěna čelní na konec žlabu; polymerický beton; š. žlabu 20,0 cm; stavební výška 33,0 cm, barva černá</t>
  </si>
  <si>
    <t>8</t>
  </si>
  <si>
    <t>Trubní vedení</t>
  </si>
  <si>
    <t>871 3 Montáž potrubí z trub z plastů těsněných gumovým kroužkem</t>
  </si>
  <si>
    <t>v otevřeném výkopu ve sklonu do 20 %</t>
  </si>
  <si>
    <t>871313121RT1</t>
  </si>
  <si>
    <t>Montáž trub z plastu, gumový kroužek, DN 150, včetně dodávky trub PVC hrdlových 110x3,0x5000</t>
  </si>
  <si>
    <t>m</t>
  </si>
  <si>
    <t>827-1</t>
  </si>
  <si>
    <t>10</t>
  </si>
  <si>
    <t>895 94 Zřízení vpusti kanalizační</t>
  </si>
  <si>
    <t>včetně zřízení lože ze štěrkopísku,</t>
  </si>
  <si>
    <t>895 94-1 uliční z betonových dílců</t>
  </si>
  <si>
    <t>895941311R00</t>
  </si>
  <si>
    <t>...typ UVB - 50</t>
  </si>
  <si>
    <t>894411010RAA</t>
  </si>
  <si>
    <t>Vpusť uliční z dílců D600, s odkalištěm, hl. 1,8m, napojení DN 150, mříž litina 500x500 C 25t</t>
  </si>
  <si>
    <t xml:space="preserve">ks    </t>
  </si>
  <si>
    <t>91</t>
  </si>
  <si>
    <t>Doplňující práce na komunikaci</t>
  </si>
  <si>
    <t>919 73-5 Řezání stávajících krytů nebo podkladů</t>
  </si>
  <si>
    <t>včetně spotřeby vody</t>
  </si>
  <si>
    <t>919735113R00</t>
  </si>
  <si>
    <t>...živičných, hloubky přes 100 do 150 mm</t>
  </si>
  <si>
    <t>ŽL1 : 11,4*2+2</t>
  </si>
  <si>
    <t>ŽL2 : 8,4*2+2</t>
  </si>
  <si>
    <t>Nová vpust napojení : 10*2</t>
  </si>
  <si>
    <t>96</t>
  </si>
  <si>
    <t>Bourání konstrukcí</t>
  </si>
  <si>
    <t>894411010RX1</t>
  </si>
  <si>
    <t>Odstranění uličních vpustí hl. 1,8m mříž litina 500x500</t>
  </si>
  <si>
    <t>D96</t>
  </si>
  <si>
    <t>Přesuny suti a vybouraných hmot</t>
  </si>
  <si>
    <t>979 08 Vodorovná doprava suti a vybouraných hmot</t>
  </si>
  <si>
    <t>979 08-2 suti, se složením a hrubým urovnáním</t>
  </si>
  <si>
    <t>979082113R00</t>
  </si>
  <si>
    <t>Vodorovná doprava suti po suchu do 1000 m</t>
  </si>
  <si>
    <t>t</t>
  </si>
  <si>
    <t>821-1</t>
  </si>
  <si>
    <t xml:space="preserve">Demontážní hmotnosti z položek s pořadovými čísly: : </t>
  </si>
  <si>
    <t xml:space="preserve">1,2,23, : </t>
  </si>
  <si>
    <t>Součet: : 25.10380</t>
  </si>
  <si>
    <t>979082119R00</t>
  </si>
  <si>
    <t>Příplatek k přesunu suti za každých dalších 1000 m</t>
  </si>
  <si>
    <t>Součet: : 225.93420</t>
  </si>
  <si>
    <t>979 08-4 Poplatek za skládku</t>
  </si>
  <si>
    <t>979990001R00</t>
  </si>
  <si>
    <t>...stavební suti</t>
  </si>
  <si>
    <t>801-3</t>
  </si>
  <si>
    <t>VN</t>
  </si>
  <si>
    <t>Vedlejší náklady</t>
  </si>
  <si>
    <t>005111020R</t>
  </si>
  <si>
    <t>Vytyčení stavby</t>
  </si>
  <si>
    <t>Soubor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</si>
  <si>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</si>
  <si>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</si>
  <si>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</si>
  <si>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</si>
  <si>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</si>
  <si>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</si>
  <si>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</si>
  <si>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ON</t>
  </si>
  <si>
    <t>Ostatní náklady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</si>
  <si>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</si>
  <si>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</si>
  <si>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</si>
  <si>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  R</t>
  </si>
  <si>
    <t>Přípravné a průzkumné služby či práce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</si>
  <si>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</si>
  <si>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</si>
  <si>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</si>
  <si>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</si>
  <si>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</si>
  <si>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</si>
  <si>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</si>
  <si>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Geodetické zaměření rohů stavby, stabilizace bodů a sestavení laviček.</t>
  </si>
  <si>
    <t>Celkem za objekt</t>
  </si>
  <si>
    <t>113 15 Odstranění podkladu, krytu frézováním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</si>
  <si>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</si>
  <si>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113151314R00</t>
  </si>
  <si>
    <t>...povrch živičný, plochy přes 500 m2 na jednom objektu nebo při provádění pruhu šířky přes  750 mm s překážkami v trase, tloušťky 50 mm</t>
  </si>
  <si>
    <t>889</t>
  </si>
  <si>
    <t>573 2 Postřik živičný spojovací bez posypu kamenivem</t>
  </si>
  <si>
    <t>573211111R00</t>
  </si>
  <si>
    <t>...z asfaltu silničního, v množství od 0,5 do 0,7 kg/m2</t>
  </si>
  <si>
    <t>889*1,05</t>
  </si>
  <si>
    <t>577142112R00</t>
  </si>
  <si>
    <t>...v pruhu šířky přes 3 m, ACO 11+ nebo ACO 16+, tloušťky 50 mm, plochy přes 1000 m2</t>
  </si>
  <si>
    <t>ACO 11+</t>
  </si>
  <si>
    <t>ACO 11+ : 889*1,05</t>
  </si>
  <si>
    <t>899 Výšková úprava uličního vstupu nebo vpustě do 20 cm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</si>
  <si>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</si>
  <si>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899331111R00</t>
  </si>
  <si>
    <t>...zvýšením poklopu</t>
  </si>
  <si>
    <t>3</t>
  </si>
  <si>
    <t>899431111R00</t>
  </si>
  <si>
    <t>...zvýšením krytu šoupěte</t>
  </si>
  <si>
    <t>4</t>
  </si>
  <si>
    <t>915 71 Vodorovné značení krytů</t>
  </si>
  <si>
    <t>915712121R00</t>
  </si>
  <si>
    <t>...plastem nehlučné, dělicích čar šířky 250 mm</t>
  </si>
  <si>
    <t>42+33+42+42</t>
  </si>
  <si>
    <t>915721121R00</t>
  </si>
  <si>
    <t>...plastem nehlučné, stopčar, zeber, stínů, šipek, nápisů, přechodů apod.</t>
  </si>
  <si>
    <t>9*0,5+4*0,5*11+4*0,5*9+37/2+2+11/2+2+2</t>
  </si>
  <si>
    <t>915 79 Předznačení pro vodorovné značení</t>
  </si>
  <si>
    <t>stříkané barvou nebo prováděné z nátěrových hmot</t>
  </si>
  <si>
    <t>915791111R00</t>
  </si>
  <si>
    <t>...pro dělící čáry, vodící proužky</t>
  </si>
  <si>
    <t>915791112R00</t>
  </si>
  <si>
    <t xml:space="preserve">...pro stopčáry, zebry,stíny, šipky, nápisy, přechody </t>
  </si>
  <si>
    <t>919 73 Zarovnání styčné plochy podkladu nebo krytu</t>
  </si>
  <si>
    <t>podél vybourané části komunikace nebo zpevněné plochy</t>
  </si>
  <si>
    <t>919731121R00</t>
  </si>
  <si>
    <t>...živičné, tloušťky do 50 mm</t>
  </si>
  <si>
    <t>10+12</t>
  </si>
  <si>
    <t>919735112R00</t>
  </si>
  <si>
    <t>...živičných, hloubky přes 50 do 100 mm</t>
  </si>
  <si>
    <t>10+8+8+11+11</t>
  </si>
  <si>
    <t>99</t>
  </si>
  <si>
    <t>Staveništní přesun hmot</t>
  </si>
  <si>
    <t>998 22-5 Přesun hmot komunikací a letišť, kryt živičný</t>
  </si>
  <si>
    <t>vodorovně do 200 m</t>
  </si>
  <si>
    <t>998225111R00</t>
  </si>
  <si>
    <t>...jakékoliv délky objektu</t>
  </si>
  <si>
    <t xml:space="preserve">Hmotnosti z položek s pořadovými čísly: : </t>
  </si>
  <si>
    <t xml:space="preserve">2,3,4,5,6,7, : </t>
  </si>
  <si>
    <t>Součet: : 124.58047</t>
  </si>
  <si>
    <t xml:space="preserve">1, : </t>
  </si>
  <si>
    <t>Součet: : 97.79000</t>
  </si>
  <si>
    <t>Součet: : 880.11000</t>
  </si>
  <si>
    <t>979990113R00</t>
  </si>
  <si>
    <t xml:space="preserve">...obalovaný asfalt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</si>
</sst>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4" xfId="0" applyBorder="1"/>
    <xf numFmtId="0" fontId="0" fillId="0" borderId="44" xfId="0" applyBorder="1" applyAlignment="1"/>
    <xf numFmtId="0" fontId="0" fillId="0" borderId="45" xfId="0" applyBorder="1" applyAlignment="1"/>
    <xf numFmtId="0" fontId="0" fillId="0" borderId="38" xfId="0" applyBorder="1" applyAlignment="1"/>
    <xf numFmtId="0" fontId="0" fillId="0" borderId="40" xfId="0" applyBorder="1" applyAlignment="1"/>
    <xf numFmtId="0" fontId="0" fillId="0" borderId="47" xfId="0" applyBorder="1"/>
    <xf numFmtId="0" fontId="0" fillId="0" borderId="46" xfId="0" applyBorder="1"/>
    <xf numFmtId="0" fontId="0" fillId="0" borderId="48" xfId="0" applyBorder="1"/>
    <xf numFmtId="4" fontId="0" fillId="0" borderId="50" xfId="0" applyNumberFormat="1" applyBorder="1" applyAlignment="1">
      <alignment shrinkToFit="1"/>
    </xf>
    <xf numFmtId="4" fontId="0" fillId="0" borderId="49" xfId="0" applyNumberFormat="1" applyBorder="1" applyAlignment="1">
      <alignment shrinkToFit="1"/>
    </xf>
    <xf numFmtId="0" fontId="0" fillId="4" borderId="51" xfId="0" applyFill="1" applyBorder="1"/>
    <xf numFmtId="0" fontId="14" fillId="4" borderId="52" xfId="0" applyFont="1" applyFill="1" applyBorder="1"/>
    <xf numFmtId="0" fontId="0" fillId="4" borderId="52" xfId="0" applyFill="1" applyBorder="1"/>
    <xf numFmtId="0" fontId="0" fillId="4" borderId="53" xfId="0" applyFill="1" applyBorder="1" applyAlignment="1"/>
    <xf numFmtId="0" fontId="0" fillId="4" borderId="52" xfId="0" applyFill="1" applyBorder="1" applyAlignment="1"/>
    <xf numFmtId="4" fontId="15" fillId="4" borderId="54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59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4" fontId="13" fillId="4" borderId="6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7" fillId="0" borderId="9" xfId="0" applyNumberFormat="1" applyFont="1" applyBorder="1"/>
    <xf numFmtId="49" fontId="7" fillId="0" borderId="0" xfId="0" applyNumberFormat="1" applyFont="1"/>
    <xf numFmtId="4" fontId="7" fillId="0" borderId="0" xfId="0" applyNumberFormat="1" applyFo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2" xfId="0" applyNumberFormat="1" applyFont="1" applyBorder="1"/>
    <xf numFmtId="164" fontId="7" fillId="0" borderId="29" xfId="0" applyNumberFormat="1" applyFont="1" applyBorder="1"/>
    <xf numFmtId="0" fontId="7" fillId="4" borderId="63" xfId="0" applyFont="1" applyFill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164" fontId="7" fillId="4" borderId="67" xfId="0" applyNumberFormat="1" applyFont="1" applyFill="1" applyBorder="1"/>
    <xf numFmtId="0" fontId="7" fillId="4" borderId="56" xfId="0" applyFont="1" applyFill="1" applyBorder="1"/>
    <xf numFmtId="0" fontId="7" fillId="4" borderId="68" xfId="0" applyFont="1" applyFill="1" applyBorder="1"/>
    <xf numFmtId="0" fontId="7" fillId="4" borderId="57" xfId="0" applyFont="1" applyFill="1" applyBorder="1"/>
    <xf numFmtId="49" fontId="7" fillId="4" borderId="57" xfId="0" applyNumberFormat="1" applyFont="1" applyFill="1" applyBorder="1"/>
    <xf numFmtId="0" fontId="7" fillId="4" borderId="69" xfId="0" applyFont="1" applyFill="1" applyBorder="1"/>
    <xf numFmtId="164" fontId="7" fillId="4" borderId="58" xfId="0" applyNumberFormat="1" applyFont="1" applyFill="1" applyBorder="1"/>
    <xf numFmtId="0" fontId="7" fillId="0" borderId="44" xfId="0" applyFont="1" applyBorder="1"/>
    <xf numFmtId="0" fontId="7" fillId="0" borderId="45" xfId="0" applyFont="1" applyBorder="1"/>
    <xf numFmtId="0" fontId="7" fillId="0" borderId="38" xfId="0" applyFont="1" applyBorder="1"/>
    <xf numFmtId="0" fontId="7" fillId="0" borderId="40" xfId="0" applyFont="1" applyBorder="1"/>
    <xf numFmtId="0" fontId="7" fillId="0" borderId="47" xfId="0" applyFont="1" applyBorder="1"/>
    <xf numFmtId="0" fontId="7" fillId="0" borderId="46" xfId="0" applyFont="1" applyBorder="1"/>
    <xf numFmtId="0" fontId="7" fillId="0" borderId="48" xfId="0" applyFont="1" applyBorder="1"/>
    <xf numFmtId="4" fontId="7" fillId="0" borderId="50" xfId="0" applyNumberFormat="1" applyFont="1" applyBorder="1"/>
    <xf numFmtId="4" fontId="7" fillId="0" borderId="49" xfId="0" applyNumberFormat="1" applyFont="1" applyBorder="1"/>
    <xf numFmtId="0" fontId="7" fillId="4" borderId="51" xfId="0" applyFont="1" applyFill="1" applyBorder="1"/>
    <xf numFmtId="0" fontId="7" fillId="4" borderId="52" xfId="0" applyFont="1" applyFill="1" applyBorder="1"/>
    <xf numFmtId="0" fontId="7" fillId="4" borderId="53" xfId="0" applyFont="1" applyFill="1" applyBorder="1"/>
    <xf numFmtId="4" fontId="15" fillId="4" borderId="54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59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4" fontId="13" fillId="4" borderId="61" xfId="0" applyNumberFormat="1" applyFont="1" applyFill="1" applyBorder="1" applyAlignment="1">
      <alignment vertical="center"/>
    </xf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0" fontId="0" fillId="4" borderId="70" xfId="0" applyFill="1" applyBorder="1" applyAlignment="1">
      <alignment vertical="top"/>
    </xf>
    <xf numFmtId="0" fontId="0" fillId="4" borderId="71" xfId="0" applyFill="1" applyBorder="1" applyAlignment="1">
      <alignment horizontal="center" vertical="top" shrinkToFit="1"/>
    </xf>
    <xf numFmtId="165" fontId="0" fillId="4" borderId="71" xfId="0" applyNumberFormat="1" applyFill="1" applyBorder="1" applyAlignment="1">
      <alignment vertical="top"/>
    </xf>
    <xf numFmtId="49" fontId="0" fillId="4" borderId="71" xfId="0" applyNumberFormat="1" applyFill="1" applyBorder="1" applyAlignment="1">
      <alignment vertical="top"/>
    </xf>
    <xf numFmtId="49" fontId="0" fillId="4" borderId="71" xfId="0" applyNumberFormat="1" applyFill="1" applyBorder="1" applyAlignment="1">
      <alignment horizontal="left" vertical="top" wrapText="1"/>
    </xf>
    <xf numFmtId="4" fontId="0" fillId="4" borderId="73" xfId="0" applyNumberFormat="1" applyFill="1" applyBorder="1" applyAlignment="1">
      <alignment vertical="top"/>
    </xf>
    <xf numFmtId="0" fontId="18" fillId="0" borderId="0" xfId="0" applyFont="1"/>
    <xf numFmtId="0" fontId="21" fillId="0" borderId="0" xfId="0" applyNumberFormat="1" applyFont="1" applyAlignment="1">
      <alignment wrapText="1"/>
    </xf>
    <xf numFmtId="0" fontId="0" fillId="4" borderId="72" xfId="0" applyFill="1" applyBorder="1" applyAlignment="1">
      <alignment wrapText="1"/>
    </xf>
    <xf numFmtId="0" fontId="0" fillId="4" borderId="39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2" xfId="0" applyFill="1" applyBorder="1" applyAlignment="1">
      <alignment vertical="top" shrinkToFit="1"/>
    </xf>
    <xf numFmtId="0" fontId="18" fillId="0" borderId="41" xfId="0" applyFont="1" applyBorder="1" applyAlignment="1">
      <alignment vertical="top" shrinkToFit="1"/>
    </xf>
    <xf numFmtId="0" fontId="19" fillId="0" borderId="41" xfId="0" applyNumberFormat="1" applyFont="1" applyBorder="1" applyAlignment="1">
      <alignment vertical="top" wrapText="1" shrinkToFit="1"/>
    </xf>
    <xf numFmtId="165" fontId="0" fillId="4" borderId="42" xfId="0" applyNumberFormat="1" applyFill="1" applyBorder="1" applyAlignment="1">
      <alignment vertical="top" shrinkToFit="1"/>
    </xf>
    <xf numFmtId="165" fontId="18" fillId="0" borderId="41" xfId="0" applyNumberFormat="1" applyFont="1" applyBorder="1" applyAlignment="1">
      <alignment vertical="top" shrinkToFit="1"/>
    </xf>
    <xf numFmtId="165" fontId="19" fillId="0" borderId="41" xfId="0" applyNumberFormat="1" applyFont="1" applyBorder="1" applyAlignment="1">
      <alignment vertical="top" wrapText="1" shrinkToFit="1"/>
    </xf>
    <xf numFmtId="4" fontId="0" fillId="4" borderId="42" xfId="0" applyNumberFormat="1" applyFill="1" applyBorder="1" applyAlignment="1">
      <alignment vertical="top" shrinkToFit="1"/>
    </xf>
    <xf numFmtId="4" fontId="0" fillId="4" borderId="39" xfId="0" applyNumberFormat="1" applyFill="1" applyBorder="1" applyAlignment="1">
      <alignment vertical="top" shrinkToFit="1"/>
    </xf>
    <xf numFmtId="4" fontId="18" fillId="0" borderId="41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5" borderId="41" xfId="0" applyNumberFormat="1" applyFont="1" applyFill="1" applyBorder="1" applyAlignment="1" applyProtection="1">
      <alignment vertical="top" shrinkToFit="1"/>
      <protection locked="0"/>
    </xf>
    <xf numFmtId="0" fontId="0" fillId="4" borderId="48" xfId="0" applyFill="1" applyBorder="1" applyAlignment="1">
      <alignment vertical="top"/>
    </xf>
    <xf numFmtId="0" fontId="18" fillId="0" borderId="46" xfId="0" applyFont="1" applyBorder="1" applyAlignment="1">
      <alignment vertical="top"/>
    </xf>
    <xf numFmtId="4" fontId="0" fillId="4" borderId="74" xfId="0" applyNumberFormat="1" applyFill="1" applyBorder="1" applyAlignment="1">
      <alignment vertical="top" shrinkToFit="1"/>
    </xf>
    <xf numFmtId="4" fontId="18" fillId="0" borderId="75" xfId="0" applyNumberFormat="1" applyFont="1" applyBorder="1" applyAlignment="1">
      <alignment vertical="top" shrinkToFit="1"/>
    </xf>
    <xf numFmtId="4" fontId="0" fillId="4" borderId="70" xfId="0" applyNumberFormat="1" applyFill="1" applyBorder="1" applyAlignment="1">
      <alignment vertical="top"/>
    </xf>
    <xf numFmtId="0" fontId="0" fillId="4" borderId="71" xfId="0" applyFill="1" applyBorder="1" applyAlignment="1">
      <alignment vertical="top" wrapText="1"/>
    </xf>
    <xf numFmtId="0" fontId="0" fillId="4" borderId="71" xfId="0" applyFill="1" applyBorder="1" applyAlignment="1">
      <alignment wrapText="1"/>
    </xf>
    <xf numFmtId="0" fontId="0" fillId="4" borderId="63" xfId="0" applyFill="1" applyBorder="1" applyAlignment="1">
      <alignment vertical="top"/>
    </xf>
    <xf numFmtId="49" fontId="0" fillId="4" borderId="64" xfId="0" applyNumberFormat="1" applyFill="1" applyBorder="1" applyAlignment="1">
      <alignment vertical="top"/>
    </xf>
    <xf numFmtId="4" fontId="0" fillId="0" borderId="76" xfId="0" applyNumberFormat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79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80" xfId="0" applyNumberFormat="1" applyFont="1" applyBorder="1" applyAlignment="1">
      <alignment vertical="top" shrinkToFit="1"/>
    </xf>
    <xf numFmtId="0" fontId="16" fillId="4" borderId="59" xfId="0" applyFont="1" applyFill="1" applyBorder="1"/>
    <xf numFmtId="49" fontId="16" fillId="4" borderId="60" xfId="0" applyNumberFormat="1" applyFont="1" applyFill="1" applyBorder="1"/>
    <xf numFmtId="0" fontId="16" fillId="4" borderId="60" xfId="0" applyFont="1" applyFill="1" applyBorder="1"/>
    <xf numFmtId="4" fontId="16" fillId="4" borderId="61" xfId="0" applyNumberFormat="1" applyFont="1" applyFill="1" applyBorder="1"/>
    <xf numFmtId="0" fontId="0" fillId="4" borderId="42" xfId="0" applyNumberFormat="1" applyFill="1" applyBorder="1" applyAlignment="1">
      <alignment horizontal="left" vertical="top" wrapText="1"/>
    </xf>
    <xf numFmtId="0" fontId="18" fillId="0" borderId="41" xfId="0" applyNumberFormat="1" applyFont="1" applyBorder="1" applyAlignment="1">
      <alignment horizontal="left" vertical="top" wrapText="1"/>
    </xf>
    <xf numFmtId="0" fontId="19" fillId="0" borderId="41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6" fillId="4" borderId="60" xfId="0" applyNumberFormat="1" applyFont="1" applyFill="1" applyBorder="1" applyAlignment="1">
      <alignment horizontal="left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18" fillId="5" borderId="37" xfId="0" applyNumberFormat="1" applyFont="1" applyFill="1" applyBorder="1" applyAlignment="1" applyProtection="1">
      <alignment horizontal="left" vertical="top" wrapText="1"/>
      <protection locked="0"/>
    </xf>
    <xf numFmtId="49" fontId="18" fillId="5" borderId="0" xfId="0" applyNumberFormat="1" applyFont="1" applyFill="1" applyBorder="1" applyAlignment="1" applyProtection="1">
      <alignment vertical="top" shrinkToFit="1"/>
      <protection locked="0"/>
    </xf>
    <xf numFmtId="165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38" xfId="0" applyNumberFormat="1" applyFont="1" applyFill="1" applyBorder="1" applyAlignment="1" applyProtection="1">
      <alignment vertical="top" shrinkToFit="1"/>
      <protection locked="0"/>
    </xf>
    <xf numFmtId="0" fontId="18" fillId="5" borderId="24" xfId="0" applyNumberFormat="1" applyFont="1" applyFill="1" applyBorder="1" applyAlignment="1" applyProtection="1">
      <alignment horizontal="left" vertical="top" wrapText="1"/>
      <protection locked="0"/>
    </xf>
    <xf numFmtId="49" fontId="18" fillId="5" borderId="25" xfId="0" applyNumberFormat="1" applyFont="1" applyFill="1" applyBorder="1" applyAlignment="1" applyProtection="1">
      <alignment vertical="top" shrinkToFit="1"/>
      <protection locked="0"/>
    </xf>
    <xf numFmtId="165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55" xfId="0" applyNumberFormat="1" applyFont="1" applyFill="1" applyBorder="1" applyAlignment="1" applyProtection="1">
      <alignment vertical="top" shrinkToFit="1"/>
      <protection locked="0"/>
    </xf>
    <xf numFmtId="4" fontId="0" fillId="4" borderId="39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0" fontId="18" fillId="0" borderId="43" xfId="0" applyNumberFormat="1" applyFont="1" applyBorder="1" applyAlignment="1">
      <alignment vertical="top" wrapText="1"/>
    </xf>
    <xf numFmtId="0" fontId="18" fillId="0" borderId="43" xfId="0" applyNumberFormat="1" applyFont="1" applyBorder="1" applyAlignment="1">
      <alignment horizontal="left" vertical="top" wrapText="1"/>
    </xf>
    <xf numFmtId="0" fontId="18" fillId="0" borderId="44" xfId="0" applyNumberFormat="1" applyFont="1" applyBorder="1" applyAlignment="1">
      <alignment vertical="top" wrapText="1" shrinkToFit="1"/>
    </xf>
    <xf numFmtId="165" fontId="18" fillId="0" borderId="44" xfId="0" applyNumberFormat="1" applyFont="1" applyBorder="1" applyAlignment="1">
      <alignment vertical="top" wrapText="1" shrinkToFit="1"/>
    </xf>
    <xf numFmtId="4" fontId="18" fillId="0" borderId="44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9" fontId="18" fillId="5" borderId="0" xfId="0" applyNumberFormat="1" applyFont="1" applyFill="1" applyBorder="1" applyAlignment="1" applyProtection="1">
      <alignment vertical="top" wrapText="1" shrinkToFit="1"/>
      <protection locked="0"/>
    </xf>
    <xf numFmtId="165" fontId="18" fillId="5" borderId="0" xfId="0" applyNumberFormat="1" applyFont="1" applyFill="1" applyBorder="1" applyAlignment="1" applyProtection="1">
      <alignment vertical="top" wrapText="1" shrinkToFit="1"/>
      <protection locked="0"/>
    </xf>
    <xf numFmtId="4" fontId="18" fillId="5" borderId="0" xfId="0" applyNumberFormat="1" applyFont="1" applyFill="1" applyBorder="1" applyAlignment="1" applyProtection="1">
      <alignment vertical="top" wrapText="1" shrinkToFit="1"/>
      <protection locked="0"/>
    </xf>
    <xf numFmtId="4" fontId="18" fillId="5" borderId="38" xfId="0" applyNumberFormat="1" applyFont="1" applyFill="1" applyBorder="1" applyAlignment="1" applyProtection="1">
      <alignment vertical="top" wrapText="1" shrinkToFit="1"/>
      <protection locked="0"/>
    </xf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32" xfId="0" applyNumberFormat="1" applyFill="1" applyBorder="1" applyAlignment="1">
      <alignment horizontal="left" vertical="top" wrapText="1"/>
    </xf>
    <xf numFmtId="165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I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26" t="s">
        <v>0</v>
      </c>
      <c r="C5" s="226"/>
      <c r="D5" s="226"/>
      <c r="E5" s="226"/>
      <c r="F5" s="226"/>
      <c r="G5" s="227"/>
      <c r="H5" s="15"/>
    </row>
    <row r="6" spans="1:8" x14ac:dyDescent="0.2">
      <c r="A6" s="20" t="s">
        <v>6</v>
      </c>
      <c r="B6" s="228"/>
      <c r="C6" s="228"/>
      <c r="D6" s="228"/>
      <c r="E6" s="228"/>
      <c r="F6" s="228"/>
      <c r="G6" s="229"/>
      <c r="H6" s="15"/>
    </row>
    <row r="7" spans="1:8" x14ac:dyDescent="0.2">
      <c r="A7" s="20" t="s">
        <v>7</v>
      </c>
      <c r="B7" s="228"/>
      <c r="C7" s="228"/>
      <c r="D7" s="228"/>
      <c r="E7" s="228"/>
      <c r="F7" s="228"/>
      <c r="G7" s="229"/>
      <c r="H7" s="15"/>
    </row>
    <row r="8" spans="1:8" x14ac:dyDescent="0.2">
      <c r="A8" s="20" t="s">
        <v>8</v>
      </c>
      <c r="B8" s="228"/>
      <c r="C8" s="228"/>
      <c r="D8" s="228"/>
      <c r="E8" s="228"/>
      <c r="F8" s="228"/>
      <c r="G8" s="229"/>
      <c r="H8" s="15"/>
    </row>
    <row r="9" spans="1:8" x14ac:dyDescent="0.2">
      <c r="A9" s="20" t="s">
        <v>9</v>
      </c>
      <c r="B9" s="228"/>
      <c r="C9" s="228"/>
      <c r="D9" s="228"/>
      <c r="E9" s="228"/>
      <c r="F9" s="228"/>
      <c r="G9" s="229"/>
      <c r="H9" s="15"/>
    </row>
    <row r="10" spans="1:8" x14ac:dyDescent="0.2">
      <c r="A10" s="20" t="s">
        <v>10</v>
      </c>
      <c r="B10" s="228"/>
      <c r="C10" s="228"/>
      <c r="D10" s="228"/>
      <c r="E10" s="228"/>
      <c r="F10" s="228"/>
      <c r="G10" s="229"/>
      <c r="H10" s="15"/>
    </row>
    <row r="11" spans="1:8" x14ac:dyDescent="0.2">
      <c r="A11" s="20" t="s">
        <v>11</v>
      </c>
      <c r="B11" s="218"/>
      <c r="C11" s="218"/>
      <c r="D11" s="218"/>
      <c r="E11" s="218"/>
      <c r="F11" s="218"/>
      <c r="G11" s="219"/>
      <c r="H11" s="15"/>
    </row>
    <row r="12" spans="1:8" x14ac:dyDescent="0.2">
      <c r="A12" s="20" t="s">
        <v>12</v>
      </c>
      <c r="B12" s="220"/>
      <c r="C12" s="221"/>
      <c r="D12" s="221"/>
      <c r="E12" s="221"/>
      <c r="F12" s="221"/>
      <c r="G12" s="222"/>
      <c r="H12" s="15"/>
    </row>
    <row r="13" spans="1:8" ht="13.5" thickBot="1" x14ac:dyDescent="0.25">
      <c r="A13" s="21" t="s">
        <v>13</v>
      </c>
      <c r="B13" s="223"/>
      <c r="C13" s="223"/>
      <c r="D13" s="223"/>
      <c r="E13" s="223"/>
      <c r="F13" s="223"/>
      <c r="G13" s="224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25" t="s">
        <v>41</v>
      </c>
      <c r="B17" s="225"/>
      <c r="C17" s="225"/>
      <c r="D17" s="225"/>
      <c r="E17" s="225"/>
      <c r="F17" s="225"/>
      <c r="G17" s="225"/>
      <c r="H17" s="15"/>
    </row>
  </sheetData>
  <sheetProtection algorithmName="SHA-512" hashValue="FLRRo7LGRwZVOEeI7hQiBywfMWGZNghjD9sx45prfVeH183mSz1Fb8iPi+oCklaVGMN8bmBDmLVHqEsiEu1bPA==" saltValue="lFbSawmqPOsSU+q7e7Uqlw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31"/>
  <sheetViews>
    <sheetView showGridLines="0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42</v>
      </c>
      <c r="F5" s="80" t="s">
        <v>44</v>
      </c>
      <c r="G5" s="11"/>
      <c r="I5" s="11"/>
    </row>
    <row r="6" spans="1:14" ht="13.5" customHeight="1" x14ac:dyDescent="0.25">
      <c r="B6" s="10"/>
      <c r="C6" s="37"/>
      <c r="D6" s="79" t="s">
        <v>43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 t="s">
        <v>27</v>
      </c>
      <c r="D8" s="47">
        <f>J24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1"/>
      <c r="B21" s="82" t="s">
        <v>20</v>
      </c>
      <c r="C21" s="83"/>
      <c r="D21" s="83"/>
      <c r="E21" s="84"/>
      <c r="F21" s="85"/>
      <c r="G21" s="85"/>
      <c r="H21" s="90" t="s">
        <v>21</v>
      </c>
      <c r="I21" s="91" t="s">
        <v>22</v>
      </c>
      <c r="J21" s="92" t="s">
        <v>23</v>
      </c>
    </row>
    <row r="22" spans="1:16" x14ac:dyDescent="0.2">
      <c r="A22" s="87"/>
      <c r="B22" s="87" t="s">
        <v>45</v>
      </c>
      <c r="C22" s="88"/>
      <c r="D22" s="88"/>
      <c r="E22" s="88"/>
      <c r="F22" s="88"/>
      <c r="G22" s="89"/>
      <c r="H22" s="93"/>
      <c r="I22" s="94">
        <v>1</v>
      </c>
      <c r="J22" s="95"/>
    </row>
    <row r="23" spans="1:16" x14ac:dyDescent="0.2">
      <c r="A23" s="87"/>
      <c r="B23" s="87" t="s">
        <v>46</v>
      </c>
      <c r="C23" s="88" t="s">
        <v>47</v>
      </c>
      <c r="D23" s="88"/>
      <c r="E23" s="88"/>
      <c r="F23" s="88"/>
      <c r="G23" s="89"/>
      <c r="H23" s="93" t="s">
        <v>48</v>
      </c>
      <c r="I23" s="94">
        <v>2</v>
      </c>
      <c r="J23" s="95">
        <f>'Rekapitulace Objekt SO.01'!H23</f>
        <v>0</v>
      </c>
      <c r="O23">
        <f>'Rekapitulace Objekt SO.01'!O25</f>
        <v>0</v>
      </c>
      <c r="P23">
        <f>'Rekapitulace Objekt SO.01'!P25</f>
        <v>0</v>
      </c>
    </row>
    <row r="24" spans="1:16" ht="25.5" customHeight="1" x14ac:dyDescent="0.25">
      <c r="A24" s="97"/>
      <c r="B24" s="230" t="s">
        <v>49</v>
      </c>
      <c r="C24" s="231"/>
      <c r="D24" s="231"/>
      <c r="E24" s="231"/>
      <c r="F24" s="98"/>
      <c r="G24" s="99"/>
      <c r="H24" s="100"/>
      <c r="I24" s="101"/>
      <c r="J24" s="96">
        <f>SUM(J22:J23)</f>
        <v>0</v>
      </c>
    </row>
    <row r="25" spans="1:16" ht="13.5" thickBot="1" x14ac:dyDescent="0.25">
      <c r="J25" s="86"/>
    </row>
    <row r="26" spans="1:16" x14ac:dyDescent="0.2">
      <c r="A26" s="113"/>
      <c r="B26" s="114" t="s">
        <v>50</v>
      </c>
      <c r="C26" s="115"/>
      <c r="D26" s="115"/>
      <c r="E26" s="115"/>
      <c r="F26" s="115"/>
      <c r="G26" s="116"/>
      <c r="H26" s="115"/>
      <c r="I26" s="117"/>
      <c r="J26" s="118" t="s">
        <v>23</v>
      </c>
    </row>
    <row r="27" spans="1:16" x14ac:dyDescent="0.2">
      <c r="A27" s="108"/>
      <c r="B27" s="103" t="s">
        <v>51</v>
      </c>
      <c r="C27" s="103"/>
      <c r="D27" s="103"/>
      <c r="E27" s="103">
        <v>15</v>
      </c>
      <c r="F27" s="103" t="s">
        <v>52</v>
      </c>
      <c r="G27" s="105"/>
      <c r="H27" s="103"/>
      <c r="I27" s="104"/>
      <c r="J27" s="111">
        <f>SUM(O23:O24)</f>
        <v>0</v>
      </c>
    </row>
    <row r="28" spans="1:16" x14ac:dyDescent="0.2">
      <c r="A28" s="109"/>
      <c r="B28" s="46" t="s">
        <v>53</v>
      </c>
      <c r="C28" s="46"/>
      <c r="D28" s="46"/>
      <c r="E28" s="46">
        <v>15</v>
      </c>
      <c r="F28" s="46" t="s">
        <v>52</v>
      </c>
      <c r="G28" s="106"/>
      <c r="H28" s="46"/>
      <c r="I28" s="102"/>
      <c r="J28" s="112">
        <f>J27*(E28/100)</f>
        <v>0</v>
      </c>
    </row>
    <row r="29" spans="1:16" x14ac:dyDescent="0.2">
      <c r="A29" s="109"/>
      <c r="B29" s="46" t="s">
        <v>51</v>
      </c>
      <c r="C29" s="46"/>
      <c r="D29" s="46"/>
      <c r="E29" s="46">
        <v>21</v>
      </c>
      <c r="F29" s="46" t="s">
        <v>52</v>
      </c>
      <c r="G29" s="106"/>
      <c r="H29" s="46"/>
      <c r="I29" s="102"/>
      <c r="J29" s="112">
        <f>SUM(P23:P24)</f>
        <v>0</v>
      </c>
    </row>
    <row r="30" spans="1:16" ht="13.5" thickBot="1" x14ac:dyDescent="0.25">
      <c r="A30" s="110"/>
      <c r="B30" s="39" t="s">
        <v>53</v>
      </c>
      <c r="C30" s="39"/>
      <c r="D30" s="39"/>
      <c r="E30" s="39">
        <v>21</v>
      </c>
      <c r="F30" s="39" t="s">
        <v>52</v>
      </c>
      <c r="G30" s="107"/>
      <c r="H30" s="46"/>
      <c r="I30" s="102"/>
      <c r="J30" s="112">
        <f>J29*(E30/100)</f>
        <v>0</v>
      </c>
    </row>
    <row r="31" spans="1:16" ht="16.5" thickBot="1" x14ac:dyDescent="0.25">
      <c r="A31" s="119"/>
      <c r="B31" s="120" t="s">
        <v>54</v>
      </c>
      <c r="C31" s="121"/>
      <c r="D31" s="121"/>
      <c r="E31" s="121"/>
      <c r="F31" s="121"/>
      <c r="G31" s="121"/>
      <c r="H31" s="122"/>
      <c r="I31" s="123"/>
      <c r="J31" s="124">
        <f>SUM(J27:J30)</f>
        <v>0</v>
      </c>
    </row>
  </sheetData>
  <sheetProtection algorithmName="SHA-512" hashValue="Lk0PYh17hKBSsFFwbqkVyDLazr//V3dQx+OuPdWK6S/kycGWSzr1sxEx4Q8SO/ln+dGpO7M0DtHM9xWeLsdtyQ==" saltValue="O4uLGpLGLFHcW1a+lOjd9A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">
    <mergeCell ref="B24:E24"/>
  </mergeCells>
  <phoneticPr fontId="0" type="noConversion"/>
  <pageMargins left="0.39370078740157483" right="0.19685039370078741" top="0.39370078740157483" bottom="0.39370078740157483" header="0" footer="0.19685039370078741"/>
  <pageSetup paperSize="9" fitToHeight="0" orientation="landscape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35" customWidth="1"/>
  </cols>
  <sheetData>
    <row r="1" spans="1:8" ht="13.5" thickTop="1" x14ac:dyDescent="0.2">
      <c r="A1" s="23" t="s">
        <v>1</v>
      </c>
      <c r="B1" s="28" t="str">
        <f>Stavba!CisloStavby</f>
        <v>16043</v>
      </c>
      <c r="C1" s="31" t="str">
        <f>Stavba!NazevStavby</f>
        <v>Odvodnění křižovatky Litvínov Studentská, Mostecká, Valdštejnská</v>
      </c>
      <c r="D1" s="31"/>
      <c r="E1" s="31"/>
      <c r="F1" s="31"/>
      <c r="G1" s="24"/>
      <c r="H1" s="33"/>
    </row>
    <row r="2" spans="1:8" ht="13.5" thickBot="1" x14ac:dyDescent="0.25">
      <c r="A2" s="25" t="s">
        <v>29</v>
      </c>
      <c r="B2" s="30"/>
      <c r="C2" s="233"/>
      <c r="D2" s="233"/>
      <c r="E2" s="233"/>
      <c r="F2" s="233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32" t="s">
        <v>17</v>
      </c>
      <c r="B4" s="232"/>
      <c r="C4" s="232"/>
      <c r="D4" s="232"/>
      <c r="E4" s="232"/>
      <c r="F4" s="232"/>
      <c r="G4" s="232"/>
      <c r="H4" s="232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234">
        <f>C2</f>
        <v>0</v>
      </c>
      <c r="C7" s="235"/>
      <c r="D7" s="235"/>
      <c r="E7" s="235"/>
      <c r="F7" s="235"/>
      <c r="G7" s="235"/>
    </row>
    <row r="9" spans="1:8" s="32" customFormat="1" ht="12.75" customHeight="1" x14ac:dyDescent="0.2">
      <c r="A9" s="32" t="s">
        <v>28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o5wsByCjz6wZSWLjg1hkBeAG8H6Ri58aGL3AVzDPuonbqcrlsMIL3RQDP9jFjkBglfWJ3b7hXOYz4j89JvrzaA==" saltValue="GvRc92fTt0oBpw4/iN2ARQ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36" t="s">
        <v>30</v>
      </c>
      <c r="B1" s="236"/>
      <c r="C1" s="237"/>
      <c r="D1" s="236"/>
      <c r="E1" s="236"/>
      <c r="F1" s="236"/>
      <c r="G1" s="236"/>
    </row>
    <row r="2" spans="1:7" ht="13.5" thickTop="1" x14ac:dyDescent="0.2">
      <c r="A2" s="55" t="s">
        <v>31</v>
      </c>
      <c r="B2" s="56"/>
      <c r="C2" s="238"/>
      <c r="D2" s="238"/>
      <c r="E2" s="238"/>
      <c r="F2" s="238"/>
      <c r="G2" s="239"/>
    </row>
    <row r="3" spans="1:7" x14ac:dyDescent="0.2">
      <c r="A3" s="57" t="s">
        <v>32</v>
      </c>
      <c r="B3" s="58"/>
      <c r="C3" s="240"/>
      <c r="D3" s="240"/>
      <c r="E3" s="240"/>
      <c r="F3" s="240"/>
      <c r="G3" s="241"/>
    </row>
    <row r="4" spans="1:7" ht="13.5" thickBot="1" x14ac:dyDescent="0.25">
      <c r="A4" s="59" t="s">
        <v>33</v>
      </c>
      <c r="B4" s="60"/>
      <c r="C4" s="242"/>
      <c r="D4" s="242"/>
      <c r="E4" s="242"/>
      <c r="F4" s="242"/>
      <c r="G4" s="243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hK0y/fwt9mROsH1RkQnDbWaAnEtKVqAGEn85TwH/5hT0tyOoaL5h+0bUmirfkgm3sLqz40nTAqjOt8xY1qUhgg==" saltValue="vXsKl1cUAgA4p3Ud4lZEeA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opLeftCell="I1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9.710937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16043</v>
      </c>
      <c r="C1" s="31" t="str">
        <f>Stavba!NazevStavby</f>
        <v>Odvodnění křižovatky Litvínov Studentská, Mostecká, Valdštejnská</v>
      </c>
      <c r="D1" s="31"/>
      <c r="E1" s="31"/>
      <c r="F1" s="31"/>
      <c r="G1" s="24"/>
      <c r="H1" s="33"/>
    </row>
    <row r="2" spans="1:10" ht="84.4" customHeight="1" thickBot="1" x14ac:dyDescent="0.25">
      <c r="A2" s="25" t="s">
        <v>29</v>
      </c>
      <c r="B2" s="125" t="s">
        <v>46</v>
      </c>
      <c r="C2" s="244" t="s">
        <v>47</v>
      </c>
      <c r="D2" s="233"/>
      <c r="E2" s="233"/>
      <c r="F2" s="233"/>
      <c r="G2" s="26" t="s">
        <v>15</v>
      </c>
      <c r="H2" s="126" t="s">
        <v>48</v>
      </c>
    </row>
    <row r="3" spans="1:10" ht="13.5" customHeight="1" thickTop="1" x14ac:dyDescent="0.2">
      <c r="H3" s="35"/>
    </row>
    <row r="4" spans="1:10" ht="18" customHeight="1" x14ac:dyDescent="0.25">
      <c r="A4" s="232" t="s">
        <v>17</v>
      </c>
      <c r="B4" s="232"/>
      <c r="C4" s="232"/>
      <c r="D4" s="232"/>
      <c r="E4" s="232"/>
      <c r="F4" s="232"/>
      <c r="G4" s="232"/>
      <c r="H4" s="232"/>
    </row>
    <row r="5" spans="1:10" ht="79.7" customHeight="1" x14ac:dyDescent="0.2">
      <c r="H5" s="35"/>
    </row>
    <row r="6" spans="1:10" ht="15.75" customHeight="1" x14ac:dyDescent="0.25">
      <c r="A6" s="32" t="s">
        <v>25</v>
      </c>
      <c r="B6" s="29" t="str">
        <f>B2</f>
        <v>SO.01</v>
      </c>
      <c r="H6" s="35"/>
    </row>
    <row r="7" spans="1:10" ht="15.75" customHeight="1" x14ac:dyDescent="0.25">
      <c r="B7" s="234" t="str">
        <f>C2</f>
        <v>Komunikace a zpevněné plochy</v>
      </c>
      <c r="C7" s="235"/>
      <c r="D7" s="235"/>
      <c r="E7" s="235"/>
      <c r="F7" s="235"/>
      <c r="G7" s="235"/>
      <c r="H7" s="35"/>
    </row>
    <row r="8" spans="1:10" ht="79.7" customHeight="1" x14ac:dyDescent="0.2">
      <c r="H8" s="35"/>
    </row>
    <row r="9" spans="1:10" ht="12.75" customHeight="1" x14ac:dyDescent="0.2">
      <c r="A9" s="32" t="s">
        <v>28</v>
      </c>
      <c r="B9" s="127" t="s">
        <v>55</v>
      </c>
      <c r="C9" s="127" t="s">
        <v>56</v>
      </c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127" t="s">
        <v>57</v>
      </c>
      <c r="C10" s="127" t="s">
        <v>58</v>
      </c>
      <c r="D10" s="32"/>
      <c r="E10" s="32"/>
      <c r="F10" s="32"/>
      <c r="G10" s="32"/>
      <c r="H10" s="36"/>
      <c r="I10" s="32"/>
      <c r="J10" s="32"/>
    </row>
    <row r="11" spans="1:10" ht="79.7" customHeight="1" x14ac:dyDescent="0.2">
      <c r="A11" s="32"/>
      <c r="B11" s="127" t="s">
        <v>59</v>
      </c>
      <c r="C11" s="127" t="s">
        <v>60</v>
      </c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127" t="s">
        <v>61</v>
      </c>
      <c r="C13" s="127" t="s">
        <v>62</v>
      </c>
      <c r="D13" s="32"/>
      <c r="E13" s="32"/>
      <c r="F13" s="32"/>
      <c r="G13" s="32"/>
      <c r="H13" s="36"/>
      <c r="I13" s="32"/>
      <c r="J13" s="32"/>
    </row>
    <row r="14" spans="1:10" ht="79.7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127" t="s">
        <v>48</v>
      </c>
      <c r="C15" s="127" t="s">
        <v>63</v>
      </c>
      <c r="D15" s="32"/>
      <c r="E15" s="32"/>
      <c r="F15" s="32"/>
      <c r="G15" s="32"/>
      <c r="H15" s="36"/>
      <c r="I15" s="32"/>
      <c r="J15" s="32"/>
    </row>
    <row r="16" spans="1:10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16" ht="12.75" customHeight="1" x14ac:dyDescent="0.2">
      <c r="A17" s="32" t="s">
        <v>64</v>
      </c>
      <c r="B17" s="128">
        <v>1</v>
      </c>
      <c r="C17" s="127" t="s">
        <v>65</v>
      </c>
      <c r="D17" s="32"/>
      <c r="E17" s="32"/>
      <c r="F17" s="32"/>
      <c r="G17" s="32"/>
      <c r="H17" s="36"/>
      <c r="I17" s="32"/>
      <c r="J17" s="32"/>
    </row>
    <row r="18" spans="1:16" ht="12.75" customHeight="1" x14ac:dyDescent="0.2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16" ht="12.75" customHeight="1" thickBot="1" x14ac:dyDescent="0.25">
      <c r="A19" s="129" t="s">
        <v>66</v>
      </c>
      <c r="B19" s="130"/>
      <c r="C19" s="130"/>
      <c r="D19" s="130"/>
      <c r="E19" s="130"/>
      <c r="F19" s="130"/>
      <c r="G19" s="130"/>
      <c r="H19" s="131"/>
      <c r="I19" s="32"/>
      <c r="J19" s="32"/>
    </row>
    <row r="20" spans="1:16" ht="12.75" customHeight="1" x14ac:dyDescent="0.2">
      <c r="A20" s="139" t="s">
        <v>67</v>
      </c>
      <c r="B20" s="140"/>
      <c r="C20" s="141"/>
      <c r="D20" s="141"/>
      <c r="E20" s="141"/>
      <c r="F20" s="141"/>
      <c r="G20" s="142"/>
      <c r="H20" s="143" t="s">
        <v>68</v>
      </c>
      <c r="I20" s="32"/>
      <c r="J20" s="32"/>
    </row>
    <row r="21" spans="1:16" ht="12.75" customHeight="1" x14ac:dyDescent="0.2">
      <c r="A21" s="137" t="s">
        <v>42</v>
      </c>
      <c r="B21" s="135" t="s">
        <v>69</v>
      </c>
      <c r="C21" s="134"/>
      <c r="D21" s="134"/>
      <c r="E21" s="134"/>
      <c r="F21" s="134"/>
      <c r="G21" s="136"/>
      <c r="H21" s="138">
        <f>'SO.01 16043 P1'!G98</f>
        <v>0</v>
      </c>
      <c r="I21" s="32"/>
      <c r="J21" s="32"/>
      <c r="O21">
        <f>'SO.01 16043 P1'!AN98</f>
        <v>0</v>
      </c>
      <c r="P21">
        <f>'SO.01 16043 P1'!AO98</f>
        <v>0</v>
      </c>
    </row>
    <row r="22" spans="1:16" ht="12.75" customHeight="1" x14ac:dyDescent="0.2">
      <c r="A22" s="137" t="s">
        <v>42</v>
      </c>
      <c r="B22" s="135" t="s">
        <v>70</v>
      </c>
      <c r="C22" s="134"/>
      <c r="D22" s="134"/>
      <c r="E22" s="134"/>
      <c r="F22" s="134"/>
      <c r="G22" s="136"/>
      <c r="H22" s="138">
        <f>'SO.01 16043 Pol'!G176</f>
        <v>0</v>
      </c>
      <c r="I22" s="32"/>
      <c r="J22" s="32"/>
      <c r="O22">
        <f>'SO.01 16043 Pol'!AN176</f>
        <v>0</v>
      </c>
      <c r="P22">
        <f>'SO.01 16043 Pol'!AO176</f>
        <v>0</v>
      </c>
    </row>
    <row r="23" spans="1:16" ht="12.75" customHeight="1" thickBot="1" x14ac:dyDescent="0.25">
      <c r="A23" s="144"/>
      <c r="B23" s="145" t="s">
        <v>71</v>
      </c>
      <c r="C23" s="146"/>
      <c r="D23" s="147" t="str">
        <f>B2</f>
        <v>SO.01</v>
      </c>
      <c r="E23" s="146"/>
      <c r="F23" s="146"/>
      <c r="G23" s="148"/>
      <c r="H23" s="149">
        <f>SUM(H21:H22)</f>
        <v>0</v>
      </c>
      <c r="I23" s="32"/>
      <c r="J23" s="32"/>
    </row>
    <row r="24" spans="1:16" ht="12.75" customHeight="1" thickBot="1" x14ac:dyDescent="0.25">
      <c r="A24" s="32"/>
      <c r="B24" s="32"/>
      <c r="C24" s="32"/>
      <c r="D24" s="32"/>
      <c r="E24" s="32"/>
      <c r="F24" s="32"/>
      <c r="G24" s="32"/>
      <c r="H24" s="128"/>
      <c r="I24" s="32"/>
      <c r="J24" s="32"/>
    </row>
    <row r="25" spans="1:16" ht="12.75" customHeight="1" x14ac:dyDescent="0.2">
      <c r="A25" s="159"/>
      <c r="B25" s="160"/>
      <c r="C25" s="160"/>
      <c r="D25" s="160"/>
      <c r="E25" s="161"/>
      <c r="F25" s="160"/>
      <c r="G25" s="160"/>
      <c r="H25" s="162" t="s">
        <v>50</v>
      </c>
      <c r="I25" s="32"/>
      <c r="J25" s="32"/>
      <c r="O25" s="35">
        <f>H26</f>
        <v>0</v>
      </c>
      <c r="P25" s="35">
        <f>H28</f>
        <v>0</v>
      </c>
    </row>
    <row r="26" spans="1:16" ht="12.75" customHeight="1" x14ac:dyDescent="0.2">
      <c r="A26" s="154" t="s">
        <v>51</v>
      </c>
      <c r="B26" s="150"/>
      <c r="C26" s="150"/>
      <c r="D26" s="150">
        <v>15</v>
      </c>
      <c r="E26" s="151" t="s">
        <v>52</v>
      </c>
      <c r="F26" s="150"/>
      <c r="G26" s="150"/>
      <c r="H26" s="157">
        <f>SUM(O20:O22)</f>
        <v>0</v>
      </c>
      <c r="I26" s="32"/>
      <c r="J26" s="32"/>
    </row>
    <row r="27" spans="1:16" ht="12.75" customHeight="1" x14ac:dyDescent="0.2">
      <c r="A27" s="155" t="s">
        <v>53</v>
      </c>
      <c r="B27" s="132"/>
      <c r="C27" s="132"/>
      <c r="D27" s="132">
        <v>15</v>
      </c>
      <c r="E27" s="152" t="s">
        <v>52</v>
      </c>
      <c r="F27" s="132"/>
      <c r="G27" s="132"/>
      <c r="H27" s="158">
        <f>H26*(D27/100)</f>
        <v>0</v>
      </c>
      <c r="I27" s="32"/>
      <c r="J27" s="32"/>
    </row>
    <row r="28" spans="1:16" ht="12.75" customHeight="1" x14ac:dyDescent="0.2">
      <c r="A28" s="155" t="s">
        <v>51</v>
      </c>
      <c r="B28" s="132"/>
      <c r="C28" s="132"/>
      <c r="D28" s="132">
        <v>21</v>
      </c>
      <c r="E28" s="152" t="s">
        <v>52</v>
      </c>
      <c r="F28" s="132"/>
      <c r="G28" s="132"/>
      <c r="H28" s="158">
        <f>SUM(P20:P22)</f>
        <v>0</v>
      </c>
      <c r="I28" s="32"/>
      <c r="J28" s="32"/>
    </row>
    <row r="29" spans="1:16" ht="12.75" customHeight="1" thickBot="1" x14ac:dyDescent="0.25">
      <c r="A29" s="156" t="s">
        <v>53</v>
      </c>
      <c r="B29" s="133"/>
      <c r="C29" s="133"/>
      <c r="D29" s="133">
        <v>21</v>
      </c>
      <c r="E29" s="153" t="s">
        <v>52</v>
      </c>
      <c r="F29" s="132"/>
      <c r="G29" s="132"/>
      <c r="H29" s="158">
        <f>H28*(D29/100)</f>
        <v>0</v>
      </c>
      <c r="I29" s="32"/>
      <c r="J29" s="32"/>
    </row>
    <row r="30" spans="1:16" ht="12.75" customHeight="1" thickBot="1" x14ac:dyDescent="0.25">
      <c r="A30" s="163" t="s">
        <v>72</v>
      </c>
      <c r="B30" s="164"/>
      <c r="C30" s="164"/>
      <c r="D30" s="164"/>
      <c r="E30" s="164"/>
      <c r="F30" s="165"/>
      <c r="G30" s="166"/>
      <c r="H30" s="167">
        <f>SUM(H26:H29)</f>
        <v>0</v>
      </c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UE4uraoyqBEWs3M48ICZqlL58fnZR7kDoHYGj4pn7h24O3dTz30tG/6G4StCUNT0gAYXJeDCFIDDHCoY+i3RhA==" saltValue="RTtWCTE7OP5Y+dZ5WLEw5Q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  <pageSetUpPr fitToPage="1"/>
  </sheetPr>
  <dimension ref="A1:BH176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6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236" t="s">
        <v>73</v>
      </c>
      <c r="B1" s="236"/>
      <c r="C1" s="237"/>
      <c r="D1" s="236"/>
      <c r="E1" s="236"/>
      <c r="F1" s="236"/>
      <c r="G1" s="236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78" t="s">
        <v>43</v>
      </c>
      <c r="D2" s="238"/>
      <c r="E2" s="238"/>
      <c r="F2" s="238"/>
      <c r="G2" s="239"/>
      <c r="H2" s="54"/>
      <c r="I2" s="54"/>
      <c r="J2" s="54"/>
    </row>
    <row r="3" spans="1:60" x14ac:dyDescent="0.2">
      <c r="A3" s="57" t="s">
        <v>32</v>
      </c>
      <c r="B3" s="58" t="s">
        <v>46</v>
      </c>
      <c r="C3" s="279" t="s">
        <v>47</v>
      </c>
      <c r="D3" s="240"/>
      <c r="E3" s="240"/>
      <c r="F3" s="240"/>
      <c r="G3" s="241"/>
      <c r="H3" s="54"/>
      <c r="I3" s="54"/>
      <c r="J3" s="54"/>
    </row>
    <row r="4" spans="1:60" ht="13.5" thickBot="1" x14ac:dyDescent="0.25">
      <c r="A4" s="168" t="s">
        <v>33</v>
      </c>
      <c r="B4" s="169" t="s">
        <v>42</v>
      </c>
      <c r="C4" s="280" t="s">
        <v>70</v>
      </c>
      <c r="D4" s="281"/>
      <c r="E4" s="281"/>
      <c r="F4" s="281"/>
      <c r="G4" s="282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39.75" thickTop="1" thickBot="1" x14ac:dyDescent="0.25">
      <c r="A6" s="170" t="s">
        <v>34</v>
      </c>
      <c r="B6" s="173" t="s">
        <v>35</v>
      </c>
      <c r="C6" s="174" t="s">
        <v>36</v>
      </c>
      <c r="D6" s="171" t="s">
        <v>37</v>
      </c>
      <c r="E6" s="172" t="s">
        <v>38</v>
      </c>
      <c r="F6" s="175" t="s">
        <v>39</v>
      </c>
      <c r="G6" s="196" t="s">
        <v>40</v>
      </c>
      <c r="H6" s="197" t="s">
        <v>53</v>
      </c>
      <c r="I6" s="197" t="s">
        <v>74</v>
      </c>
      <c r="J6" s="197" t="s">
        <v>75</v>
      </c>
      <c r="K6" s="198" t="s">
        <v>76</v>
      </c>
      <c r="L6" s="198" t="s">
        <v>77</v>
      </c>
      <c r="M6" s="198" t="s">
        <v>78</v>
      </c>
      <c r="N6" s="198" t="s">
        <v>79</v>
      </c>
      <c r="O6" s="178" t="s">
        <v>80</v>
      </c>
    </row>
    <row r="7" spans="1:60" x14ac:dyDescent="0.2">
      <c r="A7" s="199"/>
      <c r="B7" s="200" t="s">
        <v>81</v>
      </c>
      <c r="C7" s="283" t="s">
        <v>82</v>
      </c>
      <c r="D7" s="283"/>
      <c r="E7" s="284"/>
      <c r="F7" s="285"/>
      <c r="G7" s="285"/>
      <c r="H7" s="201"/>
      <c r="I7" s="201"/>
      <c r="J7" s="201"/>
      <c r="K7" s="201"/>
      <c r="L7" s="201"/>
      <c r="M7" s="201"/>
      <c r="N7" s="202"/>
      <c r="O7" s="203"/>
    </row>
    <row r="8" spans="1:60" x14ac:dyDescent="0.2">
      <c r="A8" s="192" t="s">
        <v>83</v>
      </c>
      <c r="B8" s="179" t="s">
        <v>84</v>
      </c>
      <c r="C8" s="213" t="s">
        <v>85</v>
      </c>
      <c r="D8" s="181"/>
      <c r="E8" s="184"/>
      <c r="F8" s="286">
        <f>SUM(G9:G45)</f>
        <v>0</v>
      </c>
      <c r="G8" s="287"/>
      <c r="H8" s="187"/>
      <c r="I8" s="187">
        <f>SUM(I9:I45)</f>
        <v>0</v>
      </c>
      <c r="J8" s="187"/>
      <c r="K8" s="187">
        <f>SUM(K9:K45)</f>
        <v>16.919592999999999</v>
      </c>
      <c r="L8" s="187"/>
      <c r="M8" s="187">
        <f>SUM(M9:M45)</f>
        <v>23.488079999999997</v>
      </c>
      <c r="N8" s="188"/>
      <c r="O8" s="194"/>
    </row>
    <row r="9" spans="1:60" outlineLevel="1" x14ac:dyDescent="0.2">
      <c r="A9" s="193"/>
      <c r="B9" s="262" t="s">
        <v>86</v>
      </c>
      <c r="C9" s="263"/>
      <c r="D9" s="264"/>
      <c r="E9" s="265"/>
      <c r="F9" s="266"/>
      <c r="G9" s="267"/>
      <c r="H9" s="189"/>
      <c r="I9" s="189"/>
      <c r="J9" s="189"/>
      <c r="K9" s="189">
        <v>1</v>
      </c>
      <c r="L9" s="189"/>
      <c r="M9" s="189"/>
      <c r="N9" s="190"/>
      <c r="O9" s="195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</row>
    <row r="10" spans="1:60" outlineLevel="1" x14ac:dyDescent="0.2">
      <c r="A10" s="193">
        <v>1</v>
      </c>
      <c r="B10" s="180" t="s">
        <v>87</v>
      </c>
      <c r="C10" s="214" t="s">
        <v>88</v>
      </c>
      <c r="D10" s="182" t="s">
        <v>65</v>
      </c>
      <c r="E10" s="185">
        <v>26.04</v>
      </c>
      <c r="F10" s="191"/>
      <c r="G10" s="189">
        <f>E10*F10</f>
        <v>0</v>
      </c>
      <c r="H10" s="189">
        <v>21</v>
      </c>
      <c r="I10" s="189">
        <f>G10*(1+H10/100)</f>
        <v>0</v>
      </c>
      <c r="J10" s="189">
        <v>0</v>
      </c>
      <c r="K10" s="189">
        <f>E10*J10</f>
        <v>0</v>
      </c>
      <c r="L10" s="189">
        <v>0.66</v>
      </c>
      <c r="M10" s="189">
        <f>E10*L10</f>
        <v>17.186399999999999</v>
      </c>
      <c r="N10" s="190" t="s">
        <v>89</v>
      </c>
      <c r="O10" s="195" t="s">
        <v>90</v>
      </c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>
        <v>21</v>
      </c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</row>
    <row r="11" spans="1:60" outlineLevel="1" x14ac:dyDescent="0.2">
      <c r="A11" s="193"/>
      <c r="B11" s="180"/>
      <c r="C11" s="215" t="s">
        <v>91</v>
      </c>
      <c r="D11" s="183"/>
      <c r="E11" s="186">
        <v>10.72</v>
      </c>
      <c r="F11" s="189"/>
      <c r="G11" s="189"/>
      <c r="H11" s="189"/>
      <c r="I11" s="189"/>
      <c r="J11" s="189"/>
      <c r="K11" s="189"/>
      <c r="L11" s="189"/>
      <c r="M11" s="189"/>
      <c r="N11" s="190"/>
      <c r="O11" s="195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</row>
    <row r="12" spans="1:60" outlineLevel="1" x14ac:dyDescent="0.2">
      <c r="A12" s="193"/>
      <c r="B12" s="180"/>
      <c r="C12" s="215" t="s">
        <v>92</v>
      </c>
      <c r="D12" s="183"/>
      <c r="E12" s="186">
        <v>8.32</v>
      </c>
      <c r="F12" s="189"/>
      <c r="G12" s="189"/>
      <c r="H12" s="189"/>
      <c r="I12" s="189"/>
      <c r="J12" s="189"/>
      <c r="K12" s="189"/>
      <c r="L12" s="189"/>
      <c r="M12" s="189"/>
      <c r="N12" s="190"/>
      <c r="O12" s="195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</row>
    <row r="13" spans="1:60" outlineLevel="1" x14ac:dyDescent="0.2">
      <c r="A13" s="193"/>
      <c r="B13" s="180"/>
      <c r="C13" s="215" t="s">
        <v>93</v>
      </c>
      <c r="D13" s="183"/>
      <c r="E13" s="186">
        <v>7</v>
      </c>
      <c r="F13" s="189"/>
      <c r="G13" s="189"/>
      <c r="H13" s="189"/>
      <c r="I13" s="189"/>
      <c r="J13" s="189"/>
      <c r="K13" s="189"/>
      <c r="L13" s="189"/>
      <c r="M13" s="189"/>
      <c r="N13" s="190"/>
      <c r="O13" s="195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</row>
    <row r="14" spans="1:60" outlineLevel="1" x14ac:dyDescent="0.2">
      <c r="A14" s="193"/>
      <c r="B14" s="180"/>
      <c r="C14" s="250"/>
      <c r="D14" s="274"/>
      <c r="E14" s="275"/>
      <c r="F14" s="276"/>
      <c r="G14" s="277"/>
      <c r="H14" s="189"/>
      <c r="I14" s="189"/>
      <c r="J14" s="189"/>
      <c r="K14" s="189"/>
      <c r="L14" s="189"/>
      <c r="M14" s="189"/>
      <c r="N14" s="190"/>
      <c r="O14" s="195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</row>
    <row r="15" spans="1:60" outlineLevel="1" x14ac:dyDescent="0.2">
      <c r="A15" s="193">
        <v>2</v>
      </c>
      <c r="B15" s="180" t="s">
        <v>94</v>
      </c>
      <c r="C15" s="214" t="s">
        <v>95</v>
      </c>
      <c r="D15" s="182" t="s">
        <v>65</v>
      </c>
      <c r="E15" s="185">
        <v>26.04</v>
      </c>
      <c r="F15" s="191"/>
      <c r="G15" s="189">
        <f>E15*F15</f>
        <v>0</v>
      </c>
      <c r="H15" s="189">
        <v>21</v>
      </c>
      <c r="I15" s="189">
        <f>G15*(1+H15/100)</f>
        <v>0</v>
      </c>
      <c r="J15" s="189">
        <v>0</v>
      </c>
      <c r="K15" s="189">
        <f>E15*J15</f>
        <v>0</v>
      </c>
      <c r="L15" s="189">
        <v>0.24199999999999999</v>
      </c>
      <c r="M15" s="189">
        <f>E15*L15</f>
        <v>6.3016799999999993</v>
      </c>
      <c r="N15" s="190" t="s">
        <v>89</v>
      </c>
      <c r="O15" s="195" t="s">
        <v>90</v>
      </c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>
        <v>21</v>
      </c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</row>
    <row r="16" spans="1:60" outlineLevel="1" x14ac:dyDescent="0.2">
      <c r="A16" s="193"/>
      <c r="B16" s="180"/>
      <c r="C16" s="215" t="s">
        <v>91</v>
      </c>
      <c r="D16" s="183"/>
      <c r="E16" s="186">
        <v>10.72</v>
      </c>
      <c r="F16" s="189"/>
      <c r="G16" s="189"/>
      <c r="H16" s="189"/>
      <c r="I16" s="189"/>
      <c r="J16" s="189"/>
      <c r="K16" s="189"/>
      <c r="L16" s="189"/>
      <c r="M16" s="189"/>
      <c r="N16" s="190"/>
      <c r="O16" s="195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</row>
    <row r="17" spans="1:60" outlineLevel="1" x14ac:dyDescent="0.2">
      <c r="A17" s="193"/>
      <c r="B17" s="180"/>
      <c r="C17" s="215" t="s">
        <v>92</v>
      </c>
      <c r="D17" s="183"/>
      <c r="E17" s="186">
        <v>8.32</v>
      </c>
      <c r="F17" s="189"/>
      <c r="G17" s="189"/>
      <c r="H17" s="189"/>
      <c r="I17" s="189"/>
      <c r="J17" s="189"/>
      <c r="K17" s="189"/>
      <c r="L17" s="189"/>
      <c r="M17" s="189"/>
      <c r="N17" s="190"/>
      <c r="O17" s="195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</row>
    <row r="18" spans="1:60" outlineLevel="1" x14ac:dyDescent="0.2">
      <c r="A18" s="193"/>
      <c r="B18" s="180"/>
      <c r="C18" s="215" t="s">
        <v>93</v>
      </c>
      <c r="D18" s="183"/>
      <c r="E18" s="186">
        <v>7</v>
      </c>
      <c r="F18" s="189"/>
      <c r="G18" s="189"/>
      <c r="H18" s="189"/>
      <c r="I18" s="189"/>
      <c r="J18" s="189"/>
      <c r="K18" s="189"/>
      <c r="L18" s="189"/>
      <c r="M18" s="189"/>
      <c r="N18" s="190"/>
      <c r="O18" s="195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</row>
    <row r="19" spans="1:60" outlineLevel="1" x14ac:dyDescent="0.2">
      <c r="A19" s="193"/>
      <c r="B19" s="180"/>
      <c r="C19" s="250"/>
      <c r="D19" s="274"/>
      <c r="E19" s="275"/>
      <c r="F19" s="276"/>
      <c r="G19" s="277"/>
      <c r="H19" s="189"/>
      <c r="I19" s="189"/>
      <c r="J19" s="189"/>
      <c r="K19" s="189"/>
      <c r="L19" s="189"/>
      <c r="M19" s="189"/>
      <c r="N19" s="190"/>
      <c r="O19" s="195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</row>
    <row r="20" spans="1:60" outlineLevel="1" x14ac:dyDescent="0.2">
      <c r="A20" s="193"/>
      <c r="B20" s="268" t="s">
        <v>96</v>
      </c>
      <c r="C20" s="269"/>
      <c r="D20" s="270"/>
      <c r="E20" s="271"/>
      <c r="F20" s="272"/>
      <c r="G20" s="273"/>
      <c r="H20" s="189"/>
      <c r="I20" s="189"/>
      <c r="J20" s="189"/>
      <c r="K20" s="189">
        <v>1</v>
      </c>
      <c r="L20" s="189"/>
      <c r="M20" s="189"/>
      <c r="N20" s="190"/>
      <c r="O20" s="195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</row>
    <row r="21" spans="1:60" ht="22.5" outlineLevel="1" x14ac:dyDescent="0.2">
      <c r="A21" s="193"/>
      <c r="B21" s="268" t="s">
        <v>97</v>
      </c>
      <c r="C21" s="269"/>
      <c r="D21" s="270"/>
      <c r="E21" s="271"/>
      <c r="F21" s="272"/>
      <c r="G21" s="273"/>
      <c r="H21" s="189"/>
      <c r="I21" s="189"/>
      <c r="J21" s="189"/>
      <c r="K21" s="189"/>
      <c r="L21" s="189"/>
      <c r="M21" s="189"/>
      <c r="N21" s="190"/>
      <c r="O21" s="195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 t="str">
        <f>B21</f>
        <v>zapažených i nezapažených s urovnáním dna do předepsaného profilu a spádu, s přehozením výkopku na přilehlém terénu na vzdálenost do 3 m od podélné osy rýhy nebo s naložením výkopku na dopravní prostředek.</v>
      </c>
      <c r="BA21" s="176"/>
      <c r="BB21" s="176"/>
      <c r="BC21" s="176"/>
      <c r="BD21" s="176"/>
      <c r="BE21" s="176"/>
      <c r="BF21" s="176"/>
      <c r="BG21" s="176"/>
      <c r="BH21" s="176"/>
    </row>
    <row r="22" spans="1:60" outlineLevel="1" x14ac:dyDescent="0.2">
      <c r="A22" s="193">
        <v>3</v>
      </c>
      <c r="B22" s="180" t="s">
        <v>98</v>
      </c>
      <c r="C22" s="214" t="s">
        <v>99</v>
      </c>
      <c r="D22" s="182" t="s">
        <v>100</v>
      </c>
      <c r="E22" s="185">
        <v>6</v>
      </c>
      <c r="F22" s="191"/>
      <c r="G22" s="189">
        <f>E22*F22</f>
        <v>0</v>
      </c>
      <c r="H22" s="189">
        <v>21</v>
      </c>
      <c r="I22" s="189">
        <f>G22*(1+H22/100)</f>
        <v>0</v>
      </c>
      <c r="J22" s="189">
        <v>0</v>
      </c>
      <c r="K22" s="189">
        <f>E22*J22</f>
        <v>0</v>
      </c>
      <c r="L22" s="189">
        <v>0</v>
      </c>
      <c r="M22" s="189">
        <f>E22*L22</f>
        <v>0</v>
      </c>
      <c r="N22" s="190" t="s">
        <v>101</v>
      </c>
      <c r="O22" s="195" t="s">
        <v>90</v>
      </c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>
        <v>21</v>
      </c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</row>
    <row r="23" spans="1:60" outlineLevel="1" x14ac:dyDescent="0.2">
      <c r="A23" s="193"/>
      <c r="B23" s="180"/>
      <c r="C23" s="215" t="s">
        <v>102</v>
      </c>
      <c r="D23" s="183"/>
      <c r="E23" s="186">
        <v>6</v>
      </c>
      <c r="F23" s="189"/>
      <c r="G23" s="189"/>
      <c r="H23" s="189"/>
      <c r="I23" s="189"/>
      <c r="J23" s="189"/>
      <c r="K23" s="189"/>
      <c r="L23" s="189"/>
      <c r="M23" s="189"/>
      <c r="N23" s="190"/>
      <c r="O23" s="195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</row>
    <row r="24" spans="1:60" outlineLevel="1" x14ac:dyDescent="0.2">
      <c r="A24" s="193"/>
      <c r="B24" s="180"/>
      <c r="C24" s="250"/>
      <c r="D24" s="274"/>
      <c r="E24" s="275"/>
      <c r="F24" s="276"/>
      <c r="G24" s="277"/>
      <c r="H24" s="189"/>
      <c r="I24" s="189"/>
      <c r="J24" s="189"/>
      <c r="K24" s="189"/>
      <c r="L24" s="189"/>
      <c r="M24" s="189"/>
      <c r="N24" s="190"/>
      <c r="O24" s="195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</row>
    <row r="25" spans="1:60" outlineLevel="1" x14ac:dyDescent="0.2">
      <c r="A25" s="193"/>
      <c r="B25" s="268" t="s">
        <v>103</v>
      </c>
      <c r="C25" s="269"/>
      <c r="D25" s="270"/>
      <c r="E25" s="271"/>
      <c r="F25" s="272"/>
      <c r="G25" s="273"/>
      <c r="H25" s="189"/>
      <c r="I25" s="189"/>
      <c r="J25" s="189"/>
      <c r="K25" s="189">
        <v>1</v>
      </c>
      <c r="L25" s="189"/>
      <c r="M25" s="189"/>
      <c r="N25" s="190"/>
      <c r="O25" s="195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</row>
    <row r="26" spans="1:60" outlineLevel="1" x14ac:dyDescent="0.2">
      <c r="A26" s="193"/>
      <c r="B26" s="268" t="s">
        <v>104</v>
      </c>
      <c r="C26" s="269"/>
      <c r="D26" s="270"/>
      <c r="E26" s="271"/>
      <c r="F26" s="272"/>
      <c r="G26" s="273"/>
      <c r="H26" s="189"/>
      <c r="I26" s="189"/>
      <c r="J26" s="189"/>
      <c r="K26" s="189"/>
      <c r="L26" s="189"/>
      <c r="M26" s="189"/>
      <c r="N26" s="190"/>
      <c r="O26" s="195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</row>
    <row r="27" spans="1:60" outlineLevel="1" x14ac:dyDescent="0.2">
      <c r="A27" s="193">
        <v>4</v>
      </c>
      <c r="B27" s="180" t="s">
        <v>105</v>
      </c>
      <c r="C27" s="214" t="s">
        <v>106</v>
      </c>
      <c r="D27" s="182" t="s">
        <v>100</v>
      </c>
      <c r="E27" s="185">
        <v>6</v>
      </c>
      <c r="F27" s="191"/>
      <c r="G27" s="189">
        <f>E27*F27</f>
        <v>0</v>
      </c>
      <c r="H27" s="189">
        <v>21</v>
      </c>
      <c r="I27" s="189">
        <f>G27*(1+H27/100)</f>
        <v>0</v>
      </c>
      <c r="J27" s="189">
        <v>0</v>
      </c>
      <c r="K27" s="189">
        <f>E27*J27</f>
        <v>0</v>
      </c>
      <c r="L27" s="189">
        <v>0</v>
      </c>
      <c r="M27" s="189">
        <f>E27*L27</f>
        <v>0</v>
      </c>
      <c r="N27" s="190" t="s">
        <v>101</v>
      </c>
      <c r="O27" s="195" t="s">
        <v>90</v>
      </c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>
        <v>21</v>
      </c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</row>
    <row r="28" spans="1:60" outlineLevel="1" x14ac:dyDescent="0.2">
      <c r="A28" s="193"/>
      <c r="B28" s="180"/>
      <c r="C28" s="215" t="s">
        <v>102</v>
      </c>
      <c r="D28" s="183"/>
      <c r="E28" s="186">
        <v>6</v>
      </c>
      <c r="F28" s="189"/>
      <c r="G28" s="189"/>
      <c r="H28" s="189"/>
      <c r="I28" s="189"/>
      <c r="J28" s="189"/>
      <c r="K28" s="189"/>
      <c r="L28" s="189"/>
      <c r="M28" s="189"/>
      <c r="N28" s="190"/>
      <c r="O28" s="195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</row>
    <row r="29" spans="1:60" outlineLevel="1" x14ac:dyDescent="0.2">
      <c r="A29" s="193"/>
      <c r="B29" s="180"/>
      <c r="C29" s="250"/>
      <c r="D29" s="274"/>
      <c r="E29" s="275"/>
      <c r="F29" s="276"/>
      <c r="G29" s="277"/>
      <c r="H29" s="189"/>
      <c r="I29" s="189"/>
      <c r="J29" s="189"/>
      <c r="K29" s="189"/>
      <c r="L29" s="189"/>
      <c r="M29" s="189"/>
      <c r="N29" s="190"/>
      <c r="O29" s="195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</row>
    <row r="30" spans="1:60" outlineLevel="1" x14ac:dyDescent="0.2">
      <c r="A30" s="193"/>
      <c r="B30" s="268" t="s">
        <v>107</v>
      </c>
      <c r="C30" s="269"/>
      <c r="D30" s="270"/>
      <c r="E30" s="271"/>
      <c r="F30" s="272"/>
      <c r="G30" s="273"/>
      <c r="H30" s="189"/>
      <c r="I30" s="189"/>
      <c r="J30" s="189"/>
      <c r="K30" s="189">
        <v>1</v>
      </c>
      <c r="L30" s="189"/>
      <c r="M30" s="189"/>
      <c r="N30" s="190"/>
      <c r="O30" s="195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</row>
    <row r="31" spans="1:60" ht="22.5" outlineLevel="1" x14ac:dyDescent="0.2">
      <c r="A31" s="193"/>
      <c r="B31" s="268" t="s">
        <v>108</v>
      </c>
      <c r="C31" s="269"/>
      <c r="D31" s="270"/>
      <c r="E31" s="271"/>
      <c r="F31" s="272"/>
      <c r="G31" s="273"/>
      <c r="H31" s="189"/>
      <c r="I31" s="189"/>
      <c r="J31" s="189"/>
      <c r="K31" s="189"/>
      <c r="L31" s="189"/>
      <c r="M31" s="189"/>
      <c r="N31" s="190"/>
      <c r="O31" s="195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7" t="str">
        <f>B31</f>
        <v>sypaninou z vhodných hornin tř. 1 - 4 nebo materiálem připraveným podél výkopu ve vzdálenosti do 3 m od jeho kraje, pro jakoukoliv hloubku výkopu a jakoukoliv míru zhutnění,</v>
      </c>
      <c r="BA31" s="176"/>
      <c r="BB31" s="176"/>
      <c r="BC31" s="176"/>
      <c r="BD31" s="176"/>
      <c r="BE31" s="176"/>
      <c r="BF31" s="176"/>
      <c r="BG31" s="176"/>
      <c r="BH31" s="176"/>
    </row>
    <row r="32" spans="1:60" outlineLevel="1" x14ac:dyDescent="0.2">
      <c r="A32" s="193">
        <v>5</v>
      </c>
      <c r="B32" s="180" t="s">
        <v>109</v>
      </c>
      <c r="C32" s="214" t="s">
        <v>110</v>
      </c>
      <c r="D32" s="182" t="s">
        <v>100</v>
      </c>
      <c r="E32" s="185">
        <v>6.4232899999999997</v>
      </c>
      <c r="F32" s="191"/>
      <c r="G32" s="189">
        <f>E32*F32</f>
        <v>0</v>
      </c>
      <c r="H32" s="189">
        <v>21</v>
      </c>
      <c r="I32" s="189">
        <f>G32*(1+H32/100)</f>
        <v>0</v>
      </c>
      <c r="J32" s="189">
        <v>1.7</v>
      </c>
      <c r="K32" s="189">
        <f>E32*J32</f>
        <v>10.919592999999999</v>
      </c>
      <c r="L32" s="189">
        <v>0</v>
      </c>
      <c r="M32" s="189">
        <f>E32*L32</f>
        <v>0</v>
      </c>
      <c r="N32" s="190" t="s">
        <v>101</v>
      </c>
      <c r="O32" s="195" t="s">
        <v>90</v>
      </c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>
        <v>21</v>
      </c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</row>
    <row r="33" spans="1:60" outlineLevel="1" x14ac:dyDescent="0.2">
      <c r="A33" s="193"/>
      <c r="B33" s="180"/>
      <c r="C33" s="215" t="s">
        <v>111</v>
      </c>
      <c r="D33" s="183"/>
      <c r="E33" s="186">
        <v>6.4233000000000002</v>
      </c>
      <c r="F33" s="189"/>
      <c r="G33" s="189"/>
      <c r="H33" s="189"/>
      <c r="I33" s="189"/>
      <c r="J33" s="189"/>
      <c r="K33" s="189"/>
      <c r="L33" s="189"/>
      <c r="M33" s="189"/>
      <c r="N33" s="190"/>
      <c r="O33" s="195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</row>
    <row r="34" spans="1:60" outlineLevel="1" x14ac:dyDescent="0.2">
      <c r="A34" s="193"/>
      <c r="B34" s="180"/>
      <c r="C34" s="250"/>
      <c r="D34" s="274"/>
      <c r="E34" s="275"/>
      <c r="F34" s="276"/>
      <c r="G34" s="277"/>
      <c r="H34" s="189"/>
      <c r="I34" s="189"/>
      <c r="J34" s="189"/>
      <c r="K34" s="189"/>
      <c r="L34" s="189"/>
      <c r="M34" s="189"/>
      <c r="N34" s="190"/>
      <c r="O34" s="195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</row>
    <row r="35" spans="1:60" outlineLevel="1" x14ac:dyDescent="0.2">
      <c r="A35" s="193"/>
      <c r="B35" s="268" t="s">
        <v>112</v>
      </c>
      <c r="C35" s="269"/>
      <c r="D35" s="270"/>
      <c r="E35" s="271"/>
      <c r="F35" s="272"/>
      <c r="G35" s="273"/>
      <c r="H35" s="189"/>
      <c r="I35" s="189"/>
      <c r="J35" s="189"/>
      <c r="K35" s="189">
        <v>1</v>
      </c>
      <c r="L35" s="189"/>
      <c r="M35" s="189"/>
      <c r="N35" s="190"/>
      <c r="O35" s="195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</row>
    <row r="36" spans="1:60" outlineLevel="1" x14ac:dyDescent="0.2">
      <c r="A36" s="193"/>
      <c r="B36" s="268" t="s">
        <v>113</v>
      </c>
      <c r="C36" s="269"/>
      <c r="D36" s="270"/>
      <c r="E36" s="271"/>
      <c r="F36" s="272"/>
      <c r="G36" s="273"/>
      <c r="H36" s="189"/>
      <c r="I36" s="189"/>
      <c r="J36" s="189"/>
      <c r="K36" s="189"/>
      <c r="L36" s="189"/>
      <c r="M36" s="189"/>
      <c r="N36" s="190"/>
      <c r="O36" s="195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</row>
    <row r="37" spans="1:60" outlineLevel="1" x14ac:dyDescent="0.2">
      <c r="A37" s="193">
        <v>6</v>
      </c>
      <c r="B37" s="180" t="s">
        <v>114</v>
      </c>
      <c r="C37" s="214" t="s">
        <v>115</v>
      </c>
      <c r="D37" s="182" t="s">
        <v>65</v>
      </c>
      <c r="E37" s="185">
        <v>26.04</v>
      </c>
      <c r="F37" s="191"/>
      <c r="G37" s="189">
        <f>E37*F37</f>
        <v>0</v>
      </c>
      <c r="H37" s="189">
        <v>21</v>
      </c>
      <c r="I37" s="189">
        <f>G37*(1+H37/100)</f>
        <v>0</v>
      </c>
      <c r="J37" s="189">
        <v>0</v>
      </c>
      <c r="K37" s="189">
        <f>E37*J37</f>
        <v>0</v>
      </c>
      <c r="L37" s="189">
        <v>0</v>
      </c>
      <c r="M37" s="189">
        <f>E37*L37</f>
        <v>0</v>
      </c>
      <c r="N37" s="190" t="s">
        <v>101</v>
      </c>
      <c r="O37" s="195" t="s">
        <v>90</v>
      </c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>
        <v>21</v>
      </c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</row>
    <row r="38" spans="1:60" outlineLevel="1" x14ac:dyDescent="0.2">
      <c r="A38" s="193"/>
      <c r="B38" s="180"/>
      <c r="C38" s="215" t="s">
        <v>91</v>
      </c>
      <c r="D38" s="183"/>
      <c r="E38" s="186">
        <v>10.72</v>
      </c>
      <c r="F38" s="189"/>
      <c r="G38" s="189"/>
      <c r="H38" s="189"/>
      <c r="I38" s="189"/>
      <c r="J38" s="189"/>
      <c r="K38" s="189"/>
      <c r="L38" s="189"/>
      <c r="M38" s="189"/>
      <c r="N38" s="190"/>
      <c r="O38" s="195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</row>
    <row r="39" spans="1:60" outlineLevel="1" x14ac:dyDescent="0.2">
      <c r="A39" s="193"/>
      <c r="B39" s="180"/>
      <c r="C39" s="215" t="s">
        <v>92</v>
      </c>
      <c r="D39" s="183"/>
      <c r="E39" s="186">
        <v>8.32</v>
      </c>
      <c r="F39" s="189"/>
      <c r="G39" s="189"/>
      <c r="H39" s="189"/>
      <c r="I39" s="189"/>
      <c r="J39" s="189"/>
      <c r="K39" s="189"/>
      <c r="L39" s="189"/>
      <c r="M39" s="189"/>
      <c r="N39" s="190"/>
      <c r="O39" s="195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</row>
    <row r="40" spans="1:60" outlineLevel="1" x14ac:dyDescent="0.2">
      <c r="A40" s="193"/>
      <c r="B40" s="180"/>
      <c r="C40" s="215" t="s">
        <v>93</v>
      </c>
      <c r="D40" s="183"/>
      <c r="E40" s="186">
        <v>7</v>
      </c>
      <c r="F40" s="189"/>
      <c r="G40" s="189"/>
      <c r="H40" s="189"/>
      <c r="I40" s="189"/>
      <c r="J40" s="189"/>
      <c r="K40" s="189"/>
      <c r="L40" s="189"/>
      <c r="M40" s="189"/>
      <c r="N40" s="190"/>
      <c r="O40" s="195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</row>
    <row r="41" spans="1:60" outlineLevel="1" x14ac:dyDescent="0.2">
      <c r="A41" s="193"/>
      <c r="B41" s="180"/>
      <c r="C41" s="250"/>
      <c r="D41" s="274"/>
      <c r="E41" s="275"/>
      <c r="F41" s="276"/>
      <c r="G41" s="277"/>
      <c r="H41" s="189"/>
      <c r="I41" s="189"/>
      <c r="J41" s="189"/>
      <c r="K41" s="189"/>
      <c r="L41" s="189"/>
      <c r="M41" s="189"/>
      <c r="N41" s="190"/>
      <c r="O41" s="195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</row>
    <row r="42" spans="1:60" outlineLevel="1" x14ac:dyDescent="0.2">
      <c r="A42" s="193"/>
      <c r="B42" s="268" t="s">
        <v>116</v>
      </c>
      <c r="C42" s="269"/>
      <c r="D42" s="270"/>
      <c r="E42" s="271"/>
      <c r="F42" s="272"/>
      <c r="G42" s="273"/>
      <c r="H42" s="189"/>
      <c r="I42" s="189"/>
      <c r="J42" s="189"/>
      <c r="K42" s="189">
        <v>1</v>
      </c>
      <c r="L42" s="189"/>
      <c r="M42" s="189"/>
      <c r="N42" s="190"/>
      <c r="O42" s="195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</row>
    <row r="43" spans="1:60" outlineLevel="1" x14ac:dyDescent="0.2">
      <c r="A43" s="193">
        <v>7</v>
      </c>
      <c r="B43" s="180" t="s">
        <v>117</v>
      </c>
      <c r="C43" s="214" t="s">
        <v>118</v>
      </c>
      <c r="D43" s="182" t="s">
        <v>100</v>
      </c>
      <c r="E43" s="185">
        <v>6</v>
      </c>
      <c r="F43" s="191"/>
      <c r="G43" s="189">
        <f>E43*F43</f>
        <v>0</v>
      </c>
      <c r="H43" s="189">
        <v>21</v>
      </c>
      <c r="I43" s="189">
        <f>G43*(1+H43/100)</f>
        <v>0</v>
      </c>
      <c r="J43" s="189">
        <v>0</v>
      </c>
      <c r="K43" s="189">
        <f>E43*J43</f>
        <v>0</v>
      </c>
      <c r="L43" s="189">
        <v>0</v>
      </c>
      <c r="M43" s="189">
        <f>E43*L43</f>
        <v>0</v>
      </c>
      <c r="N43" s="190" t="s">
        <v>101</v>
      </c>
      <c r="O43" s="195" t="s">
        <v>90</v>
      </c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>
        <v>21</v>
      </c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</row>
    <row r="44" spans="1:60" outlineLevel="1" x14ac:dyDescent="0.2">
      <c r="A44" s="193"/>
      <c r="B44" s="180"/>
      <c r="C44" s="215" t="s">
        <v>102</v>
      </c>
      <c r="D44" s="183"/>
      <c r="E44" s="186">
        <v>6</v>
      </c>
      <c r="F44" s="189"/>
      <c r="G44" s="189"/>
      <c r="H44" s="189"/>
      <c r="I44" s="189"/>
      <c r="J44" s="189"/>
      <c r="K44" s="189"/>
      <c r="L44" s="189"/>
      <c r="M44" s="189"/>
      <c r="N44" s="190"/>
      <c r="O44" s="195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</row>
    <row r="45" spans="1:60" outlineLevel="1" x14ac:dyDescent="0.2">
      <c r="A45" s="193"/>
      <c r="B45" s="180"/>
      <c r="C45" s="250"/>
      <c r="D45" s="274"/>
      <c r="E45" s="275"/>
      <c r="F45" s="276"/>
      <c r="G45" s="277"/>
      <c r="H45" s="189"/>
      <c r="I45" s="189"/>
      <c r="J45" s="189"/>
      <c r="K45" s="189"/>
      <c r="L45" s="189"/>
      <c r="M45" s="189"/>
      <c r="N45" s="190"/>
      <c r="O45" s="195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</row>
    <row r="46" spans="1:60" x14ac:dyDescent="0.2">
      <c r="A46" s="192" t="s">
        <v>83</v>
      </c>
      <c r="B46" s="179" t="s">
        <v>119</v>
      </c>
      <c r="C46" s="213" t="s">
        <v>120</v>
      </c>
      <c r="D46" s="181"/>
      <c r="E46" s="184"/>
      <c r="F46" s="260">
        <f>SUM(G47:G51)</f>
        <v>0</v>
      </c>
      <c r="G46" s="261"/>
      <c r="H46" s="187"/>
      <c r="I46" s="187">
        <f>SUM(I47:I51)</f>
        <v>0</v>
      </c>
      <c r="J46" s="187"/>
      <c r="K46" s="187">
        <f>SUM(K47:K51)</f>
        <v>3.3787500000000001</v>
      </c>
      <c r="L46" s="187"/>
      <c r="M46" s="187">
        <f>SUM(M47:M51)</f>
        <v>0</v>
      </c>
      <c r="N46" s="188"/>
      <c r="O46" s="194"/>
    </row>
    <row r="47" spans="1:60" outlineLevel="1" x14ac:dyDescent="0.2">
      <c r="A47" s="193"/>
      <c r="B47" s="262" t="s">
        <v>121</v>
      </c>
      <c r="C47" s="263"/>
      <c r="D47" s="264"/>
      <c r="E47" s="265"/>
      <c r="F47" s="266"/>
      <c r="G47" s="267"/>
      <c r="H47" s="189"/>
      <c r="I47" s="189"/>
      <c r="J47" s="189"/>
      <c r="K47" s="189">
        <v>1</v>
      </c>
      <c r="L47" s="189"/>
      <c r="M47" s="189"/>
      <c r="N47" s="190"/>
      <c r="O47" s="195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</row>
    <row r="48" spans="1:60" outlineLevel="1" x14ac:dyDescent="0.2">
      <c r="A48" s="193"/>
      <c r="B48" s="268" t="s">
        <v>122</v>
      </c>
      <c r="C48" s="269"/>
      <c r="D48" s="270"/>
      <c r="E48" s="271"/>
      <c r="F48" s="272"/>
      <c r="G48" s="273"/>
      <c r="H48" s="189"/>
      <c r="I48" s="189"/>
      <c r="J48" s="189"/>
      <c r="K48" s="189">
        <v>2</v>
      </c>
      <c r="L48" s="189"/>
      <c r="M48" s="189"/>
      <c r="N48" s="190"/>
      <c r="O48" s="195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</row>
    <row r="49" spans="1:60" outlineLevel="1" x14ac:dyDescent="0.2">
      <c r="A49" s="193">
        <v>8</v>
      </c>
      <c r="B49" s="180" t="s">
        <v>123</v>
      </c>
      <c r="C49" s="214" t="s">
        <v>124</v>
      </c>
      <c r="D49" s="182" t="s">
        <v>100</v>
      </c>
      <c r="E49" s="185">
        <v>0.15</v>
      </c>
      <c r="F49" s="191"/>
      <c r="G49" s="189">
        <f>E49*F49</f>
        <v>0</v>
      </c>
      <c r="H49" s="189">
        <v>21</v>
      </c>
      <c r="I49" s="189">
        <f>G49*(1+H49/100)</f>
        <v>0</v>
      </c>
      <c r="J49" s="189">
        <v>2.5249999999999999</v>
      </c>
      <c r="K49" s="189">
        <f>E49*J49</f>
        <v>0.37874999999999998</v>
      </c>
      <c r="L49" s="189">
        <v>0</v>
      </c>
      <c r="M49" s="189">
        <f>E49*L49</f>
        <v>0</v>
      </c>
      <c r="N49" s="190" t="s">
        <v>125</v>
      </c>
      <c r="O49" s="195" t="s">
        <v>90</v>
      </c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>
        <v>21</v>
      </c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</row>
    <row r="50" spans="1:60" outlineLevel="1" x14ac:dyDescent="0.2">
      <c r="A50" s="193"/>
      <c r="B50" s="180"/>
      <c r="C50" s="215" t="s">
        <v>126</v>
      </c>
      <c r="D50" s="183"/>
      <c r="E50" s="186">
        <v>0.15</v>
      </c>
      <c r="F50" s="189"/>
      <c r="G50" s="189"/>
      <c r="H50" s="189"/>
      <c r="I50" s="189"/>
      <c r="J50" s="189"/>
      <c r="K50" s="189"/>
      <c r="L50" s="189"/>
      <c r="M50" s="189"/>
      <c r="N50" s="190"/>
      <c r="O50" s="195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</row>
    <row r="51" spans="1:60" outlineLevel="1" x14ac:dyDescent="0.2">
      <c r="A51" s="193"/>
      <c r="B51" s="180"/>
      <c r="C51" s="250"/>
      <c r="D51" s="251"/>
      <c r="E51" s="252"/>
      <c r="F51" s="253"/>
      <c r="G51" s="254"/>
      <c r="H51" s="189"/>
      <c r="I51" s="189"/>
      <c r="J51" s="189"/>
      <c r="K51" s="189"/>
      <c r="L51" s="189"/>
      <c r="M51" s="189"/>
      <c r="N51" s="190"/>
      <c r="O51" s="195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</row>
    <row r="52" spans="1:60" x14ac:dyDescent="0.2">
      <c r="A52" s="192" t="s">
        <v>83</v>
      </c>
      <c r="B52" s="179" t="s">
        <v>127</v>
      </c>
      <c r="C52" s="213" t="s">
        <v>69</v>
      </c>
      <c r="D52" s="181"/>
      <c r="E52" s="184"/>
      <c r="F52" s="260">
        <f>SUM(G53:G107)</f>
        <v>0</v>
      </c>
      <c r="G52" s="261"/>
      <c r="H52" s="187"/>
      <c r="I52" s="187">
        <f>SUM(I53:I107)</f>
        <v>0</v>
      </c>
      <c r="J52" s="187"/>
      <c r="K52" s="187">
        <f>SUM(K53:K107)</f>
        <v>29.868766080000007</v>
      </c>
      <c r="L52" s="187"/>
      <c r="M52" s="187">
        <f>SUM(M53:M107)</f>
        <v>0</v>
      </c>
      <c r="N52" s="188"/>
      <c r="O52" s="194"/>
    </row>
    <row r="53" spans="1:60" outlineLevel="1" x14ac:dyDescent="0.2">
      <c r="A53" s="193"/>
      <c r="B53" s="262" t="s">
        <v>128</v>
      </c>
      <c r="C53" s="263"/>
      <c r="D53" s="264"/>
      <c r="E53" s="265"/>
      <c r="F53" s="266"/>
      <c r="G53" s="267"/>
      <c r="H53" s="189"/>
      <c r="I53" s="189"/>
      <c r="J53" s="189"/>
      <c r="K53" s="189">
        <v>1</v>
      </c>
      <c r="L53" s="189"/>
      <c r="M53" s="189"/>
      <c r="N53" s="190"/>
      <c r="O53" s="195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</row>
    <row r="54" spans="1:60" outlineLevel="1" x14ac:dyDescent="0.2">
      <c r="A54" s="193">
        <v>9</v>
      </c>
      <c r="B54" s="180" t="s">
        <v>129</v>
      </c>
      <c r="C54" s="214" t="s">
        <v>130</v>
      </c>
      <c r="D54" s="182" t="s">
        <v>65</v>
      </c>
      <c r="E54" s="185">
        <v>14</v>
      </c>
      <c r="F54" s="191"/>
      <c r="G54" s="189">
        <f>E54*F54</f>
        <v>0</v>
      </c>
      <c r="H54" s="189">
        <v>21</v>
      </c>
      <c r="I54" s="189">
        <f>G54*(1+H54/100)</f>
        <v>0</v>
      </c>
      <c r="J54" s="189">
        <v>0.33074999999999999</v>
      </c>
      <c r="K54" s="189">
        <f>E54*J54</f>
        <v>4.6304999999999996</v>
      </c>
      <c r="L54" s="189">
        <v>0</v>
      </c>
      <c r="M54" s="189">
        <f>E54*L54</f>
        <v>0</v>
      </c>
      <c r="N54" s="190" t="s">
        <v>89</v>
      </c>
      <c r="O54" s="195" t="s">
        <v>90</v>
      </c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>
        <v>21</v>
      </c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</row>
    <row r="55" spans="1:60" outlineLevel="1" x14ac:dyDescent="0.2">
      <c r="A55" s="193"/>
      <c r="B55" s="180"/>
      <c r="C55" s="215" t="s">
        <v>131</v>
      </c>
      <c r="D55" s="183"/>
      <c r="E55" s="186">
        <v>7</v>
      </c>
      <c r="F55" s="189"/>
      <c r="G55" s="189"/>
      <c r="H55" s="189"/>
      <c r="I55" s="189"/>
      <c r="J55" s="189"/>
      <c r="K55" s="189"/>
      <c r="L55" s="189"/>
      <c r="M55" s="189"/>
      <c r="N55" s="190"/>
      <c r="O55" s="195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</row>
    <row r="56" spans="1:60" outlineLevel="1" x14ac:dyDescent="0.2">
      <c r="A56" s="193"/>
      <c r="B56" s="180"/>
      <c r="C56" s="215" t="s">
        <v>132</v>
      </c>
      <c r="D56" s="183"/>
      <c r="E56" s="186">
        <v>7</v>
      </c>
      <c r="F56" s="189"/>
      <c r="G56" s="189"/>
      <c r="H56" s="189"/>
      <c r="I56" s="189"/>
      <c r="J56" s="189"/>
      <c r="K56" s="189"/>
      <c r="L56" s="189"/>
      <c r="M56" s="189"/>
      <c r="N56" s="190"/>
      <c r="O56" s="195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</row>
    <row r="57" spans="1:60" outlineLevel="1" x14ac:dyDescent="0.2">
      <c r="A57" s="193"/>
      <c r="B57" s="180"/>
      <c r="C57" s="250"/>
      <c r="D57" s="251"/>
      <c r="E57" s="252"/>
      <c r="F57" s="253"/>
      <c r="G57" s="254"/>
      <c r="H57" s="189"/>
      <c r="I57" s="189"/>
      <c r="J57" s="189"/>
      <c r="K57" s="189"/>
      <c r="L57" s="189"/>
      <c r="M57" s="189"/>
      <c r="N57" s="190"/>
      <c r="O57" s="195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</row>
    <row r="58" spans="1:60" outlineLevel="1" x14ac:dyDescent="0.2">
      <c r="A58" s="193"/>
      <c r="B58" s="268" t="s">
        <v>133</v>
      </c>
      <c r="C58" s="269"/>
      <c r="D58" s="270"/>
      <c r="E58" s="271"/>
      <c r="F58" s="272"/>
      <c r="G58" s="273"/>
      <c r="H58" s="189"/>
      <c r="I58" s="189"/>
      <c r="J58" s="189"/>
      <c r="K58" s="189">
        <v>1</v>
      </c>
      <c r="L58" s="189"/>
      <c r="M58" s="189"/>
      <c r="N58" s="190"/>
      <c r="O58" s="195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</row>
    <row r="59" spans="1:60" outlineLevel="1" x14ac:dyDescent="0.2">
      <c r="A59" s="193"/>
      <c r="B59" s="268" t="s">
        <v>134</v>
      </c>
      <c r="C59" s="269"/>
      <c r="D59" s="270"/>
      <c r="E59" s="271"/>
      <c r="F59" s="272"/>
      <c r="G59" s="273"/>
      <c r="H59" s="189"/>
      <c r="I59" s="189"/>
      <c r="J59" s="189"/>
      <c r="K59" s="189"/>
      <c r="L59" s="189"/>
      <c r="M59" s="189"/>
      <c r="N59" s="190"/>
      <c r="O59" s="195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</row>
    <row r="60" spans="1:60" outlineLevel="1" x14ac:dyDescent="0.2">
      <c r="A60" s="193">
        <v>10</v>
      </c>
      <c r="B60" s="180" t="s">
        <v>135</v>
      </c>
      <c r="C60" s="214" t="s">
        <v>136</v>
      </c>
      <c r="D60" s="182" t="s">
        <v>65</v>
      </c>
      <c r="E60" s="185">
        <v>19.852</v>
      </c>
      <c r="F60" s="191"/>
      <c r="G60" s="189">
        <f>E60*F60</f>
        <v>0</v>
      </c>
      <c r="H60" s="189">
        <v>21</v>
      </c>
      <c r="I60" s="189">
        <f>G60*(1+H60/100)</f>
        <v>0</v>
      </c>
      <c r="J60" s="189">
        <v>0.18462999999999999</v>
      </c>
      <c r="K60" s="189">
        <f>E60*J60</f>
        <v>3.66527476</v>
      </c>
      <c r="L60" s="189">
        <v>0</v>
      </c>
      <c r="M60" s="189">
        <f>E60*L60</f>
        <v>0</v>
      </c>
      <c r="N60" s="190" t="s">
        <v>89</v>
      </c>
      <c r="O60" s="195" t="s">
        <v>90</v>
      </c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>
        <v>21</v>
      </c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</row>
    <row r="61" spans="1:60" outlineLevel="1" x14ac:dyDescent="0.2">
      <c r="A61" s="193"/>
      <c r="B61" s="180"/>
      <c r="C61" s="215" t="s">
        <v>137</v>
      </c>
      <c r="D61" s="183"/>
      <c r="E61" s="186">
        <v>7.2359999999999998</v>
      </c>
      <c r="F61" s="189"/>
      <c r="G61" s="189"/>
      <c r="H61" s="189"/>
      <c r="I61" s="189"/>
      <c r="J61" s="189"/>
      <c r="K61" s="189"/>
      <c r="L61" s="189"/>
      <c r="M61" s="189"/>
      <c r="N61" s="190"/>
      <c r="O61" s="195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</row>
    <row r="62" spans="1:60" outlineLevel="1" x14ac:dyDescent="0.2">
      <c r="A62" s="193"/>
      <c r="B62" s="180"/>
      <c r="C62" s="215" t="s">
        <v>138</v>
      </c>
      <c r="D62" s="183"/>
      <c r="E62" s="186">
        <v>5.6159999999999997</v>
      </c>
      <c r="F62" s="189"/>
      <c r="G62" s="189"/>
      <c r="H62" s="189"/>
      <c r="I62" s="189"/>
      <c r="J62" s="189"/>
      <c r="K62" s="189"/>
      <c r="L62" s="189"/>
      <c r="M62" s="189"/>
      <c r="N62" s="190"/>
      <c r="O62" s="195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</row>
    <row r="63" spans="1:60" outlineLevel="1" x14ac:dyDescent="0.2">
      <c r="A63" s="193"/>
      <c r="B63" s="180"/>
      <c r="C63" s="215" t="s">
        <v>93</v>
      </c>
      <c r="D63" s="183"/>
      <c r="E63" s="186">
        <v>7</v>
      </c>
      <c r="F63" s="189"/>
      <c r="G63" s="189"/>
      <c r="H63" s="189"/>
      <c r="I63" s="189"/>
      <c r="J63" s="189"/>
      <c r="K63" s="189"/>
      <c r="L63" s="189"/>
      <c r="M63" s="189"/>
      <c r="N63" s="190"/>
      <c r="O63" s="195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</row>
    <row r="64" spans="1:60" outlineLevel="1" x14ac:dyDescent="0.2">
      <c r="A64" s="193"/>
      <c r="B64" s="180"/>
      <c r="C64" s="250"/>
      <c r="D64" s="251"/>
      <c r="E64" s="252"/>
      <c r="F64" s="253"/>
      <c r="G64" s="254"/>
      <c r="H64" s="189"/>
      <c r="I64" s="189"/>
      <c r="J64" s="189"/>
      <c r="K64" s="189"/>
      <c r="L64" s="189"/>
      <c r="M64" s="189"/>
      <c r="N64" s="190"/>
      <c r="O64" s="195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</row>
    <row r="65" spans="1:60" outlineLevel="1" x14ac:dyDescent="0.2">
      <c r="A65" s="193"/>
      <c r="B65" s="268" t="s">
        <v>139</v>
      </c>
      <c r="C65" s="269"/>
      <c r="D65" s="270"/>
      <c r="E65" s="271"/>
      <c r="F65" s="272"/>
      <c r="G65" s="273"/>
      <c r="H65" s="189"/>
      <c r="I65" s="189"/>
      <c r="J65" s="189"/>
      <c r="K65" s="189">
        <v>1</v>
      </c>
      <c r="L65" s="189"/>
      <c r="M65" s="189"/>
      <c r="N65" s="190"/>
      <c r="O65" s="195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</row>
    <row r="66" spans="1:60" ht="22.5" outlineLevel="1" x14ac:dyDescent="0.2">
      <c r="A66" s="193">
        <v>11</v>
      </c>
      <c r="B66" s="180" t="s">
        <v>140</v>
      </c>
      <c r="C66" s="214" t="s">
        <v>141</v>
      </c>
      <c r="D66" s="182" t="s">
        <v>65</v>
      </c>
      <c r="E66" s="185">
        <v>19.852</v>
      </c>
      <c r="F66" s="191"/>
      <c r="G66" s="189">
        <f>E66*F66</f>
        <v>0</v>
      </c>
      <c r="H66" s="189">
        <v>21</v>
      </c>
      <c r="I66" s="189">
        <f>G66*(1+H66/100)</f>
        <v>0</v>
      </c>
      <c r="J66" s="189">
        <v>0.10141</v>
      </c>
      <c r="K66" s="189">
        <f>E66*J66</f>
        <v>2.0131913200000002</v>
      </c>
      <c r="L66" s="189">
        <v>0</v>
      </c>
      <c r="M66" s="189">
        <f>E66*L66</f>
        <v>0</v>
      </c>
      <c r="N66" s="190" t="s">
        <v>89</v>
      </c>
      <c r="O66" s="195" t="s">
        <v>90</v>
      </c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>
        <v>21</v>
      </c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</row>
    <row r="67" spans="1:60" outlineLevel="1" x14ac:dyDescent="0.2">
      <c r="A67" s="193"/>
      <c r="B67" s="180"/>
      <c r="C67" s="215" t="s">
        <v>137</v>
      </c>
      <c r="D67" s="183"/>
      <c r="E67" s="186">
        <v>7.2359999999999998</v>
      </c>
      <c r="F67" s="189"/>
      <c r="G67" s="189"/>
      <c r="H67" s="189"/>
      <c r="I67" s="189"/>
      <c r="J67" s="189"/>
      <c r="K67" s="189"/>
      <c r="L67" s="189"/>
      <c r="M67" s="189"/>
      <c r="N67" s="190"/>
      <c r="O67" s="195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</row>
    <row r="68" spans="1:60" outlineLevel="1" x14ac:dyDescent="0.2">
      <c r="A68" s="193"/>
      <c r="B68" s="180"/>
      <c r="C68" s="215" t="s">
        <v>138</v>
      </c>
      <c r="D68" s="183"/>
      <c r="E68" s="186">
        <v>5.6159999999999997</v>
      </c>
      <c r="F68" s="189"/>
      <c r="G68" s="189"/>
      <c r="H68" s="189"/>
      <c r="I68" s="189"/>
      <c r="J68" s="189"/>
      <c r="K68" s="189"/>
      <c r="L68" s="189"/>
      <c r="M68" s="189"/>
      <c r="N68" s="190"/>
      <c r="O68" s="195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</row>
    <row r="69" spans="1:60" outlineLevel="1" x14ac:dyDescent="0.2">
      <c r="A69" s="193"/>
      <c r="B69" s="180"/>
      <c r="C69" s="215" t="s">
        <v>93</v>
      </c>
      <c r="D69" s="183"/>
      <c r="E69" s="186">
        <v>7</v>
      </c>
      <c r="F69" s="189"/>
      <c r="G69" s="189"/>
      <c r="H69" s="189"/>
      <c r="I69" s="189"/>
      <c r="J69" s="189"/>
      <c r="K69" s="189"/>
      <c r="L69" s="189"/>
      <c r="M69" s="189"/>
      <c r="N69" s="190"/>
      <c r="O69" s="195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</row>
    <row r="70" spans="1:60" outlineLevel="1" x14ac:dyDescent="0.2">
      <c r="A70" s="193"/>
      <c r="B70" s="180"/>
      <c r="C70" s="250"/>
      <c r="D70" s="251"/>
      <c r="E70" s="252"/>
      <c r="F70" s="253"/>
      <c r="G70" s="254"/>
      <c r="H70" s="189"/>
      <c r="I70" s="189"/>
      <c r="J70" s="189"/>
      <c r="K70" s="189"/>
      <c r="L70" s="189"/>
      <c r="M70" s="189"/>
      <c r="N70" s="190"/>
      <c r="O70" s="195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</row>
    <row r="71" spans="1:60" ht="22.5" outlineLevel="1" x14ac:dyDescent="0.2">
      <c r="A71" s="193">
        <v>12</v>
      </c>
      <c r="B71" s="180" t="s">
        <v>142</v>
      </c>
      <c r="C71" s="214" t="s">
        <v>143</v>
      </c>
      <c r="D71" s="182" t="s">
        <v>144</v>
      </c>
      <c r="E71" s="185">
        <v>27</v>
      </c>
      <c r="F71" s="191"/>
      <c r="G71" s="189">
        <f>E71*F71</f>
        <v>0</v>
      </c>
      <c r="H71" s="189">
        <v>21</v>
      </c>
      <c r="I71" s="189">
        <f>G71*(1+H71/100)</f>
        <v>0</v>
      </c>
      <c r="J71" s="189">
        <v>0.54600000000000004</v>
      </c>
      <c r="K71" s="189">
        <f>E71*J71</f>
        <v>14.742000000000001</v>
      </c>
      <c r="L71" s="189">
        <v>0</v>
      </c>
      <c r="M71" s="189">
        <f>E71*L71</f>
        <v>0</v>
      </c>
      <c r="N71" s="190"/>
      <c r="O71" s="195" t="s">
        <v>145</v>
      </c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>
        <v>21</v>
      </c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</row>
    <row r="72" spans="1:60" outlineLevel="1" x14ac:dyDescent="0.2">
      <c r="A72" s="193"/>
      <c r="B72" s="180"/>
      <c r="C72" s="245" t="s">
        <v>146</v>
      </c>
      <c r="D72" s="246"/>
      <c r="E72" s="247"/>
      <c r="F72" s="248"/>
      <c r="G72" s="249"/>
      <c r="H72" s="189"/>
      <c r="I72" s="189"/>
      <c r="J72" s="189"/>
      <c r="K72" s="189"/>
      <c r="L72" s="189"/>
      <c r="M72" s="189"/>
      <c r="N72" s="190"/>
      <c r="O72" s="195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7" t="str">
        <f>C72</f>
        <v>Žlaby, vpusti, čela, revizní žlaby</v>
      </c>
      <c r="BB72" s="176"/>
      <c r="BC72" s="176"/>
      <c r="BD72" s="176"/>
      <c r="BE72" s="176"/>
      <c r="BF72" s="176"/>
      <c r="BG72" s="176"/>
      <c r="BH72" s="176"/>
    </row>
    <row r="73" spans="1:60" outlineLevel="1" x14ac:dyDescent="0.2">
      <c r="A73" s="193"/>
      <c r="B73" s="180"/>
      <c r="C73" s="245" t="s">
        <v>147</v>
      </c>
      <c r="D73" s="246"/>
      <c r="E73" s="247"/>
      <c r="F73" s="248"/>
      <c r="G73" s="249"/>
      <c r="H73" s="189"/>
      <c r="I73" s="189"/>
      <c r="J73" s="189"/>
      <c r="K73" s="189"/>
      <c r="L73" s="189"/>
      <c r="M73" s="189"/>
      <c r="N73" s="190"/>
      <c r="O73" s="195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7" t="str">
        <f>C73</f>
        <v>včetně napojení na kanalizační potrubí</v>
      </c>
      <c r="BB73" s="176"/>
      <c r="BC73" s="176"/>
      <c r="BD73" s="176"/>
      <c r="BE73" s="176"/>
      <c r="BF73" s="176"/>
      <c r="BG73" s="176"/>
      <c r="BH73" s="176"/>
    </row>
    <row r="74" spans="1:60" outlineLevel="1" x14ac:dyDescent="0.2">
      <c r="A74" s="193"/>
      <c r="B74" s="180"/>
      <c r="C74" s="245" t="s">
        <v>148</v>
      </c>
      <c r="D74" s="246"/>
      <c r="E74" s="247"/>
      <c r="F74" s="248"/>
      <c r="G74" s="249"/>
      <c r="H74" s="189"/>
      <c r="I74" s="189"/>
      <c r="J74" s="189"/>
      <c r="K74" s="189"/>
      <c r="L74" s="189"/>
      <c r="M74" s="189"/>
      <c r="N74" s="190"/>
      <c r="O74" s="195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7" t="str">
        <f>C74</f>
        <v>beton C 25/30</v>
      </c>
      <c r="BB74" s="176"/>
      <c r="BC74" s="176"/>
      <c r="BD74" s="176"/>
      <c r="BE74" s="176"/>
      <c r="BF74" s="176"/>
      <c r="BG74" s="176"/>
      <c r="BH74" s="176"/>
    </row>
    <row r="75" spans="1:60" outlineLevel="1" x14ac:dyDescent="0.2">
      <c r="A75" s="193"/>
      <c r="B75" s="180"/>
      <c r="C75" s="215" t="s">
        <v>149</v>
      </c>
      <c r="D75" s="183"/>
      <c r="E75" s="186">
        <v>15</v>
      </c>
      <c r="F75" s="189"/>
      <c r="G75" s="189"/>
      <c r="H75" s="189"/>
      <c r="I75" s="189"/>
      <c r="J75" s="189"/>
      <c r="K75" s="189"/>
      <c r="L75" s="189"/>
      <c r="M75" s="189"/>
      <c r="N75" s="190"/>
      <c r="O75" s="195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</row>
    <row r="76" spans="1:60" outlineLevel="1" x14ac:dyDescent="0.2">
      <c r="A76" s="193"/>
      <c r="B76" s="180"/>
      <c r="C76" s="215" t="s">
        <v>150</v>
      </c>
      <c r="D76" s="183"/>
      <c r="E76" s="186">
        <v>12</v>
      </c>
      <c r="F76" s="189"/>
      <c r="G76" s="189"/>
      <c r="H76" s="189"/>
      <c r="I76" s="189"/>
      <c r="J76" s="189"/>
      <c r="K76" s="189"/>
      <c r="L76" s="189"/>
      <c r="M76" s="189"/>
      <c r="N76" s="190"/>
      <c r="O76" s="195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</row>
    <row r="77" spans="1:60" outlineLevel="1" x14ac:dyDescent="0.2">
      <c r="A77" s="193"/>
      <c r="B77" s="180"/>
      <c r="C77" s="250"/>
      <c r="D77" s="251"/>
      <c r="E77" s="252"/>
      <c r="F77" s="253"/>
      <c r="G77" s="254"/>
      <c r="H77" s="189"/>
      <c r="I77" s="189"/>
      <c r="J77" s="189"/>
      <c r="K77" s="189"/>
      <c r="L77" s="189"/>
      <c r="M77" s="189"/>
      <c r="N77" s="190"/>
      <c r="O77" s="195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</row>
    <row r="78" spans="1:60" outlineLevel="1" x14ac:dyDescent="0.2">
      <c r="A78" s="193">
        <v>13</v>
      </c>
      <c r="B78" s="180" t="s">
        <v>151</v>
      </c>
      <c r="C78" s="214" t="s">
        <v>152</v>
      </c>
      <c r="D78" s="182" t="s">
        <v>144</v>
      </c>
      <c r="E78" s="185">
        <v>17</v>
      </c>
      <c r="F78" s="191"/>
      <c r="G78" s="189">
        <f>E78*F78</f>
        <v>0</v>
      </c>
      <c r="H78" s="189">
        <v>21</v>
      </c>
      <c r="I78" s="189">
        <f>G78*(1+H78/100)</f>
        <v>0</v>
      </c>
      <c r="J78" s="189">
        <v>0.09</v>
      </c>
      <c r="K78" s="189">
        <f>E78*J78</f>
        <v>1.53</v>
      </c>
      <c r="L78" s="189">
        <v>0</v>
      </c>
      <c r="M78" s="189">
        <f>E78*L78</f>
        <v>0</v>
      </c>
      <c r="N78" s="190"/>
      <c r="O78" s="195" t="s">
        <v>145</v>
      </c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>
        <v>21</v>
      </c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</row>
    <row r="79" spans="1:60" outlineLevel="1" x14ac:dyDescent="0.2">
      <c r="A79" s="193"/>
      <c r="B79" s="180"/>
      <c r="C79" s="245" t="s">
        <v>153</v>
      </c>
      <c r="D79" s="246"/>
      <c r="E79" s="247"/>
      <c r="F79" s="248"/>
      <c r="G79" s="249"/>
      <c r="H79" s="189"/>
      <c r="I79" s="189"/>
      <c r="J79" s="189"/>
      <c r="K79" s="189"/>
      <c r="L79" s="189"/>
      <c r="M79" s="189"/>
      <c r="N79" s="190"/>
      <c r="O79" s="195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7" t="str">
        <f>C79</f>
        <v>žlab odvodňovací polymerický beton; monolitická konstr.; l = 1 000,0 mm; š = 260 mm; h = 330,0 mm; zatížení D 400, F 900; barva antracit</v>
      </c>
      <c r="BB79" s="176"/>
      <c r="BC79" s="176"/>
      <c r="BD79" s="176"/>
      <c r="BE79" s="176"/>
      <c r="BF79" s="176"/>
      <c r="BG79" s="176"/>
      <c r="BH79" s="176"/>
    </row>
    <row r="80" spans="1:60" outlineLevel="1" x14ac:dyDescent="0.2">
      <c r="A80" s="193"/>
      <c r="B80" s="180"/>
      <c r="C80" s="215" t="s">
        <v>154</v>
      </c>
      <c r="D80" s="183"/>
      <c r="E80" s="186">
        <v>10</v>
      </c>
      <c r="F80" s="189"/>
      <c r="G80" s="189"/>
      <c r="H80" s="189"/>
      <c r="I80" s="189"/>
      <c r="J80" s="189"/>
      <c r="K80" s="189"/>
      <c r="L80" s="189"/>
      <c r="M80" s="189"/>
      <c r="N80" s="190"/>
      <c r="O80" s="195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</row>
    <row r="81" spans="1:60" outlineLevel="1" x14ac:dyDescent="0.2">
      <c r="A81" s="193"/>
      <c r="B81" s="180"/>
      <c r="C81" s="215" t="s">
        <v>155</v>
      </c>
      <c r="D81" s="183"/>
      <c r="E81" s="186">
        <v>7</v>
      </c>
      <c r="F81" s="189"/>
      <c r="G81" s="189"/>
      <c r="H81" s="189"/>
      <c r="I81" s="189"/>
      <c r="J81" s="189"/>
      <c r="K81" s="189"/>
      <c r="L81" s="189"/>
      <c r="M81" s="189"/>
      <c r="N81" s="190"/>
      <c r="O81" s="195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</row>
    <row r="82" spans="1:60" outlineLevel="1" x14ac:dyDescent="0.2">
      <c r="A82" s="193"/>
      <c r="B82" s="180"/>
      <c r="C82" s="250"/>
      <c r="D82" s="251"/>
      <c r="E82" s="252"/>
      <c r="F82" s="253"/>
      <c r="G82" s="254"/>
      <c r="H82" s="189"/>
      <c r="I82" s="189"/>
      <c r="J82" s="189"/>
      <c r="K82" s="189"/>
      <c r="L82" s="189"/>
      <c r="M82" s="189"/>
      <c r="N82" s="190"/>
      <c r="O82" s="195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</row>
    <row r="83" spans="1:60" outlineLevel="1" x14ac:dyDescent="0.2">
      <c r="A83" s="193">
        <v>14</v>
      </c>
      <c r="B83" s="180" t="s">
        <v>156</v>
      </c>
      <c r="C83" s="214" t="s">
        <v>157</v>
      </c>
      <c r="D83" s="182" t="s">
        <v>144</v>
      </c>
      <c r="E83" s="185">
        <v>2</v>
      </c>
      <c r="F83" s="191"/>
      <c r="G83" s="189">
        <f>E83*F83</f>
        <v>0</v>
      </c>
      <c r="H83" s="189">
        <v>21</v>
      </c>
      <c r="I83" s="189">
        <f>G83*(1+H83/100)</f>
        <v>0</v>
      </c>
      <c r="J83" s="189">
        <v>5.16E-2</v>
      </c>
      <c r="K83" s="189">
        <f>E83*J83</f>
        <v>0.1032</v>
      </c>
      <c r="L83" s="189">
        <v>0</v>
      </c>
      <c r="M83" s="189">
        <f>E83*L83</f>
        <v>0</v>
      </c>
      <c r="N83" s="190"/>
      <c r="O83" s="195" t="s">
        <v>145</v>
      </c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>
        <v>21</v>
      </c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</row>
    <row r="84" spans="1:60" ht="22.5" outlineLevel="1" x14ac:dyDescent="0.2">
      <c r="A84" s="193"/>
      <c r="B84" s="180"/>
      <c r="C84" s="245" t="s">
        <v>158</v>
      </c>
      <c r="D84" s="246"/>
      <c r="E84" s="247"/>
      <c r="F84" s="248"/>
      <c r="G84" s="249"/>
      <c r="H84" s="189"/>
      <c r="I84" s="189"/>
      <c r="J84" s="189"/>
      <c r="K84" s="189"/>
      <c r="L84" s="189"/>
      <c r="M84" s="189"/>
      <c r="N84" s="190"/>
      <c r="O84" s="195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7" t="str">
        <f>C84</f>
        <v>žlab odvodňovací polymerický beton; s revizním otvorem, monolitická konstr.; l = 660,0 mm; š = 260 mm; h = 330,0 mm; zatížení D 400, F 900; barva černá; rošt litina</v>
      </c>
      <c r="BB84" s="176"/>
      <c r="BC84" s="176"/>
      <c r="BD84" s="176"/>
      <c r="BE84" s="176"/>
      <c r="BF84" s="176"/>
      <c r="BG84" s="176"/>
      <c r="BH84" s="176"/>
    </row>
    <row r="85" spans="1:60" outlineLevel="1" x14ac:dyDescent="0.2">
      <c r="A85" s="193"/>
      <c r="B85" s="180"/>
      <c r="C85" s="215" t="s">
        <v>159</v>
      </c>
      <c r="D85" s="183"/>
      <c r="E85" s="186">
        <v>1</v>
      </c>
      <c r="F85" s="189"/>
      <c r="G85" s="189"/>
      <c r="H85" s="189"/>
      <c r="I85" s="189"/>
      <c r="J85" s="189"/>
      <c r="K85" s="189"/>
      <c r="L85" s="189"/>
      <c r="M85" s="189"/>
      <c r="N85" s="190"/>
      <c r="O85" s="195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</row>
    <row r="86" spans="1:60" outlineLevel="1" x14ac:dyDescent="0.2">
      <c r="A86" s="193"/>
      <c r="B86" s="180"/>
      <c r="C86" s="215" t="s">
        <v>160</v>
      </c>
      <c r="D86" s="183"/>
      <c r="E86" s="186">
        <v>1</v>
      </c>
      <c r="F86" s="189"/>
      <c r="G86" s="189"/>
      <c r="H86" s="189"/>
      <c r="I86" s="189"/>
      <c r="J86" s="189"/>
      <c r="K86" s="189"/>
      <c r="L86" s="189"/>
      <c r="M86" s="189"/>
      <c r="N86" s="190"/>
      <c r="O86" s="195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</row>
    <row r="87" spans="1:60" outlineLevel="1" x14ac:dyDescent="0.2">
      <c r="A87" s="193"/>
      <c r="B87" s="180"/>
      <c r="C87" s="250"/>
      <c r="D87" s="251"/>
      <c r="E87" s="252"/>
      <c r="F87" s="253"/>
      <c r="G87" s="254"/>
      <c r="H87" s="189"/>
      <c r="I87" s="189"/>
      <c r="J87" s="189"/>
      <c r="K87" s="189"/>
      <c r="L87" s="189"/>
      <c r="M87" s="189"/>
      <c r="N87" s="190"/>
      <c r="O87" s="195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</row>
    <row r="88" spans="1:60" outlineLevel="1" x14ac:dyDescent="0.2">
      <c r="A88" s="193">
        <v>15</v>
      </c>
      <c r="B88" s="180" t="s">
        <v>161</v>
      </c>
      <c r="C88" s="214" t="s">
        <v>162</v>
      </c>
      <c r="D88" s="182" t="s">
        <v>144</v>
      </c>
      <c r="E88" s="185">
        <v>2</v>
      </c>
      <c r="F88" s="191"/>
      <c r="G88" s="189">
        <f>E88*F88</f>
        <v>0</v>
      </c>
      <c r="H88" s="189">
        <v>21</v>
      </c>
      <c r="I88" s="189">
        <f>G88*(1+H88/100)</f>
        <v>0</v>
      </c>
      <c r="J88" s="189">
        <v>4.8000000000000001E-2</v>
      </c>
      <c r="K88" s="189">
        <f>E88*J88</f>
        <v>9.6000000000000002E-2</v>
      </c>
      <c r="L88" s="189">
        <v>0</v>
      </c>
      <c r="M88" s="189">
        <f>E88*L88</f>
        <v>0</v>
      </c>
      <c r="N88" s="190"/>
      <c r="O88" s="195" t="s">
        <v>145</v>
      </c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>
        <v>21</v>
      </c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</row>
    <row r="89" spans="1:60" ht="22.5" outlineLevel="1" x14ac:dyDescent="0.2">
      <c r="A89" s="193"/>
      <c r="B89" s="180"/>
      <c r="C89" s="245" t="s">
        <v>163</v>
      </c>
      <c r="D89" s="246"/>
      <c r="E89" s="247"/>
      <c r="F89" s="248"/>
      <c r="G89" s="249"/>
      <c r="H89" s="189"/>
      <c r="I89" s="189"/>
      <c r="J89" s="189"/>
      <c r="K89" s="189"/>
      <c r="L89" s="189"/>
      <c r="M89" s="189"/>
      <c r="N89" s="190"/>
      <c r="O89" s="195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7" t="str">
        <f>C89</f>
        <v>vpust žlabová vrchní díl; polymerický beton; l = 660 mm; š = 260 mm; h = 330 mm; hrana litinová; zatížení D 400, F 900; rošt litina, přechodová deska, barva černá</v>
      </c>
      <c r="BB89" s="176"/>
      <c r="BC89" s="176"/>
      <c r="BD89" s="176"/>
      <c r="BE89" s="176"/>
      <c r="BF89" s="176"/>
      <c r="BG89" s="176"/>
      <c r="BH89" s="176"/>
    </row>
    <row r="90" spans="1:60" outlineLevel="1" x14ac:dyDescent="0.2">
      <c r="A90" s="193"/>
      <c r="B90" s="180"/>
      <c r="C90" s="215" t="s">
        <v>159</v>
      </c>
      <c r="D90" s="183"/>
      <c r="E90" s="186">
        <v>1</v>
      </c>
      <c r="F90" s="189"/>
      <c r="G90" s="189"/>
      <c r="H90" s="189"/>
      <c r="I90" s="189"/>
      <c r="J90" s="189"/>
      <c r="K90" s="189"/>
      <c r="L90" s="189"/>
      <c r="M90" s="189"/>
      <c r="N90" s="190"/>
      <c r="O90" s="195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</row>
    <row r="91" spans="1:60" outlineLevel="1" x14ac:dyDescent="0.2">
      <c r="A91" s="193"/>
      <c r="B91" s="180"/>
      <c r="C91" s="215" t="s">
        <v>160</v>
      </c>
      <c r="D91" s="183"/>
      <c r="E91" s="186">
        <v>1</v>
      </c>
      <c r="F91" s="189"/>
      <c r="G91" s="189"/>
      <c r="H91" s="189"/>
      <c r="I91" s="189"/>
      <c r="J91" s="189"/>
      <c r="K91" s="189"/>
      <c r="L91" s="189"/>
      <c r="M91" s="189"/>
      <c r="N91" s="190"/>
      <c r="O91" s="195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</row>
    <row r="92" spans="1:60" outlineLevel="1" x14ac:dyDescent="0.2">
      <c r="A92" s="193"/>
      <c r="B92" s="180"/>
      <c r="C92" s="250"/>
      <c r="D92" s="251"/>
      <c r="E92" s="252"/>
      <c r="F92" s="253"/>
      <c r="G92" s="254"/>
      <c r="H92" s="189"/>
      <c r="I92" s="189"/>
      <c r="J92" s="189"/>
      <c r="K92" s="189"/>
      <c r="L92" s="189"/>
      <c r="M92" s="189"/>
      <c r="N92" s="190"/>
      <c r="O92" s="195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</row>
    <row r="93" spans="1:60" ht="22.5" outlineLevel="1" x14ac:dyDescent="0.2">
      <c r="A93" s="193">
        <v>16</v>
      </c>
      <c r="B93" s="180" t="s">
        <v>164</v>
      </c>
      <c r="C93" s="214" t="s">
        <v>165</v>
      </c>
      <c r="D93" s="182" t="s">
        <v>144</v>
      </c>
      <c r="E93" s="185">
        <v>2</v>
      </c>
      <c r="F93" s="191"/>
      <c r="G93" s="189">
        <f>E93*F93</f>
        <v>0</v>
      </c>
      <c r="H93" s="189">
        <v>21</v>
      </c>
      <c r="I93" s="189">
        <f>G93*(1+H93/100)</f>
        <v>0</v>
      </c>
      <c r="J93" s="189">
        <v>2.6499999999999999E-2</v>
      </c>
      <c r="K93" s="189">
        <f>E93*J93</f>
        <v>5.2999999999999999E-2</v>
      </c>
      <c r="L93" s="189">
        <v>0</v>
      </c>
      <c r="M93" s="189">
        <f>E93*L93</f>
        <v>0</v>
      </c>
      <c r="N93" s="190" t="s">
        <v>166</v>
      </c>
      <c r="O93" s="195" t="s">
        <v>90</v>
      </c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>
        <v>21</v>
      </c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</row>
    <row r="94" spans="1:60" outlineLevel="1" x14ac:dyDescent="0.2">
      <c r="A94" s="193"/>
      <c r="B94" s="180"/>
      <c r="C94" s="245" t="s">
        <v>165</v>
      </c>
      <c r="D94" s="246"/>
      <c r="E94" s="247"/>
      <c r="F94" s="248"/>
      <c r="G94" s="249"/>
      <c r="H94" s="189"/>
      <c r="I94" s="189"/>
      <c r="J94" s="189"/>
      <c r="K94" s="189"/>
      <c r="L94" s="189"/>
      <c r="M94" s="189"/>
      <c r="N94" s="190"/>
      <c r="O94" s="195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7" t="str">
        <f>C94</f>
        <v>vpust žlabová odtok DN 150; spodní díl; polymerický beton; l = 500 mm; š = 230 mm; h = 365 mm; zatížení D 400, F 900</v>
      </c>
      <c r="BB94" s="176"/>
      <c r="BC94" s="176"/>
      <c r="BD94" s="176"/>
      <c r="BE94" s="176"/>
      <c r="BF94" s="176"/>
      <c r="BG94" s="176"/>
      <c r="BH94" s="176"/>
    </row>
    <row r="95" spans="1:60" outlineLevel="1" x14ac:dyDescent="0.2">
      <c r="A95" s="193"/>
      <c r="B95" s="180"/>
      <c r="C95" s="215" t="s">
        <v>159</v>
      </c>
      <c r="D95" s="183"/>
      <c r="E95" s="186">
        <v>1</v>
      </c>
      <c r="F95" s="189"/>
      <c r="G95" s="189"/>
      <c r="H95" s="189"/>
      <c r="I95" s="189"/>
      <c r="J95" s="189"/>
      <c r="K95" s="189"/>
      <c r="L95" s="189"/>
      <c r="M95" s="189"/>
      <c r="N95" s="190"/>
      <c r="O95" s="195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</row>
    <row r="96" spans="1:60" outlineLevel="1" x14ac:dyDescent="0.2">
      <c r="A96" s="193"/>
      <c r="B96" s="180"/>
      <c r="C96" s="215" t="s">
        <v>160</v>
      </c>
      <c r="D96" s="183"/>
      <c r="E96" s="186">
        <v>1</v>
      </c>
      <c r="F96" s="189"/>
      <c r="G96" s="189"/>
      <c r="H96" s="189"/>
      <c r="I96" s="189"/>
      <c r="J96" s="189"/>
      <c r="K96" s="189"/>
      <c r="L96" s="189"/>
      <c r="M96" s="189"/>
      <c r="N96" s="190"/>
      <c r="O96" s="195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</row>
    <row r="97" spans="1:60" outlineLevel="1" x14ac:dyDescent="0.2">
      <c r="A97" s="193"/>
      <c r="B97" s="180"/>
      <c r="C97" s="250"/>
      <c r="D97" s="251"/>
      <c r="E97" s="252"/>
      <c r="F97" s="253"/>
      <c r="G97" s="254"/>
      <c r="H97" s="189"/>
      <c r="I97" s="189"/>
      <c r="J97" s="189"/>
      <c r="K97" s="189"/>
      <c r="L97" s="189"/>
      <c r="M97" s="189"/>
      <c r="N97" s="190"/>
      <c r="O97" s="195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</row>
    <row r="98" spans="1:60" outlineLevel="1" x14ac:dyDescent="0.2">
      <c r="A98" s="193">
        <v>17</v>
      </c>
      <c r="B98" s="180" t="s">
        <v>167</v>
      </c>
      <c r="C98" s="214" t="s">
        <v>168</v>
      </c>
      <c r="D98" s="182" t="s">
        <v>144</v>
      </c>
      <c r="E98" s="185">
        <v>2</v>
      </c>
      <c r="F98" s="191"/>
      <c r="G98" s="189">
        <f>E98*F98</f>
        <v>0</v>
      </c>
      <c r="H98" s="189">
        <v>21</v>
      </c>
      <c r="I98" s="189">
        <f>G98*(1+H98/100)</f>
        <v>0</v>
      </c>
      <c r="J98" s="189">
        <v>8.9999999999999993E-3</v>
      </c>
      <c r="K98" s="189">
        <f>E98*J98</f>
        <v>1.7999999999999999E-2</v>
      </c>
      <c r="L98" s="189">
        <v>0</v>
      </c>
      <c r="M98" s="189">
        <f>E98*L98</f>
        <v>0</v>
      </c>
      <c r="N98" s="190"/>
      <c r="O98" s="195" t="s">
        <v>145</v>
      </c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>
        <v>21</v>
      </c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</row>
    <row r="99" spans="1:60" outlineLevel="1" x14ac:dyDescent="0.2">
      <c r="A99" s="193"/>
      <c r="B99" s="180"/>
      <c r="C99" s="245" t="s">
        <v>169</v>
      </c>
      <c r="D99" s="246"/>
      <c r="E99" s="247"/>
      <c r="F99" s="248"/>
      <c r="G99" s="249"/>
      <c r="H99" s="189"/>
      <c r="I99" s="189"/>
      <c r="J99" s="189"/>
      <c r="K99" s="189"/>
      <c r="L99" s="189"/>
      <c r="M99" s="189"/>
      <c r="N99" s="190"/>
      <c r="O99" s="195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7" t="str">
        <f>C99</f>
        <v>stěna čelní na začátek žlabu; polymerický beton; š. žlabu 20,0 cm; stavební výška 33,0 cm, barva černá</v>
      </c>
      <c r="BB99" s="176"/>
      <c r="BC99" s="176"/>
      <c r="BD99" s="176"/>
      <c r="BE99" s="176"/>
      <c r="BF99" s="176"/>
      <c r="BG99" s="176"/>
      <c r="BH99" s="176"/>
    </row>
    <row r="100" spans="1:60" outlineLevel="1" x14ac:dyDescent="0.2">
      <c r="A100" s="193"/>
      <c r="B100" s="180"/>
      <c r="C100" s="215" t="s">
        <v>159</v>
      </c>
      <c r="D100" s="183"/>
      <c r="E100" s="186">
        <v>1</v>
      </c>
      <c r="F100" s="189"/>
      <c r="G100" s="189"/>
      <c r="H100" s="189"/>
      <c r="I100" s="189"/>
      <c r="J100" s="189"/>
      <c r="K100" s="189"/>
      <c r="L100" s="189"/>
      <c r="M100" s="189"/>
      <c r="N100" s="190"/>
      <c r="O100" s="195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</row>
    <row r="101" spans="1:60" outlineLevel="1" x14ac:dyDescent="0.2">
      <c r="A101" s="193"/>
      <c r="B101" s="180"/>
      <c r="C101" s="215" t="s">
        <v>160</v>
      </c>
      <c r="D101" s="183"/>
      <c r="E101" s="186">
        <v>1</v>
      </c>
      <c r="F101" s="189"/>
      <c r="G101" s="189"/>
      <c r="H101" s="189"/>
      <c r="I101" s="189"/>
      <c r="J101" s="189"/>
      <c r="K101" s="189"/>
      <c r="L101" s="189"/>
      <c r="M101" s="189"/>
      <c r="N101" s="190"/>
      <c r="O101" s="195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76"/>
      <c r="BB101" s="176"/>
      <c r="BC101" s="176"/>
      <c r="BD101" s="176"/>
      <c r="BE101" s="176"/>
      <c r="BF101" s="176"/>
      <c r="BG101" s="176"/>
      <c r="BH101" s="176"/>
    </row>
    <row r="102" spans="1:60" outlineLevel="1" x14ac:dyDescent="0.2">
      <c r="A102" s="193"/>
      <c r="B102" s="180"/>
      <c r="C102" s="250"/>
      <c r="D102" s="251"/>
      <c r="E102" s="252"/>
      <c r="F102" s="253"/>
      <c r="G102" s="254"/>
      <c r="H102" s="189"/>
      <c r="I102" s="189"/>
      <c r="J102" s="189"/>
      <c r="K102" s="189"/>
      <c r="L102" s="189"/>
      <c r="M102" s="189"/>
      <c r="N102" s="190"/>
      <c r="O102" s="195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</row>
    <row r="103" spans="1:60" outlineLevel="1" x14ac:dyDescent="0.2">
      <c r="A103" s="193">
        <v>18</v>
      </c>
      <c r="B103" s="180" t="s">
        <v>170</v>
      </c>
      <c r="C103" s="214" t="s">
        <v>171</v>
      </c>
      <c r="D103" s="182" t="s">
        <v>144</v>
      </c>
      <c r="E103" s="185">
        <v>2</v>
      </c>
      <c r="F103" s="191"/>
      <c r="G103" s="189">
        <f>E103*F103</f>
        <v>0</v>
      </c>
      <c r="H103" s="189">
        <v>21</v>
      </c>
      <c r="I103" s="189">
        <f>G103*(1+H103/100)</f>
        <v>0</v>
      </c>
      <c r="J103" s="189">
        <v>8.8000000000000005E-3</v>
      </c>
      <c r="K103" s="189">
        <f>E103*J103</f>
        <v>1.7600000000000001E-2</v>
      </c>
      <c r="L103" s="189">
        <v>0</v>
      </c>
      <c r="M103" s="189">
        <f>E103*L103</f>
        <v>0</v>
      </c>
      <c r="N103" s="190"/>
      <c r="O103" s="195" t="s">
        <v>145</v>
      </c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>
        <v>21</v>
      </c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</row>
    <row r="104" spans="1:60" outlineLevel="1" x14ac:dyDescent="0.2">
      <c r="A104" s="193"/>
      <c r="B104" s="180"/>
      <c r="C104" s="245" t="s">
        <v>172</v>
      </c>
      <c r="D104" s="246"/>
      <c r="E104" s="247"/>
      <c r="F104" s="248"/>
      <c r="G104" s="249"/>
      <c r="H104" s="189"/>
      <c r="I104" s="189"/>
      <c r="J104" s="189"/>
      <c r="K104" s="189"/>
      <c r="L104" s="189"/>
      <c r="M104" s="189"/>
      <c r="N104" s="190"/>
      <c r="O104" s="195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7" t="str">
        <f>C104</f>
        <v>stěna čelní na konec žlabu; polymerický beton; š. žlabu 20,0 cm; stavební výška 33,0 cm, barva černá</v>
      </c>
      <c r="BB104" s="176"/>
      <c r="BC104" s="176"/>
      <c r="BD104" s="176"/>
      <c r="BE104" s="176"/>
      <c r="BF104" s="176"/>
      <c r="BG104" s="176"/>
      <c r="BH104" s="176"/>
    </row>
    <row r="105" spans="1:60" outlineLevel="1" x14ac:dyDescent="0.2">
      <c r="A105" s="193"/>
      <c r="B105" s="180"/>
      <c r="C105" s="215" t="s">
        <v>159</v>
      </c>
      <c r="D105" s="183"/>
      <c r="E105" s="186">
        <v>1</v>
      </c>
      <c r="F105" s="189"/>
      <c r="G105" s="189"/>
      <c r="H105" s="189"/>
      <c r="I105" s="189"/>
      <c r="J105" s="189"/>
      <c r="K105" s="189"/>
      <c r="L105" s="189"/>
      <c r="M105" s="189"/>
      <c r="N105" s="190"/>
      <c r="O105" s="195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</row>
    <row r="106" spans="1:60" outlineLevel="1" x14ac:dyDescent="0.2">
      <c r="A106" s="193"/>
      <c r="B106" s="180"/>
      <c r="C106" s="215" t="s">
        <v>160</v>
      </c>
      <c r="D106" s="183"/>
      <c r="E106" s="186">
        <v>1</v>
      </c>
      <c r="F106" s="189"/>
      <c r="G106" s="189"/>
      <c r="H106" s="189"/>
      <c r="I106" s="189"/>
      <c r="J106" s="189"/>
      <c r="K106" s="189"/>
      <c r="L106" s="189"/>
      <c r="M106" s="189"/>
      <c r="N106" s="190"/>
      <c r="O106" s="195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</row>
    <row r="107" spans="1:60" outlineLevel="1" x14ac:dyDescent="0.2">
      <c r="A107" s="193"/>
      <c r="B107" s="180"/>
      <c r="C107" s="250"/>
      <c r="D107" s="251"/>
      <c r="E107" s="252"/>
      <c r="F107" s="253"/>
      <c r="G107" s="254"/>
      <c r="H107" s="189"/>
      <c r="I107" s="189"/>
      <c r="J107" s="189"/>
      <c r="K107" s="189"/>
      <c r="L107" s="189"/>
      <c r="M107" s="189"/>
      <c r="N107" s="190"/>
      <c r="O107" s="195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6"/>
    </row>
    <row r="108" spans="1:60" x14ac:dyDescent="0.2">
      <c r="A108" s="192" t="s">
        <v>83</v>
      </c>
      <c r="B108" s="179" t="s">
        <v>173</v>
      </c>
      <c r="C108" s="213" t="s">
        <v>174</v>
      </c>
      <c r="D108" s="181"/>
      <c r="E108" s="184"/>
      <c r="F108" s="260">
        <f>SUM(G109:G120)</f>
        <v>0</v>
      </c>
      <c r="G108" s="261"/>
      <c r="H108" s="187"/>
      <c r="I108" s="187">
        <f>SUM(I109:I120)</f>
        <v>0</v>
      </c>
      <c r="J108" s="187"/>
      <c r="K108" s="187">
        <f>SUM(K109:K120)</f>
        <v>4.9701000000000004</v>
      </c>
      <c r="L108" s="187"/>
      <c r="M108" s="187">
        <f>SUM(M109:M120)</f>
        <v>0</v>
      </c>
      <c r="N108" s="188"/>
      <c r="O108" s="194"/>
    </row>
    <row r="109" spans="1:60" outlineLevel="1" x14ac:dyDescent="0.2">
      <c r="A109" s="193"/>
      <c r="B109" s="262" t="s">
        <v>175</v>
      </c>
      <c r="C109" s="263"/>
      <c r="D109" s="264"/>
      <c r="E109" s="265"/>
      <c r="F109" s="266"/>
      <c r="G109" s="267"/>
      <c r="H109" s="189"/>
      <c r="I109" s="189"/>
      <c r="J109" s="189"/>
      <c r="K109" s="189">
        <v>1</v>
      </c>
      <c r="L109" s="189"/>
      <c r="M109" s="189"/>
      <c r="N109" s="190"/>
      <c r="O109" s="195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  <c r="AZ109" s="176"/>
      <c r="BA109" s="176"/>
      <c r="BB109" s="176"/>
      <c r="BC109" s="176"/>
      <c r="BD109" s="176"/>
      <c r="BE109" s="176"/>
      <c r="BF109" s="176"/>
      <c r="BG109" s="176"/>
      <c r="BH109" s="176"/>
    </row>
    <row r="110" spans="1:60" outlineLevel="1" x14ac:dyDescent="0.2">
      <c r="A110" s="193"/>
      <c r="B110" s="268" t="s">
        <v>176</v>
      </c>
      <c r="C110" s="269"/>
      <c r="D110" s="270"/>
      <c r="E110" s="271"/>
      <c r="F110" s="272"/>
      <c r="G110" s="273"/>
      <c r="H110" s="189"/>
      <c r="I110" s="189"/>
      <c r="J110" s="189"/>
      <c r="K110" s="189"/>
      <c r="L110" s="189"/>
      <c r="M110" s="189"/>
      <c r="N110" s="190"/>
      <c r="O110" s="195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</row>
    <row r="111" spans="1:60" ht="22.5" outlineLevel="1" x14ac:dyDescent="0.2">
      <c r="A111" s="193">
        <v>19</v>
      </c>
      <c r="B111" s="180" t="s">
        <v>177</v>
      </c>
      <c r="C111" s="214" t="s">
        <v>178</v>
      </c>
      <c r="D111" s="182" t="s">
        <v>179</v>
      </c>
      <c r="E111" s="185">
        <v>10</v>
      </c>
      <c r="F111" s="191"/>
      <c r="G111" s="189">
        <f>E111*F111</f>
        <v>0</v>
      </c>
      <c r="H111" s="189">
        <v>21</v>
      </c>
      <c r="I111" s="189">
        <f>G111*(1+H111/100)</f>
        <v>0</v>
      </c>
      <c r="J111" s="189">
        <v>1.73E-3</v>
      </c>
      <c r="K111" s="189">
        <f>E111*J111</f>
        <v>1.7299999999999999E-2</v>
      </c>
      <c r="L111" s="189">
        <v>0</v>
      </c>
      <c r="M111" s="189">
        <f>E111*L111</f>
        <v>0</v>
      </c>
      <c r="N111" s="190" t="s">
        <v>180</v>
      </c>
      <c r="O111" s="195" t="s">
        <v>90</v>
      </c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>
        <v>21</v>
      </c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/>
      <c r="BB111" s="176"/>
      <c r="BC111" s="176"/>
      <c r="BD111" s="176"/>
      <c r="BE111" s="176"/>
      <c r="BF111" s="176"/>
      <c r="BG111" s="176"/>
      <c r="BH111" s="176"/>
    </row>
    <row r="112" spans="1:60" outlineLevel="1" x14ac:dyDescent="0.2">
      <c r="A112" s="193"/>
      <c r="B112" s="180"/>
      <c r="C112" s="215" t="s">
        <v>181</v>
      </c>
      <c r="D112" s="183"/>
      <c r="E112" s="186">
        <v>10</v>
      </c>
      <c r="F112" s="189"/>
      <c r="G112" s="189"/>
      <c r="H112" s="189"/>
      <c r="I112" s="189"/>
      <c r="J112" s="189"/>
      <c r="K112" s="189"/>
      <c r="L112" s="189"/>
      <c r="M112" s="189"/>
      <c r="N112" s="190"/>
      <c r="O112" s="195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6"/>
      <c r="AP112" s="176"/>
      <c r="AQ112" s="176"/>
      <c r="AR112" s="176"/>
      <c r="AS112" s="176"/>
      <c r="AT112" s="176"/>
      <c r="AU112" s="176"/>
      <c r="AV112" s="176"/>
      <c r="AW112" s="176"/>
      <c r="AX112" s="176"/>
      <c r="AY112" s="176"/>
      <c r="AZ112" s="176"/>
      <c r="BA112" s="176"/>
      <c r="BB112" s="176"/>
      <c r="BC112" s="176"/>
      <c r="BD112" s="176"/>
      <c r="BE112" s="176"/>
      <c r="BF112" s="176"/>
      <c r="BG112" s="176"/>
      <c r="BH112" s="176"/>
    </row>
    <row r="113" spans="1:60" outlineLevel="1" x14ac:dyDescent="0.2">
      <c r="A113" s="193"/>
      <c r="B113" s="180"/>
      <c r="C113" s="250"/>
      <c r="D113" s="251"/>
      <c r="E113" s="252"/>
      <c r="F113" s="253"/>
      <c r="G113" s="254"/>
      <c r="H113" s="189"/>
      <c r="I113" s="189"/>
      <c r="J113" s="189"/>
      <c r="K113" s="189"/>
      <c r="L113" s="189"/>
      <c r="M113" s="189"/>
      <c r="N113" s="190"/>
      <c r="O113" s="195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  <c r="BF113" s="176"/>
      <c r="BG113" s="176"/>
      <c r="BH113" s="176"/>
    </row>
    <row r="114" spans="1:60" outlineLevel="1" x14ac:dyDescent="0.2">
      <c r="A114" s="193"/>
      <c r="B114" s="268" t="s">
        <v>182</v>
      </c>
      <c r="C114" s="269"/>
      <c r="D114" s="270"/>
      <c r="E114" s="271"/>
      <c r="F114" s="272"/>
      <c r="G114" s="273"/>
      <c r="H114" s="189"/>
      <c r="I114" s="189"/>
      <c r="J114" s="189"/>
      <c r="K114" s="189">
        <v>1</v>
      </c>
      <c r="L114" s="189"/>
      <c r="M114" s="189"/>
      <c r="N114" s="190"/>
      <c r="O114" s="195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</row>
    <row r="115" spans="1:60" outlineLevel="1" x14ac:dyDescent="0.2">
      <c r="A115" s="193"/>
      <c r="B115" s="268" t="s">
        <v>183</v>
      </c>
      <c r="C115" s="269"/>
      <c r="D115" s="270"/>
      <c r="E115" s="271"/>
      <c r="F115" s="272"/>
      <c r="G115" s="273"/>
      <c r="H115" s="189"/>
      <c r="I115" s="189"/>
      <c r="J115" s="189"/>
      <c r="K115" s="189"/>
      <c r="L115" s="189"/>
      <c r="M115" s="189"/>
      <c r="N115" s="190"/>
      <c r="O115" s="195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</row>
    <row r="116" spans="1:60" outlineLevel="1" x14ac:dyDescent="0.2">
      <c r="A116" s="193"/>
      <c r="B116" s="268" t="s">
        <v>184</v>
      </c>
      <c r="C116" s="269"/>
      <c r="D116" s="270"/>
      <c r="E116" s="271"/>
      <c r="F116" s="272"/>
      <c r="G116" s="273"/>
      <c r="H116" s="189"/>
      <c r="I116" s="189"/>
      <c r="J116" s="189"/>
      <c r="K116" s="189">
        <v>2</v>
      </c>
      <c r="L116" s="189"/>
      <c r="M116" s="189"/>
      <c r="N116" s="190"/>
      <c r="O116" s="195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</row>
    <row r="117" spans="1:60" outlineLevel="1" x14ac:dyDescent="0.2">
      <c r="A117" s="193">
        <v>20</v>
      </c>
      <c r="B117" s="180" t="s">
        <v>185</v>
      </c>
      <c r="C117" s="214" t="s">
        <v>186</v>
      </c>
      <c r="D117" s="182" t="s">
        <v>144</v>
      </c>
      <c r="E117" s="185">
        <v>1</v>
      </c>
      <c r="F117" s="191"/>
      <c r="G117" s="189">
        <f>E117*F117</f>
        <v>0</v>
      </c>
      <c r="H117" s="189">
        <v>21</v>
      </c>
      <c r="I117" s="189">
        <f>G117*(1+H117/100)</f>
        <v>0</v>
      </c>
      <c r="J117" s="189">
        <v>0.14494000000000001</v>
      </c>
      <c r="K117" s="189">
        <f>E117*J117</f>
        <v>0.14494000000000001</v>
      </c>
      <c r="L117" s="189">
        <v>0</v>
      </c>
      <c r="M117" s="189">
        <f>E117*L117</f>
        <v>0</v>
      </c>
      <c r="N117" s="190" t="s">
        <v>180</v>
      </c>
      <c r="O117" s="195" t="s">
        <v>90</v>
      </c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>
        <v>21</v>
      </c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6"/>
      <c r="BH117" s="176"/>
    </row>
    <row r="118" spans="1:60" outlineLevel="1" x14ac:dyDescent="0.2">
      <c r="A118" s="193"/>
      <c r="B118" s="180"/>
      <c r="C118" s="250"/>
      <c r="D118" s="251"/>
      <c r="E118" s="252"/>
      <c r="F118" s="253"/>
      <c r="G118" s="254"/>
      <c r="H118" s="189"/>
      <c r="I118" s="189"/>
      <c r="J118" s="189"/>
      <c r="K118" s="189"/>
      <c r="L118" s="189"/>
      <c r="M118" s="189"/>
      <c r="N118" s="190"/>
      <c r="O118" s="195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6"/>
      <c r="BB118" s="176"/>
      <c r="BC118" s="176"/>
      <c r="BD118" s="176"/>
      <c r="BE118" s="176"/>
      <c r="BF118" s="176"/>
      <c r="BG118" s="176"/>
      <c r="BH118" s="176"/>
    </row>
    <row r="119" spans="1:60" ht="22.5" outlineLevel="1" x14ac:dyDescent="0.2">
      <c r="A119" s="193">
        <v>21</v>
      </c>
      <c r="B119" s="180" t="s">
        <v>187</v>
      </c>
      <c r="C119" s="214" t="s">
        <v>188</v>
      </c>
      <c r="D119" s="182" t="s">
        <v>189</v>
      </c>
      <c r="E119" s="185">
        <v>1</v>
      </c>
      <c r="F119" s="191"/>
      <c r="G119" s="189">
        <f>E119*F119</f>
        <v>0</v>
      </c>
      <c r="H119" s="189">
        <v>21</v>
      </c>
      <c r="I119" s="189">
        <f>G119*(1+H119/100)</f>
        <v>0</v>
      </c>
      <c r="J119" s="189">
        <v>0.80786000000000002</v>
      </c>
      <c r="K119" s="189">
        <f>E119*J119</f>
        <v>0.80786000000000002</v>
      </c>
      <c r="L119" s="189">
        <v>0</v>
      </c>
      <c r="M119" s="189">
        <f>E119*L119</f>
        <v>0</v>
      </c>
      <c r="N119" s="190"/>
      <c r="O119" s="195" t="s">
        <v>145</v>
      </c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>
        <v>21</v>
      </c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6"/>
      <c r="BD119" s="176"/>
      <c r="BE119" s="176"/>
      <c r="BF119" s="176"/>
      <c r="BG119" s="176"/>
      <c r="BH119" s="176"/>
    </row>
    <row r="120" spans="1:60" outlineLevel="1" x14ac:dyDescent="0.2">
      <c r="A120" s="193"/>
      <c r="B120" s="180"/>
      <c r="C120" s="250"/>
      <c r="D120" s="251"/>
      <c r="E120" s="252"/>
      <c r="F120" s="253"/>
      <c r="G120" s="254"/>
      <c r="H120" s="189"/>
      <c r="I120" s="189"/>
      <c r="J120" s="189"/>
      <c r="K120" s="189"/>
      <c r="L120" s="189"/>
      <c r="M120" s="189"/>
      <c r="N120" s="190"/>
      <c r="O120" s="195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</row>
    <row r="121" spans="1:60" x14ac:dyDescent="0.2">
      <c r="A121" s="192" t="s">
        <v>83</v>
      </c>
      <c r="B121" s="179" t="s">
        <v>190</v>
      </c>
      <c r="C121" s="213" t="s">
        <v>191</v>
      </c>
      <c r="D121" s="181"/>
      <c r="E121" s="184"/>
      <c r="F121" s="260">
        <f>SUM(G122:G128)</f>
        <v>0</v>
      </c>
      <c r="G121" s="261"/>
      <c r="H121" s="187"/>
      <c r="I121" s="187">
        <f>SUM(I122:I128)</f>
        <v>0</v>
      </c>
      <c r="J121" s="187"/>
      <c r="K121" s="187">
        <f>SUM(K122:K128)</f>
        <v>1</v>
      </c>
      <c r="L121" s="187"/>
      <c r="M121" s="187">
        <f>SUM(M122:M128)</f>
        <v>0</v>
      </c>
      <c r="N121" s="188"/>
      <c r="O121" s="194"/>
    </row>
    <row r="122" spans="1:60" outlineLevel="1" x14ac:dyDescent="0.2">
      <c r="A122" s="193"/>
      <c r="B122" s="262" t="s">
        <v>192</v>
      </c>
      <c r="C122" s="263"/>
      <c r="D122" s="264"/>
      <c r="E122" s="265"/>
      <c r="F122" s="266"/>
      <c r="G122" s="267"/>
      <c r="H122" s="189"/>
      <c r="I122" s="189"/>
      <c r="J122" s="189"/>
      <c r="K122" s="189">
        <v>1</v>
      </c>
      <c r="L122" s="189"/>
      <c r="M122" s="189"/>
      <c r="N122" s="190"/>
      <c r="O122" s="195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</row>
    <row r="123" spans="1:60" outlineLevel="1" x14ac:dyDescent="0.2">
      <c r="A123" s="193"/>
      <c r="B123" s="268" t="s">
        <v>193</v>
      </c>
      <c r="C123" s="269"/>
      <c r="D123" s="270"/>
      <c r="E123" s="271"/>
      <c r="F123" s="272"/>
      <c r="G123" s="273"/>
      <c r="H123" s="189"/>
      <c r="I123" s="189"/>
      <c r="J123" s="189"/>
      <c r="K123" s="189"/>
      <c r="L123" s="189"/>
      <c r="M123" s="189"/>
      <c r="N123" s="190"/>
      <c r="O123" s="195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  <c r="AZ123" s="176"/>
      <c r="BA123" s="176"/>
      <c r="BB123" s="176"/>
      <c r="BC123" s="176"/>
      <c r="BD123" s="176"/>
      <c r="BE123" s="176"/>
      <c r="BF123" s="176"/>
      <c r="BG123" s="176"/>
      <c r="BH123" s="176"/>
    </row>
    <row r="124" spans="1:60" outlineLevel="1" x14ac:dyDescent="0.2">
      <c r="A124" s="193">
        <v>22</v>
      </c>
      <c r="B124" s="180" t="s">
        <v>194</v>
      </c>
      <c r="C124" s="214" t="s">
        <v>195</v>
      </c>
      <c r="D124" s="182" t="s">
        <v>179</v>
      </c>
      <c r="E124" s="185">
        <v>63.6</v>
      </c>
      <c r="F124" s="191"/>
      <c r="G124" s="189">
        <f>E124*F124</f>
        <v>0</v>
      </c>
      <c r="H124" s="189">
        <v>21</v>
      </c>
      <c r="I124" s="189">
        <f>G124*(1+H124/100)</f>
        <v>0</v>
      </c>
      <c r="J124" s="189">
        <v>0</v>
      </c>
      <c r="K124" s="189">
        <f>E124*J124</f>
        <v>0</v>
      </c>
      <c r="L124" s="189">
        <v>0</v>
      </c>
      <c r="M124" s="189">
        <f>E124*L124</f>
        <v>0</v>
      </c>
      <c r="N124" s="190" t="s">
        <v>89</v>
      </c>
      <c r="O124" s="195" t="s">
        <v>90</v>
      </c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>
        <v>21</v>
      </c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  <c r="BH124" s="176"/>
    </row>
    <row r="125" spans="1:60" outlineLevel="1" x14ac:dyDescent="0.2">
      <c r="A125" s="193"/>
      <c r="B125" s="180"/>
      <c r="C125" s="215" t="s">
        <v>196</v>
      </c>
      <c r="D125" s="183"/>
      <c r="E125" s="186">
        <v>24.8</v>
      </c>
      <c r="F125" s="189"/>
      <c r="G125" s="189"/>
      <c r="H125" s="189"/>
      <c r="I125" s="189"/>
      <c r="J125" s="189"/>
      <c r="K125" s="189"/>
      <c r="L125" s="189"/>
      <c r="M125" s="189"/>
      <c r="N125" s="190"/>
      <c r="O125" s="195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6"/>
      <c r="AZ125" s="176"/>
      <c r="BA125" s="176"/>
      <c r="BB125" s="176"/>
      <c r="BC125" s="176"/>
      <c r="BD125" s="176"/>
      <c r="BE125" s="176"/>
      <c r="BF125" s="176"/>
      <c r="BG125" s="176"/>
      <c r="BH125" s="176"/>
    </row>
    <row r="126" spans="1:60" outlineLevel="1" x14ac:dyDescent="0.2">
      <c r="A126" s="193"/>
      <c r="B126" s="180"/>
      <c r="C126" s="215" t="s">
        <v>197</v>
      </c>
      <c r="D126" s="183"/>
      <c r="E126" s="186">
        <v>18.8</v>
      </c>
      <c r="F126" s="189"/>
      <c r="G126" s="189"/>
      <c r="H126" s="189"/>
      <c r="I126" s="189"/>
      <c r="J126" s="189"/>
      <c r="K126" s="189"/>
      <c r="L126" s="189"/>
      <c r="M126" s="189"/>
      <c r="N126" s="190"/>
      <c r="O126" s="195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6"/>
      <c r="AY126" s="176"/>
      <c r="AZ126" s="176"/>
      <c r="BA126" s="176"/>
      <c r="BB126" s="176"/>
      <c r="BC126" s="176"/>
      <c r="BD126" s="176"/>
      <c r="BE126" s="176"/>
      <c r="BF126" s="176"/>
      <c r="BG126" s="176"/>
      <c r="BH126" s="176"/>
    </row>
    <row r="127" spans="1:60" outlineLevel="1" x14ac:dyDescent="0.2">
      <c r="A127" s="193"/>
      <c r="B127" s="180"/>
      <c r="C127" s="215" t="s">
        <v>198</v>
      </c>
      <c r="D127" s="183"/>
      <c r="E127" s="186">
        <v>20</v>
      </c>
      <c r="F127" s="189"/>
      <c r="G127" s="189"/>
      <c r="H127" s="189"/>
      <c r="I127" s="189"/>
      <c r="J127" s="189"/>
      <c r="K127" s="189"/>
      <c r="L127" s="189"/>
      <c r="M127" s="189"/>
      <c r="N127" s="190"/>
      <c r="O127" s="195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  <c r="BF127" s="176"/>
      <c r="BG127" s="176"/>
      <c r="BH127" s="176"/>
    </row>
    <row r="128" spans="1:60" outlineLevel="1" x14ac:dyDescent="0.2">
      <c r="A128" s="193"/>
      <c r="B128" s="180"/>
      <c r="C128" s="250"/>
      <c r="D128" s="251"/>
      <c r="E128" s="252"/>
      <c r="F128" s="253"/>
      <c r="G128" s="254"/>
      <c r="H128" s="189"/>
      <c r="I128" s="189"/>
      <c r="J128" s="189"/>
      <c r="K128" s="189"/>
      <c r="L128" s="189"/>
      <c r="M128" s="189"/>
      <c r="N128" s="190"/>
      <c r="O128" s="195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  <c r="AX128" s="176"/>
      <c r="AY128" s="176"/>
      <c r="AZ128" s="176"/>
      <c r="BA128" s="176"/>
      <c r="BB128" s="176"/>
      <c r="BC128" s="176"/>
      <c r="BD128" s="176"/>
      <c r="BE128" s="176"/>
      <c r="BF128" s="176"/>
      <c r="BG128" s="176"/>
      <c r="BH128" s="176"/>
    </row>
    <row r="129" spans="1:60" x14ac:dyDescent="0.2">
      <c r="A129" s="192" t="s">
        <v>83</v>
      </c>
      <c r="B129" s="179" t="s">
        <v>199</v>
      </c>
      <c r="C129" s="213" t="s">
        <v>200</v>
      </c>
      <c r="D129" s="181"/>
      <c r="E129" s="184"/>
      <c r="F129" s="260">
        <f>SUM(G130:G131)</f>
        <v>0</v>
      </c>
      <c r="G129" s="261"/>
      <c r="H129" s="187"/>
      <c r="I129" s="187">
        <f>SUM(I130:I131)</f>
        <v>0</v>
      </c>
      <c r="J129" s="187"/>
      <c r="K129" s="187">
        <f>SUM(K130:K131)</f>
        <v>0</v>
      </c>
      <c r="L129" s="187"/>
      <c r="M129" s="187">
        <f>SUM(M130:M131)</f>
        <v>1.61572</v>
      </c>
      <c r="N129" s="188"/>
      <c r="O129" s="194"/>
    </row>
    <row r="130" spans="1:60" outlineLevel="1" x14ac:dyDescent="0.2">
      <c r="A130" s="193">
        <v>23</v>
      </c>
      <c r="B130" s="180" t="s">
        <v>201</v>
      </c>
      <c r="C130" s="214" t="s">
        <v>202</v>
      </c>
      <c r="D130" s="182" t="s">
        <v>189</v>
      </c>
      <c r="E130" s="185">
        <v>2</v>
      </c>
      <c r="F130" s="191"/>
      <c r="G130" s="189">
        <f>E130*F130</f>
        <v>0</v>
      </c>
      <c r="H130" s="189">
        <v>21</v>
      </c>
      <c r="I130" s="189">
        <f>G130*(1+H130/100)</f>
        <v>0</v>
      </c>
      <c r="J130" s="189">
        <v>0</v>
      </c>
      <c r="K130" s="189">
        <f>E130*J130</f>
        <v>0</v>
      </c>
      <c r="L130" s="189">
        <v>0.80786000000000002</v>
      </c>
      <c r="M130" s="189">
        <f>E130*L130</f>
        <v>1.61572</v>
      </c>
      <c r="N130" s="190"/>
      <c r="O130" s="195" t="s">
        <v>145</v>
      </c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>
        <v>21</v>
      </c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  <c r="AZ130" s="176"/>
      <c r="BA130" s="176"/>
      <c r="BB130" s="176"/>
      <c r="BC130" s="176"/>
      <c r="BD130" s="176"/>
      <c r="BE130" s="176"/>
      <c r="BF130" s="176"/>
      <c r="BG130" s="176"/>
      <c r="BH130" s="176"/>
    </row>
    <row r="131" spans="1:60" outlineLevel="1" x14ac:dyDescent="0.2">
      <c r="A131" s="193"/>
      <c r="B131" s="180"/>
      <c r="C131" s="250"/>
      <c r="D131" s="251"/>
      <c r="E131" s="252"/>
      <c r="F131" s="253"/>
      <c r="G131" s="254"/>
      <c r="H131" s="189"/>
      <c r="I131" s="189"/>
      <c r="J131" s="189"/>
      <c r="K131" s="189"/>
      <c r="L131" s="189"/>
      <c r="M131" s="189"/>
      <c r="N131" s="190"/>
      <c r="O131" s="195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6"/>
      <c r="AY131" s="176"/>
      <c r="AZ131" s="176"/>
      <c r="BA131" s="176"/>
      <c r="BB131" s="176"/>
      <c r="BC131" s="176"/>
      <c r="BD131" s="176"/>
      <c r="BE131" s="176"/>
      <c r="BF131" s="176"/>
      <c r="BG131" s="176"/>
      <c r="BH131" s="176"/>
    </row>
    <row r="132" spans="1:60" x14ac:dyDescent="0.2">
      <c r="A132" s="192" t="s">
        <v>83</v>
      </c>
      <c r="B132" s="179" t="s">
        <v>203</v>
      </c>
      <c r="C132" s="213" t="s">
        <v>204</v>
      </c>
      <c r="D132" s="181"/>
      <c r="E132" s="184"/>
      <c r="F132" s="260">
        <f>SUM(G133:G150)</f>
        <v>0</v>
      </c>
      <c r="G132" s="261"/>
      <c r="H132" s="187"/>
      <c r="I132" s="187">
        <f>SUM(I133:I150)</f>
        <v>0</v>
      </c>
      <c r="J132" s="187"/>
      <c r="K132" s="187">
        <f>SUM(K133:K150)</f>
        <v>4</v>
      </c>
      <c r="L132" s="187"/>
      <c r="M132" s="187">
        <f>SUM(M133:M150)</f>
        <v>0</v>
      </c>
      <c r="N132" s="188"/>
      <c r="O132" s="194"/>
    </row>
    <row r="133" spans="1:60" outlineLevel="1" x14ac:dyDescent="0.2">
      <c r="A133" s="193"/>
      <c r="B133" s="262" t="s">
        <v>205</v>
      </c>
      <c r="C133" s="263"/>
      <c r="D133" s="264"/>
      <c r="E133" s="265"/>
      <c r="F133" s="266"/>
      <c r="G133" s="267"/>
      <c r="H133" s="189"/>
      <c r="I133" s="189"/>
      <c r="J133" s="189"/>
      <c r="K133" s="189">
        <v>1</v>
      </c>
      <c r="L133" s="189"/>
      <c r="M133" s="189"/>
      <c r="N133" s="190"/>
      <c r="O133" s="195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  <c r="AZ133" s="176"/>
      <c r="BA133" s="176"/>
      <c r="BB133" s="176"/>
      <c r="BC133" s="176"/>
      <c r="BD133" s="176"/>
      <c r="BE133" s="176"/>
      <c r="BF133" s="176"/>
      <c r="BG133" s="176"/>
      <c r="BH133" s="176"/>
    </row>
    <row r="134" spans="1:60" outlineLevel="1" x14ac:dyDescent="0.2">
      <c r="A134" s="193"/>
      <c r="B134" s="268" t="s">
        <v>206</v>
      </c>
      <c r="C134" s="269"/>
      <c r="D134" s="270"/>
      <c r="E134" s="271"/>
      <c r="F134" s="272"/>
      <c r="G134" s="273"/>
      <c r="H134" s="189"/>
      <c r="I134" s="189"/>
      <c r="J134" s="189"/>
      <c r="K134" s="189">
        <v>2</v>
      </c>
      <c r="L134" s="189"/>
      <c r="M134" s="189"/>
      <c r="N134" s="190"/>
      <c r="O134" s="195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</row>
    <row r="135" spans="1:60" outlineLevel="1" x14ac:dyDescent="0.2">
      <c r="A135" s="193">
        <v>24</v>
      </c>
      <c r="B135" s="180" t="s">
        <v>207</v>
      </c>
      <c r="C135" s="214" t="s">
        <v>208</v>
      </c>
      <c r="D135" s="182" t="s">
        <v>209</v>
      </c>
      <c r="E135" s="185">
        <v>25.1038</v>
      </c>
      <c r="F135" s="191"/>
      <c r="G135" s="189">
        <f>E135*F135</f>
        <v>0</v>
      </c>
      <c r="H135" s="189">
        <v>21</v>
      </c>
      <c r="I135" s="189">
        <f>G135*(1+H135/100)</f>
        <v>0</v>
      </c>
      <c r="J135" s="189">
        <v>0</v>
      </c>
      <c r="K135" s="189">
        <f>E135*J135</f>
        <v>0</v>
      </c>
      <c r="L135" s="189">
        <v>0</v>
      </c>
      <c r="M135" s="189">
        <f>E135*L135</f>
        <v>0</v>
      </c>
      <c r="N135" s="190" t="s">
        <v>210</v>
      </c>
      <c r="O135" s="195" t="s">
        <v>90</v>
      </c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>
        <v>21</v>
      </c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6"/>
      <c r="BF135" s="176"/>
      <c r="BG135" s="176"/>
      <c r="BH135" s="176"/>
    </row>
    <row r="136" spans="1:60" outlineLevel="1" x14ac:dyDescent="0.2">
      <c r="A136" s="193"/>
      <c r="B136" s="180"/>
      <c r="C136" s="215" t="s">
        <v>211</v>
      </c>
      <c r="D136" s="183"/>
      <c r="E136" s="186"/>
      <c r="F136" s="189"/>
      <c r="G136" s="189"/>
      <c r="H136" s="189"/>
      <c r="I136" s="189"/>
      <c r="J136" s="189"/>
      <c r="K136" s="189"/>
      <c r="L136" s="189"/>
      <c r="M136" s="189"/>
      <c r="N136" s="190"/>
      <c r="O136" s="195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</row>
    <row r="137" spans="1:60" outlineLevel="1" x14ac:dyDescent="0.2">
      <c r="A137" s="193"/>
      <c r="B137" s="180"/>
      <c r="C137" s="215" t="s">
        <v>212</v>
      </c>
      <c r="D137" s="183"/>
      <c r="E137" s="186"/>
      <c r="F137" s="189"/>
      <c r="G137" s="189"/>
      <c r="H137" s="189"/>
      <c r="I137" s="189"/>
      <c r="J137" s="189"/>
      <c r="K137" s="189"/>
      <c r="L137" s="189"/>
      <c r="M137" s="189"/>
      <c r="N137" s="190"/>
      <c r="O137" s="195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6"/>
      <c r="AP137" s="176"/>
      <c r="AQ137" s="176"/>
      <c r="AR137" s="176"/>
      <c r="AS137" s="176"/>
      <c r="AT137" s="176"/>
      <c r="AU137" s="176"/>
      <c r="AV137" s="176"/>
      <c r="AW137" s="176"/>
      <c r="AX137" s="176"/>
      <c r="AY137" s="176"/>
      <c r="AZ137" s="176"/>
      <c r="BA137" s="176"/>
      <c r="BB137" s="176"/>
      <c r="BC137" s="176"/>
      <c r="BD137" s="176"/>
      <c r="BE137" s="176"/>
      <c r="BF137" s="176"/>
      <c r="BG137" s="176"/>
      <c r="BH137" s="176"/>
    </row>
    <row r="138" spans="1:60" outlineLevel="1" x14ac:dyDescent="0.2">
      <c r="A138" s="193"/>
      <c r="B138" s="180"/>
      <c r="C138" s="215" t="s">
        <v>213</v>
      </c>
      <c r="D138" s="183"/>
      <c r="E138" s="186">
        <v>25.1038</v>
      </c>
      <c r="F138" s="189"/>
      <c r="G138" s="189"/>
      <c r="H138" s="189"/>
      <c r="I138" s="189"/>
      <c r="J138" s="189"/>
      <c r="K138" s="189"/>
      <c r="L138" s="189"/>
      <c r="M138" s="189"/>
      <c r="N138" s="190"/>
      <c r="O138" s="195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6"/>
      <c r="BF138" s="176"/>
      <c r="BG138" s="176"/>
      <c r="BH138" s="176"/>
    </row>
    <row r="139" spans="1:60" outlineLevel="1" x14ac:dyDescent="0.2">
      <c r="A139" s="193"/>
      <c r="B139" s="180"/>
      <c r="C139" s="250"/>
      <c r="D139" s="251"/>
      <c r="E139" s="252"/>
      <c r="F139" s="253"/>
      <c r="G139" s="254"/>
      <c r="H139" s="189"/>
      <c r="I139" s="189"/>
      <c r="J139" s="189"/>
      <c r="K139" s="189"/>
      <c r="L139" s="189"/>
      <c r="M139" s="189"/>
      <c r="N139" s="190"/>
      <c r="O139" s="195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6"/>
      <c r="AZ139" s="176"/>
      <c r="BA139" s="176"/>
      <c r="BB139" s="176"/>
      <c r="BC139" s="176"/>
      <c r="BD139" s="176"/>
      <c r="BE139" s="176"/>
      <c r="BF139" s="176"/>
      <c r="BG139" s="176"/>
      <c r="BH139" s="176"/>
    </row>
    <row r="140" spans="1:60" outlineLevel="1" x14ac:dyDescent="0.2">
      <c r="A140" s="193">
        <v>25</v>
      </c>
      <c r="B140" s="180" t="s">
        <v>214</v>
      </c>
      <c r="C140" s="214" t="s">
        <v>215</v>
      </c>
      <c r="D140" s="182" t="s">
        <v>209</v>
      </c>
      <c r="E140" s="185">
        <v>225.9342</v>
      </c>
      <c r="F140" s="191"/>
      <c r="G140" s="189">
        <f>E140*F140</f>
        <v>0</v>
      </c>
      <c r="H140" s="189">
        <v>21</v>
      </c>
      <c r="I140" s="189">
        <f>G140*(1+H140/100)</f>
        <v>0</v>
      </c>
      <c r="J140" s="189">
        <v>0</v>
      </c>
      <c r="K140" s="189">
        <f>E140*J140</f>
        <v>0</v>
      </c>
      <c r="L140" s="189">
        <v>0</v>
      </c>
      <c r="M140" s="189">
        <f>E140*L140</f>
        <v>0</v>
      </c>
      <c r="N140" s="190" t="s">
        <v>210</v>
      </c>
      <c r="O140" s="195" t="s">
        <v>90</v>
      </c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>
        <v>21</v>
      </c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6"/>
      <c r="AY140" s="176"/>
      <c r="AZ140" s="176"/>
      <c r="BA140" s="176"/>
      <c r="BB140" s="176"/>
      <c r="BC140" s="176"/>
      <c r="BD140" s="176"/>
      <c r="BE140" s="176"/>
      <c r="BF140" s="176"/>
      <c r="BG140" s="176"/>
      <c r="BH140" s="176"/>
    </row>
    <row r="141" spans="1:60" outlineLevel="1" x14ac:dyDescent="0.2">
      <c r="A141" s="193"/>
      <c r="B141" s="180"/>
      <c r="C141" s="215" t="s">
        <v>211</v>
      </c>
      <c r="D141" s="183"/>
      <c r="E141" s="186"/>
      <c r="F141" s="189"/>
      <c r="G141" s="189"/>
      <c r="H141" s="189"/>
      <c r="I141" s="189"/>
      <c r="J141" s="189"/>
      <c r="K141" s="189"/>
      <c r="L141" s="189"/>
      <c r="M141" s="189"/>
      <c r="N141" s="190"/>
      <c r="O141" s="195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6"/>
      <c r="AP141" s="176"/>
      <c r="AQ141" s="176"/>
      <c r="AR141" s="176"/>
      <c r="AS141" s="176"/>
      <c r="AT141" s="176"/>
      <c r="AU141" s="176"/>
      <c r="AV141" s="176"/>
      <c r="AW141" s="176"/>
      <c r="AX141" s="176"/>
      <c r="AY141" s="176"/>
      <c r="AZ141" s="176"/>
      <c r="BA141" s="176"/>
      <c r="BB141" s="176"/>
      <c r="BC141" s="176"/>
      <c r="BD141" s="176"/>
      <c r="BE141" s="176"/>
      <c r="BF141" s="176"/>
      <c r="BG141" s="176"/>
      <c r="BH141" s="176"/>
    </row>
    <row r="142" spans="1:60" outlineLevel="1" x14ac:dyDescent="0.2">
      <c r="A142" s="193"/>
      <c r="B142" s="180"/>
      <c r="C142" s="215" t="s">
        <v>212</v>
      </c>
      <c r="D142" s="183"/>
      <c r="E142" s="186"/>
      <c r="F142" s="189"/>
      <c r="G142" s="189"/>
      <c r="H142" s="189"/>
      <c r="I142" s="189"/>
      <c r="J142" s="189"/>
      <c r="K142" s="189"/>
      <c r="L142" s="189"/>
      <c r="M142" s="189"/>
      <c r="N142" s="190"/>
      <c r="O142" s="195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  <c r="AZ142" s="176"/>
      <c r="BA142" s="176"/>
      <c r="BB142" s="176"/>
      <c r="BC142" s="176"/>
      <c r="BD142" s="176"/>
      <c r="BE142" s="176"/>
      <c r="BF142" s="176"/>
      <c r="BG142" s="176"/>
      <c r="BH142" s="176"/>
    </row>
    <row r="143" spans="1:60" outlineLevel="1" x14ac:dyDescent="0.2">
      <c r="A143" s="193"/>
      <c r="B143" s="180"/>
      <c r="C143" s="215" t="s">
        <v>216</v>
      </c>
      <c r="D143" s="183"/>
      <c r="E143" s="186">
        <v>225.9342</v>
      </c>
      <c r="F143" s="189"/>
      <c r="G143" s="189"/>
      <c r="H143" s="189"/>
      <c r="I143" s="189"/>
      <c r="J143" s="189"/>
      <c r="K143" s="189"/>
      <c r="L143" s="189"/>
      <c r="M143" s="189"/>
      <c r="N143" s="190"/>
      <c r="O143" s="195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6"/>
      <c r="AT143" s="176"/>
      <c r="AU143" s="176"/>
      <c r="AV143" s="176"/>
      <c r="AW143" s="176"/>
      <c r="AX143" s="176"/>
      <c r="AY143" s="176"/>
      <c r="AZ143" s="176"/>
      <c r="BA143" s="176"/>
      <c r="BB143" s="176"/>
      <c r="BC143" s="176"/>
      <c r="BD143" s="176"/>
      <c r="BE143" s="176"/>
      <c r="BF143" s="176"/>
      <c r="BG143" s="176"/>
      <c r="BH143" s="176"/>
    </row>
    <row r="144" spans="1:60" outlineLevel="1" x14ac:dyDescent="0.2">
      <c r="A144" s="193"/>
      <c r="B144" s="180"/>
      <c r="C144" s="250"/>
      <c r="D144" s="251"/>
      <c r="E144" s="252"/>
      <c r="F144" s="253"/>
      <c r="G144" s="254"/>
      <c r="H144" s="189"/>
      <c r="I144" s="189"/>
      <c r="J144" s="189"/>
      <c r="K144" s="189"/>
      <c r="L144" s="189"/>
      <c r="M144" s="189"/>
      <c r="N144" s="190"/>
      <c r="O144" s="195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6"/>
      <c r="AT144" s="176"/>
      <c r="AU144" s="176"/>
      <c r="AV144" s="176"/>
      <c r="AW144" s="176"/>
      <c r="AX144" s="176"/>
      <c r="AY144" s="176"/>
      <c r="AZ144" s="176"/>
      <c r="BA144" s="176"/>
      <c r="BB144" s="176"/>
      <c r="BC144" s="176"/>
      <c r="BD144" s="176"/>
      <c r="BE144" s="176"/>
      <c r="BF144" s="176"/>
      <c r="BG144" s="176"/>
      <c r="BH144" s="176"/>
    </row>
    <row r="145" spans="1:60" outlineLevel="1" x14ac:dyDescent="0.2">
      <c r="A145" s="193"/>
      <c r="B145" s="268" t="s">
        <v>217</v>
      </c>
      <c r="C145" s="269"/>
      <c r="D145" s="270"/>
      <c r="E145" s="271"/>
      <c r="F145" s="272"/>
      <c r="G145" s="273"/>
      <c r="H145" s="189"/>
      <c r="I145" s="189"/>
      <c r="J145" s="189"/>
      <c r="K145" s="189">
        <v>1</v>
      </c>
      <c r="L145" s="189"/>
      <c r="M145" s="189"/>
      <c r="N145" s="190"/>
      <c r="O145" s="195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6"/>
      <c r="AP145" s="176"/>
      <c r="AQ145" s="176"/>
      <c r="AR145" s="176"/>
      <c r="AS145" s="176"/>
      <c r="AT145" s="176"/>
      <c r="AU145" s="176"/>
      <c r="AV145" s="176"/>
      <c r="AW145" s="176"/>
      <c r="AX145" s="176"/>
      <c r="AY145" s="176"/>
      <c r="AZ145" s="176"/>
      <c r="BA145" s="176"/>
      <c r="BB145" s="176"/>
      <c r="BC145" s="176"/>
      <c r="BD145" s="176"/>
      <c r="BE145" s="176"/>
      <c r="BF145" s="176"/>
      <c r="BG145" s="176"/>
      <c r="BH145" s="176"/>
    </row>
    <row r="146" spans="1:60" outlineLevel="1" x14ac:dyDescent="0.2">
      <c r="A146" s="193">
        <v>26</v>
      </c>
      <c r="B146" s="180" t="s">
        <v>218</v>
      </c>
      <c r="C146" s="214" t="s">
        <v>219</v>
      </c>
      <c r="D146" s="182" t="s">
        <v>209</v>
      </c>
      <c r="E146" s="185">
        <v>25.1038</v>
      </c>
      <c r="F146" s="191"/>
      <c r="G146" s="189">
        <f>E146*F146</f>
        <v>0</v>
      </c>
      <c r="H146" s="189">
        <v>21</v>
      </c>
      <c r="I146" s="189">
        <f>G146*(1+H146/100)</f>
        <v>0</v>
      </c>
      <c r="J146" s="189">
        <v>0</v>
      </c>
      <c r="K146" s="189">
        <f>E146*J146</f>
        <v>0</v>
      </c>
      <c r="L146" s="189">
        <v>0</v>
      </c>
      <c r="M146" s="189">
        <f>E146*L146</f>
        <v>0</v>
      </c>
      <c r="N146" s="190" t="s">
        <v>220</v>
      </c>
      <c r="O146" s="195" t="s">
        <v>90</v>
      </c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>
        <v>21</v>
      </c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</row>
    <row r="147" spans="1:60" outlineLevel="1" x14ac:dyDescent="0.2">
      <c r="A147" s="193"/>
      <c r="B147" s="180"/>
      <c r="C147" s="215" t="s">
        <v>211</v>
      </c>
      <c r="D147" s="183"/>
      <c r="E147" s="186"/>
      <c r="F147" s="189"/>
      <c r="G147" s="189"/>
      <c r="H147" s="189"/>
      <c r="I147" s="189"/>
      <c r="J147" s="189"/>
      <c r="K147" s="189"/>
      <c r="L147" s="189"/>
      <c r="M147" s="189"/>
      <c r="N147" s="190"/>
      <c r="O147" s="195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  <c r="AZ147" s="176"/>
      <c r="BA147" s="176"/>
      <c r="BB147" s="176"/>
      <c r="BC147" s="176"/>
      <c r="BD147" s="176"/>
      <c r="BE147" s="176"/>
      <c r="BF147" s="176"/>
      <c r="BG147" s="176"/>
      <c r="BH147" s="176"/>
    </row>
    <row r="148" spans="1:60" outlineLevel="1" x14ac:dyDescent="0.2">
      <c r="A148" s="193"/>
      <c r="B148" s="180"/>
      <c r="C148" s="215" t="s">
        <v>212</v>
      </c>
      <c r="D148" s="183"/>
      <c r="E148" s="186"/>
      <c r="F148" s="189"/>
      <c r="G148" s="189"/>
      <c r="H148" s="189"/>
      <c r="I148" s="189"/>
      <c r="J148" s="189"/>
      <c r="K148" s="189"/>
      <c r="L148" s="189"/>
      <c r="M148" s="189"/>
      <c r="N148" s="190"/>
      <c r="O148" s="195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/>
      <c r="BB148" s="176"/>
      <c r="BC148" s="176"/>
      <c r="BD148" s="176"/>
      <c r="BE148" s="176"/>
      <c r="BF148" s="176"/>
      <c r="BG148" s="176"/>
      <c r="BH148" s="176"/>
    </row>
    <row r="149" spans="1:60" outlineLevel="1" x14ac:dyDescent="0.2">
      <c r="A149" s="193"/>
      <c r="B149" s="180"/>
      <c r="C149" s="215" t="s">
        <v>213</v>
      </c>
      <c r="D149" s="183"/>
      <c r="E149" s="186">
        <v>25.1038</v>
      </c>
      <c r="F149" s="189"/>
      <c r="G149" s="189"/>
      <c r="H149" s="189"/>
      <c r="I149" s="189"/>
      <c r="J149" s="189"/>
      <c r="K149" s="189"/>
      <c r="L149" s="189"/>
      <c r="M149" s="189"/>
      <c r="N149" s="190"/>
      <c r="O149" s="195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76"/>
      <c r="AX149" s="176"/>
      <c r="AY149" s="176"/>
      <c r="AZ149" s="176"/>
      <c r="BA149" s="176"/>
      <c r="BB149" s="176"/>
      <c r="BC149" s="176"/>
      <c r="BD149" s="176"/>
      <c r="BE149" s="176"/>
      <c r="BF149" s="176"/>
      <c r="BG149" s="176"/>
      <c r="BH149" s="176"/>
    </row>
    <row r="150" spans="1:60" outlineLevel="1" x14ac:dyDescent="0.2">
      <c r="A150" s="193"/>
      <c r="B150" s="180"/>
      <c r="C150" s="250"/>
      <c r="D150" s="251"/>
      <c r="E150" s="252"/>
      <c r="F150" s="253"/>
      <c r="G150" s="254"/>
      <c r="H150" s="189"/>
      <c r="I150" s="189"/>
      <c r="J150" s="189"/>
      <c r="K150" s="189"/>
      <c r="L150" s="189"/>
      <c r="M150" s="189"/>
      <c r="N150" s="190"/>
      <c r="O150" s="195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6"/>
      <c r="AY150" s="176"/>
      <c r="AZ150" s="176"/>
      <c r="BA150" s="176"/>
      <c r="BB150" s="176"/>
      <c r="BC150" s="176"/>
      <c r="BD150" s="176"/>
      <c r="BE150" s="176"/>
      <c r="BF150" s="176"/>
      <c r="BG150" s="176"/>
      <c r="BH150" s="176"/>
    </row>
    <row r="151" spans="1:60" x14ac:dyDescent="0.2">
      <c r="A151" s="192" t="s">
        <v>83</v>
      </c>
      <c r="B151" s="179" t="s">
        <v>221</v>
      </c>
      <c r="C151" s="213" t="s">
        <v>222</v>
      </c>
      <c r="D151" s="181"/>
      <c r="E151" s="184"/>
      <c r="F151" s="260">
        <f>SUM(G152:G161)</f>
        <v>0</v>
      </c>
      <c r="G151" s="261"/>
      <c r="H151" s="187"/>
      <c r="I151" s="187">
        <f>SUM(I152:I161)</f>
        <v>0</v>
      </c>
      <c r="J151" s="187"/>
      <c r="K151" s="187">
        <f>SUM(K152:K161)</f>
        <v>0</v>
      </c>
      <c r="L151" s="187"/>
      <c r="M151" s="187">
        <f>SUM(M152:M161)</f>
        <v>0</v>
      </c>
      <c r="N151" s="188"/>
      <c r="O151" s="194"/>
    </row>
    <row r="152" spans="1:60" outlineLevel="1" x14ac:dyDescent="0.2">
      <c r="A152" s="193">
        <v>27</v>
      </c>
      <c r="B152" s="180" t="s">
        <v>223</v>
      </c>
      <c r="C152" s="214" t="s">
        <v>224</v>
      </c>
      <c r="D152" s="182" t="s">
        <v>225</v>
      </c>
      <c r="E152" s="185">
        <v>1</v>
      </c>
      <c r="F152" s="191"/>
      <c r="G152" s="189">
        <f>E152*F152</f>
        <v>0</v>
      </c>
      <c r="H152" s="189">
        <v>21</v>
      </c>
      <c r="I152" s="189">
        <f>G152*(1+H152/100)</f>
        <v>0</v>
      </c>
      <c r="J152" s="189">
        <v>0</v>
      </c>
      <c r="K152" s="189">
        <f>E152*J152</f>
        <v>0</v>
      </c>
      <c r="L152" s="189">
        <v>0</v>
      </c>
      <c r="M152" s="189">
        <f>E152*L152</f>
        <v>0</v>
      </c>
      <c r="N152" s="190"/>
      <c r="O152" s="195" t="s">
        <v>90</v>
      </c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>
        <v>21</v>
      </c>
      <c r="AN152" s="176"/>
      <c r="AO152" s="176"/>
      <c r="AP152" s="176"/>
      <c r="AQ152" s="176"/>
      <c r="AR152" s="176"/>
      <c r="AS152" s="176"/>
      <c r="AT152" s="176"/>
      <c r="AU152" s="176"/>
      <c r="AV152" s="176"/>
      <c r="AW152" s="176"/>
      <c r="AX152" s="176"/>
      <c r="AY152" s="176"/>
      <c r="AZ152" s="176"/>
      <c r="BA152" s="176"/>
      <c r="BB152" s="176"/>
      <c r="BC152" s="176"/>
      <c r="BD152" s="176"/>
      <c r="BE152" s="176"/>
      <c r="BF152" s="176"/>
      <c r="BG152" s="176"/>
      <c r="BH152" s="176"/>
    </row>
    <row r="153" spans="1:60" outlineLevel="1" x14ac:dyDescent="0.2">
      <c r="A153" s="193"/>
      <c r="B153" s="180"/>
      <c r="C153" s="245" t="s">
        <v>247</v>
      </c>
      <c r="D153" s="246"/>
      <c r="E153" s="247"/>
      <c r="F153" s="248"/>
      <c r="G153" s="249"/>
      <c r="H153" s="189"/>
      <c r="I153" s="189"/>
      <c r="J153" s="189"/>
      <c r="K153" s="189"/>
      <c r="L153" s="189"/>
      <c r="M153" s="189"/>
      <c r="N153" s="190"/>
      <c r="O153" s="195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6"/>
      <c r="AP153" s="176"/>
      <c r="AQ153" s="176"/>
      <c r="AR153" s="176"/>
      <c r="AS153" s="176"/>
      <c r="AT153" s="176"/>
      <c r="AU153" s="176"/>
      <c r="AV153" s="176"/>
      <c r="AW153" s="176"/>
      <c r="AX153" s="176"/>
      <c r="AY153" s="176"/>
      <c r="AZ153" s="176"/>
      <c r="BA153" s="177" t="str">
        <f>C153</f>
        <v>Geodetické zaměření rohů stavby, stabilizace bodů a sestavení laviček.</v>
      </c>
      <c r="BB153" s="176"/>
      <c r="BC153" s="176"/>
      <c r="BD153" s="176"/>
      <c r="BE153" s="176"/>
      <c r="BF153" s="176"/>
      <c r="BG153" s="176"/>
      <c r="BH153" s="176"/>
    </row>
    <row r="154" spans="1:60" ht="22.5" outlineLevel="1" x14ac:dyDescent="0.2">
      <c r="A154" s="193"/>
      <c r="B154" s="180"/>
      <c r="C154" s="245" t="s">
        <v>226</v>
      </c>
      <c r="D154" s="246"/>
      <c r="E154" s="247"/>
      <c r="F154" s="248"/>
      <c r="G154" s="249"/>
      <c r="H154" s="189"/>
      <c r="I154" s="189"/>
      <c r="J154" s="189"/>
      <c r="K154" s="189"/>
      <c r="L154" s="189"/>
      <c r="M154" s="189"/>
      <c r="N154" s="190"/>
      <c r="O154" s="195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  <c r="AR154" s="176"/>
      <c r="AS154" s="176"/>
      <c r="AT154" s="176"/>
      <c r="AU154" s="176"/>
      <c r="AV154" s="176"/>
      <c r="AW154" s="176"/>
      <c r="AX154" s="176"/>
      <c r="AY154" s="176"/>
      <c r="AZ154" s="176"/>
      <c r="BA154" s="177" t="str">
        <f>C154</f>
        <v>Vyhotovení protokolu o vytyčení stavby se seznamem souřadnic vytyčených bodů a jejich polohopisnými (S-JTSK) a výškopisnými (Bpv) hodnotami.</v>
      </c>
      <c r="BB154" s="176"/>
      <c r="BC154" s="176"/>
      <c r="BD154" s="176"/>
      <c r="BE154" s="176"/>
      <c r="BF154" s="176"/>
      <c r="BG154" s="176"/>
      <c r="BH154" s="176"/>
    </row>
    <row r="155" spans="1:60" outlineLevel="1" x14ac:dyDescent="0.2">
      <c r="A155" s="193"/>
      <c r="B155" s="180"/>
      <c r="C155" s="250"/>
      <c r="D155" s="251"/>
      <c r="E155" s="252"/>
      <c r="F155" s="253"/>
      <c r="G155" s="254"/>
      <c r="H155" s="189"/>
      <c r="I155" s="189"/>
      <c r="J155" s="189"/>
      <c r="K155" s="189"/>
      <c r="L155" s="189"/>
      <c r="M155" s="189"/>
      <c r="N155" s="190"/>
      <c r="O155" s="195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</row>
    <row r="156" spans="1:60" outlineLevel="1" x14ac:dyDescent="0.2">
      <c r="A156" s="193">
        <v>28</v>
      </c>
      <c r="B156" s="180" t="s">
        <v>227</v>
      </c>
      <c r="C156" s="214" t="s">
        <v>228</v>
      </c>
      <c r="D156" s="182" t="s">
        <v>225</v>
      </c>
      <c r="E156" s="185">
        <v>1</v>
      </c>
      <c r="F156" s="191"/>
      <c r="G156" s="189">
        <f>E156*F156</f>
        <v>0</v>
      </c>
      <c r="H156" s="189">
        <v>21</v>
      </c>
      <c r="I156" s="189">
        <f>G156*(1+H156/100)</f>
        <v>0</v>
      </c>
      <c r="J156" s="189">
        <v>0</v>
      </c>
      <c r="K156" s="189">
        <f>E156*J156</f>
        <v>0</v>
      </c>
      <c r="L156" s="189">
        <v>0</v>
      </c>
      <c r="M156" s="189">
        <f>E156*L156</f>
        <v>0</v>
      </c>
      <c r="N156" s="190"/>
      <c r="O156" s="195" t="s">
        <v>90</v>
      </c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>
        <v>21</v>
      </c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</row>
    <row r="157" spans="1:60" outlineLevel="1" x14ac:dyDescent="0.2">
      <c r="A157" s="193"/>
      <c r="B157" s="180"/>
      <c r="C157" s="245" t="s">
        <v>229</v>
      </c>
      <c r="D157" s="246"/>
      <c r="E157" s="247"/>
      <c r="F157" s="248"/>
      <c r="G157" s="249"/>
      <c r="H157" s="189"/>
      <c r="I157" s="189"/>
      <c r="J157" s="189"/>
      <c r="K157" s="189"/>
      <c r="L157" s="189"/>
      <c r="M157" s="189"/>
      <c r="N157" s="190"/>
      <c r="O157" s="195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6"/>
      <c r="AP157" s="176"/>
      <c r="AQ157" s="176"/>
      <c r="AR157" s="176"/>
      <c r="AS157" s="176"/>
      <c r="AT157" s="176"/>
      <c r="AU157" s="176"/>
      <c r="AV157" s="176"/>
      <c r="AW157" s="176"/>
      <c r="AX157" s="176"/>
      <c r="AY157" s="176"/>
      <c r="AZ157" s="176"/>
      <c r="BA157" s="177" t="str">
        <f>C157</f>
        <v>Zaměření a vytýčení stávajících inženýrských sítí v místě stavby z hlediska jejich ochrany při provádění stavby.</v>
      </c>
      <c r="BB157" s="176"/>
      <c r="BC157" s="176"/>
      <c r="BD157" s="176"/>
      <c r="BE157" s="176"/>
      <c r="BF157" s="176"/>
      <c r="BG157" s="176"/>
      <c r="BH157" s="176"/>
    </row>
    <row r="158" spans="1:60" outlineLevel="1" x14ac:dyDescent="0.2">
      <c r="A158" s="193"/>
      <c r="B158" s="180"/>
      <c r="C158" s="250"/>
      <c r="D158" s="251"/>
      <c r="E158" s="252"/>
      <c r="F158" s="253"/>
      <c r="G158" s="254"/>
      <c r="H158" s="189"/>
      <c r="I158" s="189"/>
      <c r="J158" s="189"/>
      <c r="K158" s="189"/>
      <c r="L158" s="189"/>
      <c r="M158" s="189"/>
      <c r="N158" s="190"/>
      <c r="O158" s="195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</row>
    <row r="159" spans="1:60" outlineLevel="1" x14ac:dyDescent="0.2">
      <c r="A159" s="193">
        <v>29</v>
      </c>
      <c r="B159" s="180" t="s">
        <v>230</v>
      </c>
      <c r="C159" s="214" t="s">
        <v>231</v>
      </c>
      <c r="D159" s="182" t="s">
        <v>225</v>
      </c>
      <c r="E159" s="185">
        <v>1</v>
      </c>
      <c r="F159" s="191"/>
      <c r="G159" s="189">
        <f>E159*F159</f>
        <v>0</v>
      </c>
      <c r="H159" s="189">
        <v>21</v>
      </c>
      <c r="I159" s="189">
        <f>G159*(1+H159/100)</f>
        <v>0</v>
      </c>
      <c r="J159" s="189">
        <v>0</v>
      </c>
      <c r="K159" s="189">
        <f>E159*J159</f>
        <v>0</v>
      </c>
      <c r="L159" s="189">
        <v>0</v>
      </c>
      <c r="M159" s="189">
        <f>E159*L159</f>
        <v>0</v>
      </c>
      <c r="N159" s="190"/>
      <c r="O159" s="195" t="s">
        <v>90</v>
      </c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>
        <v>21</v>
      </c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6"/>
      <c r="AY159" s="176"/>
      <c r="AZ159" s="176"/>
      <c r="BA159" s="176"/>
      <c r="BB159" s="176"/>
      <c r="BC159" s="176"/>
      <c r="BD159" s="176"/>
      <c r="BE159" s="176"/>
      <c r="BF159" s="176"/>
      <c r="BG159" s="176"/>
      <c r="BH159" s="176"/>
    </row>
    <row r="160" spans="1:60" outlineLevel="1" x14ac:dyDescent="0.2">
      <c r="A160" s="193"/>
      <c r="B160" s="180"/>
      <c r="C160" s="245" t="s">
        <v>232</v>
      </c>
      <c r="D160" s="246"/>
      <c r="E160" s="247"/>
      <c r="F160" s="248"/>
      <c r="G160" s="249"/>
      <c r="H160" s="189"/>
      <c r="I160" s="189"/>
      <c r="J160" s="189"/>
      <c r="K160" s="189"/>
      <c r="L160" s="189"/>
      <c r="M160" s="189"/>
      <c r="N160" s="190"/>
      <c r="O160" s="195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6"/>
      <c r="AY160" s="176"/>
      <c r="AZ160" s="176"/>
      <c r="BA160" s="177" t="str">
        <f>C160</f>
        <v>Veškeré náklady spojené s vybudováním, provozem a odstraněním zařízení staveniště.</v>
      </c>
      <c r="BB160" s="176"/>
      <c r="BC160" s="176"/>
      <c r="BD160" s="176"/>
      <c r="BE160" s="176"/>
      <c r="BF160" s="176"/>
      <c r="BG160" s="176"/>
      <c r="BH160" s="176"/>
    </row>
    <row r="161" spans="1:60" outlineLevel="1" x14ac:dyDescent="0.2">
      <c r="A161" s="193"/>
      <c r="B161" s="180"/>
      <c r="C161" s="250"/>
      <c r="D161" s="251"/>
      <c r="E161" s="252"/>
      <c r="F161" s="253"/>
      <c r="G161" s="254"/>
      <c r="H161" s="189"/>
      <c r="I161" s="189"/>
      <c r="J161" s="189"/>
      <c r="K161" s="189"/>
      <c r="L161" s="189"/>
      <c r="M161" s="189"/>
      <c r="N161" s="190"/>
      <c r="O161" s="195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176"/>
      <c r="AZ161" s="176"/>
      <c r="BA161" s="176"/>
      <c r="BB161" s="176"/>
      <c r="BC161" s="176"/>
      <c r="BD161" s="176"/>
      <c r="BE161" s="176"/>
      <c r="BF161" s="176"/>
      <c r="BG161" s="176"/>
      <c r="BH161" s="176"/>
    </row>
    <row r="162" spans="1:60" x14ac:dyDescent="0.2">
      <c r="A162" s="192" t="s">
        <v>83</v>
      </c>
      <c r="B162" s="179" t="s">
        <v>233</v>
      </c>
      <c r="C162" s="213" t="s">
        <v>234</v>
      </c>
      <c r="D162" s="181"/>
      <c r="E162" s="184"/>
      <c r="F162" s="260">
        <f>SUM(G163:G174)</f>
        <v>0</v>
      </c>
      <c r="G162" s="261"/>
      <c r="H162" s="187"/>
      <c r="I162" s="187">
        <f>SUM(I163:I174)</f>
        <v>0</v>
      </c>
      <c r="J162" s="187"/>
      <c r="K162" s="187">
        <f>SUM(K163:K174)</f>
        <v>0</v>
      </c>
      <c r="L162" s="187"/>
      <c r="M162" s="187">
        <f>SUM(M163:M174)</f>
        <v>0</v>
      </c>
      <c r="N162" s="188"/>
      <c r="O162" s="194"/>
    </row>
    <row r="163" spans="1:60" outlineLevel="1" x14ac:dyDescent="0.2">
      <c r="A163" s="193">
        <v>30</v>
      </c>
      <c r="B163" s="180" t="s">
        <v>235</v>
      </c>
      <c r="C163" s="214" t="s">
        <v>236</v>
      </c>
      <c r="D163" s="182" t="s">
        <v>225</v>
      </c>
      <c r="E163" s="185">
        <v>1</v>
      </c>
      <c r="F163" s="191"/>
      <c r="G163" s="189">
        <f>E163*F163</f>
        <v>0</v>
      </c>
      <c r="H163" s="189">
        <v>21</v>
      </c>
      <c r="I163" s="189">
        <f>G163*(1+H163/100)</f>
        <v>0</v>
      </c>
      <c r="J163" s="189">
        <v>0</v>
      </c>
      <c r="K163" s="189">
        <f>E163*J163</f>
        <v>0</v>
      </c>
      <c r="L163" s="189">
        <v>0</v>
      </c>
      <c r="M163" s="189">
        <f>E163*L163</f>
        <v>0</v>
      </c>
      <c r="N163" s="190"/>
      <c r="O163" s="195" t="s">
        <v>90</v>
      </c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>
        <v>21</v>
      </c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176"/>
      <c r="BD163" s="176"/>
      <c r="BE163" s="176"/>
      <c r="BF163" s="176"/>
      <c r="BG163" s="176"/>
      <c r="BH163" s="176"/>
    </row>
    <row r="164" spans="1:60" ht="33.75" outlineLevel="1" x14ac:dyDescent="0.2">
      <c r="A164" s="193"/>
      <c r="B164" s="180"/>
      <c r="C164" s="245" t="s">
        <v>237</v>
      </c>
      <c r="D164" s="246"/>
      <c r="E164" s="247"/>
      <c r="F164" s="248"/>
      <c r="G164" s="249"/>
      <c r="H164" s="189"/>
      <c r="I164" s="189"/>
      <c r="J164" s="189"/>
      <c r="K164" s="189"/>
      <c r="L164" s="189"/>
      <c r="M164" s="189"/>
      <c r="N164" s="190"/>
      <c r="O164" s="195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6"/>
      <c r="BA164" s="177" t="str">
        <f>C164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64" s="176"/>
      <c r="BC164" s="176"/>
      <c r="BD164" s="176"/>
      <c r="BE164" s="176"/>
      <c r="BF164" s="176"/>
      <c r="BG164" s="176"/>
      <c r="BH164" s="176"/>
    </row>
    <row r="165" spans="1:60" outlineLevel="1" x14ac:dyDescent="0.2">
      <c r="A165" s="193"/>
      <c r="B165" s="180"/>
      <c r="C165" s="250"/>
      <c r="D165" s="251"/>
      <c r="E165" s="252"/>
      <c r="F165" s="253"/>
      <c r="G165" s="254"/>
      <c r="H165" s="189"/>
      <c r="I165" s="189"/>
      <c r="J165" s="189"/>
      <c r="K165" s="189"/>
      <c r="L165" s="189"/>
      <c r="M165" s="189"/>
      <c r="N165" s="190"/>
      <c r="O165" s="195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  <c r="AX165" s="176"/>
      <c r="AY165" s="176"/>
      <c r="AZ165" s="176"/>
      <c r="BA165" s="176"/>
      <c r="BB165" s="176"/>
      <c r="BC165" s="176"/>
      <c r="BD165" s="176"/>
      <c r="BE165" s="176"/>
      <c r="BF165" s="176"/>
      <c r="BG165" s="176"/>
      <c r="BH165" s="176"/>
    </row>
    <row r="166" spans="1:60" outlineLevel="1" x14ac:dyDescent="0.2">
      <c r="A166" s="193">
        <v>31</v>
      </c>
      <c r="B166" s="180" t="s">
        <v>238</v>
      </c>
      <c r="C166" s="214" t="s">
        <v>239</v>
      </c>
      <c r="D166" s="182" t="s">
        <v>225</v>
      </c>
      <c r="E166" s="185">
        <v>1</v>
      </c>
      <c r="F166" s="191"/>
      <c r="G166" s="189">
        <f>E166*F166</f>
        <v>0</v>
      </c>
      <c r="H166" s="189">
        <v>21</v>
      </c>
      <c r="I166" s="189">
        <f>G166*(1+H166/100)</f>
        <v>0</v>
      </c>
      <c r="J166" s="189">
        <v>0</v>
      </c>
      <c r="K166" s="189">
        <f>E166*J166</f>
        <v>0</v>
      </c>
      <c r="L166" s="189">
        <v>0</v>
      </c>
      <c r="M166" s="189">
        <f>E166*L166</f>
        <v>0</v>
      </c>
      <c r="N166" s="190"/>
      <c r="O166" s="195" t="s">
        <v>90</v>
      </c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>
        <v>21</v>
      </c>
      <c r="AN166" s="176"/>
      <c r="AO166" s="176"/>
      <c r="AP166" s="176"/>
      <c r="AQ166" s="176"/>
      <c r="AR166" s="176"/>
      <c r="AS166" s="176"/>
      <c r="AT166" s="176"/>
      <c r="AU166" s="176"/>
      <c r="AV166" s="176"/>
      <c r="AW166" s="176"/>
      <c r="AX166" s="176"/>
      <c r="AY166" s="176"/>
      <c r="AZ166" s="176"/>
      <c r="BA166" s="176"/>
      <c r="BB166" s="176"/>
      <c r="BC166" s="176"/>
      <c r="BD166" s="176"/>
      <c r="BE166" s="176"/>
      <c r="BF166" s="176"/>
      <c r="BG166" s="176"/>
      <c r="BH166" s="176"/>
    </row>
    <row r="167" spans="1:60" ht="22.5" outlineLevel="1" x14ac:dyDescent="0.2">
      <c r="A167" s="193"/>
      <c r="B167" s="180"/>
      <c r="C167" s="245" t="s">
        <v>240</v>
      </c>
      <c r="D167" s="246"/>
      <c r="E167" s="247"/>
      <c r="F167" s="248"/>
      <c r="G167" s="249"/>
      <c r="H167" s="189"/>
      <c r="I167" s="189"/>
      <c r="J167" s="189"/>
      <c r="K167" s="189"/>
      <c r="L167" s="189"/>
      <c r="M167" s="189"/>
      <c r="N167" s="190"/>
      <c r="O167" s="195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  <c r="AZ167" s="176"/>
      <c r="BA167" s="177" t="str">
        <f>C167</f>
        <v>Náklady zhotovitele, související s prováděním zkoušek a revizí předepsaných technickými normami nebo objednatelem a které jsou pro provedení díla nezbytné.</v>
      </c>
      <c r="BB167" s="176"/>
      <c r="BC167" s="176"/>
      <c r="BD167" s="176"/>
      <c r="BE167" s="176"/>
      <c r="BF167" s="176"/>
      <c r="BG167" s="176"/>
      <c r="BH167" s="176"/>
    </row>
    <row r="168" spans="1:60" outlineLevel="1" x14ac:dyDescent="0.2">
      <c r="A168" s="193"/>
      <c r="B168" s="180"/>
      <c r="C168" s="250"/>
      <c r="D168" s="251"/>
      <c r="E168" s="252"/>
      <c r="F168" s="253"/>
      <c r="G168" s="254"/>
      <c r="H168" s="189"/>
      <c r="I168" s="189"/>
      <c r="J168" s="189"/>
      <c r="K168" s="189"/>
      <c r="L168" s="189"/>
      <c r="M168" s="189"/>
      <c r="N168" s="190"/>
      <c r="O168" s="195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</row>
    <row r="169" spans="1:60" outlineLevel="1" x14ac:dyDescent="0.2">
      <c r="A169" s="193">
        <v>32</v>
      </c>
      <c r="B169" s="180" t="s">
        <v>241</v>
      </c>
      <c r="C169" s="214" t="s">
        <v>242</v>
      </c>
      <c r="D169" s="182" t="s">
        <v>225</v>
      </c>
      <c r="E169" s="185">
        <v>1</v>
      </c>
      <c r="F169" s="191"/>
      <c r="G169" s="189">
        <f>E169*F169</f>
        <v>0</v>
      </c>
      <c r="H169" s="189">
        <v>21</v>
      </c>
      <c r="I169" s="189">
        <f>G169*(1+H169/100)</f>
        <v>0</v>
      </c>
      <c r="J169" s="189">
        <v>0</v>
      </c>
      <c r="K169" s="189">
        <f>E169*J169</f>
        <v>0</v>
      </c>
      <c r="L169" s="189">
        <v>0</v>
      </c>
      <c r="M169" s="189">
        <f>E169*L169</f>
        <v>0</v>
      </c>
      <c r="N169" s="190"/>
      <c r="O169" s="195" t="s">
        <v>90</v>
      </c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>
        <v>21</v>
      </c>
      <c r="AN169" s="176"/>
      <c r="AO169" s="176"/>
      <c r="AP169" s="176"/>
      <c r="AQ169" s="176"/>
      <c r="AR169" s="176"/>
      <c r="AS169" s="176"/>
      <c r="AT169" s="176"/>
      <c r="AU169" s="176"/>
      <c r="AV169" s="176"/>
      <c r="AW169" s="176"/>
      <c r="AX169" s="176"/>
      <c r="AY169" s="176"/>
      <c r="AZ169" s="176"/>
      <c r="BA169" s="176"/>
      <c r="BB169" s="176"/>
      <c r="BC169" s="176"/>
      <c r="BD169" s="176"/>
      <c r="BE169" s="176"/>
      <c r="BF169" s="176"/>
      <c r="BG169" s="176"/>
      <c r="BH169" s="176"/>
    </row>
    <row r="170" spans="1:60" outlineLevel="1" x14ac:dyDescent="0.2">
      <c r="A170" s="193"/>
      <c r="B170" s="180"/>
      <c r="C170" s="245" t="s">
        <v>243</v>
      </c>
      <c r="D170" s="246"/>
      <c r="E170" s="247"/>
      <c r="F170" s="248"/>
      <c r="G170" s="249"/>
      <c r="H170" s="189"/>
      <c r="I170" s="189"/>
      <c r="J170" s="189"/>
      <c r="K170" s="189"/>
      <c r="L170" s="189"/>
      <c r="M170" s="189"/>
      <c r="N170" s="190"/>
      <c r="O170" s="195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  <c r="AV170" s="176"/>
      <c r="AW170" s="176"/>
      <c r="AX170" s="176"/>
      <c r="AY170" s="176"/>
      <c r="AZ170" s="176"/>
      <c r="BA170" s="177" t="str">
        <f>C170</f>
        <v>Náklady na vyhotovení dokumentace skutečného provedení stavby a její předání objednateli v požadované formě a požadovaném počtu.</v>
      </c>
      <c r="BB170" s="176"/>
      <c r="BC170" s="176"/>
      <c r="BD170" s="176"/>
      <c r="BE170" s="176"/>
      <c r="BF170" s="176"/>
      <c r="BG170" s="176"/>
      <c r="BH170" s="176"/>
    </row>
    <row r="171" spans="1:60" outlineLevel="1" x14ac:dyDescent="0.2">
      <c r="A171" s="193"/>
      <c r="B171" s="180"/>
      <c r="C171" s="250"/>
      <c r="D171" s="251"/>
      <c r="E171" s="252"/>
      <c r="F171" s="253"/>
      <c r="G171" s="254"/>
      <c r="H171" s="189"/>
      <c r="I171" s="189"/>
      <c r="J171" s="189"/>
      <c r="K171" s="189"/>
      <c r="L171" s="189"/>
      <c r="M171" s="189"/>
      <c r="N171" s="190"/>
      <c r="O171" s="195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176"/>
      <c r="AZ171" s="176"/>
      <c r="BA171" s="176"/>
      <c r="BB171" s="176"/>
      <c r="BC171" s="176"/>
      <c r="BD171" s="176"/>
      <c r="BE171" s="176"/>
      <c r="BF171" s="176"/>
      <c r="BG171" s="176"/>
      <c r="BH171" s="176"/>
    </row>
    <row r="172" spans="1:60" outlineLevel="1" x14ac:dyDescent="0.2">
      <c r="A172" s="193">
        <v>33</v>
      </c>
      <c r="B172" s="180" t="s">
        <v>244</v>
      </c>
      <c r="C172" s="214" t="s">
        <v>245</v>
      </c>
      <c r="D172" s="182" t="s">
        <v>225</v>
      </c>
      <c r="E172" s="185">
        <v>1</v>
      </c>
      <c r="F172" s="191"/>
      <c r="G172" s="189">
        <f>E172*F172</f>
        <v>0</v>
      </c>
      <c r="H172" s="189">
        <v>21</v>
      </c>
      <c r="I172" s="189">
        <f>G172*(1+H172/100)</f>
        <v>0</v>
      </c>
      <c r="J172" s="189">
        <v>0</v>
      </c>
      <c r="K172" s="189">
        <f>E172*J172</f>
        <v>0</v>
      </c>
      <c r="L172" s="189">
        <v>0</v>
      </c>
      <c r="M172" s="189">
        <f>E172*L172</f>
        <v>0</v>
      </c>
      <c r="N172" s="190"/>
      <c r="O172" s="195" t="s">
        <v>90</v>
      </c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>
        <v>21</v>
      </c>
      <c r="AN172" s="176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176"/>
      <c r="AZ172" s="176"/>
      <c r="BA172" s="176"/>
      <c r="BB172" s="176"/>
      <c r="BC172" s="176"/>
      <c r="BD172" s="176"/>
      <c r="BE172" s="176"/>
      <c r="BF172" s="176"/>
      <c r="BG172" s="176"/>
      <c r="BH172" s="176"/>
    </row>
    <row r="173" spans="1:60" outlineLevel="1" x14ac:dyDescent="0.2">
      <c r="A173" s="193"/>
      <c r="B173" s="180"/>
      <c r="C173" s="245" t="s">
        <v>246</v>
      </c>
      <c r="D173" s="246"/>
      <c r="E173" s="247"/>
      <c r="F173" s="248"/>
      <c r="G173" s="249"/>
      <c r="H173" s="189"/>
      <c r="I173" s="189"/>
      <c r="J173" s="189"/>
      <c r="K173" s="189"/>
      <c r="L173" s="189"/>
      <c r="M173" s="189"/>
      <c r="N173" s="190"/>
      <c r="O173" s="195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  <c r="AT173" s="176"/>
      <c r="AU173" s="176"/>
      <c r="AV173" s="176"/>
      <c r="AW173" s="176"/>
      <c r="AX173" s="176"/>
      <c r="AY173" s="176"/>
      <c r="AZ173" s="176"/>
      <c r="BA173" s="177" t="str">
        <f>C173</f>
        <v>Náklady na provedení skutečného zaměření stavby v rozsahu nezbytném pro zápis změny do katastru nemovitostí.</v>
      </c>
      <c r="BB173" s="176"/>
      <c r="BC173" s="176"/>
      <c r="BD173" s="176"/>
      <c r="BE173" s="176"/>
      <c r="BF173" s="176"/>
      <c r="BG173" s="176"/>
      <c r="BH173" s="176"/>
    </row>
    <row r="174" spans="1:60" ht="13.5" outlineLevel="1" thickBot="1" x14ac:dyDescent="0.25">
      <c r="A174" s="204"/>
      <c r="B174" s="205"/>
      <c r="C174" s="255"/>
      <c r="D174" s="256"/>
      <c r="E174" s="257"/>
      <c r="F174" s="258"/>
      <c r="G174" s="259"/>
      <c r="H174" s="206"/>
      <c r="I174" s="206"/>
      <c r="J174" s="206"/>
      <c r="K174" s="206"/>
      <c r="L174" s="206"/>
      <c r="M174" s="206"/>
      <c r="N174" s="207"/>
      <c r="O174" s="208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  <c r="AV174" s="176"/>
      <c r="AW174" s="176"/>
      <c r="AX174" s="176"/>
      <c r="AY174" s="176"/>
      <c r="AZ174" s="176"/>
      <c r="BA174" s="176"/>
      <c r="BB174" s="176"/>
      <c r="BC174" s="176"/>
      <c r="BD174" s="176"/>
      <c r="BE174" s="176"/>
      <c r="BF174" s="176"/>
      <c r="BG174" s="176"/>
      <c r="BH174" s="176"/>
    </row>
    <row r="175" spans="1:60" hidden="1" x14ac:dyDescent="0.2">
      <c r="C175" s="216"/>
      <c r="AK175">
        <f>SUM(AK1:AK174)</f>
        <v>0</v>
      </c>
      <c r="AL175">
        <f>SUM(AL1:AL174)</f>
        <v>0</v>
      </c>
      <c r="AN175">
        <v>15</v>
      </c>
      <c r="AO175">
        <v>21</v>
      </c>
    </row>
    <row r="176" spans="1:60" ht="13.5" hidden="1" thickBot="1" x14ac:dyDescent="0.25">
      <c r="A176" s="209"/>
      <c r="B176" s="210" t="s">
        <v>248</v>
      </c>
      <c r="C176" s="217"/>
      <c r="D176" s="211"/>
      <c r="E176" s="211"/>
      <c r="F176" s="211"/>
      <c r="G176" s="212">
        <f>F8+F46+F52+F108+F121+F129+F132+F151+F162</f>
        <v>0</v>
      </c>
      <c r="AN176">
        <f>SUMIF(AM8:AM175,AN175,G8:G175)</f>
        <v>0</v>
      </c>
      <c r="AO176">
        <f>SUMIF(AM8:AM175,AO175,G8:G175)</f>
        <v>0</v>
      </c>
    </row>
  </sheetData>
  <sheetProtection algorithmName="SHA-512" hashValue="OuzvJa3Hy3esESoAUS/QaFgej+jSiPhc2Dd0BDokI61Wcn87SEGbWKXtnSQ8wgdOkB5GdtRjEKvUIuY9F0Jkvg==" saltValue="UblVBctotSffb1+v6qT2zQ==" spinCount="100000" sheet="1"/>
  <mergeCells count="90">
    <mergeCell ref="F8:G8"/>
    <mergeCell ref="A1:G1"/>
    <mergeCell ref="C2:G2"/>
    <mergeCell ref="C3:G3"/>
    <mergeCell ref="C4:G4"/>
    <mergeCell ref="C7:G7"/>
    <mergeCell ref="C34:G34"/>
    <mergeCell ref="B9:G9"/>
    <mergeCell ref="C14:G14"/>
    <mergeCell ref="C19:G19"/>
    <mergeCell ref="B20:G20"/>
    <mergeCell ref="B21:G21"/>
    <mergeCell ref="C24:G24"/>
    <mergeCell ref="B25:G25"/>
    <mergeCell ref="B26:G26"/>
    <mergeCell ref="C29:G29"/>
    <mergeCell ref="B30:G30"/>
    <mergeCell ref="B31:G31"/>
    <mergeCell ref="C57:G57"/>
    <mergeCell ref="B35:G35"/>
    <mergeCell ref="B36:G36"/>
    <mergeCell ref="C41:G41"/>
    <mergeCell ref="B42:G42"/>
    <mergeCell ref="C45:G45"/>
    <mergeCell ref="F46:G46"/>
    <mergeCell ref="B47:G47"/>
    <mergeCell ref="B48:G48"/>
    <mergeCell ref="C51:G51"/>
    <mergeCell ref="F52:G52"/>
    <mergeCell ref="B53:G53"/>
    <mergeCell ref="C84:G84"/>
    <mergeCell ref="B58:G58"/>
    <mergeCell ref="B59:G59"/>
    <mergeCell ref="C64:G64"/>
    <mergeCell ref="B65:G65"/>
    <mergeCell ref="C70:G70"/>
    <mergeCell ref="C72:G72"/>
    <mergeCell ref="C73:G73"/>
    <mergeCell ref="C74:G74"/>
    <mergeCell ref="C77:G77"/>
    <mergeCell ref="C79:G79"/>
    <mergeCell ref="C82:G82"/>
    <mergeCell ref="B110:G110"/>
    <mergeCell ref="C87:G87"/>
    <mergeCell ref="C89:G89"/>
    <mergeCell ref="C92:G92"/>
    <mergeCell ref="C94:G94"/>
    <mergeCell ref="C97:G97"/>
    <mergeCell ref="C99:G99"/>
    <mergeCell ref="C102:G102"/>
    <mergeCell ref="C104:G104"/>
    <mergeCell ref="C107:G107"/>
    <mergeCell ref="F108:G108"/>
    <mergeCell ref="B109:G109"/>
    <mergeCell ref="C131:G131"/>
    <mergeCell ref="C113:G113"/>
    <mergeCell ref="B114:G114"/>
    <mergeCell ref="B115:G115"/>
    <mergeCell ref="B116:G116"/>
    <mergeCell ref="C118:G118"/>
    <mergeCell ref="C120:G120"/>
    <mergeCell ref="F121:G121"/>
    <mergeCell ref="B122:G122"/>
    <mergeCell ref="B123:G123"/>
    <mergeCell ref="C128:G128"/>
    <mergeCell ref="F129:G129"/>
    <mergeCell ref="C157:G157"/>
    <mergeCell ref="F132:G132"/>
    <mergeCell ref="B133:G133"/>
    <mergeCell ref="B134:G134"/>
    <mergeCell ref="C139:G139"/>
    <mergeCell ref="C144:G144"/>
    <mergeCell ref="B145:G145"/>
    <mergeCell ref="C150:G150"/>
    <mergeCell ref="F151:G151"/>
    <mergeCell ref="C153:G153"/>
    <mergeCell ref="C154:G154"/>
    <mergeCell ref="C155:G155"/>
    <mergeCell ref="C174:G174"/>
    <mergeCell ref="C158:G158"/>
    <mergeCell ref="C160:G160"/>
    <mergeCell ref="C161:G161"/>
    <mergeCell ref="F162:G162"/>
    <mergeCell ref="C164:G164"/>
    <mergeCell ref="C165:G165"/>
    <mergeCell ref="C167:G167"/>
    <mergeCell ref="C168:G168"/>
    <mergeCell ref="C170:G170"/>
    <mergeCell ref="C171:G171"/>
    <mergeCell ref="C173:G173"/>
  </mergeCells>
  <pageMargins left="0.59055118110236227" right="0.39370078740157483" top="0.59055118110236227" bottom="0.98425196850393704" header="0.19685039370078741" footer="0.51181102362204722"/>
  <pageSetup paperSize="9" scale="72" fitToHeight="0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  <pageSetUpPr fitToPage="1"/>
  </sheetPr>
  <dimension ref="A1:BH98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6" max="41" width="0" hidden="1" customWidth="1"/>
    <col min="52" max="52" width="111.5703125" customWidth="1"/>
    <col min="53" max="53" width="98.85546875" customWidth="1"/>
  </cols>
  <sheetData>
    <row r="1" spans="1:60" ht="16.5" thickBot="1" x14ac:dyDescent="0.25">
      <c r="A1" s="236" t="s">
        <v>73</v>
      </c>
      <c r="B1" s="236"/>
      <c r="C1" s="237"/>
      <c r="D1" s="236"/>
      <c r="E1" s="236"/>
      <c r="F1" s="236"/>
      <c r="G1" s="236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278" t="s">
        <v>43</v>
      </c>
      <c r="D2" s="238"/>
      <c r="E2" s="238"/>
      <c r="F2" s="238"/>
      <c r="G2" s="239"/>
      <c r="H2" s="54"/>
      <c r="I2" s="54"/>
      <c r="J2" s="54"/>
    </row>
    <row r="3" spans="1:60" x14ac:dyDescent="0.2">
      <c r="A3" s="57" t="s">
        <v>32</v>
      </c>
      <c r="B3" s="58" t="s">
        <v>46</v>
      </c>
      <c r="C3" s="279" t="s">
        <v>47</v>
      </c>
      <c r="D3" s="240"/>
      <c r="E3" s="240"/>
      <c r="F3" s="240"/>
      <c r="G3" s="241"/>
      <c r="H3" s="54"/>
      <c r="I3" s="54"/>
      <c r="J3" s="54"/>
    </row>
    <row r="4" spans="1:60" ht="13.5" thickBot="1" x14ac:dyDescent="0.25">
      <c r="A4" s="168" t="s">
        <v>33</v>
      </c>
      <c r="B4" s="169" t="s">
        <v>42</v>
      </c>
      <c r="C4" s="280" t="s">
        <v>69</v>
      </c>
      <c r="D4" s="281"/>
      <c r="E4" s="281"/>
      <c r="F4" s="281"/>
      <c r="G4" s="282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39.75" thickTop="1" thickBot="1" x14ac:dyDescent="0.25">
      <c r="A6" s="170" t="s">
        <v>34</v>
      </c>
      <c r="B6" s="173" t="s">
        <v>35</v>
      </c>
      <c r="C6" s="174" t="s">
        <v>36</v>
      </c>
      <c r="D6" s="171" t="s">
        <v>37</v>
      </c>
      <c r="E6" s="172" t="s">
        <v>38</v>
      </c>
      <c r="F6" s="175" t="s">
        <v>39</v>
      </c>
      <c r="G6" s="196" t="s">
        <v>40</v>
      </c>
      <c r="H6" s="197" t="s">
        <v>53</v>
      </c>
      <c r="I6" s="197" t="s">
        <v>74</v>
      </c>
      <c r="J6" s="197" t="s">
        <v>75</v>
      </c>
      <c r="K6" s="198" t="s">
        <v>76</v>
      </c>
      <c r="L6" s="198" t="s">
        <v>77</v>
      </c>
      <c r="M6" s="198" t="s">
        <v>78</v>
      </c>
      <c r="N6" s="198" t="s">
        <v>79</v>
      </c>
      <c r="O6" s="178" t="s">
        <v>80</v>
      </c>
    </row>
    <row r="7" spans="1:60" x14ac:dyDescent="0.2">
      <c r="A7" s="199"/>
      <c r="B7" s="200" t="s">
        <v>81</v>
      </c>
      <c r="C7" s="283" t="s">
        <v>82</v>
      </c>
      <c r="D7" s="283"/>
      <c r="E7" s="284"/>
      <c r="F7" s="285"/>
      <c r="G7" s="285"/>
      <c r="H7" s="201"/>
      <c r="I7" s="201"/>
      <c r="J7" s="201"/>
      <c r="K7" s="201"/>
      <c r="L7" s="201"/>
      <c r="M7" s="201"/>
      <c r="N7" s="202"/>
      <c r="O7" s="203"/>
    </row>
    <row r="8" spans="1:60" x14ac:dyDescent="0.2">
      <c r="A8" s="192" t="s">
        <v>83</v>
      </c>
      <c r="B8" s="179" t="s">
        <v>84</v>
      </c>
      <c r="C8" s="213" t="s">
        <v>85</v>
      </c>
      <c r="D8" s="181"/>
      <c r="E8" s="184"/>
      <c r="F8" s="286">
        <f>SUM(G9:G13)</f>
        <v>0</v>
      </c>
      <c r="G8" s="287"/>
      <c r="H8" s="187"/>
      <c r="I8" s="187">
        <f>SUM(I9:I13)</f>
        <v>0</v>
      </c>
      <c r="J8" s="187"/>
      <c r="K8" s="187">
        <f>SUM(K9:K13)</f>
        <v>1</v>
      </c>
      <c r="L8" s="187"/>
      <c r="M8" s="187">
        <f>SUM(M9:M13)</f>
        <v>97.79</v>
      </c>
      <c r="N8" s="188"/>
      <c r="O8" s="194"/>
    </row>
    <row r="9" spans="1:60" outlineLevel="1" x14ac:dyDescent="0.2">
      <c r="A9" s="193"/>
      <c r="B9" s="262" t="s">
        <v>249</v>
      </c>
      <c r="C9" s="263"/>
      <c r="D9" s="264"/>
      <c r="E9" s="265"/>
      <c r="F9" s="266"/>
      <c r="G9" s="267"/>
      <c r="H9" s="189"/>
      <c r="I9" s="189"/>
      <c r="J9" s="189"/>
      <c r="K9" s="189">
        <v>1</v>
      </c>
      <c r="L9" s="189"/>
      <c r="M9" s="189"/>
      <c r="N9" s="190"/>
      <c r="O9" s="195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</row>
    <row r="10" spans="1:60" ht="22.5" outlineLevel="1" x14ac:dyDescent="0.2">
      <c r="A10" s="193"/>
      <c r="B10" s="268" t="s">
        <v>250</v>
      </c>
      <c r="C10" s="269"/>
      <c r="D10" s="270"/>
      <c r="E10" s="271"/>
      <c r="F10" s="272"/>
      <c r="G10" s="273"/>
      <c r="H10" s="189"/>
      <c r="I10" s="189"/>
      <c r="J10" s="189"/>
      <c r="K10" s="189"/>
      <c r="L10" s="189"/>
      <c r="M10" s="189"/>
      <c r="N10" s="190"/>
      <c r="O10" s="195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7" t="str">
        <f>B10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A10" s="176"/>
      <c r="BB10" s="176"/>
      <c r="BC10" s="176"/>
      <c r="BD10" s="176"/>
      <c r="BE10" s="176"/>
      <c r="BF10" s="176"/>
      <c r="BG10" s="176"/>
      <c r="BH10" s="176"/>
    </row>
    <row r="11" spans="1:60" ht="22.5" outlineLevel="1" x14ac:dyDescent="0.2">
      <c r="A11" s="193">
        <v>1</v>
      </c>
      <c r="B11" s="180" t="s">
        <v>251</v>
      </c>
      <c r="C11" s="214" t="s">
        <v>252</v>
      </c>
      <c r="D11" s="182" t="s">
        <v>65</v>
      </c>
      <c r="E11" s="185">
        <v>889</v>
      </c>
      <c r="F11" s="191"/>
      <c r="G11" s="189">
        <f>E11*F11</f>
        <v>0</v>
      </c>
      <c r="H11" s="189">
        <v>21</v>
      </c>
      <c r="I11" s="189">
        <f>G11*(1+H11/100)</f>
        <v>0</v>
      </c>
      <c r="J11" s="189">
        <v>0</v>
      </c>
      <c r="K11" s="189">
        <f>E11*J11</f>
        <v>0</v>
      </c>
      <c r="L11" s="189">
        <v>0.11</v>
      </c>
      <c r="M11" s="189">
        <f>E11*L11</f>
        <v>97.79</v>
      </c>
      <c r="N11" s="190" t="s">
        <v>89</v>
      </c>
      <c r="O11" s="195" t="s">
        <v>90</v>
      </c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>
        <v>21</v>
      </c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</row>
    <row r="12" spans="1:60" outlineLevel="1" x14ac:dyDescent="0.2">
      <c r="A12" s="193"/>
      <c r="B12" s="180"/>
      <c r="C12" s="215" t="s">
        <v>253</v>
      </c>
      <c r="D12" s="183"/>
      <c r="E12" s="186">
        <v>889</v>
      </c>
      <c r="F12" s="189"/>
      <c r="G12" s="189"/>
      <c r="H12" s="189"/>
      <c r="I12" s="189"/>
      <c r="J12" s="189"/>
      <c r="K12" s="189"/>
      <c r="L12" s="189"/>
      <c r="M12" s="189"/>
      <c r="N12" s="190"/>
      <c r="O12" s="195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</row>
    <row r="13" spans="1:60" outlineLevel="1" x14ac:dyDescent="0.2">
      <c r="A13" s="193"/>
      <c r="B13" s="180"/>
      <c r="C13" s="250"/>
      <c r="D13" s="274"/>
      <c r="E13" s="275"/>
      <c r="F13" s="276"/>
      <c r="G13" s="277"/>
      <c r="H13" s="189"/>
      <c r="I13" s="189"/>
      <c r="J13" s="189"/>
      <c r="K13" s="189"/>
      <c r="L13" s="189"/>
      <c r="M13" s="189"/>
      <c r="N13" s="190"/>
      <c r="O13" s="195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</row>
    <row r="14" spans="1:60" x14ac:dyDescent="0.2">
      <c r="A14" s="192" t="s">
        <v>83</v>
      </c>
      <c r="B14" s="179" t="s">
        <v>127</v>
      </c>
      <c r="C14" s="213" t="s">
        <v>69</v>
      </c>
      <c r="D14" s="181"/>
      <c r="E14" s="184"/>
      <c r="F14" s="260">
        <f>SUM(G15:G23)</f>
        <v>0</v>
      </c>
      <c r="G14" s="261"/>
      <c r="H14" s="187"/>
      <c r="I14" s="187">
        <f>SUM(I15:I23)</f>
        <v>0</v>
      </c>
      <c r="J14" s="187"/>
      <c r="K14" s="187">
        <f>SUM(K15:K23)</f>
        <v>123.6005315</v>
      </c>
      <c r="L14" s="187"/>
      <c r="M14" s="187">
        <f>SUM(M15:M23)</f>
        <v>0</v>
      </c>
      <c r="N14" s="188"/>
      <c r="O14" s="194"/>
    </row>
    <row r="15" spans="1:60" outlineLevel="1" x14ac:dyDescent="0.2">
      <c r="A15" s="193"/>
      <c r="B15" s="262" t="s">
        <v>254</v>
      </c>
      <c r="C15" s="263"/>
      <c r="D15" s="264"/>
      <c r="E15" s="265"/>
      <c r="F15" s="266"/>
      <c r="G15" s="267"/>
      <c r="H15" s="189"/>
      <c r="I15" s="189"/>
      <c r="J15" s="189"/>
      <c r="K15" s="189">
        <v>1</v>
      </c>
      <c r="L15" s="189"/>
      <c r="M15" s="189"/>
      <c r="N15" s="190"/>
      <c r="O15" s="195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</row>
    <row r="16" spans="1:60" outlineLevel="1" x14ac:dyDescent="0.2">
      <c r="A16" s="193">
        <v>2</v>
      </c>
      <c r="B16" s="180" t="s">
        <v>255</v>
      </c>
      <c r="C16" s="214" t="s">
        <v>256</v>
      </c>
      <c r="D16" s="182" t="s">
        <v>65</v>
      </c>
      <c r="E16" s="185">
        <v>933.45</v>
      </c>
      <c r="F16" s="191"/>
      <c r="G16" s="189">
        <f>E16*F16</f>
        <v>0</v>
      </c>
      <c r="H16" s="189">
        <v>21</v>
      </c>
      <c r="I16" s="189">
        <f>G16*(1+H16/100)</f>
        <v>0</v>
      </c>
      <c r="J16" s="189">
        <v>6.0999999999999997E-4</v>
      </c>
      <c r="K16" s="189">
        <f>E16*J16</f>
        <v>0.56940449999999998</v>
      </c>
      <c r="L16" s="189">
        <v>0</v>
      </c>
      <c r="M16" s="189">
        <f>E16*L16</f>
        <v>0</v>
      </c>
      <c r="N16" s="190" t="s">
        <v>89</v>
      </c>
      <c r="O16" s="195" t="s">
        <v>90</v>
      </c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>
        <v>21</v>
      </c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</row>
    <row r="17" spans="1:60" outlineLevel="1" x14ac:dyDescent="0.2">
      <c r="A17" s="193"/>
      <c r="B17" s="180"/>
      <c r="C17" s="215" t="s">
        <v>257</v>
      </c>
      <c r="D17" s="183"/>
      <c r="E17" s="186">
        <v>933.45</v>
      </c>
      <c r="F17" s="189"/>
      <c r="G17" s="189"/>
      <c r="H17" s="189"/>
      <c r="I17" s="189"/>
      <c r="J17" s="189"/>
      <c r="K17" s="189"/>
      <c r="L17" s="189"/>
      <c r="M17" s="189"/>
      <c r="N17" s="190"/>
      <c r="O17" s="195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</row>
    <row r="18" spans="1:60" outlineLevel="1" x14ac:dyDescent="0.2">
      <c r="A18" s="193"/>
      <c r="B18" s="180"/>
      <c r="C18" s="250"/>
      <c r="D18" s="274"/>
      <c r="E18" s="275"/>
      <c r="F18" s="276"/>
      <c r="G18" s="277"/>
      <c r="H18" s="189"/>
      <c r="I18" s="189"/>
      <c r="J18" s="189"/>
      <c r="K18" s="189"/>
      <c r="L18" s="189"/>
      <c r="M18" s="189"/>
      <c r="N18" s="190"/>
      <c r="O18" s="195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</row>
    <row r="19" spans="1:60" outlineLevel="1" x14ac:dyDescent="0.2">
      <c r="A19" s="193"/>
      <c r="B19" s="268" t="s">
        <v>139</v>
      </c>
      <c r="C19" s="269"/>
      <c r="D19" s="270"/>
      <c r="E19" s="271"/>
      <c r="F19" s="272"/>
      <c r="G19" s="273"/>
      <c r="H19" s="189"/>
      <c r="I19" s="189"/>
      <c r="J19" s="189"/>
      <c r="K19" s="189">
        <v>1</v>
      </c>
      <c r="L19" s="189"/>
      <c r="M19" s="189"/>
      <c r="N19" s="190"/>
      <c r="O19" s="195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</row>
    <row r="20" spans="1:60" outlineLevel="1" x14ac:dyDescent="0.2">
      <c r="A20" s="193">
        <v>3</v>
      </c>
      <c r="B20" s="180" t="s">
        <v>258</v>
      </c>
      <c r="C20" s="214" t="s">
        <v>259</v>
      </c>
      <c r="D20" s="182" t="s">
        <v>65</v>
      </c>
      <c r="E20" s="185">
        <v>933.45</v>
      </c>
      <c r="F20" s="191"/>
      <c r="G20" s="189">
        <f>E20*F20</f>
        <v>0</v>
      </c>
      <c r="H20" s="189">
        <v>21</v>
      </c>
      <c r="I20" s="189">
        <f>G20*(1+H20/100)</f>
        <v>0</v>
      </c>
      <c r="J20" s="189">
        <v>0.12966</v>
      </c>
      <c r="K20" s="189">
        <f>E20*J20</f>
        <v>121.031127</v>
      </c>
      <c r="L20" s="189">
        <v>0</v>
      </c>
      <c r="M20" s="189">
        <f>E20*L20</f>
        <v>0</v>
      </c>
      <c r="N20" s="190" t="s">
        <v>89</v>
      </c>
      <c r="O20" s="195" t="s">
        <v>90</v>
      </c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>
        <v>21</v>
      </c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</row>
    <row r="21" spans="1:60" outlineLevel="1" x14ac:dyDescent="0.2">
      <c r="A21" s="193"/>
      <c r="B21" s="180"/>
      <c r="C21" s="245" t="s">
        <v>260</v>
      </c>
      <c r="D21" s="246"/>
      <c r="E21" s="247"/>
      <c r="F21" s="248"/>
      <c r="G21" s="249"/>
      <c r="H21" s="189"/>
      <c r="I21" s="189"/>
      <c r="J21" s="189"/>
      <c r="K21" s="189"/>
      <c r="L21" s="189"/>
      <c r="M21" s="189"/>
      <c r="N21" s="190"/>
      <c r="O21" s="195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7" t="str">
        <f>C21</f>
        <v>ACO 11+</v>
      </c>
      <c r="BB21" s="176"/>
      <c r="BC21" s="176"/>
      <c r="BD21" s="176"/>
      <c r="BE21" s="176"/>
      <c r="BF21" s="176"/>
      <c r="BG21" s="176"/>
      <c r="BH21" s="176"/>
    </row>
    <row r="22" spans="1:60" outlineLevel="1" x14ac:dyDescent="0.2">
      <c r="A22" s="193"/>
      <c r="B22" s="180"/>
      <c r="C22" s="215" t="s">
        <v>261</v>
      </c>
      <c r="D22" s="183"/>
      <c r="E22" s="186">
        <v>933.45</v>
      </c>
      <c r="F22" s="189"/>
      <c r="G22" s="189"/>
      <c r="H22" s="189"/>
      <c r="I22" s="189"/>
      <c r="J22" s="189"/>
      <c r="K22" s="189"/>
      <c r="L22" s="189"/>
      <c r="M22" s="189"/>
      <c r="N22" s="190"/>
      <c r="O22" s="195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</row>
    <row r="23" spans="1:60" outlineLevel="1" x14ac:dyDescent="0.2">
      <c r="A23" s="193"/>
      <c r="B23" s="180"/>
      <c r="C23" s="250"/>
      <c r="D23" s="274"/>
      <c r="E23" s="275"/>
      <c r="F23" s="276"/>
      <c r="G23" s="277"/>
      <c r="H23" s="189"/>
      <c r="I23" s="189"/>
      <c r="J23" s="189"/>
      <c r="K23" s="189"/>
      <c r="L23" s="189"/>
      <c r="M23" s="189"/>
      <c r="N23" s="190"/>
      <c r="O23" s="195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</row>
    <row r="24" spans="1:60" x14ac:dyDescent="0.2">
      <c r="A24" s="192" t="s">
        <v>83</v>
      </c>
      <c r="B24" s="179" t="s">
        <v>173</v>
      </c>
      <c r="C24" s="213" t="s">
        <v>174</v>
      </c>
      <c r="D24" s="181"/>
      <c r="E24" s="184"/>
      <c r="F24" s="260">
        <f>SUM(G25:G32)</f>
        <v>0</v>
      </c>
      <c r="G24" s="261"/>
      <c r="H24" s="187"/>
      <c r="I24" s="187">
        <f>SUM(I25:I32)</f>
        <v>0</v>
      </c>
      <c r="J24" s="187"/>
      <c r="K24" s="187">
        <f>SUM(K25:K32)</f>
        <v>3.5564200000000001</v>
      </c>
      <c r="L24" s="187"/>
      <c r="M24" s="187">
        <f>SUM(M25:M32)</f>
        <v>0</v>
      </c>
      <c r="N24" s="188"/>
      <c r="O24" s="194"/>
    </row>
    <row r="25" spans="1:60" outlineLevel="1" x14ac:dyDescent="0.2">
      <c r="A25" s="193"/>
      <c r="B25" s="262" t="s">
        <v>262</v>
      </c>
      <c r="C25" s="263"/>
      <c r="D25" s="264"/>
      <c r="E25" s="265"/>
      <c r="F25" s="266"/>
      <c r="G25" s="267"/>
      <c r="H25" s="189"/>
      <c r="I25" s="189"/>
      <c r="J25" s="189"/>
      <c r="K25" s="189">
        <v>1</v>
      </c>
      <c r="L25" s="189"/>
      <c r="M25" s="189"/>
      <c r="N25" s="190"/>
      <c r="O25" s="195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</row>
    <row r="26" spans="1:60" ht="33.75" outlineLevel="1" x14ac:dyDescent="0.2">
      <c r="A26" s="193"/>
      <c r="B26" s="268" t="s">
        <v>263</v>
      </c>
      <c r="C26" s="269"/>
      <c r="D26" s="270"/>
      <c r="E26" s="271"/>
      <c r="F26" s="272"/>
      <c r="G26" s="273"/>
      <c r="H26" s="189"/>
      <c r="I26" s="189"/>
      <c r="J26" s="189"/>
      <c r="K26" s="189"/>
      <c r="L26" s="189"/>
      <c r="M26" s="189"/>
      <c r="N26" s="190"/>
      <c r="O26" s="195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7" t="str">
        <f>B26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A26" s="176"/>
      <c r="BB26" s="176"/>
      <c r="BC26" s="176"/>
      <c r="BD26" s="176"/>
      <c r="BE26" s="176"/>
      <c r="BF26" s="176"/>
      <c r="BG26" s="176"/>
      <c r="BH26" s="176"/>
    </row>
    <row r="27" spans="1:60" outlineLevel="1" x14ac:dyDescent="0.2">
      <c r="A27" s="193">
        <v>4</v>
      </c>
      <c r="B27" s="180" t="s">
        <v>264</v>
      </c>
      <c r="C27" s="214" t="s">
        <v>265</v>
      </c>
      <c r="D27" s="182" t="s">
        <v>144</v>
      </c>
      <c r="E27" s="185">
        <v>3</v>
      </c>
      <c r="F27" s="191"/>
      <c r="G27" s="189">
        <f>E27*F27</f>
        <v>0</v>
      </c>
      <c r="H27" s="189">
        <v>21</v>
      </c>
      <c r="I27" s="189">
        <f>G27*(1+H27/100)</f>
        <v>0</v>
      </c>
      <c r="J27" s="189">
        <v>0.43093999999999999</v>
      </c>
      <c r="K27" s="189">
        <f>E27*J27</f>
        <v>1.2928199999999999</v>
      </c>
      <c r="L27" s="189">
        <v>0</v>
      </c>
      <c r="M27" s="189">
        <f>E27*L27</f>
        <v>0</v>
      </c>
      <c r="N27" s="190" t="s">
        <v>89</v>
      </c>
      <c r="O27" s="195" t="s">
        <v>90</v>
      </c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>
        <v>21</v>
      </c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</row>
    <row r="28" spans="1:60" outlineLevel="1" x14ac:dyDescent="0.2">
      <c r="A28" s="193"/>
      <c r="B28" s="180"/>
      <c r="C28" s="215" t="s">
        <v>266</v>
      </c>
      <c r="D28" s="183"/>
      <c r="E28" s="186">
        <v>3</v>
      </c>
      <c r="F28" s="189"/>
      <c r="G28" s="189"/>
      <c r="H28" s="189"/>
      <c r="I28" s="189"/>
      <c r="J28" s="189"/>
      <c r="K28" s="189"/>
      <c r="L28" s="189"/>
      <c r="M28" s="189"/>
      <c r="N28" s="190"/>
      <c r="O28" s="195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</row>
    <row r="29" spans="1:60" outlineLevel="1" x14ac:dyDescent="0.2">
      <c r="A29" s="193"/>
      <c r="B29" s="180"/>
      <c r="C29" s="250"/>
      <c r="D29" s="274"/>
      <c r="E29" s="275"/>
      <c r="F29" s="276"/>
      <c r="G29" s="277"/>
      <c r="H29" s="189"/>
      <c r="I29" s="189"/>
      <c r="J29" s="189"/>
      <c r="K29" s="189"/>
      <c r="L29" s="189"/>
      <c r="M29" s="189"/>
      <c r="N29" s="190"/>
      <c r="O29" s="195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</row>
    <row r="30" spans="1:60" outlineLevel="1" x14ac:dyDescent="0.2">
      <c r="A30" s="193">
        <v>5</v>
      </c>
      <c r="B30" s="180" t="s">
        <v>267</v>
      </c>
      <c r="C30" s="214" t="s">
        <v>268</v>
      </c>
      <c r="D30" s="182" t="s">
        <v>144</v>
      </c>
      <c r="E30" s="185">
        <v>4</v>
      </c>
      <c r="F30" s="191"/>
      <c r="G30" s="189">
        <f>E30*F30</f>
        <v>0</v>
      </c>
      <c r="H30" s="189">
        <v>21</v>
      </c>
      <c r="I30" s="189">
        <f>G30*(1+H30/100)</f>
        <v>0</v>
      </c>
      <c r="J30" s="189">
        <v>0.31590000000000001</v>
      </c>
      <c r="K30" s="189">
        <f>E30*J30</f>
        <v>1.2636000000000001</v>
      </c>
      <c r="L30" s="189">
        <v>0</v>
      </c>
      <c r="M30" s="189">
        <f>E30*L30</f>
        <v>0</v>
      </c>
      <c r="N30" s="190" t="s">
        <v>89</v>
      </c>
      <c r="O30" s="195" t="s">
        <v>90</v>
      </c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>
        <v>21</v>
      </c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</row>
    <row r="31" spans="1:60" outlineLevel="1" x14ac:dyDescent="0.2">
      <c r="A31" s="193"/>
      <c r="B31" s="180"/>
      <c r="C31" s="215" t="s">
        <v>269</v>
      </c>
      <c r="D31" s="183"/>
      <c r="E31" s="186">
        <v>4</v>
      </c>
      <c r="F31" s="189"/>
      <c r="G31" s="189"/>
      <c r="H31" s="189"/>
      <c r="I31" s="189"/>
      <c r="J31" s="189"/>
      <c r="K31" s="189"/>
      <c r="L31" s="189"/>
      <c r="M31" s="189"/>
      <c r="N31" s="190"/>
      <c r="O31" s="195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</row>
    <row r="32" spans="1:60" outlineLevel="1" x14ac:dyDescent="0.2">
      <c r="A32" s="193"/>
      <c r="B32" s="180"/>
      <c r="C32" s="250"/>
      <c r="D32" s="274"/>
      <c r="E32" s="275"/>
      <c r="F32" s="276"/>
      <c r="G32" s="277"/>
      <c r="H32" s="189"/>
      <c r="I32" s="189"/>
      <c r="J32" s="189"/>
      <c r="K32" s="189"/>
      <c r="L32" s="189"/>
      <c r="M32" s="189"/>
      <c r="N32" s="190"/>
      <c r="O32" s="195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</row>
    <row r="33" spans="1:60" x14ac:dyDescent="0.2">
      <c r="A33" s="192" t="s">
        <v>83</v>
      </c>
      <c r="B33" s="179" t="s">
        <v>190</v>
      </c>
      <c r="C33" s="213" t="s">
        <v>191</v>
      </c>
      <c r="D33" s="181"/>
      <c r="E33" s="184"/>
      <c r="F33" s="260">
        <f>SUM(G34:G58)</f>
        <v>0</v>
      </c>
      <c r="G33" s="261"/>
      <c r="H33" s="187"/>
      <c r="I33" s="187">
        <f>SUM(I34:I58)</f>
        <v>0</v>
      </c>
      <c r="J33" s="187"/>
      <c r="K33" s="187">
        <f>SUM(K34:K58)</f>
        <v>4.4235199999999999</v>
      </c>
      <c r="L33" s="187"/>
      <c r="M33" s="187">
        <f>SUM(M34:M58)</f>
        <v>0</v>
      </c>
      <c r="N33" s="188"/>
      <c r="O33" s="194"/>
    </row>
    <row r="34" spans="1:60" outlineLevel="1" x14ac:dyDescent="0.2">
      <c r="A34" s="193"/>
      <c r="B34" s="262" t="s">
        <v>270</v>
      </c>
      <c r="C34" s="263"/>
      <c r="D34" s="264"/>
      <c r="E34" s="265"/>
      <c r="F34" s="266"/>
      <c r="G34" s="267"/>
      <c r="H34" s="189"/>
      <c r="I34" s="189"/>
      <c r="J34" s="189"/>
      <c r="K34" s="189">
        <v>1</v>
      </c>
      <c r="L34" s="189"/>
      <c r="M34" s="189"/>
      <c r="N34" s="190"/>
      <c r="O34" s="195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</row>
    <row r="35" spans="1:60" outlineLevel="1" x14ac:dyDescent="0.2">
      <c r="A35" s="193">
        <v>6</v>
      </c>
      <c r="B35" s="180" t="s">
        <v>271</v>
      </c>
      <c r="C35" s="214" t="s">
        <v>272</v>
      </c>
      <c r="D35" s="182" t="s">
        <v>179</v>
      </c>
      <c r="E35" s="185">
        <v>159</v>
      </c>
      <c r="F35" s="191"/>
      <c r="G35" s="189">
        <f>E35*F35</f>
        <v>0</v>
      </c>
      <c r="H35" s="189">
        <v>21</v>
      </c>
      <c r="I35" s="189">
        <f>G35*(1+H35/100)</f>
        <v>0</v>
      </c>
      <c r="J35" s="189">
        <v>9.3000000000000005E-4</v>
      </c>
      <c r="K35" s="189">
        <f>E35*J35</f>
        <v>0.14787</v>
      </c>
      <c r="L35" s="189">
        <v>0</v>
      </c>
      <c r="M35" s="189">
        <f>E35*L35</f>
        <v>0</v>
      </c>
      <c r="N35" s="190" t="s">
        <v>89</v>
      </c>
      <c r="O35" s="195" t="s">
        <v>90</v>
      </c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>
        <v>21</v>
      </c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</row>
    <row r="36" spans="1:60" outlineLevel="1" x14ac:dyDescent="0.2">
      <c r="A36" s="193"/>
      <c r="B36" s="180"/>
      <c r="C36" s="215" t="s">
        <v>273</v>
      </c>
      <c r="D36" s="183"/>
      <c r="E36" s="186">
        <v>159</v>
      </c>
      <c r="F36" s="189"/>
      <c r="G36" s="189"/>
      <c r="H36" s="189"/>
      <c r="I36" s="189"/>
      <c r="J36" s="189"/>
      <c r="K36" s="189"/>
      <c r="L36" s="189"/>
      <c r="M36" s="189"/>
      <c r="N36" s="190"/>
      <c r="O36" s="195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</row>
    <row r="37" spans="1:60" outlineLevel="1" x14ac:dyDescent="0.2">
      <c r="A37" s="193"/>
      <c r="B37" s="180"/>
      <c r="C37" s="250"/>
      <c r="D37" s="274"/>
      <c r="E37" s="275"/>
      <c r="F37" s="276"/>
      <c r="G37" s="277"/>
      <c r="H37" s="189"/>
      <c r="I37" s="189"/>
      <c r="J37" s="189"/>
      <c r="K37" s="189"/>
      <c r="L37" s="189"/>
      <c r="M37" s="189"/>
      <c r="N37" s="190"/>
      <c r="O37" s="195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</row>
    <row r="38" spans="1:60" outlineLevel="1" x14ac:dyDescent="0.2">
      <c r="A38" s="193">
        <v>7</v>
      </c>
      <c r="B38" s="180" t="s">
        <v>274</v>
      </c>
      <c r="C38" s="214" t="s">
        <v>275</v>
      </c>
      <c r="D38" s="182" t="s">
        <v>65</v>
      </c>
      <c r="E38" s="185">
        <v>74.5</v>
      </c>
      <c r="F38" s="191"/>
      <c r="G38" s="189">
        <f>E38*F38</f>
        <v>0</v>
      </c>
      <c r="H38" s="189">
        <v>21</v>
      </c>
      <c r="I38" s="189">
        <f>G38*(1+H38/100)</f>
        <v>0</v>
      </c>
      <c r="J38" s="189">
        <v>3.7000000000000002E-3</v>
      </c>
      <c r="K38" s="189">
        <f>E38*J38</f>
        <v>0.27565000000000001</v>
      </c>
      <c r="L38" s="189">
        <v>0</v>
      </c>
      <c r="M38" s="189">
        <f>E38*L38</f>
        <v>0</v>
      </c>
      <c r="N38" s="190" t="s">
        <v>89</v>
      </c>
      <c r="O38" s="195" t="s">
        <v>90</v>
      </c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>
        <v>21</v>
      </c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</row>
    <row r="39" spans="1:60" outlineLevel="1" x14ac:dyDescent="0.2">
      <c r="A39" s="193"/>
      <c r="B39" s="180"/>
      <c r="C39" s="215" t="s">
        <v>276</v>
      </c>
      <c r="D39" s="183"/>
      <c r="E39" s="186">
        <v>74.5</v>
      </c>
      <c r="F39" s="189"/>
      <c r="G39" s="189"/>
      <c r="H39" s="189"/>
      <c r="I39" s="189"/>
      <c r="J39" s="189"/>
      <c r="K39" s="189"/>
      <c r="L39" s="189"/>
      <c r="M39" s="189"/>
      <c r="N39" s="190"/>
      <c r="O39" s="195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</row>
    <row r="40" spans="1:60" outlineLevel="1" x14ac:dyDescent="0.2">
      <c r="A40" s="193"/>
      <c r="B40" s="180"/>
      <c r="C40" s="250"/>
      <c r="D40" s="274"/>
      <c r="E40" s="275"/>
      <c r="F40" s="276"/>
      <c r="G40" s="277"/>
      <c r="H40" s="189"/>
      <c r="I40" s="189"/>
      <c r="J40" s="189"/>
      <c r="K40" s="189"/>
      <c r="L40" s="189"/>
      <c r="M40" s="189"/>
      <c r="N40" s="190"/>
      <c r="O40" s="195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</row>
    <row r="41" spans="1:60" outlineLevel="1" x14ac:dyDescent="0.2">
      <c r="A41" s="193"/>
      <c r="B41" s="268" t="s">
        <v>277</v>
      </c>
      <c r="C41" s="269"/>
      <c r="D41" s="270"/>
      <c r="E41" s="271"/>
      <c r="F41" s="272"/>
      <c r="G41" s="273"/>
      <c r="H41" s="189"/>
      <c r="I41" s="189"/>
      <c r="J41" s="189"/>
      <c r="K41" s="189">
        <v>1</v>
      </c>
      <c r="L41" s="189"/>
      <c r="M41" s="189"/>
      <c r="N41" s="190"/>
      <c r="O41" s="195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</row>
    <row r="42" spans="1:60" outlineLevel="1" x14ac:dyDescent="0.2">
      <c r="A42" s="193"/>
      <c r="B42" s="268" t="s">
        <v>278</v>
      </c>
      <c r="C42" s="269"/>
      <c r="D42" s="270"/>
      <c r="E42" s="271"/>
      <c r="F42" s="272"/>
      <c r="G42" s="273"/>
      <c r="H42" s="189"/>
      <c r="I42" s="189"/>
      <c r="J42" s="189"/>
      <c r="K42" s="189"/>
      <c r="L42" s="189"/>
      <c r="M42" s="189"/>
      <c r="N42" s="190"/>
      <c r="O42" s="195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</row>
    <row r="43" spans="1:60" outlineLevel="1" x14ac:dyDescent="0.2">
      <c r="A43" s="193">
        <v>8</v>
      </c>
      <c r="B43" s="180" t="s">
        <v>279</v>
      </c>
      <c r="C43" s="214" t="s">
        <v>280</v>
      </c>
      <c r="D43" s="182" t="s">
        <v>179</v>
      </c>
      <c r="E43" s="185">
        <v>159</v>
      </c>
      <c r="F43" s="191"/>
      <c r="G43" s="189">
        <f>E43*F43</f>
        <v>0</v>
      </c>
      <c r="H43" s="189">
        <v>21</v>
      </c>
      <c r="I43" s="189">
        <f>G43*(1+H43/100)</f>
        <v>0</v>
      </c>
      <c r="J43" s="189">
        <v>0</v>
      </c>
      <c r="K43" s="189">
        <f>E43*J43</f>
        <v>0</v>
      </c>
      <c r="L43" s="189">
        <v>0</v>
      </c>
      <c r="M43" s="189">
        <f>E43*L43</f>
        <v>0</v>
      </c>
      <c r="N43" s="190" t="s">
        <v>89</v>
      </c>
      <c r="O43" s="195" t="s">
        <v>90</v>
      </c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>
        <v>21</v>
      </c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</row>
    <row r="44" spans="1:60" outlineLevel="1" x14ac:dyDescent="0.2">
      <c r="A44" s="193"/>
      <c r="B44" s="180"/>
      <c r="C44" s="215" t="s">
        <v>273</v>
      </c>
      <c r="D44" s="183"/>
      <c r="E44" s="186">
        <v>159</v>
      </c>
      <c r="F44" s="189"/>
      <c r="G44" s="189"/>
      <c r="H44" s="189"/>
      <c r="I44" s="189"/>
      <c r="J44" s="189"/>
      <c r="K44" s="189"/>
      <c r="L44" s="189"/>
      <c r="M44" s="189"/>
      <c r="N44" s="190"/>
      <c r="O44" s="195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</row>
    <row r="45" spans="1:60" outlineLevel="1" x14ac:dyDescent="0.2">
      <c r="A45" s="193"/>
      <c r="B45" s="180"/>
      <c r="C45" s="250"/>
      <c r="D45" s="274"/>
      <c r="E45" s="275"/>
      <c r="F45" s="276"/>
      <c r="G45" s="277"/>
      <c r="H45" s="189"/>
      <c r="I45" s="189"/>
      <c r="J45" s="189"/>
      <c r="K45" s="189"/>
      <c r="L45" s="189"/>
      <c r="M45" s="189"/>
      <c r="N45" s="190"/>
      <c r="O45" s="195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</row>
    <row r="46" spans="1:60" outlineLevel="1" x14ac:dyDescent="0.2">
      <c r="A46" s="193">
        <v>9</v>
      </c>
      <c r="B46" s="180" t="s">
        <v>281</v>
      </c>
      <c r="C46" s="214" t="s">
        <v>282</v>
      </c>
      <c r="D46" s="182" t="s">
        <v>65</v>
      </c>
      <c r="E46" s="185">
        <v>74.5</v>
      </c>
      <c r="F46" s="191"/>
      <c r="G46" s="189">
        <f>E46*F46</f>
        <v>0</v>
      </c>
      <c r="H46" s="189">
        <v>21</v>
      </c>
      <c r="I46" s="189">
        <f>G46*(1+H46/100)</f>
        <v>0</v>
      </c>
      <c r="J46" s="189">
        <v>0</v>
      </c>
      <c r="K46" s="189">
        <f>E46*J46</f>
        <v>0</v>
      </c>
      <c r="L46" s="189">
        <v>0</v>
      </c>
      <c r="M46" s="189">
        <f>E46*L46</f>
        <v>0</v>
      </c>
      <c r="N46" s="190" t="s">
        <v>89</v>
      </c>
      <c r="O46" s="195" t="s">
        <v>90</v>
      </c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>
        <v>21</v>
      </c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</row>
    <row r="47" spans="1:60" outlineLevel="1" x14ac:dyDescent="0.2">
      <c r="A47" s="193"/>
      <c r="B47" s="180"/>
      <c r="C47" s="215" t="s">
        <v>276</v>
      </c>
      <c r="D47" s="183"/>
      <c r="E47" s="186">
        <v>74.5</v>
      </c>
      <c r="F47" s="189"/>
      <c r="G47" s="189"/>
      <c r="H47" s="189"/>
      <c r="I47" s="189"/>
      <c r="J47" s="189"/>
      <c r="K47" s="189"/>
      <c r="L47" s="189"/>
      <c r="M47" s="189"/>
      <c r="N47" s="190"/>
      <c r="O47" s="195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</row>
    <row r="48" spans="1:60" outlineLevel="1" x14ac:dyDescent="0.2">
      <c r="A48" s="193"/>
      <c r="B48" s="180"/>
      <c r="C48" s="250"/>
      <c r="D48" s="274"/>
      <c r="E48" s="275"/>
      <c r="F48" s="276"/>
      <c r="G48" s="277"/>
      <c r="H48" s="189"/>
      <c r="I48" s="189"/>
      <c r="J48" s="189"/>
      <c r="K48" s="189"/>
      <c r="L48" s="189"/>
      <c r="M48" s="189"/>
      <c r="N48" s="190"/>
      <c r="O48" s="195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</row>
    <row r="49" spans="1:60" outlineLevel="1" x14ac:dyDescent="0.2">
      <c r="A49" s="193"/>
      <c r="B49" s="268" t="s">
        <v>283</v>
      </c>
      <c r="C49" s="269"/>
      <c r="D49" s="270"/>
      <c r="E49" s="271"/>
      <c r="F49" s="272"/>
      <c r="G49" s="273"/>
      <c r="H49" s="189"/>
      <c r="I49" s="189"/>
      <c r="J49" s="189"/>
      <c r="K49" s="189">
        <v>1</v>
      </c>
      <c r="L49" s="189"/>
      <c r="M49" s="189"/>
      <c r="N49" s="190"/>
      <c r="O49" s="195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</row>
    <row r="50" spans="1:60" outlineLevel="1" x14ac:dyDescent="0.2">
      <c r="A50" s="193"/>
      <c r="B50" s="268" t="s">
        <v>284</v>
      </c>
      <c r="C50" s="269"/>
      <c r="D50" s="270"/>
      <c r="E50" s="271"/>
      <c r="F50" s="272"/>
      <c r="G50" s="273"/>
      <c r="H50" s="189"/>
      <c r="I50" s="189"/>
      <c r="J50" s="189"/>
      <c r="K50" s="189"/>
      <c r="L50" s="189"/>
      <c r="M50" s="189"/>
      <c r="N50" s="190"/>
      <c r="O50" s="195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</row>
    <row r="51" spans="1:60" outlineLevel="1" x14ac:dyDescent="0.2">
      <c r="A51" s="193">
        <v>10</v>
      </c>
      <c r="B51" s="180" t="s">
        <v>285</v>
      </c>
      <c r="C51" s="214" t="s">
        <v>286</v>
      </c>
      <c r="D51" s="182" t="s">
        <v>179</v>
      </c>
      <c r="E51" s="185">
        <v>22</v>
      </c>
      <c r="F51" s="191"/>
      <c r="G51" s="189">
        <f>E51*F51</f>
        <v>0</v>
      </c>
      <c r="H51" s="189">
        <v>21</v>
      </c>
      <c r="I51" s="189">
        <f>G51*(1+H51/100)</f>
        <v>0</v>
      </c>
      <c r="J51" s="189">
        <v>0</v>
      </c>
      <c r="K51" s="189">
        <f>E51*J51</f>
        <v>0</v>
      </c>
      <c r="L51" s="189">
        <v>0</v>
      </c>
      <c r="M51" s="189">
        <f>E51*L51</f>
        <v>0</v>
      </c>
      <c r="N51" s="190" t="s">
        <v>89</v>
      </c>
      <c r="O51" s="195" t="s">
        <v>90</v>
      </c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>
        <v>21</v>
      </c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</row>
    <row r="52" spans="1:60" outlineLevel="1" x14ac:dyDescent="0.2">
      <c r="A52" s="193"/>
      <c r="B52" s="180"/>
      <c r="C52" s="215" t="s">
        <v>287</v>
      </c>
      <c r="D52" s="183"/>
      <c r="E52" s="186">
        <v>22</v>
      </c>
      <c r="F52" s="189"/>
      <c r="G52" s="189"/>
      <c r="H52" s="189"/>
      <c r="I52" s="189"/>
      <c r="J52" s="189"/>
      <c r="K52" s="189"/>
      <c r="L52" s="189"/>
      <c r="M52" s="189"/>
      <c r="N52" s="190"/>
      <c r="O52" s="195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</row>
    <row r="53" spans="1:60" outlineLevel="1" x14ac:dyDescent="0.2">
      <c r="A53" s="193"/>
      <c r="B53" s="180"/>
      <c r="C53" s="250"/>
      <c r="D53" s="251"/>
      <c r="E53" s="252"/>
      <c r="F53" s="253"/>
      <c r="G53" s="254"/>
      <c r="H53" s="189"/>
      <c r="I53" s="189"/>
      <c r="J53" s="189"/>
      <c r="K53" s="189"/>
      <c r="L53" s="189"/>
      <c r="M53" s="189"/>
      <c r="N53" s="190"/>
      <c r="O53" s="195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</row>
    <row r="54" spans="1:60" outlineLevel="1" x14ac:dyDescent="0.2">
      <c r="A54" s="193"/>
      <c r="B54" s="268" t="s">
        <v>192</v>
      </c>
      <c r="C54" s="269"/>
      <c r="D54" s="270"/>
      <c r="E54" s="271"/>
      <c r="F54" s="272"/>
      <c r="G54" s="273"/>
      <c r="H54" s="189"/>
      <c r="I54" s="189"/>
      <c r="J54" s="189"/>
      <c r="K54" s="189">
        <v>1</v>
      </c>
      <c r="L54" s="189"/>
      <c r="M54" s="189"/>
      <c r="N54" s="190"/>
      <c r="O54" s="195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</row>
    <row r="55" spans="1:60" outlineLevel="1" x14ac:dyDescent="0.2">
      <c r="A55" s="193"/>
      <c r="B55" s="268" t="s">
        <v>193</v>
      </c>
      <c r="C55" s="269"/>
      <c r="D55" s="270"/>
      <c r="E55" s="271"/>
      <c r="F55" s="272"/>
      <c r="G55" s="273"/>
      <c r="H55" s="189"/>
      <c r="I55" s="189"/>
      <c r="J55" s="189"/>
      <c r="K55" s="189"/>
      <c r="L55" s="189"/>
      <c r="M55" s="189"/>
      <c r="N55" s="190"/>
      <c r="O55" s="195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</row>
    <row r="56" spans="1:60" outlineLevel="1" x14ac:dyDescent="0.2">
      <c r="A56" s="193">
        <v>11</v>
      </c>
      <c r="B56" s="180" t="s">
        <v>288</v>
      </c>
      <c r="C56" s="214" t="s">
        <v>289</v>
      </c>
      <c r="D56" s="182" t="s">
        <v>179</v>
      </c>
      <c r="E56" s="185">
        <v>48</v>
      </c>
      <c r="F56" s="191"/>
      <c r="G56" s="189">
        <f>E56*F56</f>
        <v>0</v>
      </c>
      <c r="H56" s="189">
        <v>21</v>
      </c>
      <c r="I56" s="189">
        <f>G56*(1+H56/100)</f>
        <v>0</v>
      </c>
      <c r="J56" s="189">
        <v>0</v>
      </c>
      <c r="K56" s="189">
        <f>E56*J56</f>
        <v>0</v>
      </c>
      <c r="L56" s="189">
        <v>0</v>
      </c>
      <c r="M56" s="189">
        <f>E56*L56</f>
        <v>0</v>
      </c>
      <c r="N56" s="190" t="s">
        <v>89</v>
      </c>
      <c r="O56" s="195" t="s">
        <v>90</v>
      </c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>
        <v>21</v>
      </c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</row>
    <row r="57" spans="1:60" outlineLevel="1" x14ac:dyDescent="0.2">
      <c r="A57" s="193"/>
      <c r="B57" s="180"/>
      <c r="C57" s="215" t="s">
        <v>290</v>
      </c>
      <c r="D57" s="183"/>
      <c r="E57" s="186">
        <v>48</v>
      </c>
      <c r="F57" s="189"/>
      <c r="G57" s="189"/>
      <c r="H57" s="189"/>
      <c r="I57" s="189"/>
      <c r="J57" s="189"/>
      <c r="K57" s="189"/>
      <c r="L57" s="189"/>
      <c r="M57" s="189"/>
      <c r="N57" s="190"/>
      <c r="O57" s="195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</row>
    <row r="58" spans="1:60" outlineLevel="1" x14ac:dyDescent="0.2">
      <c r="A58" s="193"/>
      <c r="B58" s="180"/>
      <c r="C58" s="250"/>
      <c r="D58" s="251"/>
      <c r="E58" s="252"/>
      <c r="F58" s="253"/>
      <c r="G58" s="254"/>
      <c r="H58" s="189"/>
      <c r="I58" s="189"/>
      <c r="J58" s="189"/>
      <c r="K58" s="189"/>
      <c r="L58" s="189"/>
      <c r="M58" s="189"/>
      <c r="N58" s="190"/>
      <c r="O58" s="195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</row>
    <row r="59" spans="1:60" x14ac:dyDescent="0.2">
      <c r="A59" s="192" t="s">
        <v>83</v>
      </c>
      <c r="B59" s="179" t="s">
        <v>291</v>
      </c>
      <c r="C59" s="213" t="s">
        <v>292</v>
      </c>
      <c r="D59" s="181"/>
      <c r="E59" s="184"/>
      <c r="F59" s="260">
        <f>SUM(G60:G66)</f>
        <v>0</v>
      </c>
      <c r="G59" s="261"/>
      <c r="H59" s="187"/>
      <c r="I59" s="187">
        <f>SUM(I60:I66)</f>
        <v>0</v>
      </c>
      <c r="J59" s="187"/>
      <c r="K59" s="187">
        <f>SUM(K60:K66)</f>
        <v>1</v>
      </c>
      <c r="L59" s="187"/>
      <c r="M59" s="187">
        <f>SUM(M60:M66)</f>
        <v>0</v>
      </c>
      <c r="N59" s="188"/>
      <c r="O59" s="194"/>
    </row>
    <row r="60" spans="1:60" outlineLevel="1" x14ac:dyDescent="0.2">
      <c r="A60" s="193"/>
      <c r="B60" s="262" t="s">
        <v>293</v>
      </c>
      <c r="C60" s="263"/>
      <c r="D60" s="264"/>
      <c r="E60" s="265"/>
      <c r="F60" s="266"/>
      <c r="G60" s="267"/>
      <c r="H60" s="189"/>
      <c r="I60" s="189"/>
      <c r="J60" s="189"/>
      <c r="K60" s="189">
        <v>1</v>
      </c>
      <c r="L60" s="189"/>
      <c r="M60" s="189"/>
      <c r="N60" s="190"/>
      <c r="O60" s="195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</row>
    <row r="61" spans="1:60" outlineLevel="1" x14ac:dyDescent="0.2">
      <c r="A61" s="193"/>
      <c r="B61" s="268" t="s">
        <v>294</v>
      </c>
      <c r="C61" s="269"/>
      <c r="D61" s="270"/>
      <c r="E61" s="271"/>
      <c r="F61" s="272"/>
      <c r="G61" s="273"/>
      <c r="H61" s="189"/>
      <c r="I61" s="189"/>
      <c r="J61" s="189"/>
      <c r="K61" s="189"/>
      <c r="L61" s="189"/>
      <c r="M61" s="189"/>
      <c r="N61" s="190"/>
      <c r="O61" s="195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</row>
    <row r="62" spans="1:60" outlineLevel="1" x14ac:dyDescent="0.2">
      <c r="A62" s="193">
        <v>12</v>
      </c>
      <c r="B62" s="180" t="s">
        <v>295</v>
      </c>
      <c r="C62" s="214" t="s">
        <v>296</v>
      </c>
      <c r="D62" s="182" t="s">
        <v>209</v>
      </c>
      <c r="E62" s="185">
        <v>124.58047000000001</v>
      </c>
      <c r="F62" s="191"/>
      <c r="G62" s="189">
        <f>E62*F62</f>
        <v>0</v>
      </c>
      <c r="H62" s="189">
        <v>21</v>
      </c>
      <c r="I62" s="189">
        <f>G62*(1+H62/100)</f>
        <v>0</v>
      </c>
      <c r="J62" s="189">
        <v>0</v>
      </c>
      <c r="K62" s="189">
        <f>E62*J62</f>
        <v>0</v>
      </c>
      <c r="L62" s="189">
        <v>0</v>
      </c>
      <c r="M62" s="189">
        <f>E62*L62</f>
        <v>0</v>
      </c>
      <c r="N62" s="190" t="s">
        <v>89</v>
      </c>
      <c r="O62" s="195" t="s">
        <v>90</v>
      </c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>
        <v>21</v>
      </c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</row>
    <row r="63" spans="1:60" outlineLevel="1" x14ac:dyDescent="0.2">
      <c r="A63" s="193"/>
      <c r="B63" s="180"/>
      <c r="C63" s="215" t="s">
        <v>297</v>
      </c>
      <c r="D63" s="183"/>
      <c r="E63" s="186"/>
      <c r="F63" s="189"/>
      <c r="G63" s="189"/>
      <c r="H63" s="189"/>
      <c r="I63" s="189"/>
      <c r="J63" s="189"/>
      <c r="K63" s="189"/>
      <c r="L63" s="189"/>
      <c r="M63" s="189"/>
      <c r="N63" s="190"/>
      <c r="O63" s="195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</row>
    <row r="64" spans="1:60" outlineLevel="1" x14ac:dyDescent="0.2">
      <c r="A64" s="193"/>
      <c r="B64" s="180"/>
      <c r="C64" s="215" t="s">
        <v>298</v>
      </c>
      <c r="D64" s="183"/>
      <c r="E64" s="186"/>
      <c r="F64" s="189"/>
      <c r="G64" s="189"/>
      <c r="H64" s="189"/>
      <c r="I64" s="189"/>
      <c r="J64" s="189"/>
      <c r="K64" s="189"/>
      <c r="L64" s="189"/>
      <c r="M64" s="189"/>
      <c r="N64" s="190"/>
      <c r="O64" s="195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</row>
    <row r="65" spans="1:60" outlineLevel="1" x14ac:dyDescent="0.2">
      <c r="A65" s="193"/>
      <c r="B65" s="180"/>
      <c r="C65" s="215" t="s">
        <v>299</v>
      </c>
      <c r="D65" s="183"/>
      <c r="E65" s="186">
        <v>124.5805</v>
      </c>
      <c r="F65" s="189"/>
      <c r="G65" s="189"/>
      <c r="H65" s="189"/>
      <c r="I65" s="189"/>
      <c r="J65" s="189"/>
      <c r="K65" s="189"/>
      <c r="L65" s="189"/>
      <c r="M65" s="189"/>
      <c r="N65" s="190"/>
      <c r="O65" s="195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</row>
    <row r="66" spans="1:60" outlineLevel="1" x14ac:dyDescent="0.2">
      <c r="A66" s="193"/>
      <c r="B66" s="180"/>
      <c r="C66" s="250"/>
      <c r="D66" s="251"/>
      <c r="E66" s="252"/>
      <c r="F66" s="253"/>
      <c r="G66" s="254"/>
      <c r="H66" s="189"/>
      <c r="I66" s="189"/>
      <c r="J66" s="189"/>
      <c r="K66" s="189"/>
      <c r="L66" s="189"/>
      <c r="M66" s="189"/>
      <c r="N66" s="190"/>
      <c r="O66" s="195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</row>
    <row r="67" spans="1:60" x14ac:dyDescent="0.2">
      <c r="A67" s="192" t="s">
        <v>83</v>
      </c>
      <c r="B67" s="179" t="s">
        <v>203</v>
      </c>
      <c r="C67" s="213" t="s">
        <v>204</v>
      </c>
      <c r="D67" s="181"/>
      <c r="E67" s="184"/>
      <c r="F67" s="260">
        <f>SUM(G68:G85)</f>
        <v>0</v>
      </c>
      <c r="G67" s="261"/>
      <c r="H67" s="187"/>
      <c r="I67" s="187">
        <f>SUM(I68:I85)</f>
        <v>0</v>
      </c>
      <c r="J67" s="187"/>
      <c r="K67" s="187">
        <f>SUM(K68:K85)</f>
        <v>4</v>
      </c>
      <c r="L67" s="187"/>
      <c r="M67" s="187">
        <f>SUM(M68:M85)</f>
        <v>0</v>
      </c>
      <c r="N67" s="188"/>
      <c r="O67" s="194"/>
    </row>
    <row r="68" spans="1:60" outlineLevel="1" x14ac:dyDescent="0.2">
      <c r="A68" s="193"/>
      <c r="B68" s="262" t="s">
        <v>205</v>
      </c>
      <c r="C68" s="263"/>
      <c r="D68" s="264"/>
      <c r="E68" s="265"/>
      <c r="F68" s="266"/>
      <c r="G68" s="267"/>
      <c r="H68" s="189"/>
      <c r="I68" s="189"/>
      <c r="J68" s="189"/>
      <c r="K68" s="189">
        <v>1</v>
      </c>
      <c r="L68" s="189"/>
      <c r="M68" s="189"/>
      <c r="N68" s="190"/>
      <c r="O68" s="195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</row>
    <row r="69" spans="1:60" outlineLevel="1" x14ac:dyDescent="0.2">
      <c r="A69" s="193"/>
      <c r="B69" s="268" t="s">
        <v>206</v>
      </c>
      <c r="C69" s="269"/>
      <c r="D69" s="270"/>
      <c r="E69" s="271"/>
      <c r="F69" s="272"/>
      <c r="G69" s="273"/>
      <c r="H69" s="189"/>
      <c r="I69" s="189"/>
      <c r="J69" s="189"/>
      <c r="K69" s="189">
        <v>2</v>
      </c>
      <c r="L69" s="189"/>
      <c r="M69" s="189"/>
      <c r="N69" s="190"/>
      <c r="O69" s="195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</row>
    <row r="70" spans="1:60" outlineLevel="1" x14ac:dyDescent="0.2">
      <c r="A70" s="193">
        <v>13</v>
      </c>
      <c r="B70" s="180" t="s">
        <v>207</v>
      </c>
      <c r="C70" s="214" t="s">
        <v>208</v>
      </c>
      <c r="D70" s="182" t="s">
        <v>209</v>
      </c>
      <c r="E70" s="185">
        <v>97.79</v>
      </c>
      <c r="F70" s="191"/>
      <c r="G70" s="189">
        <f>E70*F70</f>
        <v>0</v>
      </c>
      <c r="H70" s="189">
        <v>21</v>
      </c>
      <c r="I70" s="189">
        <f>G70*(1+H70/100)</f>
        <v>0</v>
      </c>
      <c r="J70" s="189">
        <v>0</v>
      </c>
      <c r="K70" s="189">
        <f>E70*J70</f>
        <v>0</v>
      </c>
      <c r="L70" s="189">
        <v>0</v>
      </c>
      <c r="M70" s="189">
        <f>E70*L70</f>
        <v>0</v>
      </c>
      <c r="N70" s="190" t="s">
        <v>210</v>
      </c>
      <c r="O70" s="195" t="s">
        <v>90</v>
      </c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>
        <v>21</v>
      </c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</row>
    <row r="71" spans="1:60" outlineLevel="1" x14ac:dyDescent="0.2">
      <c r="A71" s="193"/>
      <c r="B71" s="180"/>
      <c r="C71" s="215" t="s">
        <v>211</v>
      </c>
      <c r="D71" s="183"/>
      <c r="E71" s="186"/>
      <c r="F71" s="189"/>
      <c r="G71" s="189"/>
      <c r="H71" s="189"/>
      <c r="I71" s="189"/>
      <c r="J71" s="189"/>
      <c r="K71" s="189"/>
      <c r="L71" s="189"/>
      <c r="M71" s="189"/>
      <c r="N71" s="190"/>
      <c r="O71" s="195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</row>
    <row r="72" spans="1:60" outlineLevel="1" x14ac:dyDescent="0.2">
      <c r="A72" s="193"/>
      <c r="B72" s="180"/>
      <c r="C72" s="215" t="s">
        <v>300</v>
      </c>
      <c r="D72" s="183"/>
      <c r="E72" s="186"/>
      <c r="F72" s="189"/>
      <c r="G72" s="189"/>
      <c r="H72" s="189"/>
      <c r="I72" s="189"/>
      <c r="J72" s="189"/>
      <c r="K72" s="189"/>
      <c r="L72" s="189"/>
      <c r="M72" s="189"/>
      <c r="N72" s="190"/>
      <c r="O72" s="195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</row>
    <row r="73" spans="1:60" outlineLevel="1" x14ac:dyDescent="0.2">
      <c r="A73" s="193"/>
      <c r="B73" s="180"/>
      <c r="C73" s="215" t="s">
        <v>301</v>
      </c>
      <c r="D73" s="183"/>
      <c r="E73" s="186">
        <v>97.79</v>
      </c>
      <c r="F73" s="189"/>
      <c r="G73" s="189"/>
      <c r="H73" s="189"/>
      <c r="I73" s="189"/>
      <c r="J73" s="189"/>
      <c r="K73" s="189"/>
      <c r="L73" s="189"/>
      <c r="M73" s="189"/>
      <c r="N73" s="190"/>
      <c r="O73" s="195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</row>
    <row r="74" spans="1:60" outlineLevel="1" x14ac:dyDescent="0.2">
      <c r="A74" s="193"/>
      <c r="B74" s="180"/>
      <c r="C74" s="250"/>
      <c r="D74" s="251"/>
      <c r="E74" s="252"/>
      <c r="F74" s="253"/>
      <c r="G74" s="254"/>
      <c r="H74" s="189"/>
      <c r="I74" s="189"/>
      <c r="J74" s="189"/>
      <c r="K74" s="189"/>
      <c r="L74" s="189"/>
      <c r="M74" s="189"/>
      <c r="N74" s="190"/>
      <c r="O74" s="195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</row>
    <row r="75" spans="1:60" outlineLevel="1" x14ac:dyDescent="0.2">
      <c r="A75" s="193">
        <v>14</v>
      </c>
      <c r="B75" s="180" t="s">
        <v>214</v>
      </c>
      <c r="C75" s="214" t="s">
        <v>215</v>
      </c>
      <c r="D75" s="182" t="s">
        <v>209</v>
      </c>
      <c r="E75" s="185">
        <v>880.11</v>
      </c>
      <c r="F75" s="191"/>
      <c r="G75" s="189">
        <f>E75*F75</f>
        <v>0</v>
      </c>
      <c r="H75" s="189">
        <v>21</v>
      </c>
      <c r="I75" s="189">
        <f>G75*(1+H75/100)</f>
        <v>0</v>
      </c>
      <c r="J75" s="189">
        <v>0</v>
      </c>
      <c r="K75" s="189">
        <f>E75*J75</f>
        <v>0</v>
      </c>
      <c r="L75" s="189">
        <v>0</v>
      </c>
      <c r="M75" s="189">
        <f>E75*L75</f>
        <v>0</v>
      </c>
      <c r="N75" s="190" t="s">
        <v>210</v>
      </c>
      <c r="O75" s="195" t="s">
        <v>90</v>
      </c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>
        <v>21</v>
      </c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</row>
    <row r="76" spans="1:60" outlineLevel="1" x14ac:dyDescent="0.2">
      <c r="A76" s="193"/>
      <c r="B76" s="180"/>
      <c r="C76" s="215" t="s">
        <v>211</v>
      </c>
      <c r="D76" s="183"/>
      <c r="E76" s="186"/>
      <c r="F76" s="189"/>
      <c r="G76" s="189"/>
      <c r="H76" s="189"/>
      <c r="I76" s="189"/>
      <c r="J76" s="189"/>
      <c r="K76" s="189"/>
      <c r="L76" s="189"/>
      <c r="M76" s="189"/>
      <c r="N76" s="190"/>
      <c r="O76" s="195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</row>
    <row r="77" spans="1:60" outlineLevel="1" x14ac:dyDescent="0.2">
      <c r="A77" s="193"/>
      <c r="B77" s="180"/>
      <c r="C77" s="215" t="s">
        <v>300</v>
      </c>
      <c r="D77" s="183"/>
      <c r="E77" s="186"/>
      <c r="F77" s="189"/>
      <c r="G77" s="189"/>
      <c r="H77" s="189"/>
      <c r="I77" s="189"/>
      <c r="J77" s="189"/>
      <c r="K77" s="189"/>
      <c r="L77" s="189"/>
      <c r="M77" s="189"/>
      <c r="N77" s="190"/>
      <c r="O77" s="195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</row>
    <row r="78" spans="1:60" outlineLevel="1" x14ac:dyDescent="0.2">
      <c r="A78" s="193"/>
      <c r="B78" s="180"/>
      <c r="C78" s="215" t="s">
        <v>302</v>
      </c>
      <c r="D78" s="183"/>
      <c r="E78" s="186">
        <v>880.11</v>
      </c>
      <c r="F78" s="189"/>
      <c r="G78" s="189"/>
      <c r="H78" s="189"/>
      <c r="I78" s="189"/>
      <c r="J78" s="189"/>
      <c r="K78" s="189"/>
      <c r="L78" s="189"/>
      <c r="M78" s="189"/>
      <c r="N78" s="190"/>
      <c r="O78" s="195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</row>
    <row r="79" spans="1:60" outlineLevel="1" x14ac:dyDescent="0.2">
      <c r="A79" s="193"/>
      <c r="B79" s="180"/>
      <c r="C79" s="250"/>
      <c r="D79" s="251"/>
      <c r="E79" s="252"/>
      <c r="F79" s="253"/>
      <c r="G79" s="254"/>
      <c r="H79" s="189"/>
      <c r="I79" s="189"/>
      <c r="J79" s="189"/>
      <c r="K79" s="189"/>
      <c r="L79" s="189"/>
      <c r="M79" s="189"/>
      <c r="N79" s="190"/>
      <c r="O79" s="195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</row>
    <row r="80" spans="1:60" outlineLevel="1" x14ac:dyDescent="0.2">
      <c r="A80" s="193"/>
      <c r="B80" s="268" t="s">
        <v>217</v>
      </c>
      <c r="C80" s="269"/>
      <c r="D80" s="270"/>
      <c r="E80" s="271"/>
      <c r="F80" s="272"/>
      <c r="G80" s="273"/>
      <c r="H80" s="189"/>
      <c r="I80" s="189"/>
      <c r="J80" s="189"/>
      <c r="K80" s="189">
        <v>1</v>
      </c>
      <c r="L80" s="189"/>
      <c r="M80" s="189"/>
      <c r="N80" s="190"/>
      <c r="O80" s="195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</row>
    <row r="81" spans="1:60" outlineLevel="1" x14ac:dyDescent="0.2">
      <c r="A81" s="193">
        <v>15</v>
      </c>
      <c r="B81" s="180" t="s">
        <v>303</v>
      </c>
      <c r="C81" s="214" t="s">
        <v>304</v>
      </c>
      <c r="D81" s="182" t="s">
        <v>209</v>
      </c>
      <c r="E81" s="185">
        <v>97.79</v>
      </c>
      <c r="F81" s="191"/>
      <c r="G81" s="189">
        <f>E81*F81</f>
        <v>0</v>
      </c>
      <c r="H81" s="189">
        <v>21</v>
      </c>
      <c r="I81" s="189">
        <f>G81*(1+H81/100)</f>
        <v>0</v>
      </c>
      <c r="J81" s="189">
        <v>0</v>
      </c>
      <c r="K81" s="189">
        <f>E81*J81</f>
        <v>0</v>
      </c>
      <c r="L81" s="189">
        <v>0</v>
      </c>
      <c r="M81" s="189">
        <f>E81*L81</f>
        <v>0</v>
      </c>
      <c r="N81" s="190" t="s">
        <v>220</v>
      </c>
      <c r="O81" s="195" t="s">
        <v>90</v>
      </c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>
        <v>21</v>
      </c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</row>
    <row r="82" spans="1:60" outlineLevel="1" x14ac:dyDescent="0.2">
      <c r="A82" s="193"/>
      <c r="B82" s="180"/>
      <c r="C82" s="215" t="s">
        <v>211</v>
      </c>
      <c r="D82" s="183"/>
      <c r="E82" s="186"/>
      <c r="F82" s="189"/>
      <c r="G82" s="189"/>
      <c r="H82" s="189"/>
      <c r="I82" s="189"/>
      <c r="J82" s="189"/>
      <c r="K82" s="189"/>
      <c r="L82" s="189"/>
      <c r="M82" s="189"/>
      <c r="N82" s="190"/>
      <c r="O82" s="195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</row>
    <row r="83" spans="1:60" outlineLevel="1" x14ac:dyDescent="0.2">
      <c r="A83" s="193"/>
      <c r="B83" s="180"/>
      <c r="C83" s="215" t="s">
        <v>300</v>
      </c>
      <c r="D83" s="183"/>
      <c r="E83" s="186"/>
      <c r="F83" s="189"/>
      <c r="G83" s="189"/>
      <c r="H83" s="189"/>
      <c r="I83" s="189"/>
      <c r="J83" s="189"/>
      <c r="K83" s="189"/>
      <c r="L83" s="189"/>
      <c r="M83" s="189"/>
      <c r="N83" s="190"/>
      <c r="O83" s="195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</row>
    <row r="84" spans="1:60" outlineLevel="1" x14ac:dyDescent="0.2">
      <c r="A84" s="193"/>
      <c r="B84" s="180"/>
      <c r="C84" s="215" t="s">
        <v>301</v>
      </c>
      <c r="D84" s="183"/>
      <c r="E84" s="186">
        <v>97.79</v>
      </c>
      <c r="F84" s="189"/>
      <c r="G84" s="189"/>
      <c r="H84" s="189"/>
      <c r="I84" s="189"/>
      <c r="J84" s="189"/>
      <c r="K84" s="189"/>
      <c r="L84" s="189"/>
      <c r="M84" s="189"/>
      <c r="N84" s="190"/>
      <c r="O84" s="195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</row>
    <row r="85" spans="1:60" outlineLevel="1" x14ac:dyDescent="0.2">
      <c r="A85" s="193"/>
      <c r="B85" s="180"/>
      <c r="C85" s="250"/>
      <c r="D85" s="251"/>
      <c r="E85" s="252"/>
      <c r="F85" s="253"/>
      <c r="G85" s="254"/>
      <c r="H85" s="189"/>
      <c r="I85" s="189"/>
      <c r="J85" s="189"/>
      <c r="K85" s="189"/>
      <c r="L85" s="189"/>
      <c r="M85" s="189"/>
      <c r="N85" s="190"/>
      <c r="O85" s="195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</row>
    <row r="86" spans="1:60" x14ac:dyDescent="0.2">
      <c r="A86" s="192" t="s">
        <v>83</v>
      </c>
      <c r="B86" s="179" t="s">
        <v>221</v>
      </c>
      <c r="C86" s="213" t="s">
        <v>222</v>
      </c>
      <c r="D86" s="181"/>
      <c r="E86" s="184"/>
      <c r="F86" s="260">
        <f>SUM(G87:G92)</f>
        <v>0</v>
      </c>
      <c r="G86" s="261"/>
      <c r="H86" s="187"/>
      <c r="I86" s="187">
        <f>SUM(I87:I92)</f>
        <v>0</v>
      </c>
      <c r="J86" s="187"/>
      <c r="K86" s="187">
        <f>SUM(K87:K92)</f>
        <v>0</v>
      </c>
      <c r="L86" s="187"/>
      <c r="M86" s="187">
        <f>SUM(M87:M92)</f>
        <v>0</v>
      </c>
      <c r="N86" s="188"/>
      <c r="O86" s="194"/>
    </row>
    <row r="87" spans="1:60" outlineLevel="1" x14ac:dyDescent="0.2">
      <c r="A87" s="193">
        <v>16</v>
      </c>
      <c r="B87" s="180" t="s">
        <v>227</v>
      </c>
      <c r="C87" s="214" t="s">
        <v>228</v>
      </c>
      <c r="D87" s="182" t="s">
        <v>225</v>
      </c>
      <c r="E87" s="185">
        <v>1</v>
      </c>
      <c r="F87" s="191"/>
      <c r="G87" s="189">
        <f>E87*F87</f>
        <v>0</v>
      </c>
      <c r="H87" s="189">
        <v>21</v>
      </c>
      <c r="I87" s="189">
        <f>G87*(1+H87/100)</f>
        <v>0</v>
      </c>
      <c r="J87" s="189">
        <v>0</v>
      </c>
      <c r="K87" s="189">
        <f>E87*J87</f>
        <v>0</v>
      </c>
      <c r="L87" s="189">
        <v>0</v>
      </c>
      <c r="M87" s="189">
        <f>E87*L87</f>
        <v>0</v>
      </c>
      <c r="N87" s="190"/>
      <c r="O87" s="195" t="s">
        <v>90</v>
      </c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>
        <v>21</v>
      </c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</row>
    <row r="88" spans="1:60" outlineLevel="1" x14ac:dyDescent="0.2">
      <c r="A88" s="193"/>
      <c r="B88" s="180"/>
      <c r="C88" s="245" t="s">
        <v>229</v>
      </c>
      <c r="D88" s="246"/>
      <c r="E88" s="247"/>
      <c r="F88" s="248"/>
      <c r="G88" s="249"/>
      <c r="H88" s="189"/>
      <c r="I88" s="189"/>
      <c r="J88" s="189"/>
      <c r="K88" s="189"/>
      <c r="L88" s="189"/>
      <c r="M88" s="189"/>
      <c r="N88" s="190"/>
      <c r="O88" s="195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7" t="str">
        <f>C88</f>
        <v>Zaměření a vytýčení stávajících inženýrských sítí v místě stavby z hlediska jejich ochrany při provádění stavby.</v>
      </c>
      <c r="BB88" s="176"/>
      <c r="BC88" s="176"/>
      <c r="BD88" s="176"/>
      <c r="BE88" s="176"/>
      <c r="BF88" s="176"/>
      <c r="BG88" s="176"/>
      <c r="BH88" s="176"/>
    </row>
    <row r="89" spans="1:60" outlineLevel="1" x14ac:dyDescent="0.2">
      <c r="A89" s="193"/>
      <c r="B89" s="180"/>
      <c r="C89" s="250"/>
      <c r="D89" s="251"/>
      <c r="E89" s="252"/>
      <c r="F89" s="253"/>
      <c r="G89" s="254"/>
      <c r="H89" s="189"/>
      <c r="I89" s="189"/>
      <c r="J89" s="189"/>
      <c r="K89" s="189"/>
      <c r="L89" s="189"/>
      <c r="M89" s="189"/>
      <c r="N89" s="190"/>
      <c r="O89" s="195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</row>
    <row r="90" spans="1:60" outlineLevel="1" x14ac:dyDescent="0.2">
      <c r="A90" s="193">
        <v>17</v>
      </c>
      <c r="B90" s="180" t="s">
        <v>230</v>
      </c>
      <c r="C90" s="214" t="s">
        <v>231</v>
      </c>
      <c r="D90" s="182" t="s">
        <v>225</v>
      </c>
      <c r="E90" s="185">
        <v>1</v>
      </c>
      <c r="F90" s="191"/>
      <c r="G90" s="189">
        <f>E90*F90</f>
        <v>0</v>
      </c>
      <c r="H90" s="189">
        <v>21</v>
      </c>
      <c r="I90" s="189">
        <f>G90*(1+H90/100)</f>
        <v>0</v>
      </c>
      <c r="J90" s="189">
        <v>0</v>
      </c>
      <c r="K90" s="189">
        <f>E90*J90</f>
        <v>0</v>
      </c>
      <c r="L90" s="189">
        <v>0</v>
      </c>
      <c r="M90" s="189">
        <f>E90*L90</f>
        <v>0</v>
      </c>
      <c r="N90" s="190"/>
      <c r="O90" s="195" t="s">
        <v>90</v>
      </c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>
        <v>21</v>
      </c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</row>
    <row r="91" spans="1:60" outlineLevel="1" x14ac:dyDescent="0.2">
      <c r="A91" s="193"/>
      <c r="B91" s="180"/>
      <c r="C91" s="245" t="s">
        <v>232</v>
      </c>
      <c r="D91" s="246"/>
      <c r="E91" s="247"/>
      <c r="F91" s="248"/>
      <c r="G91" s="249"/>
      <c r="H91" s="189"/>
      <c r="I91" s="189"/>
      <c r="J91" s="189"/>
      <c r="K91" s="189"/>
      <c r="L91" s="189"/>
      <c r="M91" s="189"/>
      <c r="N91" s="190"/>
      <c r="O91" s="195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7" t="str">
        <f>C91</f>
        <v>Veškeré náklady spojené s vybudováním, provozem a odstraněním zařízení staveniště.</v>
      </c>
      <c r="BB91" s="176"/>
      <c r="BC91" s="176"/>
      <c r="BD91" s="176"/>
      <c r="BE91" s="176"/>
      <c r="BF91" s="176"/>
      <c r="BG91" s="176"/>
      <c r="BH91" s="176"/>
    </row>
    <row r="92" spans="1:60" outlineLevel="1" x14ac:dyDescent="0.2">
      <c r="A92" s="193"/>
      <c r="B92" s="180"/>
      <c r="C92" s="250"/>
      <c r="D92" s="251"/>
      <c r="E92" s="252"/>
      <c r="F92" s="253"/>
      <c r="G92" s="254"/>
      <c r="H92" s="189"/>
      <c r="I92" s="189"/>
      <c r="J92" s="189"/>
      <c r="K92" s="189"/>
      <c r="L92" s="189"/>
      <c r="M92" s="189"/>
      <c r="N92" s="190"/>
      <c r="O92" s="195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</row>
    <row r="93" spans="1:60" x14ac:dyDescent="0.2">
      <c r="A93" s="192" t="s">
        <v>83</v>
      </c>
      <c r="B93" s="179" t="s">
        <v>233</v>
      </c>
      <c r="C93" s="213" t="s">
        <v>234</v>
      </c>
      <c r="D93" s="181"/>
      <c r="E93" s="184"/>
      <c r="F93" s="260">
        <f>SUM(G94:G96)</f>
        <v>0</v>
      </c>
      <c r="G93" s="261"/>
      <c r="H93" s="187"/>
      <c r="I93" s="187">
        <f>SUM(I94:I96)</f>
        <v>0</v>
      </c>
      <c r="J93" s="187"/>
      <c r="K93" s="187">
        <f>SUM(K94:K96)</f>
        <v>0</v>
      </c>
      <c r="L93" s="187"/>
      <c r="M93" s="187">
        <f>SUM(M94:M96)</f>
        <v>0</v>
      </c>
      <c r="N93" s="188"/>
      <c r="O93" s="194"/>
    </row>
    <row r="94" spans="1:60" outlineLevel="1" x14ac:dyDescent="0.2">
      <c r="A94" s="193">
        <v>18</v>
      </c>
      <c r="B94" s="180" t="s">
        <v>238</v>
      </c>
      <c r="C94" s="214" t="s">
        <v>239</v>
      </c>
      <c r="D94" s="182" t="s">
        <v>225</v>
      </c>
      <c r="E94" s="185">
        <v>1</v>
      </c>
      <c r="F94" s="191"/>
      <c r="G94" s="189">
        <f>E94*F94</f>
        <v>0</v>
      </c>
      <c r="H94" s="189">
        <v>21</v>
      </c>
      <c r="I94" s="189">
        <f>G94*(1+H94/100)</f>
        <v>0</v>
      </c>
      <c r="J94" s="189">
        <v>0</v>
      </c>
      <c r="K94" s="189">
        <f>E94*J94</f>
        <v>0</v>
      </c>
      <c r="L94" s="189">
        <v>0</v>
      </c>
      <c r="M94" s="189">
        <f>E94*L94</f>
        <v>0</v>
      </c>
      <c r="N94" s="190"/>
      <c r="O94" s="195" t="s">
        <v>90</v>
      </c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>
        <v>21</v>
      </c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</row>
    <row r="95" spans="1:60" ht="22.5" outlineLevel="1" x14ac:dyDescent="0.2">
      <c r="A95" s="193"/>
      <c r="B95" s="180"/>
      <c r="C95" s="245" t="s">
        <v>240</v>
      </c>
      <c r="D95" s="246"/>
      <c r="E95" s="247"/>
      <c r="F95" s="248"/>
      <c r="G95" s="249"/>
      <c r="H95" s="189"/>
      <c r="I95" s="189"/>
      <c r="J95" s="189"/>
      <c r="K95" s="189"/>
      <c r="L95" s="189"/>
      <c r="M95" s="189"/>
      <c r="N95" s="190"/>
      <c r="O95" s="195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7" t="str">
        <f>C95</f>
        <v>Náklady zhotovitele, související s prováděním zkoušek a revizí předepsaných technickými normami nebo objednatelem a které jsou pro provedení díla nezbytné.</v>
      </c>
      <c r="BB95" s="176"/>
      <c r="BC95" s="176"/>
      <c r="BD95" s="176"/>
      <c r="BE95" s="176"/>
      <c r="BF95" s="176"/>
      <c r="BG95" s="176"/>
      <c r="BH95" s="176"/>
    </row>
    <row r="96" spans="1:60" ht="13.5" outlineLevel="1" thickBot="1" x14ac:dyDescent="0.25">
      <c r="A96" s="204"/>
      <c r="B96" s="205"/>
      <c r="C96" s="255"/>
      <c r="D96" s="256"/>
      <c r="E96" s="257"/>
      <c r="F96" s="258"/>
      <c r="G96" s="259"/>
      <c r="H96" s="206"/>
      <c r="I96" s="206"/>
      <c r="J96" s="206"/>
      <c r="K96" s="206"/>
      <c r="L96" s="206"/>
      <c r="M96" s="206"/>
      <c r="N96" s="207"/>
      <c r="O96" s="208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</row>
    <row r="97" spans="1:41" hidden="1" x14ac:dyDescent="0.2">
      <c r="C97" s="216"/>
      <c r="AK97">
        <f>SUM(AK1:AK96)</f>
        <v>0</v>
      </c>
      <c r="AL97">
        <f>SUM(AL1:AL96)</f>
        <v>0</v>
      </c>
      <c r="AN97">
        <v>15</v>
      </c>
      <c r="AO97">
        <v>21</v>
      </c>
    </row>
    <row r="98" spans="1:41" ht="13.5" hidden="1" thickBot="1" x14ac:dyDescent="0.25">
      <c r="A98" s="209"/>
      <c r="B98" s="210" t="s">
        <v>248</v>
      </c>
      <c r="C98" s="217"/>
      <c r="D98" s="211"/>
      <c r="E98" s="211"/>
      <c r="F98" s="211"/>
      <c r="G98" s="212">
        <f>F8+F14+F24+F33+F59+F67+F86+F93</f>
        <v>0</v>
      </c>
      <c r="AN98">
        <f>SUMIF(AM8:AM97,AN97,G8:G97)</f>
        <v>0</v>
      </c>
      <c r="AO98">
        <f>SUMIF(AM8:AM97,AO97,G8:G97)</f>
        <v>0</v>
      </c>
    </row>
  </sheetData>
  <sheetProtection algorithmName="SHA-512" hashValue="tJlSnd7WtXzRYbgEoVHA5h49Y5Q3UFc1BS/QtJ6DCkyi+DA2Tb6RuAoX6kzG0yg7kShNFFk/eZ6xAwZBrxQvMg==" saltValue="yfBdEFczfNgUtTZ1GNya2A==" spinCount="100000" sheet="1"/>
  <mergeCells count="53">
    <mergeCell ref="C18:G18"/>
    <mergeCell ref="A1:G1"/>
    <mergeCell ref="C2:G2"/>
    <mergeCell ref="C3:G3"/>
    <mergeCell ref="C4:G4"/>
    <mergeCell ref="C7:G7"/>
    <mergeCell ref="F8:G8"/>
    <mergeCell ref="B9:G9"/>
    <mergeCell ref="B10:G10"/>
    <mergeCell ref="C13:G13"/>
    <mergeCell ref="F14:G14"/>
    <mergeCell ref="B15:G15"/>
    <mergeCell ref="C40:G40"/>
    <mergeCell ref="B19:G19"/>
    <mergeCell ref="C21:G21"/>
    <mergeCell ref="C23:G23"/>
    <mergeCell ref="F24:G24"/>
    <mergeCell ref="B25:G25"/>
    <mergeCell ref="B26:G26"/>
    <mergeCell ref="C29:G29"/>
    <mergeCell ref="C32:G32"/>
    <mergeCell ref="F33:G33"/>
    <mergeCell ref="B34:G34"/>
    <mergeCell ref="C37:G37"/>
    <mergeCell ref="B60:G60"/>
    <mergeCell ref="B41:G41"/>
    <mergeCell ref="B42:G42"/>
    <mergeCell ref="C45:G45"/>
    <mergeCell ref="C48:G48"/>
    <mergeCell ref="B49:G49"/>
    <mergeCell ref="B50:G50"/>
    <mergeCell ref="C53:G53"/>
    <mergeCell ref="B54:G54"/>
    <mergeCell ref="B55:G55"/>
    <mergeCell ref="C58:G58"/>
    <mergeCell ref="F59:G59"/>
    <mergeCell ref="C89:G89"/>
    <mergeCell ref="B61:G61"/>
    <mergeCell ref="C66:G66"/>
    <mergeCell ref="F67:G67"/>
    <mergeCell ref="B68:G68"/>
    <mergeCell ref="B69:G69"/>
    <mergeCell ref="C74:G74"/>
    <mergeCell ref="C79:G79"/>
    <mergeCell ref="B80:G80"/>
    <mergeCell ref="C85:G85"/>
    <mergeCell ref="F86:G86"/>
    <mergeCell ref="C88:G88"/>
    <mergeCell ref="C91:G91"/>
    <mergeCell ref="C92:G92"/>
    <mergeCell ref="F93:G93"/>
    <mergeCell ref="C95:G95"/>
    <mergeCell ref="C96:G96"/>
  </mergeCells>
  <pageMargins left="0.59055118110236227" right="0.39370078740157483" top="0.59055118110236227" bottom="0.98425196850393704" header="0.19685039370078741" footer="0.51181102362204722"/>
  <pageSetup paperSize="9" scale="72" fitToHeight="0" orientation="landscape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19</vt:i4>
      </vt:variant>
    </vt:vector>
  </HeadingPairs>
  <TitlesOfParts>
    <vt:vector size="26" baseType="lpstr">
      <vt:lpstr>Uchazeč</vt:lpstr>
      <vt:lpstr>Stavba</vt:lpstr>
      <vt:lpstr>VzorObjekt</vt:lpstr>
      <vt:lpstr>VzorPolozky</vt:lpstr>
      <vt:lpstr>Rekapitulace Objekt SO.01</vt:lpstr>
      <vt:lpstr>SO.01 16043 Pol</vt:lpstr>
      <vt:lpstr>SO.01 16043 P1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'Rekapitulace Objekt SO.01'!Oblast_tisku</vt:lpstr>
      <vt:lpstr>'SO.01 16043 P1'!Oblast_tisku</vt:lpstr>
      <vt:lpstr>'SO.01 16043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Rapant</dc:creator>
  <cp:lastModifiedBy>Jarmila Pernicová</cp:lastModifiedBy>
  <cp:lastPrinted>2016-10-26T11:33:55Z</cp:lastPrinted>
  <dcterms:created xsi:type="dcterms:W3CDTF">2009-04-08T07:15:50Z</dcterms:created>
  <dcterms:modified xsi:type="dcterms:W3CDTF">2016-10-26T11:33:57Z</dcterms:modified>
</cp:coreProperties>
</file>