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. AKCE ŽIVÉ\0420 KB Litvínov\0420 - výběr zhotovitele\Upravené VV\19.1.21\"/>
    </mc:Choice>
  </mc:AlternateContent>
  <xr:revisionPtr revIDLastSave="0" documentId="13_ncr:1_{549F85A8-CF0B-4A9F-9553-ADBDE8675C3F}" xr6:coauthVersionLast="46" xr6:coauthVersionMax="46" xr10:uidLastSave="{00000000-0000-0000-0000-000000000000}"/>
  <bookViews>
    <workbookView xWindow="5910" yWindow="930" windowWidth="21600" windowHeight="1183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Pol'!$A$1:$X$118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G9" i="12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K23" i="12"/>
  <c r="G24" i="12"/>
  <c r="M24" i="12" s="1"/>
  <c r="I24" i="12"/>
  <c r="I23" i="12" s="1"/>
  <c r="K24" i="12"/>
  <c r="O24" i="12"/>
  <c r="Q24" i="12"/>
  <c r="Q23" i="12" s="1"/>
  <c r="V24" i="12"/>
  <c r="V23" i="12" s="1"/>
  <c r="G25" i="12"/>
  <c r="G23" i="12" s="1"/>
  <c r="I50" i="1" s="1"/>
  <c r="I25" i="12"/>
  <c r="K25" i="12"/>
  <c r="O25" i="12"/>
  <c r="O23" i="12" s="1"/>
  <c r="Q25" i="12"/>
  <c r="V25" i="12"/>
  <c r="I26" i="12"/>
  <c r="Q26" i="12"/>
  <c r="G27" i="12"/>
  <c r="M27" i="12" s="1"/>
  <c r="M26" i="12" s="1"/>
  <c r="I27" i="12"/>
  <c r="K27" i="12"/>
  <c r="K26" i="12" s="1"/>
  <c r="O27" i="12"/>
  <c r="O26" i="12" s="1"/>
  <c r="Q27" i="12"/>
  <c r="V27" i="12"/>
  <c r="V26" i="12" s="1"/>
  <c r="G29" i="12"/>
  <c r="G28" i="12" s="1"/>
  <c r="I52" i="1" s="1"/>
  <c r="I29" i="12"/>
  <c r="K29" i="12"/>
  <c r="K28" i="12" s="1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G32" i="12" s="1"/>
  <c r="I53" i="1" s="1"/>
  <c r="I33" i="12"/>
  <c r="K33" i="12"/>
  <c r="O33" i="12"/>
  <c r="Q33" i="12"/>
  <c r="V33" i="12"/>
  <c r="V32" i="12" s="1"/>
  <c r="G34" i="12"/>
  <c r="M34" i="12" s="1"/>
  <c r="I34" i="12"/>
  <c r="K34" i="12"/>
  <c r="O34" i="12"/>
  <c r="Q34" i="12"/>
  <c r="V34" i="12"/>
  <c r="G35" i="12"/>
  <c r="I54" i="1" s="1"/>
  <c r="K35" i="12"/>
  <c r="O35" i="12"/>
  <c r="G36" i="12"/>
  <c r="M36" i="12" s="1"/>
  <c r="M35" i="12" s="1"/>
  <c r="I36" i="12"/>
  <c r="I35" i="12" s="1"/>
  <c r="K36" i="12"/>
  <c r="O36" i="12"/>
  <c r="Q36" i="12"/>
  <c r="Q35" i="12" s="1"/>
  <c r="V36" i="12"/>
  <c r="V35" i="12" s="1"/>
  <c r="G37" i="12"/>
  <c r="I55" i="1" s="1"/>
  <c r="G38" i="12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40" i="12"/>
  <c r="I40" i="12"/>
  <c r="K40" i="12"/>
  <c r="M40" i="12"/>
  <c r="O40" i="12"/>
  <c r="Q40" i="12"/>
  <c r="Q39" i="12" s="1"/>
  <c r="V40" i="12"/>
  <c r="G41" i="12"/>
  <c r="M41" i="12" s="1"/>
  <c r="I41" i="12"/>
  <c r="K41" i="12"/>
  <c r="O41" i="12"/>
  <c r="Q41" i="12"/>
  <c r="V41" i="12"/>
  <c r="V39" i="12" s="1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G44" i="12" s="1"/>
  <c r="I57" i="1" s="1"/>
  <c r="I45" i="12"/>
  <c r="K45" i="12"/>
  <c r="K44" i="12" s="1"/>
  <c r="O45" i="12"/>
  <c r="O44" i="12" s="1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1" i="12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K90" i="12" s="1"/>
  <c r="O91" i="12"/>
  <c r="O90" i="12" s="1"/>
  <c r="Q91" i="12"/>
  <c r="V91" i="12"/>
  <c r="G92" i="12"/>
  <c r="I92" i="12"/>
  <c r="K92" i="12"/>
  <c r="M92" i="12"/>
  <c r="O92" i="12"/>
  <c r="Q92" i="12"/>
  <c r="V92" i="12"/>
  <c r="G94" i="12"/>
  <c r="I94" i="12"/>
  <c r="I93" i="12" s="1"/>
  <c r="K94" i="12"/>
  <c r="M94" i="12"/>
  <c r="O94" i="12"/>
  <c r="Q94" i="12"/>
  <c r="Q93" i="12" s="1"/>
  <c r="V94" i="12"/>
  <c r="G95" i="12"/>
  <c r="G93" i="12" s="1"/>
  <c r="I61" i="1" s="1"/>
  <c r="I95" i="12"/>
  <c r="K95" i="12"/>
  <c r="K93" i="12" s="1"/>
  <c r="O95" i="12"/>
  <c r="Q95" i="12"/>
  <c r="V95" i="12"/>
  <c r="G97" i="12"/>
  <c r="G96" i="12" s="1"/>
  <c r="I62" i="1" s="1"/>
  <c r="I18" i="1" s="1"/>
  <c r="I97" i="12"/>
  <c r="I96" i="12" s="1"/>
  <c r="K97" i="12"/>
  <c r="K96" i="12" s="1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G102" i="12" s="1"/>
  <c r="I63" i="1" s="1"/>
  <c r="I103" i="12"/>
  <c r="K103" i="12"/>
  <c r="O103" i="12"/>
  <c r="Q103" i="12"/>
  <c r="V103" i="12"/>
  <c r="V102" i="12" s="1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AE108" i="12"/>
  <c r="F41" i="1" s="1"/>
  <c r="I20" i="1"/>
  <c r="I19" i="1"/>
  <c r="G8" i="12" l="1"/>
  <c r="I49" i="1" s="1"/>
  <c r="AF108" i="12"/>
  <c r="O102" i="12"/>
  <c r="V96" i="12"/>
  <c r="O93" i="12"/>
  <c r="I90" i="12"/>
  <c r="V49" i="12"/>
  <c r="O32" i="12"/>
  <c r="I8" i="12"/>
  <c r="Q90" i="12"/>
  <c r="G80" i="12"/>
  <c r="I59" i="1" s="1"/>
  <c r="V44" i="12"/>
  <c r="O39" i="12"/>
  <c r="K32" i="12"/>
  <c r="V28" i="12"/>
  <c r="M103" i="12"/>
  <c r="M102" i="12" s="1"/>
  <c r="Q96" i="12"/>
  <c r="Q102" i="12"/>
  <c r="K102" i="12"/>
  <c r="O96" i="12"/>
  <c r="V90" i="12"/>
  <c r="I80" i="12"/>
  <c r="O49" i="12"/>
  <c r="I44" i="12"/>
  <c r="I32" i="12"/>
  <c r="O8" i="12"/>
  <c r="K49" i="12"/>
  <c r="I49" i="12"/>
  <c r="Q28" i="12"/>
  <c r="O28" i="12"/>
  <c r="F39" i="1"/>
  <c r="V80" i="12"/>
  <c r="V8" i="12"/>
  <c r="Q8" i="12"/>
  <c r="F40" i="1"/>
  <c r="G49" i="12"/>
  <c r="I58" i="1" s="1"/>
  <c r="V93" i="12"/>
  <c r="Q80" i="12"/>
  <c r="O80" i="12"/>
  <c r="Q44" i="12"/>
  <c r="I102" i="12"/>
  <c r="M90" i="12"/>
  <c r="K80" i="12"/>
  <c r="Q49" i="12"/>
  <c r="K39" i="12"/>
  <c r="I39" i="12"/>
  <c r="Q32" i="12"/>
  <c r="I28" i="12"/>
  <c r="K8" i="12"/>
  <c r="M39" i="12"/>
  <c r="M97" i="12"/>
  <c r="M96" i="12" s="1"/>
  <c r="G90" i="12"/>
  <c r="I60" i="1" s="1"/>
  <c r="M81" i="12"/>
  <c r="M80" i="12" s="1"/>
  <c r="M45" i="12"/>
  <c r="M44" i="12" s="1"/>
  <c r="M33" i="12"/>
  <c r="M32" i="12" s="1"/>
  <c r="M29" i="12"/>
  <c r="M28" i="12" s="1"/>
  <c r="G26" i="12"/>
  <c r="I51" i="1" s="1"/>
  <c r="M25" i="12"/>
  <c r="M23" i="12" s="1"/>
  <c r="M13" i="12"/>
  <c r="M8" i="12" s="1"/>
  <c r="G39" i="12"/>
  <c r="I56" i="1" s="1"/>
  <c r="M95" i="12"/>
  <c r="M93" i="12" s="1"/>
  <c r="M51" i="12"/>
  <c r="M49" i="12" s="1"/>
  <c r="J28" i="1"/>
  <c r="J26" i="1"/>
  <c r="G38" i="1"/>
  <c r="F38" i="1"/>
  <c r="J23" i="1"/>
  <c r="J24" i="1"/>
  <c r="J25" i="1"/>
  <c r="J27" i="1"/>
  <c r="E24" i="1"/>
  <c r="E26" i="1"/>
  <c r="G108" i="12" l="1"/>
  <c r="G40" i="1"/>
  <c r="H40" i="1" s="1"/>
  <c r="I40" i="1" s="1"/>
  <c r="G39" i="1"/>
  <c r="G42" i="1" s="1"/>
  <c r="G25" i="1" s="1"/>
  <c r="A25" i="1" s="1"/>
  <c r="G41" i="1"/>
  <c r="H41" i="1" s="1"/>
  <c r="I41" i="1" s="1"/>
  <c r="I17" i="1"/>
  <c r="F42" i="1"/>
  <c r="I16" i="1"/>
  <c r="I21" i="1" s="1"/>
  <c r="I64" i="1"/>
  <c r="H39" i="1" l="1"/>
  <c r="I39" i="1" s="1"/>
  <c r="I42" i="1" s="1"/>
  <c r="G28" i="1"/>
  <c r="G23" i="1"/>
  <c r="A23" i="1" s="1"/>
  <c r="A24" i="1" s="1"/>
  <c r="G26" i="1"/>
  <c r="A26" i="1"/>
  <c r="H42" i="1"/>
  <c r="J63" i="1"/>
  <c r="J58" i="1"/>
  <c r="J59" i="1"/>
  <c r="J56" i="1"/>
  <c r="J60" i="1"/>
  <c r="J61" i="1"/>
  <c r="J62" i="1"/>
  <c r="J49" i="1"/>
  <c r="J50" i="1"/>
  <c r="J51" i="1"/>
  <c r="J52" i="1"/>
  <c r="J53" i="1"/>
  <c r="J57" i="1"/>
  <c r="J54" i="1"/>
  <c r="J55" i="1"/>
  <c r="G24" i="1"/>
  <c r="A27" i="1" s="1"/>
  <c r="J64" i="1" l="1"/>
  <c r="J41" i="1"/>
  <c r="J39" i="1"/>
  <c r="J42" i="1" s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<sst xmlns="http://schemas.openxmlformats.org/spreadsheetml/2006/main" count="816" uniqueCount="314">
  <si>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</si>
  <si>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</si>
  <si>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</si>
  <si>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</si>
  <si>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</si>
  <si>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</si>
  <si>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</si>
  <si>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</si>
  <si>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</si>
  <si>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</si>
  <si>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</si>
  <si>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</si>
  <si>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</si>
  <si>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</si>
  <si>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</si>
  <si>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</si>
  <si>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</si>
  <si>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</si>
  <si>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</si>
  <si>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</si>
  <si>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</si>
  <si>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</si>
  <si>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</si>
  <si>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</si>
  <si>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</si>
  <si>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</si>
  <si>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</si>
  <si>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</si>
  <si>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</si>
  <si>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</si>
  <si>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</si>
  <si>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</si>
  <si>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</si>
  <si>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</si>
  <si>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</si>
  <si>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</si>
  <si>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</si>
  <si>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</si>
  <si>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</si>
  <si>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</si>
  <si>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</si>
  <si>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</si>
  <si>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</si>
  <si>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</si>
  <si>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D.2.9 Horkovod, Nová plavecká hala, Litvínov</t>
  </si>
  <si>
    <t>Objekt:</t>
  </si>
  <si>
    <t>Rozpočet:</t>
  </si>
  <si>
    <t>2004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</si>
  <si>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</si>
  <si>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</si>
  <si>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</si>
  <si>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</si>
  <si>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</si>
  <si>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</si>
  <si>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</si>
  <si>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</si>
  <si>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</si>
  <si>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3</t>
  </si>
  <si>
    <t>Svislé a kompletní konstrukce</t>
  </si>
  <si>
    <t>5</t>
  </si>
  <si>
    <t>Komunikace</t>
  </si>
  <si>
    <t>61</t>
  </si>
  <si>
    <t>Úpravy povrchů vnitřní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</si>
  <si>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</si>
  <si>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</si>
  <si>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</si>
  <si>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</si>
  <si>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</si>
  <si>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</si>
  <si>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</si>
  <si>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</si>
  <si>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733</t>
  </si>
  <si>
    <t>Rozvod potrubí</t>
  </si>
  <si>
    <t>734</t>
  </si>
  <si>
    <t>Armatury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</si>
  <si>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</si>
  <si>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</si>
  <si>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</si>
  <si>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</si>
  <si>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</si>
  <si>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</si>
  <si>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</si>
  <si>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</si>
  <si>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</si>
  <si>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</si>
  <si>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</si>
  <si>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</si>
  <si>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</si>
  <si>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</si>
  <si>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</si>
  <si>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</si>
  <si>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</si>
  <si>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</si>
  <si>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</si>
  <si>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</si>
  <si>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</si>
  <si>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</si>
  <si>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</si>
  <si>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</si>
  <si>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</si>
  <si>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</si>
  <si>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</si>
  <si>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</si>
  <si>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</si>
  <si>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</si>
  <si>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</si>
  <si>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</si>
  <si>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</si>
  <si>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</si>
  <si>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</si>
  <si>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</si>
  <si>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</si>
  <si>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</si>
  <si>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113106241R00</t>
  </si>
  <si>
    <t>Rozebrání ploch komunikací ze silničních panelů</t>
  </si>
  <si>
    <t>ks</t>
  </si>
  <si>
    <t>RTS 20/ I</t>
  </si>
  <si>
    <t>Indiv</t>
  </si>
  <si>
    <t>Práce</t>
  </si>
  <si>
    <t>POL1_</t>
  </si>
  <si>
    <t>139601102R00</t>
  </si>
  <si>
    <t>Ruční výkop jam, rýh a šachet v hornině tř. 3</t>
  </si>
  <si>
    <t>m3</t>
  </si>
  <si>
    <t>RTS 18/ II</t>
  </si>
  <si>
    <t>162301101R00</t>
  </si>
  <si>
    <t>Vodorovné přemístění výkopku z hor.1-4 do 500 m</t>
  </si>
  <si>
    <t>174101101R00</t>
  </si>
  <si>
    <t>Zásyp jam, rýh, šachet se zhutněním</t>
  </si>
  <si>
    <t>180402111R00</t>
  </si>
  <si>
    <t>Založení trávníku parkového výsevem v rovině</t>
  </si>
  <si>
    <t>m2</t>
  </si>
  <si>
    <t>181301102R00</t>
  </si>
  <si>
    <t>Rozprostření ornice, rovina, tl. 10-15 cm,do 500m2</t>
  </si>
  <si>
    <t>185803211R00</t>
  </si>
  <si>
    <t>Uválcování trávníku v rovině</t>
  </si>
  <si>
    <t>1322011RVH</t>
  </si>
  <si>
    <t>Strojní výkop jam, rýh, šachet v hornině tř. 3</t>
  </si>
  <si>
    <t>Vlastní</t>
  </si>
  <si>
    <t>RTS 19/ II</t>
  </si>
  <si>
    <t>151101102RV</t>
  </si>
  <si>
    <t>Pažení a rozepření stěn rýh - příložné - hl.do 4 m</t>
  </si>
  <si>
    <t>m</t>
  </si>
  <si>
    <t>151101112RV</t>
  </si>
  <si>
    <t>Odstranění pažení stěn rýh - příložné - hl. do 4 m</t>
  </si>
  <si>
    <t>175101101RT2V</t>
  </si>
  <si>
    <t>Obsyp potrubí bez prohození sypaniny s dodáním písku</t>
  </si>
  <si>
    <t>00572400R</t>
  </si>
  <si>
    <t xml:space="preserve">Směs travní </t>
  </si>
  <si>
    <t>kg</t>
  </si>
  <si>
    <t>SPCM</t>
  </si>
  <si>
    <t>Specifikace</t>
  </si>
  <si>
    <t>POL3_</t>
  </si>
  <si>
    <t>10364200R</t>
  </si>
  <si>
    <t>Ornice pro pozemkové úpravy</t>
  </si>
  <si>
    <t>11-1</t>
  </si>
  <si>
    <t>Lávka pro chodce s oboustranným zábradlím délka 2m, šíře 1,2 m</t>
  </si>
  <si>
    <t>11-2</t>
  </si>
  <si>
    <t>Geodetické zaměření nového potrubního rozvodu včetně stavební části</t>
  </si>
  <si>
    <t>soubor</t>
  </si>
  <si>
    <t>VRN</t>
  </si>
  <si>
    <t>POL99_8</t>
  </si>
  <si>
    <t>38938100RVH</t>
  </si>
  <si>
    <t>Dobetonování otvorů pro potrubí</t>
  </si>
  <si>
    <t>584121111R00</t>
  </si>
  <si>
    <t>Osazení silničních panelů,lože z kameniva</t>
  </si>
  <si>
    <t>5-pl</t>
  </si>
  <si>
    <t>Pískové lože pro silniční panely</t>
  </si>
  <si>
    <t>59381300R</t>
  </si>
  <si>
    <t>Panel silniční 3x1x0,12 m</t>
  </si>
  <si>
    <t>kus</t>
  </si>
  <si>
    <t>612421637R00</t>
  </si>
  <si>
    <t>Omítka vnitřní zdiva, MVC, štuková</t>
  </si>
  <si>
    <t>61-11</t>
  </si>
  <si>
    <t>Příprava omítky u objektů pro hydroizolaci - očištění</t>
  </si>
  <si>
    <t>970041250R00</t>
  </si>
  <si>
    <t>Vrtání jádrové do prostého betonu do D 250 mm</t>
  </si>
  <si>
    <t>999281105R00</t>
  </si>
  <si>
    <t>Přesun hmot pro opravy a údržbu do výšky 6 m</t>
  </si>
  <si>
    <t>t</t>
  </si>
  <si>
    <t>Přesun hmot</t>
  </si>
  <si>
    <t>POL7_</t>
  </si>
  <si>
    <t>711112001RZ1</t>
  </si>
  <si>
    <t>Izolace proti vlhkosti svis. nátěr ALP, za studena 1x nátěr - včetně dodávky asfaltového laku</t>
  </si>
  <si>
    <t>711142559RY1</t>
  </si>
  <si>
    <t>Izolace proti vlhkosti svislá pásy přitavením 1 vrstva - včetně dodávky asfalt. pásu modifikovaného</t>
  </si>
  <si>
    <t>711R</t>
  </si>
  <si>
    <t>D+M těsnícího profilu</t>
  </si>
  <si>
    <t>998711201R00</t>
  </si>
  <si>
    <t>Přesun hmot pro izolace proti vodě, výšky do 6 m</t>
  </si>
  <si>
    <t>71347112RVH</t>
  </si>
  <si>
    <t>Izolace potrubí v rolích</t>
  </si>
  <si>
    <t>kp</t>
  </si>
  <si>
    <t>D+M Krycí vyztužená fólie + vázací drát</t>
  </si>
  <si>
    <t>63151672R</t>
  </si>
  <si>
    <t>Dodávka - Izolace potrubí v rolích z minerální vlny (s kolmou orientací vláken)  na Al fólii s objemovou hmotností 65kg/m3, tl. 60 mm</t>
  </si>
  <si>
    <t>998713201R00</t>
  </si>
  <si>
    <t>Přesun hmot pro izolace tepelné, výšky do 6 m</t>
  </si>
  <si>
    <t>733121219R00</t>
  </si>
  <si>
    <t>Potrubí hladké bezešvé 60,3 x 2,9 mm vč. tvarovek a zednických přípomocí</t>
  </si>
  <si>
    <t>733121225R00</t>
  </si>
  <si>
    <t>Potrubí hladké bezešvé 88,9 x 3,6 mm vč. tvarovek a zednických přípomocí</t>
  </si>
  <si>
    <t>733184107RT2</t>
  </si>
  <si>
    <t>Montáž předizolovaného potrubí DN 80 mm vnější průměr předizolovaného potrubí D 180 mm, včetně tvarovek</t>
  </si>
  <si>
    <t>230160121RVH</t>
  </si>
  <si>
    <t>Kontrola svaru prozářením rentgenem 10% DN80</t>
  </si>
  <si>
    <t>230160151RVH</t>
  </si>
  <si>
    <t>Kontrola svarů vizuální v rozsahu 100% DN 80</t>
  </si>
  <si>
    <t>73312115RV</t>
  </si>
  <si>
    <t>Potrubí hladké bezešvé 33,7 x 2,6 mm vč. tvarovek a zednických přípomocí</t>
  </si>
  <si>
    <t>733121217R00</t>
  </si>
  <si>
    <t>Potrubí hladké bezešvé 48,4 x 2,6 mm vč. tvarovek a zednických přípomocí</t>
  </si>
  <si>
    <t>733-dk</t>
  </si>
  <si>
    <t>D+M dno klenuté DN 50</t>
  </si>
  <si>
    <t>733pr</t>
  </si>
  <si>
    <t>Propláchnutí nové soustavy - hadice 6/4" se závitem 6m</t>
  </si>
  <si>
    <t>733tz</t>
  </si>
  <si>
    <t>Tlakové zkoušky pevnosti a těsnosti provozním médiem</t>
  </si>
  <si>
    <t>733-vk1</t>
  </si>
  <si>
    <t>Varné koleno R=1,5DN 90°DN40</t>
  </si>
  <si>
    <t>733-vk2</t>
  </si>
  <si>
    <t>Varné koleno R=1,5DN 90°DN80</t>
  </si>
  <si>
    <t>767-1</t>
  </si>
  <si>
    <t>D+M Objímky na potrubí, závitová tyč, se šroubem a hmoždinkou, DN 40</t>
  </si>
  <si>
    <t>767-2</t>
  </si>
  <si>
    <t>D+M Objímky na potrubí, závitová tyč, se šroubem a hmoždinkou DN 15</t>
  </si>
  <si>
    <t>899721111RVH</t>
  </si>
  <si>
    <t>Fólie výstražná z PVC zelená, šířka 22 cm</t>
  </si>
  <si>
    <t>904      R02</t>
  </si>
  <si>
    <t>Hzs-zkousky v ramci montaz.praci Topná zkouška, ostatní zkoušky</t>
  </si>
  <si>
    <t>h</t>
  </si>
  <si>
    <t>Prav.M</t>
  </si>
  <si>
    <t>HZS</t>
  </si>
  <si>
    <t>POL10_</t>
  </si>
  <si>
    <t>101</t>
  </si>
  <si>
    <t>Přediz. rovná trubka dle EN 253, DN80/180, 12m al. N s detekcí, 88,9*3,2, tlak. řada PN 25</t>
  </si>
  <si>
    <t>102</t>
  </si>
  <si>
    <t>Přediz. ohýbaná trubka dle EN 253, PB DN80/180, 12m, 7°, rovné konce cca 2,5 m s detekcí, 88,9*3,2, tlak. řada PN 25</t>
  </si>
  <si>
    <t>103</t>
  </si>
  <si>
    <t>Přediz. oblouk dle EN 448, DN 80/180 90° R=3D al. N s detekcí, 88,9*3,2, tlak. řada PN 25</t>
  </si>
  <si>
    <t>104</t>
  </si>
  <si>
    <t>Přediz. oblouk dle EN 448, DN 80/180 90° R=3D L=1,5x1m al. N s detekcí, 88,9*3,2, tlak. řada PN 25</t>
  </si>
  <si>
    <t>105</t>
  </si>
  <si>
    <t>Přediz. oblouk dle EN 448, DN 80/180 90° R=3D L=1,5x1,5m al. N s detekcí, 88,9*3,2, tlak. řada PN 25</t>
  </si>
  <si>
    <t>106</t>
  </si>
  <si>
    <t>Přediz. oblouk dle EN 448, DN 80/180 90° R=3D L=2x1m al. N s detekcí, 88,9*3,2, tlak. řada PN 25</t>
  </si>
  <si>
    <t>107</t>
  </si>
  <si>
    <t>Přediz. oblouk dle EN 448, DN 80/180 70° R=3D L=1x1m al. N s detekcí, 88,9*3,2, tlak. řada PN 25</t>
  </si>
  <si>
    <t>108</t>
  </si>
  <si>
    <t>Přediz. oblouk dle EN 448, DN 80/180 50° R=3D L=1x1m al. N s detekcí, 88,9*3,2, tlak. řada PN 25</t>
  </si>
  <si>
    <t>109</t>
  </si>
  <si>
    <t>Přediz. oblouk dle EN 448, DN 80/180 50° R=3D L=1,5x1,5m al. N s detekcí, 88,9*3,2, tlak. řada PN 25</t>
  </si>
  <si>
    <t>110</t>
  </si>
  <si>
    <t>Spojka + směsné láhve DN80</t>
  </si>
  <si>
    <t>111</t>
  </si>
  <si>
    <t>Gumová průchodka stěnou DN80</t>
  </si>
  <si>
    <t>112</t>
  </si>
  <si>
    <t>Koncová těsnící izolace DN80/180</t>
  </si>
  <si>
    <t>114</t>
  </si>
  <si>
    <t>Dilatační polštář 240x1000x40 mm</t>
  </si>
  <si>
    <t>998733201R00</t>
  </si>
  <si>
    <t>Přesun hmot pro rozvody potrubí, výšky do 6 m</t>
  </si>
  <si>
    <t>734319113R0V</t>
  </si>
  <si>
    <t>Montáž ventilu přivařovacího DN 15</t>
  </si>
  <si>
    <t>734319115R00V</t>
  </si>
  <si>
    <t>Montáž ventilu přivařovacího DN 25</t>
  </si>
  <si>
    <t>734319117R00V</t>
  </si>
  <si>
    <t>Montáž ventilu přivařovacího DN 40</t>
  </si>
  <si>
    <t>734319117R0Z</t>
  </si>
  <si>
    <t>Montáž ventilu přivařovacího DN 80</t>
  </si>
  <si>
    <t>KP01</t>
  </si>
  <si>
    <t>Kohout kulový přivařovací PN 40 DN 25 s aretací</t>
  </si>
  <si>
    <t>kp02</t>
  </si>
  <si>
    <t>Kohout kulový přivařovací PN 40 DN 40</t>
  </si>
  <si>
    <t>kp03</t>
  </si>
  <si>
    <t>Kohout kulový přivařovací PN 25, DN 80</t>
  </si>
  <si>
    <t>kp04</t>
  </si>
  <si>
    <t>Kohout kulový přivařovací PN 40 DN 15</t>
  </si>
  <si>
    <t>998734201R00</t>
  </si>
  <si>
    <t>Přesun hmot pro armatury, výšky do 6 m</t>
  </si>
  <si>
    <t>7831</t>
  </si>
  <si>
    <t>Nátěr základní ochranný, odolnost 140°C - 2x</t>
  </si>
  <si>
    <t>783-2</t>
  </si>
  <si>
    <t>Nátěr vrchní, šedá barva, odolnost 140°C - 2x</t>
  </si>
  <si>
    <t>784191101R00</t>
  </si>
  <si>
    <t xml:space="preserve">Penetrace podkladu univerzální </t>
  </si>
  <si>
    <t>784195112R00</t>
  </si>
  <si>
    <t>Malba, bílá, bez penetrace, 2 x</t>
  </si>
  <si>
    <t>222171011R00</t>
  </si>
  <si>
    <t xml:space="preserve">Reflektometrické zkoušky alarm systému </t>
  </si>
  <si>
    <t>210019</t>
  </si>
  <si>
    <t>Propojovací krabice</t>
  </si>
  <si>
    <t>210800105R</t>
  </si>
  <si>
    <t xml:space="preserve">Kabel CYKY 3x1,5 mm2 </t>
  </si>
  <si>
    <t>21-1</t>
  </si>
  <si>
    <t>Propojení hlídacích vodičů</t>
  </si>
  <si>
    <t>21-1122</t>
  </si>
  <si>
    <t>Spojovací materiál (šroub kadminovaný, matice, podložka)</t>
  </si>
  <si>
    <t>spoj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</si>
  <si>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</si>
  <si>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</si>
  <si>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</si>
  <si>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</si>
  <si>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</si>
  <si>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</si>
  <si>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</si>
  <si>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</t>
  </si>
  <si>
    <t>979990001R00</t>
  </si>
  <si>
    <t>Poplatek za skládku stavební suti</t>
  </si>
  <si>
    <t>SUM</t>
  </si>
  <si>
    <t>Poznámky uchazeče k zadání</t>
  </si>
  <si>
    <t>POPUZIV</t>
  </si>
  <si>
    <t>END</t>
  </si>
  <si>
    <t>Naložení a odvoz výkopku zpět pro zásyp výkopu a terénní úpravy na stavbě</t>
  </si>
  <si>
    <t>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</si>
</sst>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6" fillId="6" borderId="44" xfId="0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vertical="top"/>
    </xf>
    <xf numFmtId="49" fontId="16" fillId="6" borderId="45" xfId="0" applyNumberFormat="1" applyFont="1" applyFill="1" applyBorder="1" applyAlignment="1">
      <alignment horizontal="left" vertical="top" wrapText="1"/>
    </xf>
    <xf numFmtId="0" fontId="16" fillId="6" borderId="45" xfId="0" applyFont="1" applyFill="1" applyBorder="1" applyAlignment="1">
      <alignment horizontal="center" vertical="top" shrinkToFit="1"/>
    </xf>
    <xf numFmtId="164" fontId="16" fillId="6" borderId="45" xfId="0" applyNumberFormat="1" applyFont="1" applyFill="1" applyBorder="1" applyAlignment="1">
      <alignment vertical="top" shrinkToFi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4" fontId="16" fillId="6" borderId="0" xfId="0" applyNumberFormat="1" applyFont="1" applyFill="1" applyBorder="1" applyAlignment="1" applyProtection="1">
      <alignment vertical="top" shrinkToFit="1"/>
      <protection locked="0"/>
    </xf>
    <xf numFmtId="4" fontId="16" fillId="6" borderId="0" xfId="0" applyNumberFormat="1" applyFont="1" applyFill="1" applyBorder="1" applyAlignment="1">
      <alignment vertical="top" shrinkToFit="1"/>
    </xf>
    <xf numFmtId="0" fontId="16" fillId="6" borderId="0" xfId="0" applyFont="1" applyFill="1"/>
    <xf numFmtId="0" fontId="0" fillId="6" borderId="0" xfId="0" applyFill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2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7" t="s">
        <v>24</v>
      </c>
      <c r="C2" s="78"/>
      <c r="D2" s="79" t="s">
        <v>47</v>
      </c>
      <c r="E2" s="230" t="s">
        <v>44</v>
      </c>
      <c r="F2" s="231"/>
      <c r="G2" s="231"/>
      <c r="H2" s="231"/>
      <c r="I2" s="231"/>
      <c r="J2" s="232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3" t="s">
        <v>44</v>
      </c>
      <c r="F3" s="234"/>
      <c r="G3" s="234"/>
      <c r="H3" s="234"/>
      <c r="I3" s="234"/>
      <c r="J3" s="235"/>
    </row>
    <row r="4" spans="1:15" ht="23.25" customHeight="1" x14ac:dyDescent="0.2">
      <c r="A4" s="76">
        <v>2036</v>
      </c>
      <c r="B4" s="82" t="s">
        <v>46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SUMIF(F49:F63,A16,I49:I63)+SUMIF(F49:F63,"PSU",I49:I63)</f>
        <v>0</v>
      </c>
      <c r="J16" s="20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SUMIF(F49:F63,A17,I49:I63)</f>
        <v>0</v>
      </c>
      <c r="J17" s="20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SUMIF(F49:F63,A18,I49:I63)</f>
        <v>0</v>
      </c>
      <c r="J18" s="203"/>
    </row>
    <row r="19" spans="1:10" ht="23.25" customHeight="1" x14ac:dyDescent="0.2">
      <c r="A19" s="139" t="s">
        <v>84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SUMIF(F49:F63,A19,I49:I63)</f>
        <v>0</v>
      </c>
      <c r="J19" s="203"/>
    </row>
    <row r="20" spans="1:10" ht="23.25" customHeight="1" x14ac:dyDescent="0.2">
      <c r="A20" s="139" t="s">
        <v>85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SUMIF(F49:F63,A20,I49:I63)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40"/>
      <c r="G21" s="204"/>
      <c r="H21" s="240"/>
      <c r="I21" s="204">
        <f>SUM(I16:J20)</f>
        <v>0</v>
      </c>
      <c r="J21" s="20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7">
        <f>ZakladDPHSniVypocet+ZakladDPHZaklVypocet</f>
        <v>0</v>
      </c>
      <c r="H28" s="207"/>
      <c r="I28" s="20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6">
        <f>A27</f>
        <v>0</v>
      </c>
      <c r="H29" s="206"/>
      <c r="I29" s="206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191"/>
      <c r="D39" s="191"/>
      <c r="E39" s="191"/>
      <c r="F39" s="100">
        <f>'01 01 Pol'!AE108</f>
        <v>0</v>
      </c>
      <c r="G39" s="101">
        <f>'01 01 Pol'!AF108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192" t="s">
        <v>44</v>
      </c>
      <c r="D40" s="192"/>
      <c r="E40" s="192"/>
      <c r="F40" s="105">
        <f>'01 01 Pol'!AE108</f>
        <v>0</v>
      </c>
      <c r="G40" s="106">
        <f>'01 01 Pol'!AF108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1" t="s">
        <v>44</v>
      </c>
      <c r="D41" s="191"/>
      <c r="E41" s="191"/>
      <c r="F41" s="109">
        <f>'01 01 Pol'!AE108</f>
        <v>0</v>
      </c>
      <c r="G41" s="102">
        <f>'01 01 Pol'!AF108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3" t="s">
        <v>49</v>
      </c>
      <c r="C42" s="194"/>
      <c r="D42" s="194"/>
      <c r="E42" s="19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189" t="s">
        <v>54</v>
      </c>
      <c r="D49" s="190"/>
      <c r="E49" s="190"/>
      <c r="F49" s="135" t="s">
        <v>26</v>
      </c>
      <c r="G49" s="136"/>
      <c r="H49" s="136"/>
      <c r="I49" s="136">
        <f>'01 01 Pol'!G8</f>
        <v>0</v>
      </c>
      <c r="J49" s="133" t="str">
        <f>IF(I64=0,"",I49/I64*100)</f>
        <v/>
      </c>
    </row>
    <row r="50" spans="1:10" ht="36.75" customHeight="1" x14ac:dyDescent="0.2">
      <c r="A50" s="124"/>
      <c r="B50" s="129" t="s">
        <v>55</v>
      </c>
      <c r="C50" s="189" t="s">
        <v>56</v>
      </c>
      <c r="D50" s="190"/>
      <c r="E50" s="190"/>
      <c r="F50" s="135" t="s">
        <v>26</v>
      </c>
      <c r="G50" s="136"/>
      <c r="H50" s="136"/>
      <c r="I50" s="136">
        <f>'01 01 Pol'!G23</f>
        <v>0</v>
      </c>
      <c r="J50" s="133" t="str">
        <f>IF(I64=0,"",I50/I64*100)</f>
        <v/>
      </c>
    </row>
    <row r="51" spans="1:10" ht="36.75" customHeight="1" x14ac:dyDescent="0.2">
      <c r="A51" s="124"/>
      <c r="B51" s="129" t="s">
        <v>57</v>
      </c>
      <c r="C51" s="189" t="s">
        <v>58</v>
      </c>
      <c r="D51" s="190"/>
      <c r="E51" s="190"/>
      <c r="F51" s="135" t="s">
        <v>26</v>
      </c>
      <c r="G51" s="136"/>
      <c r="H51" s="136"/>
      <c r="I51" s="136">
        <f>'01 01 Pol'!G26</f>
        <v>0</v>
      </c>
      <c r="J51" s="133" t="str">
        <f>IF(I64=0,"",I51/I64*100)</f>
        <v/>
      </c>
    </row>
    <row r="52" spans="1:10" ht="36.75" customHeight="1" x14ac:dyDescent="0.2">
      <c r="A52" s="124"/>
      <c r="B52" s="129" t="s">
        <v>59</v>
      </c>
      <c r="C52" s="189" t="s">
        <v>60</v>
      </c>
      <c r="D52" s="190"/>
      <c r="E52" s="190"/>
      <c r="F52" s="135" t="s">
        <v>26</v>
      </c>
      <c r="G52" s="136"/>
      <c r="H52" s="136"/>
      <c r="I52" s="136">
        <f>'01 01 Pol'!G28</f>
        <v>0</v>
      </c>
      <c r="J52" s="133" t="str">
        <f>IF(I64=0,"",I52/I64*100)</f>
        <v/>
      </c>
    </row>
    <row r="53" spans="1:10" ht="36.75" customHeight="1" x14ac:dyDescent="0.2">
      <c r="A53" s="124"/>
      <c r="B53" s="129" t="s">
        <v>61</v>
      </c>
      <c r="C53" s="189" t="s">
        <v>62</v>
      </c>
      <c r="D53" s="190"/>
      <c r="E53" s="190"/>
      <c r="F53" s="135" t="s">
        <v>26</v>
      </c>
      <c r="G53" s="136"/>
      <c r="H53" s="136"/>
      <c r="I53" s="136">
        <f>'01 01 Pol'!G32</f>
        <v>0</v>
      </c>
      <c r="J53" s="133" t="str">
        <f>IF(I64=0,"",I53/I64*100)</f>
        <v/>
      </c>
    </row>
    <row r="54" spans="1:10" ht="36.75" customHeight="1" x14ac:dyDescent="0.2">
      <c r="A54" s="124"/>
      <c r="B54" s="129" t="s">
        <v>63</v>
      </c>
      <c r="C54" s="189" t="s">
        <v>64</v>
      </c>
      <c r="D54" s="190"/>
      <c r="E54" s="190"/>
      <c r="F54" s="135" t="s">
        <v>26</v>
      </c>
      <c r="G54" s="136"/>
      <c r="H54" s="136"/>
      <c r="I54" s="136">
        <f>'01 01 Pol'!G35</f>
        <v>0</v>
      </c>
      <c r="J54" s="133" t="str">
        <f>IF(I64=0,"",I54/I64*100)</f>
        <v/>
      </c>
    </row>
    <row r="55" spans="1:10" ht="36.75" customHeight="1" x14ac:dyDescent="0.2">
      <c r="A55" s="124"/>
      <c r="B55" s="129" t="s">
        <v>65</v>
      </c>
      <c r="C55" s="189" t="s">
        <v>66</v>
      </c>
      <c r="D55" s="190"/>
      <c r="E55" s="190"/>
      <c r="F55" s="135" t="s">
        <v>26</v>
      </c>
      <c r="G55" s="136"/>
      <c r="H55" s="136"/>
      <c r="I55" s="136">
        <f>'01 01 Pol'!G37</f>
        <v>0</v>
      </c>
      <c r="J55" s="133" t="str">
        <f>IF(I64=0,"",I55/I64*100)</f>
        <v/>
      </c>
    </row>
    <row r="56" spans="1:10" ht="36.75" customHeight="1" x14ac:dyDescent="0.2">
      <c r="A56" s="124"/>
      <c r="B56" s="129" t="s">
        <v>67</v>
      </c>
      <c r="C56" s="189" t="s">
        <v>68</v>
      </c>
      <c r="D56" s="190"/>
      <c r="E56" s="190"/>
      <c r="F56" s="135" t="s">
        <v>27</v>
      </c>
      <c r="G56" s="136"/>
      <c r="H56" s="136"/>
      <c r="I56" s="136">
        <f>'01 01 Pol'!G39</f>
        <v>0</v>
      </c>
      <c r="J56" s="133" t="str">
        <f>IF(I64=0,"",I56/I64*100)</f>
        <v/>
      </c>
    </row>
    <row r="57" spans="1:10" ht="36.75" customHeight="1" x14ac:dyDescent="0.2">
      <c r="A57" s="124"/>
      <c r="B57" s="129" t="s">
        <v>69</v>
      </c>
      <c r="C57" s="189" t="s">
        <v>70</v>
      </c>
      <c r="D57" s="190"/>
      <c r="E57" s="190"/>
      <c r="F57" s="135" t="s">
        <v>27</v>
      </c>
      <c r="G57" s="136"/>
      <c r="H57" s="136"/>
      <c r="I57" s="136">
        <f>'01 01 Pol'!G44</f>
        <v>0</v>
      </c>
      <c r="J57" s="133" t="str">
        <f>IF(I64=0,"",I57/I64*100)</f>
        <v/>
      </c>
    </row>
    <row r="58" spans="1:10" ht="36.75" customHeight="1" x14ac:dyDescent="0.2">
      <c r="A58" s="124"/>
      <c r="B58" s="129" t="s">
        <v>71</v>
      </c>
      <c r="C58" s="189" t="s">
        <v>72</v>
      </c>
      <c r="D58" s="190"/>
      <c r="E58" s="190"/>
      <c r="F58" s="135" t="s">
        <v>27</v>
      </c>
      <c r="G58" s="136"/>
      <c r="H58" s="136"/>
      <c r="I58" s="136">
        <f>'01 01 Pol'!G49</f>
        <v>0</v>
      </c>
      <c r="J58" s="133" t="str">
        <f>IF(I64=0,"",I58/I64*100)</f>
        <v/>
      </c>
    </row>
    <row r="59" spans="1:10" ht="36.75" customHeight="1" x14ac:dyDescent="0.2">
      <c r="A59" s="124"/>
      <c r="B59" s="129" t="s">
        <v>73</v>
      </c>
      <c r="C59" s="189" t="s">
        <v>74</v>
      </c>
      <c r="D59" s="190"/>
      <c r="E59" s="190"/>
      <c r="F59" s="135" t="s">
        <v>27</v>
      </c>
      <c r="G59" s="136"/>
      <c r="H59" s="136"/>
      <c r="I59" s="136">
        <f>'01 01 Pol'!G80</f>
        <v>0</v>
      </c>
      <c r="J59" s="133" t="str">
        <f>IF(I64=0,"",I59/I64*100)</f>
        <v/>
      </c>
    </row>
    <row r="60" spans="1:10" ht="36.75" customHeight="1" x14ac:dyDescent="0.2">
      <c r="A60" s="124"/>
      <c r="B60" s="129" t="s">
        <v>75</v>
      </c>
      <c r="C60" s="189" t="s">
        <v>76</v>
      </c>
      <c r="D60" s="190"/>
      <c r="E60" s="190"/>
      <c r="F60" s="135" t="s">
        <v>27</v>
      </c>
      <c r="G60" s="136"/>
      <c r="H60" s="136"/>
      <c r="I60" s="136">
        <f>'01 01 Pol'!G90</f>
        <v>0</v>
      </c>
      <c r="J60" s="133" t="str">
        <f>IF(I64=0,"",I60/I64*100)</f>
        <v/>
      </c>
    </row>
    <row r="61" spans="1:10" ht="36.75" customHeight="1" x14ac:dyDescent="0.2">
      <c r="A61" s="124"/>
      <c r="B61" s="129" t="s">
        <v>77</v>
      </c>
      <c r="C61" s="189" t="s">
        <v>78</v>
      </c>
      <c r="D61" s="190"/>
      <c r="E61" s="190"/>
      <c r="F61" s="135" t="s">
        <v>27</v>
      </c>
      <c r="G61" s="136"/>
      <c r="H61" s="136"/>
      <c r="I61" s="136">
        <f>'01 01 Pol'!G93</f>
        <v>0</v>
      </c>
      <c r="J61" s="133" t="str">
        <f>IF(I64=0,"",I61/I64*100)</f>
        <v/>
      </c>
    </row>
    <row r="62" spans="1:10" ht="36.75" customHeight="1" x14ac:dyDescent="0.2">
      <c r="A62" s="124"/>
      <c r="B62" s="129" t="s">
        <v>79</v>
      </c>
      <c r="C62" s="189" t="s">
        <v>80</v>
      </c>
      <c r="D62" s="190"/>
      <c r="E62" s="190"/>
      <c r="F62" s="135" t="s">
        <v>28</v>
      </c>
      <c r="G62" s="136"/>
      <c r="H62" s="136"/>
      <c r="I62" s="136">
        <f>'01 01 Pol'!G96</f>
        <v>0</v>
      </c>
      <c r="J62" s="133" t="str">
        <f>IF(I64=0,"",I62/I64*100)</f>
        <v/>
      </c>
    </row>
    <row r="63" spans="1:10" ht="36.75" customHeight="1" x14ac:dyDescent="0.2">
      <c r="A63" s="124"/>
      <c r="B63" s="129" t="s">
        <v>81</v>
      </c>
      <c r="C63" s="189" t="s">
        <v>82</v>
      </c>
      <c r="D63" s="190"/>
      <c r="E63" s="190"/>
      <c r="F63" s="135" t="s">
        <v>83</v>
      </c>
      <c r="G63" s="136"/>
      <c r="H63" s="136"/>
      <c r="I63" s="136">
        <f>'01 01 Pol'!G102</f>
        <v>0</v>
      </c>
      <c r="J63" s="133" t="str">
        <f>IF(I64=0,"",I63/I64*100)</f>
        <v/>
      </c>
    </row>
    <row r="64" spans="1:10" ht="25.5" customHeight="1" x14ac:dyDescent="0.2">
      <c r="A64" s="125"/>
      <c r="B64" s="130" t="s">
        <v>1</v>
      </c>
      <c r="C64" s="131"/>
      <c r="D64" s="132"/>
      <c r="E64" s="132"/>
      <c r="F64" s="137"/>
      <c r="G64" s="138"/>
      <c r="H64" s="138"/>
      <c r="I64" s="138">
        <f>SUM(I49:I63)</f>
        <v>0</v>
      </c>
      <c r="J64" s="134">
        <f>SUM(J49:J63)</f>
        <v>0</v>
      </c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  <row r="67" spans="6:10" x14ac:dyDescent="0.2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86</v>
      </c>
    </row>
    <row r="2" spans="1:60" ht="25.15" customHeight="1" x14ac:dyDescent="0.2">
      <c r="A2" s="140" t="s">
        <v>8</v>
      </c>
      <c r="B2" s="49" t="s">
        <v>47</v>
      </c>
      <c r="C2" s="258" t="s">
        <v>44</v>
      </c>
      <c r="D2" s="259"/>
      <c r="E2" s="259"/>
      <c r="F2" s="259"/>
      <c r="G2" s="260"/>
      <c r="AG2" t="s">
        <v>87</v>
      </c>
    </row>
    <row r="3" spans="1:60" ht="25.15" customHeight="1" x14ac:dyDescent="0.2">
      <c r="A3" s="140" t="s">
        <v>9</v>
      </c>
      <c r="B3" s="49" t="s">
        <v>43</v>
      </c>
      <c r="C3" s="258" t="s">
        <v>44</v>
      </c>
      <c r="D3" s="259"/>
      <c r="E3" s="259"/>
      <c r="F3" s="259"/>
      <c r="G3" s="260"/>
      <c r="AC3" s="122" t="s">
        <v>87</v>
      </c>
      <c r="AG3" t="s">
        <v>88</v>
      </c>
    </row>
    <row r="4" spans="1:60" ht="25.15" customHeight="1" x14ac:dyDescent="0.2">
      <c r="A4" s="141" t="s">
        <v>10</v>
      </c>
      <c r="B4" s="142" t="s">
        <v>43</v>
      </c>
      <c r="C4" s="261" t="s">
        <v>44</v>
      </c>
      <c r="D4" s="262"/>
      <c r="E4" s="262"/>
      <c r="F4" s="262"/>
      <c r="G4" s="263"/>
      <c r="AG4" t="s">
        <v>89</v>
      </c>
    </row>
    <row r="5" spans="1:60" x14ac:dyDescent="0.2">
      <c r="D5" s="10"/>
    </row>
    <row r="6" spans="1:60" ht="38.25" x14ac:dyDescent="0.2">
      <c r="A6" s="144" t="s">
        <v>90</v>
      </c>
      <c r="B6" s="146" t="s">
        <v>91</v>
      </c>
      <c r="C6" s="146" t="s">
        <v>92</v>
      </c>
      <c r="D6" s="145" t="s">
        <v>93</v>
      </c>
      <c r="E6" s="144" t="s">
        <v>94</v>
      </c>
      <c r="F6" s="143" t="s">
        <v>95</v>
      </c>
      <c r="G6" s="144" t="s">
        <v>31</v>
      </c>
      <c r="H6" s="147" t="s">
        <v>32</v>
      </c>
      <c r="I6" s="147" t="s">
        <v>96</v>
      </c>
      <c r="J6" s="147" t="s">
        <v>33</v>
      </c>
      <c r="K6" s="147" t="s">
        <v>97</v>
      </c>
      <c r="L6" s="147" t="s">
        <v>98</v>
      </c>
      <c r="M6" s="147" t="s">
        <v>99</v>
      </c>
      <c r="N6" s="147" t="s">
        <v>100</v>
      </c>
      <c r="O6" s="147" t="s">
        <v>101</v>
      </c>
      <c r="P6" s="147" t="s">
        <v>102</v>
      </c>
      <c r="Q6" s="147" t="s">
        <v>103</v>
      </c>
      <c r="R6" s="147" t="s">
        <v>104</v>
      </c>
      <c r="S6" s="147" t="s">
        <v>105</v>
      </c>
      <c r="T6" s="147" t="s">
        <v>106</v>
      </c>
      <c r="U6" s="147" t="s">
        <v>107</v>
      </c>
      <c r="V6" s="147" t="s">
        <v>108</v>
      </c>
      <c r="W6" s="147" t="s">
        <v>109</v>
      </c>
      <c r="X6" s="147" t="s">
        <v>110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111</v>
      </c>
      <c r="B8" s="162" t="s">
        <v>53</v>
      </c>
      <c r="C8" s="181" t="s">
        <v>54</v>
      </c>
      <c r="D8" s="163"/>
      <c r="E8" s="164"/>
      <c r="F8" s="165"/>
      <c r="G8" s="166">
        <f>SUMIF(AG9:AG22,"&lt;&gt;NOR",G9:G22)</f>
        <v>0</v>
      </c>
      <c r="H8" s="160"/>
      <c r="I8" s="160">
        <f>SUM(I9:I22)</f>
        <v>0</v>
      </c>
      <c r="J8" s="160"/>
      <c r="K8" s="160">
        <f>SUM(K9:K22)</f>
        <v>0</v>
      </c>
      <c r="L8" s="160"/>
      <c r="M8" s="160">
        <f>SUM(M9:M22)</f>
        <v>0</v>
      </c>
      <c r="N8" s="160"/>
      <c r="O8" s="160">
        <f>SUM(O9:O22)</f>
        <v>247.51999999999998</v>
      </c>
      <c r="P8" s="160"/>
      <c r="Q8" s="160">
        <f>SUM(Q9:Q22)</f>
        <v>54</v>
      </c>
      <c r="R8" s="160"/>
      <c r="S8" s="160"/>
      <c r="T8" s="160"/>
      <c r="U8" s="160"/>
      <c r="V8" s="160">
        <f>SUM(V9:V22)</f>
        <v>655.01</v>
      </c>
      <c r="W8" s="160"/>
      <c r="X8" s="160"/>
      <c r="AG8" t="s">
        <v>112</v>
      </c>
    </row>
    <row r="9" spans="1:60" outlineLevel="1" x14ac:dyDescent="0.2">
      <c r="A9" s="173">
        <v>1</v>
      </c>
      <c r="B9" s="174" t="s">
        <v>113</v>
      </c>
      <c r="C9" s="182" t="s">
        <v>114</v>
      </c>
      <c r="D9" s="175" t="s">
        <v>115</v>
      </c>
      <c r="E9" s="176">
        <v>60</v>
      </c>
      <c r="F9" s="177"/>
      <c r="G9" s="178">
        <f t="shared" ref="G9:G22" si="0">ROUND(E9*F9,2)</f>
        <v>0</v>
      </c>
      <c r="H9" s="159"/>
      <c r="I9" s="158">
        <f t="shared" ref="I9:I22" si="1">ROUND(E9*H9,2)</f>
        <v>0</v>
      </c>
      <c r="J9" s="159"/>
      <c r="K9" s="158">
        <f t="shared" ref="K9:K22" si="2">ROUND(E9*J9,2)</f>
        <v>0</v>
      </c>
      <c r="L9" s="158">
        <v>21</v>
      </c>
      <c r="M9" s="158">
        <f t="shared" ref="M9:M22" si="3">G9*(1+L9/100)</f>
        <v>0</v>
      </c>
      <c r="N9" s="158">
        <v>0</v>
      </c>
      <c r="O9" s="158">
        <f t="shared" ref="O9:O22" si="4">ROUND(E9*N9,2)</f>
        <v>0</v>
      </c>
      <c r="P9" s="158">
        <v>0.9</v>
      </c>
      <c r="Q9" s="158">
        <f t="shared" ref="Q9:Q22" si="5">ROUND(E9*P9,2)</f>
        <v>54</v>
      </c>
      <c r="R9" s="158"/>
      <c r="S9" s="158" t="s">
        <v>116</v>
      </c>
      <c r="T9" s="158" t="s">
        <v>117</v>
      </c>
      <c r="U9" s="158">
        <v>6.2E-2</v>
      </c>
      <c r="V9" s="158">
        <f t="shared" ref="V9:V22" si="6">ROUND(E9*U9,2)</f>
        <v>3.72</v>
      </c>
      <c r="W9" s="158"/>
      <c r="X9" s="158" t="s">
        <v>118</v>
      </c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3">
        <v>2</v>
      </c>
      <c r="B10" s="174" t="s">
        <v>120</v>
      </c>
      <c r="C10" s="182" t="s">
        <v>121</v>
      </c>
      <c r="D10" s="175" t="s">
        <v>122</v>
      </c>
      <c r="E10" s="176">
        <v>50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116</v>
      </c>
      <c r="T10" s="158" t="s">
        <v>123</v>
      </c>
      <c r="U10" s="158">
        <v>3.5329999999999999</v>
      </c>
      <c r="V10" s="158">
        <f t="shared" si="6"/>
        <v>176.65</v>
      </c>
      <c r="W10" s="158"/>
      <c r="X10" s="158" t="s">
        <v>118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3">
        <v>3</v>
      </c>
      <c r="B11" s="174" t="s">
        <v>124</v>
      </c>
      <c r="C11" s="182" t="s">
        <v>125</v>
      </c>
      <c r="D11" s="175" t="s">
        <v>122</v>
      </c>
      <c r="E11" s="176">
        <v>400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116</v>
      </c>
      <c r="T11" s="158" t="s">
        <v>116</v>
      </c>
      <c r="U11" s="158">
        <v>1.0999999999999999E-2</v>
      </c>
      <c r="V11" s="158">
        <f t="shared" si="6"/>
        <v>4.4000000000000004</v>
      </c>
      <c r="W11" s="158"/>
      <c r="X11" s="158" t="s">
        <v>118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s="276" customFormat="1" ht="22.5" outlineLevel="1" x14ac:dyDescent="0.2">
      <c r="A12" s="266">
        <v>4</v>
      </c>
      <c r="B12" s="267" t="s">
        <v>313</v>
      </c>
      <c r="C12" s="268" t="s">
        <v>312</v>
      </c>
      <c r="D12" s="269" t="s">
        <v>122</v>
      </c>
      <c r="E12" s="270">
        <v>400</v>
      </c>
      <c r="F12" s="271"/>
      <c r="G12" s="272">
        <f t="shared" si="0"/>
        <v>0</v>
      </c>
      <c r="H12" s="273"/>
      <c r="I12" s="274"/>
      <c r="J12" s="273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</row>
    <row r="13" spans="1:60" outlineLevel="1" x14ac:dyDescent="0.2">
      <c r="A13" s="173">
        <v>5</v>
      </c>
      <c r="B13" s="174" t="s">
        <v>126</v>
      </c>
      <c r="C13" s="182" t="s">
        <v>127</v>
      </c>
      <c r="D13" s="175" t="s">
        <v>122</v>
      </c>
      <c r="E13" s="176">
        <v>280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116</v>
      </c>
      <c r="T13" s="158" t="s">
        <v>123</v>
      </c>
      <c r="U13" s="158">
        <v>0.20200000000000001</v>
      </c>
      <c r="V13" s="158">
        <f t="shared" si="6"/>
        <v>56.56</v>
      </c>
      <c r="W13" s="158"/>
      <c r="X13" s="158" t="s">
        <v>118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6</v>
      </c>
      <c r="B14" s="174" t="s">
        <v>128</v>
      </c>
      <c r="C14" s="182" t="s">
        <v>129</v>
      </c>
      <c r="D14" s="175" t="s">
        <v>130</v>
      </c>
      <c r="E14" s="176">
        <v>260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116</v>
      </c>
      <c r="T14" s="158" t="s">
        <v>116</v>
      </c>
      <c r="U14" s="158">
        <v>0.06</v>
      </c>
      <c r="V14" s="158">
        <f t="shared" si="6"/>
        <v>15.6</v>
      </c>
      <c r="W14" s="158"/>
      <c r="X14" s="158" t="s">
        <v>118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3">
        <v>7</v>
      </c>
      <c r="B15" s="174" t="s">
        <v>131</v>
      </c>
      <c r="C15" s="182" t="s">
        <v>132</v>
      </c>
      <c r="D15" s="175" t="s">
        <v>130</v>
      </c>
      <c r="E15" s="176">
        <v>260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116</v>
      </c>
      <c r="T15" s="158" t="s">
        <v>116</v>
      </c>
      <c r="U15" s="158">
        <v>0.17699999999999999</v>
      </c>
      <c r="V15" s="158">
        <f t="shared" si="6"/>
        <v>46.02</v>
      </c>
      <c r="W15" s="158"/>
      <c r="X15" s="158" t="s">
        <v>118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8</v>
      </c>
      <c r="B16" s="174" t="s">
        <v>133</v>
      </c>
      <c r="C16" s="182" t="s">
        <v>134</v>
      </c>
      <c r="D16" s="175" t="s">
        <v>130</v>
      </c>
      <c r="E16" s="176">
        <v>260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116</v>
      </c>
      <c r="T16" s="158" t="s">
        <v>116</v>
      </c>
      <c r="U16" s="158">
        <v>2E-3</v>
      </c>
      <c r="V16" s="158">
        <f t="shared" si="6"/>
        <v>0.52</v>
      </c>
      <c r="W16" s="158"/>
      <c r="X16" s="158" t="s">
        <v>118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9</v>
      </c>
      <c r="B17" s="174" t="s">
        <v>135</v>
      </c>
      <c r="C17" s="182" t="s">
        <v>136</v>
      </c>
      <c r="D17" s="175" t="s">
        <v>122</v>
      </c>
      <c r="E17" s="176">
        <v>350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137</v>
      </c>
      <c r="T17" s="158" t="s">
        <v>138</v>
      </c>
      <c r="U17" s="158">
        <v>0.23</v>
      </c>
      <c r="V17" s="158">
        <f t="shared" si="6"/>
        <v>80.5</v>
      </c>
      <c r="W17" s="158"/>
      <c r="X17" s="158" t="s">
        <v>118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10</v>
      </c>
      <c r="B18" s="174" t="s">
        <v>139</v>
      </c>
      <c r="C18" s="182" t="s">
        <v>140</v>
      </c>
      <c r="D18" s="175" t="s">
        <v>141</v>
      </c>
      <c r="E18" s="176">
        <v>100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8.5999999999999998E-4</v>
      </c>
      <c r="O18" s="158">
        <f t="shared" si="4"/>
        <v>0.09</v>
      </c>
      <c r="P18" s="158">
        <v>0</v>
      </c>
      <c r="Q18" s="158">
        <f t="shared" si="5"/>
        <v>0</v>
      </c>
      <c r="R18" s="158"/>
      <c r="S18" s="158" t="s">
        <v>137</v>
      </c>
      <c r="T18" s="158" t="s">
        <v>117</v>
      </c>
      <c r="U18" s="158">
        <v>0.47899999999999998</v>
      </c>
      <c r="V18" s="158">
        <f t="shared" si="6"/>
        <v>47.9</v>
      </c>
      <c r="W18" s="158"/>
      <c r="X18" s="158" t="s">
        <v>118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11</v>
      </c>
      <c r="B19" s="174" t="s">
        <v>142</v>
      </c>
      <c r="C19" s="182" t="s">
        <v>143</v>
      </c>
      <c r="D19" s="175" t="s">
        <v>141</v>
      </c>
      <c r="E19" s="176">
        <v>100</v>
      </c>
      <c r="F19" s="177"/>
      <c r="G19" s="178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8"/>
      <c r="S19" s="158" t="s">
        <v>137</v>
      </c>
      <c r="T19" s="158" t="s">
        <v>117</v>
      </c>
      <c r="U19" s="158">
        <v>0.32700000000000001</v>
      </c>
      <c r="V19" s="158">
        <f t="shared" si="6"/>
        <v>32.700000000000003</v>
      </c>
      <c r="W19" s="158"/>
      <c r="X19" s="158" t="s">
        <v>118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119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12</v>
      </c>
      <c r="B20" s="174" t="s">
        <v>144</v>
      </c>
      <c r="C20" s="182" t="s">
        <v>145</v>
      </c>
      <c r="D20" s="175" t="s">
        <v>122</v>
      </c>
      <c r="E20" s="176">
        <v>120</v>
      </c>
      <c r="F20" s="177"/>
      <c r="G20" s="178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8">
        <v>1.7</v>
      </c>
      <c r="O20" s="158">
        <f t="shared" si="4"/>
        <v>204</v>
      </c>
      <c r="P20" s="158">
        <v>0</v>
      </c>
      <c r="Q20" s="158">
        <f t="shared" si="5"/>
        <v>0</v>
      </c>
      <c r="R20" s="158"/>
      <c r="S20" s="158" t="s">
        <v>137</v>
      </c>
      <c r="T20" s="158" t="s">
        <v>138</v>
      </c>
      <c r="U20" s="158">
        <v>1.587</v>
      </c>
      <c r="V20" s="158">
        <f t="shared" si="6"/>
        <v>190.44</v>
      </c>
      <c r="W20" s="158"/>
      <c r="X20" s="158" t="s">
        <v>118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3">
        <v>13</v>
      </c>
      <c r="B21" s="174" t="s">
        <v>146</v>
      </c>
      <c r="C21" s="182" t="s">
        <v>147</v>
      </c>
      <c r="D21" s="175" t="s">
        <v>148</v>
      </c>
      <c r="E21" s="176">
        <v>14</v>
      </c>
      <c r="F21" s="177"/>
      <c r="G21" s="17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8">
        <v>1E-3</v>
      </c>
      <c r="O21" s="158">
        <f t="shared" si="4"/>
        <v>0.01</v>
      </c>
      <c r="P21" s="158">
        <v>0</v>
      </c>
      <c r="Q21" s="158">
        <f t="shared" si="5"/>
        <v>0</v>
      </c>
      <c r="R21" s="158" t="s">
        <v>149</v>
      </c>
      <c r="S21" s="158" t="s">
        <v>116</v>
      </c>
      <c r="T21" s="158" t="s">
        <v>116</v>
      </c>
      <c r="U21" s="158">
        <v>0</v>
      </c>
      <c r="V21" s="158">
        <f t="shared" si="6"/>
        <v>0</v>
      </c>
      <c r="W21" s="158"/>
      <c r="X21" s="158" t="s">
        <v>150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151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14</v>
      </c>
      <c r="B22" s="174" t="s">
        <v>152</v>
      </c>
      <c r="C22" s="182" t="s">
        <v>153</v>
      </c>
      <c r="D22" s="175" t="s">
        <v>122</v>
      </c>
      <c r="E22" s="176">
        <v>26</v>
      </c>
      <c r="F22" s="177"/>
      <c r="G22" s="178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8">
        <v>1.67</v>
      </c>
      <c r="O22" s="158">
        <f t="shared" si="4"/>
        <v>43.42</v>
      </c>
      <c r="P22" s="158">
        <v>0</v>
      </c>
      <c r="Q22" s="158">
        <f t="shared" si="5"/>
        <v>0</v>
      </c>
      <c r="R22" s="158" t="s">
        <v>149</v>
      </c>
      <c r="S22" s="158" t="s">
        <v>116</v>
      </c>
      <c r="T22" s="158" t="s">
        <v>116</v>
      </c>
      <c r="U22" s="158">
        <v>0</v>
      </c>
      <c r="V22" s="158">
        <f t="shared" si="6"/>
        <v>0</v>
      </c>
      <c r="W22" s="158"/>
      <c r="X22" s="158" t="s">
        <v>150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1" t="s">
        <v>111</v>
      </c>
      <c r="B23" s="162" t="s">
        <v>55</v>
      </c>
      <c r="C23" s="181" t="s">
        <v>56</v>
      </c>
      <c r="D23" s="163"/>
      <c r="E23" s="164"/>
      <c r="F23" s="165"/>
      <c r="G23" s="166">
        <f>SUMIF(AG24:AG25,"&lt;&gt;NOR",G24:G25)</f>
        <v>0</v>
      </c>
      <c r="H23" s="160"/>
      <c r="I23" s="160">
        <f>SUM(I24:I25)</f>
        <v>0</v>
      </c>
      <c r="J23" s="160"/>
      <c r="K23" s="160">
        <f>SUM(K24:K25)</f>
        <v>0</v>
      </c>
      <c r="L23" s="160"/>
      <c r="M23" s="160">
        <f>SUM(M24:M25)</f>
        <v>0</v>
      </c>
      <c r="N23" s="160"/>
      <c r="O23" s="160">
        <f>SUM(O24:O25)</f>
        <v>0</v>
      </c>
      <c r="P23" s="160"/>
      <c r="Q23" s="160">
        <f>SUM(Q24:Q25)</f>
        <v>0</v>
      </c>
      <c r="R23" s="160"/>
      <c r="S23" s="160"/>
      <c r="T23" s="160"/>
      <c r="U23" s="160"/>
      <c r="V23" s="160">
        <f>SUM(V24:V25)</f>
        <v>0</v>
      </c>
      <c r="W23" s="160"/>
      <c r="X23" s="160"/>
      <c r="AG23" t="s">
        <v>112</v>
      </c>
    </row>
    <row r="24" spans="1:60" ht="22.5" outlineLevel="1" x14ac:dyDescent="0.2">
      <c r="A24" s="173">
        <v>15</v>
      </c>
      <c r="B24" s="174" t="s">
        <v>154</v>
      </c>
      <c r="C24" s="182" t="s">
        <v>155</v>
      </c>
      <c r="D24" s="175" t="s">
        <v>115</v>
      </c>
      <c r="E24" s="176">
        <v>2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137</v>
      </c>
      <c r="T24" s="158" t="s">
        <v>117</v>
      </c>
      <c r="U24" s="158">
        <v>0</v>
      </c>
      <c r="V24" s="158">
        <f>ROUND(E24*U24,2)</f>
        <v>0</v>
      </c>
      <c r="W24" s="158"/>
      <c r="X24" s="158" t="s">
        <v>118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3">
        <v>16</v>
      </c>
      <c r="B25" s="174" t="s">
        <v>156</v>
      </c>
      <c r="C25" s="182" t="s">
        <v>157</v>
      </c>
      <c r="D25" s="175" t="s">
        <v>158</v>
      </c>
      <c r="E25" s="176">
        <v>1</v>
      </c>
      <c r="F25" s="177"/>
      <c r="G25" s="178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137</v>
      </c>
      <c r="T25" s="158" t="s">
        <v>117</v>
      </c>
      <c r="U25" s="158">
        <v>0</v>
      </c>
      <c r="V25" s="158">
        <f>ROUND(E25*U25,2)</f>
        <v>0</v>
      </c>
      <c r="W25" s="158"/>
      <c r="X25" s="158" t="s">
        <v>159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160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111</v>
      </c>
      <c r="B26" s="162" t="s">
        <v>57</v>
      </c>
      <c r="C26" s="181" t="s">
        <v>58</v>
      </c>
      <c r="D26" s="163"/>
      <c r="E26" s="164"/>
      <c r="F26" s="165"/>
      <c r="G26" s="166">
        <f>SUMIF(AG27:AG27,"&lt;&gt;NOR",G27:G27)</f>
        <v>0</v>
      </c>
      <c r="H26" s="160"/>
      <c r="I26" s="160">
        <f>SUM(I27:I27)</f>
        <v>0</v>
      </c>
      <c r="J26" s="160"/>
      <c r="K26" s="160">
        <f>SUM(K27:K27)</f>
        <v>0</v>
      </c>
      <c r="L26" s="160"/>
      <c r="M26" s="160">
        <f>SUM(M27:M27)</f>
        <v>0</v>
      </c>
      <c r="N26" s="160"/>
      <c r="O26" s="160">
        <f>SUM(O27:O27)</f>
        <v>0.26</v>
      </c>
      <c r="P26" s="160"/>
      <c r="Q26" s="160">
        <f>SUM(Q27:Q27)</f>
        <v>0</v>
      </c>
      <c r="R26" s="160"/>
      <c r="S26" s="160"/>
      <c r="T26" s="160"/>
      <c r="U26" s="160"/>
      <c r="V26" s="160">
        <f>SUM(V27:V27)</f>
        <v>0.39</v>
      </c>
      <c r="W26" s="160"/>
      <c r="X26" s="160"/>
      <c r="AG26" t="s">
        <v>112</v>
      </c>
    </row>
    <row r="27" spans="1:60" outlineLevel="1" x14ac:dyDescent="0.2">
      <c r="A27" s="173">
        <v>17</v>
      </c>
      <c r="B27" s="174" t="s">
        <v>161</v>
      </c>
      <c r="C27" s="182" t="s">
        <v>162</v>
      </c>
      <c r="D27" s="175" t="s">
        <v>122</v>
      </c>
      <c r="E27" s="176">
        <v>0.1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2.5698099999999999</v>
      </c>
      <c r="O27" s="158">
        <f>ROUND(E27*N27,2)</f>
        <v>0.26</v>
      </c>
      <c r="P27" s="158">
        <v>0</v>
      </c>
      <c r="Q27" s="158">
        <f>ROUND(E27*P27,2)</f>
        <v>0</v>
      </c>
      <c r="R27" s="158"/>
      <c r="S27" s="158" t="s">
        <v>137</v>
      </c>
      <c r="T27" s="158" t="s">
        <v>138</v>
      </c>
      <c r="U27" s="158">
        <v>3.9289999999999998</v>
      </c>
      <c r="V27" s="158">
        <f>ROUND(E27*U27,2)</f>
        <v>0.39</v>
      </c>
      <c r="W27" s="158"/>
      <c r="X27" s="158" t="s">
        <v>118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111</v>
      </c>
      <c r="B28" s="162" t="s">
        <v>59</v>
      </c>
      <c r="C28" s="181" t="s">
        <v>60</v>
      </c>
      <c r="D28" s="163"/>
      <c r="E28" s="164"/>
      <c r="F28" s="165"/>
      <c r="G28" s="166">
        <f>SUMIF(AG29:AG31,"&lt;&gt;NOR",G29:G31)</f>
        <v>0</v>
      </c>
      <c r="H28" s="160"/>
      <c r="I28" s="160">
        <f>SUM(I29:I31)</f>
        <v>0</v>
      </c>
      <c r="J28" s="160"/>
      <c r="K28" s="160">
        <f>SUM(K29:K31)</f>
        <v>0</v>
      </c>
      <c r="L28" s="160"/>
      <c r="M28" s="160">
        <f>SUM(M29:M31)</f>
        <v>0</v>
      </c>
      <c r="N28" s="160"/>
      <c r="O28" s="160">
        <f>SUM(O29:O31)</f>
        <v>90.63</v>
      </c>
      <c r="P28" s="160"/>
      <c r="Q28" s="160">
        <f>SUM(Q29:Q31)</f>
        <v>0</v>
      </c>
      <c r="R28" s="160"/>
      <c r="S28" s="160"/>
      <c r="T28" s="160"/>
      <c r="U28" s="160"/>
      <c r="V28" s="160">
        <f>SUM(V29:V31)</f>
        <v>64.3</v>
      </c>
      <c r="W28" s="160"/>
      <c r="X28" s="160"/>
      <c r="AG28" t="s">
        <v>112</v>
      </c>
    </row>
    <row r="29" spans="1:60" outlineLevel="1" x14ac:dyDescent="0.2">
      <c r="A29" s="173">
        <v>18</v>
      </c>
      <c r="B29" s="174" t="s">
        <v>163</v>
      </c>
      <c r="C29" s="182" t="s">
        <v>164</v>
      </c>
      <c r="D29" s="175" t="s">
        <v>130</v>
      </c>
      <c r="E29" s="176">
        <v>180</v>
      </c>
      <c r="F29" s="177"/>
      <c r="G29" s="178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8.3500000000000005E-2</v>
      </c>
      <c r="O29" s="158">
        <f>ROUND(E29*N29,2)</f>
        <v>15.03</v>
      </c>
      <c r="P29" s="158">
        <v>0</v>
      </c>
      <c r="Q29" s="158">
        <f>ROUND(E29*P29,2)</f>
        <v>0</v>
      </c>
      <c r="R29" s="158"/>
      <c r="S29" s="158" t="s">
        <v>116</v>
      </c>
      <c r="T29" s="158" t="s">
        <v>116</v>
      </c>
      <c r="U29" s="158">
        <v>0.25</v>
      </c>
      <c r="V29" s="158">
        <f>ROUND(E29*U29,2)</f>
        <v>45</v>
      </c>
      <c r="W29" s="158"/>
      <c r="X29" s="158" t="s">
        <v>118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3">
        <v>19</v>
      </c>
      <c r="B30" s="174" t="s">
        <v>165</v>
      </c>
      <c r="C30" s="182" t="s">
        <v>166</v>
      </c>
      <c r="D30" s="175" t="s">
        <v>122</v>
      </c>
      <c r="E30" s="176">
        <v>20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2.1</v>
      </c>
      <c r="O30" s="158">
        <f>ROUND(E30*N30,2)</f>
        <v>42</v>
      </c>
      <c r="P30" s="158">
        <v>0</v>
      </c>
      <c r="Q30" s="158">
        <f>ROUND(E30*P30,2)</f>
        <v>0</v>
      </c>
      <c r="R30" s="158"/>
      <c r="S30" s="158" t="s">
        <v>137</v>
      </c>
      <c r="T30" s="158" t="s">
        <v>116</v>
      </c>
      <c r="U30" s="158">
        <v>0.96499999999999997</v>
      </c>
      <c r="V30" s="158">
        <f>ROUND(E30*U30,2)</f>
        <v>19.3</v>
      </c>
      <c r="W30" s="158"/>
      <c r="X30" s="158" t="s">
        <v>118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119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3">
        <v>20</v>
      </c>
      <c r="B31" s="174" t="s">
        <v>167</v>
      </c>
      <c r="C31" s="182" t="s">
        <v>168</v>
      </c>
      <c r="D31" s="175" t="s">
        <v>169</v>
      </c>
      <c r="E31" s="176">
        <v>30</v>
      </c>
      <c r="F31" s="177"/>
      <c r="G31" s="17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1.1200000000000001</v>
      </c>
      <c r="O31" s="158">
        <f>ROUND(E31*N31,2)</f>
        <v>33.6</v>
      </c>
      <c r="P31" s="158">
        <v>0</v>
      </c>
      <c r="Q31" s="158">
        <f>ROUND(E31*P31,2)</f>
        <v>0</v>
      </c>
      <c r="R31" s="158" t="s">
        <v>149</v>
      </c>
      <c r="S31" s="158" t="s">
        <v>116</v>
      </c>
      <c r="T31" s="158" t="s">
        <v>116</v>
      </c>
      <c r="U31" s="158">
        <v>0</v>
      </c>
      <c r="V31" s="158">
        <f>ROUND(E31*U31,2)</f>
        <v>0</v>
      </c>
      <c r="W31" s="158"/>
      <c r="X31" s="158" t="s">
        <v>150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1" t="s">
        <v>111</v>
      </c>
      <c r="B32" s="162" t="s">
        <v>61</v>
      </c>
      <c r="C32" s="181" t="s">
        <v>62</v>
      </c>
      <c r="D32" s="163"/>
      <c r="E32" s="164"/>
      <c r="F32" s="165"/>
      <c r="G32" s="166">
        <f>SUMIF(AG33:AG34,"&lt;&gt;NOR",G33:G34)</f>
        <v>0</v>
      </c>
      <c r="H32" s="160"/>
      <c r="I32" s="160">
        <f>SUM(I33:I34)</f>
        <v>0</v>
      </c>
      <c r="J32" s="160"/>
      <c r="K32" s="160">
        <f>SUM(K33:K34)</f>
        <v>0</v>
      </c>
      <c r="L32" s="160"/>
      <c r="M32" s="160">
        <f>SUM(M33:M34)</f>
        <v>0</v>
      </c>
      <c r="N32" s="160"/>
      <c r="O32" s="160">
        <f>SUM(O33:O34)</f>
        <v>0.05</v>
      </c>
      <c r="P32" s="160"/>
      <c r="Q32" s="160">
        <f>SUM(Q33:Q34)</f>
        <v>0</v>
      </c>
      <c r="R32" s="160"/>
      <c r="S32" s="160"/>
      <c r="T32" s="160"/>
      <c r="U32" s="160"/>
      <c r="V32" s="160">
        <f>SUM(V33:V34)</f>
        <v>3.21</v>
      </c>
      <c r="W32" s="160"/>
      <c r="X32" s="160"/>
      <c r="AG32" t="s">
        <v>112</v>
      </c>
    </row>
    <row r="33" spans="1:60" outlineLevel="1" x14ac:dyDescent="0.2">
      <c r="A33" s="173">
        <v>21</v>
      </c>
      <c r="B33" s="174" t="s">
        <v>170</v>
      </c>
      <c r="C33" s="182" t="s">
        <v>171</v>
      </c>
      <c r="D33" s="175" t="s">
        <v>130</v>
      </c>
      <c r="E33" s="176">
        <v>1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4.7660000000000001E-2</v>
      </c>
      <c r="O33" s="158">
        <f>ROUND(E33*N33,2)</f>
        <v>0.05</v>
      </c>
      <c r="P33" s="158">
        <v>0</v>
      </c>
      <c r="Q33" s="158">
        <f>ROUND(E33*P33,2)</f>
        <v>0</v>
      </c>
      <c r="R33" s="158"/>
      <c r="S33" s="158" t="s">
        <v>116</v>
      </c>
      <c r="T33" s="158" t="s">
        <v>123</v>
      </c>
      <c r="U33" s="158">
        <v>0.84</v>
      </c>
      <c r="V33" s="158">
        <f>ROUND(E33*U33,2)</f>
        <v>0.84</v>
      </c>
      <c r="W33" s="158"/>
      <c r="X33" s="158" t="s">
        <v>118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119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22</v>
      </c>
      <c r="B34" s="174" t="s">
        <v>172</v>
      </c>
      <c r="C34" s="182" t="s">
        <v>173</v>
      </c>
      <c r="D34" s="175" t="s">
        <v>130</v>
      </c>
      <c r="E34" s="176">
        <v>4.5</v>
      </c>
      <c r="F34" s="177"/>
      <c r="G34" s="178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137</v>
      </c>
      <c r="T34" s="158" t="s">
        <v>138</v>
      </c>
      <c r="U34" s="158">
        <v>0.52600000000000002</v>
      </c>
      <c r="V34" s="158">
        <f>ROUND(E34*U34,2)</f>
        <v>2.37</v>
      </c>
      <c r="W34" s="158"/>
      <c r="X34" s="158" t="s">
        <v>118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119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111</v>
      </c>
      <c r="B35" s="162" t="s">
        <v>63</v>
      </c>
      <c r="C35" s="181" t="s">
        <v>64</v>
      </c>
      <c r="D35" s="163"/>
      <c r="E35" s="164"/>
      <c r="F35" s="165"/>
      <c r="G35" s="166">
        <f>SUMIF(AG36:AG36,"&lt;&gt;NOR",G36:G36)</f>
        <v>0</v>
      </c>
      <c r="H35" s="160"/>
      <c r="I35" s="160">
        <f>SUM(I36:I36)</f>
        <v>0</v>
      </c>
      <c r="J35" s="160"/>
      <c r="K35" s="160">
        <f>SUM(K36:K36)</f>
        <v>0</v>
      </c>
      <c r="L35" s="160"/>
      <c r="M35" s="160">
        <f>SUM(M36:M36)</f>
        <v>0</v>
      </c>
      <c r="N35" s="160"/>
      <c r="O35" s="160">
        <f>SUM(O36:O36)</f>
        <v>0</v>
      </c>
      <c r="P35" s="160"/>
      <c r="Q35" s="160">
        <f>SUM(Q36:Q36)</f>
        <v>0.14000000000000001</v>
      </c>
      <c r="R35" s="160"/>
      <c r="S35" s="160"/>
      <c r="T35" s="160"/>
      <c r="U35" s="160"/>
      <c r="V35" s="160">
        <f>SUM(V36:V36)</f>
        <v>7.8</v>
      </c>
      <c r="W35" s="160"/>
      <c r="X35" s="160"/>
      <c r="AG35" t="s">
        <v>112</v>
      </c>
    </row>
    <row r="36" spans="1:60" outlineLevel="1" x14ac:dyDescent="0.2">
      <c r="A36" s="173">
        <v>23</v>
      </c>
      <c r="B36" s="174" t="s">
        <v>174</v>
      </c>
      <c r="C36" s="182" t="s">
        <v>175</v>
      </c>
      <c r="D36" s="175" t="s">
        <v>141</v>
      </c>
      <c r="E36" s="176">
        <v>1.2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</v>
      </c>
      <c r="O36" s="158">
        <f>ROUND(E36*N36,2)</f>
        <v>0</v>
      </c>
      <c r="P36" s="158">
        <v>0.11774999999999999</v>
      </c>
      <c r="Q36" s="158">
        <f>ROUND(E36*P36,2)</f>
        <v>0.14000000000000001</v>
      </c>
      <c r="R36" s="158"/>
      <c r="S36" s="158" t="s">
        <v>116</v>
      </c>
      <c r="T36" s="158" t="s">
        <v>123</v>
      </c>
      <c r="U36" s="158">
        <v>6.5</v>
      </c>
      <c r="V36" s="158">
        <f>ROUND(E36*U36,2)</f>
        <v>7.8</v>
      </c>
      <c r="W36" s="158"/>
      <c r="X36" s="158" t="s">
        <v>118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1" t="s">
        <v>111</v>
      </c>
      <c r="B37" s="162" t="s">
        <v>65</v>
      </c>
      <c r="C37" s="181" t="s">
        <v>66</v>
      </c>
      <c r="D37" s="163"/>
      <c r="E37" s="164"/>
      <c r="F37" s="165"/>
      <c r="G37" s="166">
        <f>SUMIF(AG38:AG38,"&lt;&gt;NOR",G38:G38)</f>
        <v>0</v>
      </c>
      <c r="H37" s="160"/>
      <c r="I37" s="160">
        <f>SUM(I38:I38)</f>
        <v>0</v>
      </c>
      <c r="J37" s="160"/>
      <c r="K37" s="160">
        <f>SUM(K38:K38)</f>
        <v>0</v>
      </c>
      <c r="L37" s="160"/>
      <c r="M37" s="160">
        <f>SUM(M38:M38)</f>
        <v>0</v>
      </c>
      <c r="N37" s="160"/>
      <c r="O37" s="160">
        <f>SUM(O38:O38)</f>
        <v>0</v>
      </c>
      <c r="P37" s="160"/>
      <c r="Q37" s="160">
        <f>SUM(Q38:Q38)</f>
        <v>0</v>
      </c>
      <c r="R37" s="160"/>
      <c r="S37" s="160"/>
      <c r="T37" s="160"/>
      <c r="U37" s="160"/>
      <c r="V37" s="160">
        <f>SUM(V38:V38)</f>
        <v>317.64</v>
      </c>
      <c r="W37" s="160"/>
      <c r="X37" s="160"/>
      <c r="AG37" t="s">
        <v>112</v>
      </c>
    </row>
    <row r="38" spans="1:60" outlineLevel="1" x14ac:dyDescent="0.2">
      <c r="A38" s="173">
        <v>24</v>
      </c>
      <c r="B38" s="174" t="s">
        <v>176</v>
      </c>
      <c r="C38" s="182" t="s">
        <v>177</v>
      </c>
      <c r="D38" s="175" t="s">
        <v>178</v>
      </c>
      <c r="E38" s="176">
        <v>338.45463999999998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116</v>
      </c>
      <c r="T38" s="158" t="s">
        <v>123</v>
      </c>
      <c r="U38" s="158">
        <v>0.9385</v>
      </c>
      <c r="V38" s="158">
        <f>ROUND(E38*U38,2)</f>
        <v>317.64</v>
      </c>
      <c r="W38" s="158"/>
      <c r="X38" s="158" t="s">
        <v>179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111</v>
      </c>
      <c r="B39" s="162" t="s">
        <v>67</v>
      </c>
      <c r="C39" s="181" t="s">
        <v>68</v>
      </c>
      <c r="D39" s="163"/>
      <c r="E39" s="164"/>
      <c r="F39" s="165"/>
      <c r="G39" s="166">
        <f>SUMIF(AG40:AG43,"&lt;&gt;NOR",G40:G43)</f>
        <v>0</v>
      </c>
      <c r="H39" s="160"/>
      <c r="I39" s="160">
        <f>SUM(I40:I43)</f>
        <v>0</v>
      </c>
      <c r="J39" s="160"/>
      <c r="K39" s="160">
        <f>SUM(K40:K43)</f>
        <v>0</v>
      </c>
      <c r="L39" s="160"/>
      <c r="M39" s="160">
        <f>SUM(M40:M43)</f>
        <v>0</v>
      </c>
      <c r="N39" s="160"/>
      <c r="O39" s="160">
        <f>SUM(O40:O43)</f>
        <v>0.04</v>
      </c>
      <c r="P39" s="160"/>
      <c r="Q39" s="160">
        <f>SUM(Q40:Q43)</f>
        <v>0</v>
      </c>
      <c r="R39" s="160"/>
      <c r="S39" s="160"/>
      <c r="T39" s="160"/>
      <c r="U39" s="160"/>
      <c r="V39" s="160">
        <f>SUM(V40:V43)</f>
        <v>2.3199999999999998</v>
      </c>
      <c r="W39" s="160"/>
      <c r="X39" s="160"/>
      <c r="AG39" t="s">
        <v>112</v>
      </c>
    </row>
    <row r="40" spans="1:60" ht="22.5" outlineLevel="1" x14ac:dyDescent="0.2">
      <c r="A40" s="173">
        <v>25</v>
      </c>
      <c r="B40" s="174" t="s">
        <v>181</v>
      </c>
      <c r="C40" s="182" t="s">
        <v>182</v>
      </c>
      <c r="D40" s="175" t="s">
        <v>130</v>
      </c>
      <c r="E40" s="176">
        <v>4.5</v>
      </c>
      <c r="F40" s="177"/>
      <c r="G40" s="178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5.1999999999999995E-4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116</v>
      </c>
      <c r="T40" s="158" t="s">
        <v>123</v>
      </c>
      <c r="U40" s="158">
        <v>4.9000000000000002E-2</v>
      </c>
      <c r="V40" s="158">
        <f>ROUND(E40*U40,2)</f>
        <v>0.22</v>
      </c>
      <c r="W40" s="158"/>
      <c r="X40" s="158" t="s">
        <v>118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119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3">
        <v>26</v>
      </c>
      <c r="B41" s="174" t="s">
        <v>183</v>
      </c>
      <c r="C41" s="182" t="s">
        <v>184</v>
      </c>
      <c r="D41" s="175" t="s">
        <v>130</v>
      </c>
      <c r="E41" s="176">
        <v>4.5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6.1000000000000004E-3</v>
      </c>
      <c r="O41" s="158">
        <f>ROUND(E41*N41,2)</f>
        <v>0.03</v>
      </c>
      <c r="P41" s="158">
        <v>0</v>
      </c>
      <c r="Q41" s="158">
        <f>ROUND(E41*P41,2)</f>
        <v>0</v>
      </c>
      <c r="R41" s="158"/>
      <c r="S41" s="158" t="s">
        <v>116</v>
      </c>
      <c r="T41" s="158" t="s">
        <v>123</v>
      </c>
      <c r="U41" s="158">
        <v>0.26600000000000001</v>
      </c>
      <c r="V41" s="158">
        <f>ROUND(E41*U41,2)</f>
        <v>1.2</v>
      </c>
      <c r="W41" s="158"/>
      <c r="X41" s="158" t="s">
        <v>118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119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67">
        <v>27</v>
      </c>
      <c r="B42" s="168" t="s">
        <v>185</v>
      </c>
      <c r="C42" s="183" t="s">
        <v>186</v>
      </c>
      <c r="D42" s="169" t="s">
        <v>141</v>
      </c>
      <c r="E42" s="170">
        <v>10</v>
      </c>
      <c r="F42" s="171"/>
      <c r="G42" s="172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5.4000000000000001E-4</v>
      </c>
      <c r="O42" s="158">
        <f>ROUND(E42*N42,2)</f>
        <v>0.01</v>
      </c>
      <c r="P42" s="158">
        <v>0</v>
      </c>
      <c r="Q42" s="158">
        <f>ROUND(E42*P42,2)</f>
        <v>0</v>
      </c>
      <c r="R42" s="158"/>
      <c r="S42" s="158" t="s">
        <v>137</v>
      </c>
      <c r="T42" s="158" t="s">
        <v>117</v>
      </c>
      <c r="U42" s="158">
        <v>0.09</v>
      </c>
      <c r="V42" s="158">
        <f>ROUND(E42*U42,2)</f>
        <v>0.9</v>
      </c>
      <c r="W42" s="158"/>
      <c r="X42" s="158" t="s">
        <v>118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119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>
        <v>28</v>
      </c>
      <c r="B43" s="156" t="s">
        <v>187</v>
      </c>
      <c r="C43" s="184" t="s">
        <v>188</v>
      </c>
      <c r="D43" s="157" t="s">
        <v>0</v>
      </c>
      <c r="E43" s="179"/>
      <c r="F43" s="159"/>
      <c r="G43" s="15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116</v>
      </c>
      <c r="T43" s="158" t="s">
        <v>123</v>
      </c>
      <c r="U43" s="158">
        <v>0</v>
      </c>
      <c r="V43" s="158">
        <f>ROUND(E43*U43,2)</f>
        <v>0</v>
      </c>
      <c r="W43" s="158"/>
      <c r="X43" s="158" t="s">
        <v>179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1" t="s">
        <v>111</v>
      </c>
      <c r="B44" s="162" t="s">
        <v>69</v>
      </c>
      <c r="C44" s="181" t="s">
        <v>70</v>
      </c>
      <c r="D44" s="163"/>
      <c r="E44" s="164"/>
      <c r="F44" s="165"/>
      <c r="G44" s="166">
        <f>SUMIF(AG45:AG48,"&lt;&gt;NOR",G45:G48)</f>
        <v>0</v>
      </c>
      <c r="H44" s="160"/>
      <c r="I44" s="160">
        <f>SUM(I45:I48)</f>
        <v>0</v>
      </c>
      <c r="J44" s="160"/>
      <c r="K44" s="160">
        <f>SUM(K45:K48)</f>
        <v>0</v>
      </c>
      <c r="L44" s="160"/>
      <c r="M44" s="160">
        <f>SUM(M45:M48)</f>
        <v>0</v>
      </c>
      <c r="N44" s="160"/>
      <c r="O44" s="160">
        <f>SUM(O45:O48)</f>
        <v>0.04</v>
      </c>
      <c r="P44" s="160"/>
      <c r="Q44" s="160">
        <f>SUM(Q45:Q48)</f>
        <v>0</v>
      </c>
      <c r="R44" s="160"/>
      <c r="S44" s="160"/>
      <c r="T44" s="160"/>
      <c r="U44" s="160"/>
      <c r="V44" s="160">
        <f>SUM(V45:V48)</f>
        <v>5.27</v>
      </c>
      <c r="W44" s="160"/>
      <c r="X44" s="160"/>
      <c r="AG44" t="s">
        <v>112</v>
      </c>
    </row>
    <row r="45" spans="1:60" outlineLevel="1" x14ac:dyDescent="0.2">
      <c r="A45" s="173">
        <v>29</v>
      </c>
      <c r="B45" s="174" t="s">
        <v>189</v>
      </c>
      <c r="C45" s="182" t="s">
        <v>190</v>
      </c>
      <c r="D45" s="175" t="s">
        <v>130</v>
      </c>
      <c r="E45" s="176">
        <v>5</v>
      </c>
      <c r="F45" s="177"/>
      <c r="G45" s="178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1.4400000000000001E-3</v>
      </c>
      <c r="O45" s="158">
        <f>ROUND(E45*N45,2)</f>
        <v>0.01</v>
      </c>
      <c r="P45" s="158">
        <v>0</v>
      </c>
      <c r="Q45" s="158">
        <f>ROUND(E45*P45,2)</f>
        <v>0</v>
      </c>
      <c r="R45" s="158"/>
      <c r="S45" s="158" t="s">
        <v>137</v>
      </c>
      <c r="T45" s="158" t="s">
        <v>138</v>
      </c>
      <c r="U45" s="158">
        <v>1.0529999999999999</v>
      </c>
      <c r="V45" s="158">
        <f>ROUND(E45*U45,2)</f>
        <v>5.27</v>
      </c>
      <c r="W45" s="158"/>
      <c r="X45" s="158" t="s">
        <v>118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119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3">
        <v>30</v>
      </c>
      <c r="B46" s="174" t="s">
        <v>191</v>
      </c>
      <c r="C46" s="182" t="s">
        <v>192</v>
      </c>
      <c r="D46" s="175" t="s">
        <v>130</v>
      </c>
      <c r="E46" s="176">
        <v>5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137</v>
      </c>
      <c r="T46" s="158" t="s">
        <v>117</v>
      </c>
      <c r="U46" s="158">
        <v>0</v>
      </c>
      <c r="V46" s="158">
        <f>ROUND(E46*U46,2)</f>
        <v>0</v>
      </c>
      <c r="W46" s="158"/>
      <c r="X46" s="158" t="s">
        <v>118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119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33.75" outlineLevel="1" x14ac:dyDescent="0.2">
      <c r="A47" s="167">
        <v>31</v>
      </c>
      <c r="B47" s="168" t="s">
        <v>193</v>
      </c>
      <c r="C47" s="183" t="s">
        <v>194</v>
      </c>
      <c r="D47" s="169" t="s">
        <v>130</v>
      </c>
      <c r="E47" s="170">
        <v>5</v>
      </c>
      <c r="F47" s="171"/>
      <c r="G47" s="172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6.3E-3</v>
      </c>
      <c r="O47" s="158">
        <f>ROUND(E47*N47,2)</f>
        <v>0.03</v>
      </c>
      <c r="P47" s="158">
        <v>0</v>
      </c>
      <c r="Q47" s="158">
        <f>ROUND(E47*P47,2)</f>
        <v>0</v>
      </c>
      <c r="R47" s="158" t="s">
        <v>149</v>
      </c>
      <c r="S47" s="158" t="s">
        <v>116</v>
      </c>
      <c r="T47" s="158" t="s">
        <v>123</v>
      </c>
      <c r="U47" s="158">
        <v>0</v>
      </c>
      <c r="V47" s="158">
        <f>ROUND(E47*U47,2)</f>
        <v>0</v>
      </c>
      <c r="W47" s="158"/>
      <c r="X47" s="158" t="s">
        <v>150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>
        <v>32</v>
      </c>
      <c r="B48" s="156" t="s">
        <v>195</v>
      </c>
      <c r="C48" s="184" t="s">
        <v>196</v>
      </c>
      <c r="D48" s="157" t="s">
        <v>0</v>
      </c>
      <c r="E48" s="179"/>
      <c r="F48" s="159"/>
      <c r="G48" s="158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116</v>
      </c>
      <c r="T48" s="158" t="s">
        <v>123</v>
      </c>
      <c r="U48" s="158">
        <v>0</v>
      </c>
      <c r="V48" s="158">
        <f>ROUND(E48*U48,2)</f>
        <v>0</v>
      </c>
      <c r="W48" s="158"/>
      <c r="X48" s="158" t="s">
        <v>179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180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1" t="s">
        <v>111</v>
      </c>
      <c r="B49" s="162" t="s">
        <v>71</v>
      </c>
      <c r="C49" s="181" t="s">
        <v>72</v>
      </c>
      <c r="D49" s="163"/>
      <c r="E49" s="164"/>
      <c r="F49" s="165"/>
      <c r="G49" s="166">
        <f>SUMIF(AG50:AG79,"&lt;&gt;NOR",G50:G79)</f>
        <v>0</v>
      </c>
      <c r="H49" s="160"/>
      <c r="I49" s="160">
        <f>SUM(I50:I79)</f>
        <v>0</v>
      </c>
      <c r="J49" s="160"/>
      <c r="K49" s="160">
        <f>SUM(K50:K79)</f>
        <v>0</v>
      </c>
      <c r="L49" s="160"/>
      <c r="M49" s="160">
        <f>SUM(M50:M79)</f>
        <v>0</v>
      </c>
      <c r="N49" s="160"/>
      <c r="O49" s="160">
        <f>SUM(O50:O79)</f>
        <v>0.35</v>
      </c>
      <c r="P49" s="160"/>
      <c r="Q49" s="160">
        <f>SUM(Q50:Q79)</f>
        <v>0</v>
      </c>
      <c r="R49" s="160"/>
      <c r="S49" s="160"/>
      <c r="T49" s="160"/>
      <c r="U49" s="160"/>
      <c r="V49" s="160">
        <f>SUM(V50:V79)</f>
        <v>470.44</v>
      </c>
      <c r="W49" s="160"/>
      <c r="X49" s="160"/>
      <c r="AG49" t="s">
        <v>112</v>
      </c>
    </row>
    <row r="50" spans="1:60" ht="22.5" outlineLevel="1" x14ac:dyDescent="0.2">
      <c r="A50" s="173">
        <v>33</v>
      </c>
      <c r="B50" s="174" t="s">
        <v>197</v>
      </c>
      <c r="C50" s="182" t="s">
        <v>198</v>
      </c>
      <c r="D50" s="175" t="s">
        <v>141</v>
      </c>
      <c r="E50" s="176">
        <v>0.3</v>
      </c>
      <c r="F50" s="177"/>
      <c r="G50" s="178">
        <f t="shared" ref="G50:G79" si="7">ROUND(E50*F50,2)</f>
        <v>0</v>
      </c>
      <c r="H50" s="159"/>
      <c r="I50" s="158">
        <f t="shared" ref="I50:I79" si="8">ROUND(E50*H50,2)</f>
        <v>0</v>
      </c>
      <c r="J50" s="159"/>
      <c r="K50" s="158">
        <f t="shared" ref="K50:K79" si="9">ROUND(E50*J50,2)</f>
        <v>0</v>
      </c>
      <c r="L50" s="158">
        <v>21</v>
      </c>
      <c r="M50" s="158">
        <f t="shared" ref="M50:M79" si="10">G50*(1+L50/100)</f>
        <v>0</v>
      </c>
      <c r="N50" s="158">
        <v>7.8300000000000002E-3</v>
      </c>
      <c r="O50" s="158">
        <f t="shared" ref="O50:O79" si="11">ROUND(E50*N50,2)</f>
        <v>0</v>
      </c>
      <c r="P50" s="158">
        <v>0</v>
      </c>
      <c r="Q50" s="158">
        <f t="shared" ref="Q50:Q79" si="12">ROUND(E50*P50,2)</f>
        <v>0</v>
      </c>
      <c r="R50" s="158"/>
      <c r="S50" s="158" t="s">
        <v>116</v>
      </c>
      <c r="T50" s="158" t="s">
        <v>116</v>
      </c>
      <c r="U50" s="158">
        <v>0.76600000000000001</v>
      </c>
      <c r="V50" s="158">
        <f t="shared" ref="V50:V79" si="13">ROUND(E50*U50,2)</f>
        <v>0.23</v>
      </c>
      <c r="W50" s="158"/>
      <c r="X50" s="158" t="s">
        <v>118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3">
        <v>34</v>
      </c>
      <c r="B51" s="174" t="s">
        <v>199</v>
      </c>
      <c r="C51" s="182" t="s">
        <v>200</v>
      </c>
      <c r="D51" s="175" t="s">
        <v>141</v>
      </c>
      <c r="E51" s="176">
        <v>4.5</v>
      </c>
      <c r="F51" s="177"/>
      <c r="G51" s="178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8">
        <v>1.362E-2</v>
      </c>
      <c r="O51" s="158">
        <f t="shared" si="11"/>
        <v>0.06</v>
      </c>
      <c r="P51" s="158">
        <v>0</v>
      </c>
      <c r="Q51" s="158">
        <f t="shared" si="12"/>
        <v>0</v>
      </c>
      <c r="R51" s="158"/>
      <c r="S51" s="158" t="s">
        <v>116</v>
      </c>
      <c r="T51" s="158" t="s">
        <v>116</v>
      </c>
      <c r="U51" s="158">
        <v>1.04</v>
      </c>
      <c r="V51" s="158">
        <f t="shared" si="13"/>
        <v>4.68</v>
      </c>
      <c r="W51" s="158"/>
      <c r="X51" s="158" t="s">
        <v>118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119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33.75" outlineLevel="1" x14ac:dyDescent="0.2">
      <c r="A52" s="173">
        <v>35</v>
      </c>
      <c r="B52" s="174" t="s">
        <v>201</v>
      </c>
      <c r="C52" s="182" t="s">
        <v>202</v>
      </c>
      <c r="D52" s="175" t="s">
        <v>141</v>
      </c>
      <c r="E52" s="176">
        <v>456</v>
      </c>
      <c r="F52" s="177"/>
      <c r="G52" s="178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8">
        <v>5.4000000000000001E-4</v>
      </c>
      <c r="O52" s="158">
        <f t="shared" si="11"/>
        <v>0.25</v>
      </c>
      <c r="P52" s="158">
        <v>0</v>
      </c>
      <c r="Q52" s="158">
        <f t="shared" si="12"/>
        <v>0</v>
      </c>
      <c r="R52" s="158"/>
      <c r="S52" s="158" t="s">
        <v>116</v>
      </c>
      <c r="T52" s="158" t="s">
        <v>116</v>
      </c>
      <c r="U52" s="158">
        <v>0.82599999999999996</v>
      </c>
      <c r="V52" s="158">
        <f t="shared" si="13"/>
        <v>376.66</v>
      </c>
      <c r="W52" s="158"/>
      <c r="X52" s="158" t="s">
        <v>118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119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3">
        <v>36</v>
      </c>
      <c r="B53" s="174" t="s">
        <v>203</v>
      </c>
      <c r="C53" s="182" t="s">
        <v>204</v>
      </c>
      <c r="D53" s="175" t="s">
        <v>115</v>
      </c>
      <c r="E53" s="176">
        <v>9</v>
      </c>
      <c r="F53" s="177"/>
      <c r="G53" s="178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137</v>
      </c>
      <c r="T53" s="158" t="s">
        <v>117</v>
      </c>
      <c r="U53" s="158">
        <v>0</v>
      </c>
      <c r="V53" s="158">
        <f t="shared" si="13"/>
        <v>0</v>
      </c>
      <c r="W53" s="158"/>
      <c r="X53" s="158" t="s">
        <v>118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119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3">
        <v>37</v>
      </c>
      <c r="B54" s="174" t="s">
        <v>205</v>
      </c>
      <c r="C54" s="182" t="s">
        <v>206</v>
      </c>
      <c r="D54" s="175" t="s">
        <v>115</v>
      </c>
      <c r="E54" s="176">
        <v>83</v>
      </c>
      <c r="F54" s="177"/>
      <c r="G54" s="178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8"/>
      <c r="S54" s="158" t="s">
        <v>137</v>
      </c>
      <c r="T54" s="158" t="s">
        <v>117</v>
      </c>
      <c r="U54" s="158">
        <v>0</v>
      </c>
      <c r="V54" s="158">
        <f t="shared" si="13"/>
        <v>0</v>
      </c>
      <c r="W54" s="158"/>
      <c r="X54" s="158" t="s">
        <v>118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119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3">
        <v>38</v>
      </c>
      <c r="B55" s="174" t="s">
        <v>207</v>
      </c>
      <c r="C55" s="182" t="s">
        <v>208</v>
      </c>
      <c r="D55" s="175" t="s">
        <v>141</v>
      </c>
      <c r="E55" s="176">
        <v>1</v>
      </c>
      <c r="F55" s="177"/>
      <c r="G55" s="178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8">
        <v>5.5599999999999998E-3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137</v>
      </c>
      <c r="T55" s="158" t="s">
        <v>117</v>
      </c>
      <c r="U55" s="158">
        <v>0.38200000000000001</v>
      </c>
      <c r="V55" s="158">
        <f t="shared" si="13"/>
        <v>0.38</v>
      </c>
      <c r="W55" s="158"/>
      <c r="X55" s="158" t="s">
        <v>118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119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3">
        <v>39</v>
      </c>
      <c r="B56" s="174" t="s">
        <v>209</v>
      </c>
      <c r="C56" s="182" t="s">
        <v>210</v>
      </c>
      <c r="D56" s="175" t="s">
        <v>141</v>
      </c>
      <c r="E56" s="176">
        <v>4</v>
      </c>
      <c r="F56" s="177"/>
      <c r="G56" s="178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8">
        <v>7.1599999999999997E-3</v>
      </c>
      <c r="O56" s="158">
        <f t="shared" si="11"/>
        <v>0.03</v>
      </c>
      <c r="P56" s="158">
        <v>0</v>
      </c>
      <c r="Q56" s="158">
        <f t="shared" si="12"/>
        <v>0</v>
      </c>
      <c r="R56" s="158"/>
      <c r="S56" s="158" t="s">
        <v>137</v>
      </c>
      <c r="T56" s="158" t="s">
        <v>117</v>
      </c>
      <c r="U56" s="158">
        <v>0.71</v>
      </c>
      <c r="V56" s="158">
        <f t="shared" si="13"/>
        <v>2.84</v>
      </c>
      <c r="W56" s="158"/>
      <c r="X56" s="158" t="s">
        <v>118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119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40</v>
      </c>
      <c r="B57" s="174" t="s">
        <v>211</v>
      </c>
      <c r="C57" s="182" t="s">
        <v>212</v>
      </c>
      <c r="D57" s="175" t="s">
        <v>115</v>
      </c>
      <c r="E57" s="176">
        <v>4</v>
      </c>
      <c r="F57" s="177"/>
      <c r="G57" s="178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137</v>
      </c>
      <c r="T57" s="158" t="s">
        <v>117</v>
      </c>
      <c r="U57" s="158">
        <v>0</v>
      </c>
      <c r="V57" s="158">
        <f t="shared" si="13"/>
        <v>0</v>
      </c>
      <c r="W57" s="158"/>
      <c r="X57" s="158" t="s">
        <v>118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119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3">
        <v>41</v>
      </c>
      <c r="B58" s="174" t="s">
        <v>213</v>
      </c>
      <c r="C58" s="182" t="s">
        <v>214</v>
      </c>
      <c r="D58" s="175" t="s">
        <v>158</v>
      </c>
      <c r="E58" s="176">
        <v>1</v>
      </c>
      <c r="F58" s="177"/>
      <c r="G58" s="178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137</v>
      </c>
      <c r="T58" s="158" t="s">
        <v>117</v>
      </c>
      <c r="U58" s="158">
        <v>0</v>
      </c>
      <c r="V58" s="158">
        <f t="shared" si="13"/>
        <v>0</v>
      </c>
      <c r="W58" s="158"/>
      <c r="X58" s="158" t="s">
        <v>118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119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3">
        <v>42</v>
      </c>
      <c r="B59" s="174" t="s">
        <v>215</v>
      </c>
      <c r="C59" s="182" t="s">
        <v>216</v>
      </c>
      <c r="D59" s="175" t="s">
        <v>158</v>
      </c>
      <c r="E59" s="176">
        <v>1</v>
      </c>
      <c r="F59" s="177"/>
      <c r="G59" s="178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137</v>
      </c>
      <c r="T59" s="158" t="s">
        <v>117</v>
      </c>
      <c r="U59" s="158">
        <v>0</v>
      </c>
      <c r="V59" s="158">
        <f t="shared" si="13"/>
        <v>0</v>
      </c>
      <c r="W59" s="158"/>
      <c r="X59" s="158" t="s">
        <v>118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119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3">
        <v>43</v>
      </c>
      <c r="B60" s="174" t="s">
        <v>217</v>
      </c>
      <c r="C60" s="182" t="s">
        <v>218</v>
      </c>
      <c r="D60" s="175" t="s">
        <v>115</v>
      </c>
      <c r="E60" s="176">
        <v>4</v>
      </c>
      <c r="F60" s="177"/>
      <c r="G60" s="178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8">
        <v>0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137</v>
      </c>
      <c r="T60" s="158" t="s">
        <v>117</v>
      </c>
      <c r="U60" s="158">
        <v>0</v>
      </c>
      <c r="V60" s="158">
        <f t="shared" si="13"/>
        <v>0</v>
      </c>
      <c r="W60" s="158"/>
      <c r="X60" s="158" t="s">
        <v>118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119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3">
        <v>44</v>
      </c>
      <c r="B61" s="174" t="s">
        <v>219</v>
      </c>
      <c r="C61" s="182" t="s">
        <v>220</v>
      </c>
      <c r="D61" s="175" t="s">
        <v>115</v>
      </c>
      <c r="E61" s="176">
        <v>4</v>
      </c>
      <c r="F61" s="177"/>
      <c r="G61" s="178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137</v>
      </c>
      <c r="T61" s="158" t="s">
        <v>117</v>
      </c>
      <c r="U61" s="158">
        <v>0</v>
      </c>
      <c r="V61" s="158">
        <f t="shared" si="13"/>
        <v>0</v>
      </c>
      <c r="W61" s="158"/>
      <c r="X61" s="158" t="s">
        <v>118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119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73">
        <v>45</v>
      </c>
      <c r="B62" s="174" t="s">
        <v>221</v>
      </c>
      <c r="C62" s="182" t="s">
        <v>222</v>
      </c>
      <c r="D62" s="175" t="s">
        <v>115</v>
      </c>
      <c r="E62" s="176">
        <v>4</v>
      </c>
      <c r="F62" s="177"/>
      <c r="G62" s="178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21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137</v>
      </c>
      <c r="T62" s="158" t="s">
        <v>117</v>
      </c>
      <c r="U62" s="158">
        <v>0</v>
      </c>
      <c r="V62" s="158">
        <f t="shared" si="13"/>
        <v>0</v>
      </c>
      <c r="W62" s="158"/>
      <c r="X62" s="158" t="s">
        <v>118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119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3">
        <v>46</v>
      </c>
      <c r="B63" s="174" t="s">
        <v>223</v>
      </c>
      <c r="C63" s="182" t="s">
        <v>224</v>
      </c>
      <c r="D63" s="175" t="s">
        <v>115</v>
      </c>
      <c r="E63" s="176">
        <v>6</v>
      </c>
      <c r="F63" s="177"/>
      <c r="G63" s="178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8">
        <v>0</v>
      </c>
      <c r="O63" s="158">
        <f t="shared" si="11"/>
        <v>0</v>
      </c>
      <c r="P63" s="158">
        <v>0</v>
      </c>
      <c r="Q63" s="158">
        <f t="shared" si="12"/>
        <v>0</v>
      </c>
      <c r="R63" s="158"/>
      <c r="S63" s="158" t="s">
        <v>137</v>
      </c>
      <c r="T63" s="158" t="s">
        <v>117</v>
      </c>
      <c r="U63" s="158">
        <v>0</v>
      </c>
      <c r="V63" s="158">
        <f t="shared" si="13"/>
        <v>0</v>
      </c>
      <c r="W63" s="158"/>
      <c r="X63" s="158" t="s">
        <v>118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119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3">
        <v>47</v>
      </c>
      <c r="B64" s="174" t="s">
        <v>225</v>
      </c>
      <c r="C64" s="182" t="s">
        <v>226</v>
      </c>
      <c r="D64" s="175" t="s">
        <v>141</v>
      </c>
      <c r="E64" s="176">
        <v>525</v>
      </c>
      <c r="F64" s="177"/>
      <c r="G64" s="178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8">
        <v>0</v>
      </c>
      <c r="O64" s="158">
        <f t="shared" si="11"/>
        <v>0</v>
      </c>
      <c r="P64" s="158">
        <v>0</v>
      </c>
      <c r="Q64" s="158">
        <f t="shared" si="12"/>
        <v>0</v>
      </c>
      <c r="R64" s="158"/>
      <c r="S64" s="158" t="s">
        <v>137</v>
      </c>
      <c r="T64" s="158" t="s">
        <v>116</v>
      </c>
      <c r="U64" s="158">
        <v>2.5999999999999999E-2</v>
      </c>
      <c r="V64" s="158">
        <f t="shared" si="13"/>
        <v>13.65</v>
      </c>
      <c r="W64" s="158"/>
      <c r="X64" s="158" t="s">
        <v>118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119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3">
        <v>48</v>
      </c>
      <c r="B65" s="174" t="s">
        <v>227</v>
      </c>
      <c r="C65" s="182" t="s">
        <v>228</v>
      </c>
      <c r="D65" s="175" t="s">
        <v>229</v>
      </c>
      <c r="E65" s="176">
        <v>72</v>
      </c>
      <c r="F65" s="177"/>
      <c r="G65" s="178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8">
        <v>0</v>
      </c>
      <c r="O65" s="158">
        <f t="shared" si="11"/>
        <v>0</v>
      </c>
      <c r="P65" s="158">
        <v>0</v>
      </c>
      <c r="Q65" s="158">
        <f t="shared" si="12"/>
        <v>0</v>
      </c>
      <c r="R65" s="158" t="s">
        <v>230</v>
      </c>
      <c r="S65" s="158" t="s">
        <v>116</v>
      </c>
      <c r="T65" s="158" t="s">
        <v>116</v>
      </c>
      <c r="U65" s="158">
        <v>1</v>
      </c>
      <c r="V65" s="158">
        <f t="shared" si="13"/>
        <v>72</v>
      </c>
      <c r="W65" s="158"/>
      <c r="X65" s="158" t="s">
        <v>231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232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73">
        <v>49</v>
      </c>
      <c r="B66" s="174" t="s">
        <v>233</v>
      </c>
      <c r="C66" s="182" t="s">
        <v>234</v>
      </c>
      <c r="D66" s="175" t="s">
        <v>141</v>
      </c>
      <c r="E66" s="176">
        <v>432</v>
      </c>
      <c r="F66" s="177"/>
      <c r="G66" s="178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8">
        <v>0</v>
      </c>
      <c r="O66" s="158">
        <f t="shared" si="11"/>
        <v>0</v>
      </c>
      <c r="P66" s="158">
        <v>0</v>
      </c>
      <c r="Q66" s="158">
        <f t="shared" si="12"/>
        <v>0</v>
      </c>
      <c r="R66" s="158"/>
      <c r="S66" s="158" t="s">
        <v>137</v>
      </c>
      <c r="T66" s="158" t="s">
        <v>117</v>
      </c>
      <c r="U66" s="158">
        <v>0</v>
      </c>
      <c r="V66" s="158">
        <f t="shared" si="13"/>
        <v>0</v>
      </c>
      <c r="W66" s="158"/>
      <c r="X66" s="158" t="s">
        <v>150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33.75" outlineLevel="1" x14ac:dyDescent="0.2">
      <c r="A67" s="173">
        <v>50</v>
      </c>
      <c r="B67" s="174" t="s">
        <v>235</v>
      </c>
      <c r="C67" s="182" t="s">
        <v>236</v>
      </c>
      <c r="D67" s="175" t="s">
        <v>141</v>
      </c>
      <c r="E67" s="176">
        <v>24</v>
      </c>
      <c r="F67" s="177"/>
      <c r="G67" s="178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8">
        <v>0</v>
      </c>
      <c r="O67" s="158">
        <f t="shared" si="11"/>
        <v>0</v>
      </c>
      <c r="P67" s="158">
        <v>0</v>
      </c>
      <c r="Q67" s="158">
        <f t="shared" si="12"/>
        <v>0</v>
      </c>
      <c r="R67" s="158"/>
      <c r="S67" s="158" t="s">
        <v>137</v>
      </c>
      <c r="T67" s="158" t="s">
        <v>117</v>
      </c>
      <c r="U67" s="158">
        <v>0</v>
      </c>
      <c r="V67" s="158">
        <f t="shared" si="13"/>
        <v>0</v>
      </c>
      <c r="W67" s="158"/>
      <c r="X67" s="158" t="s">
        <v>150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3">
        <v>51</v>
      </c>
      <c r="B68" s="174" t="s">
        <v>237</v>
      </c>
      <c r="C68" s="182" t="s">
        <v>238</v>
      </c>
      <c r="D68" s="175" t="s">
        <v>115</v>
      </c>
      <c r="E68" s="176">
        <v>10</v>
      </c>
      <c r="F68" s="177"/>
      <c r="G68" s="178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8">
        <v>0</v>
      </c>
      <c r="O68" s="158">
        <f t="shared" si="11"/>
        <v>0</v>
      </c>
      <c r="P68" s="158">
        <v>0</v>
      </c>
      <c r="Q68" s="158">
        <f t="shared" si="12"/>
        <v>0</v>
      </c>
      <c r="R68" s="158"/>
      <c r="S68" s="158" t="s">
        <v>137</v>
      </c>
      <c r="T68" s="158" t="s">
        <v>117</v>
      </c>
      <c r="U68" s="158">
        <v>0</v>
      </c>
      <c r="V68" s="158">
        <f t="shared" si="13"/>
        <v>0</v>
      </c>
      <c r="W68" s="158"/>
      <c r="X68" s="158" t="s">
        <v>150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3">
        <v>52</v>
      </c>
      <c r="B69" s="174" t="s">
        <v>239</v>
      </c>
      <c r="C69" s="182" t="s">
        <v>240</v>
      </c>
      <c r="D69" s="175" t="s">
        <v>115</v>
      </c>
      <c r="E69" s="176">
        <v>8</v>
      </c>
      <c r="F69" s="177"/>
      <c r="G69" s="178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8">
        <v>0</v>
      </c>
      <c r="O69" s="158">
        <f t="shared" si="11"/>
        <v>0</v>
      </c>
      <c r="P69" s="158">
        <v>0</v>
      </c>
      <c r="Q69" s="158">
        <f t="shared" si="12"/>
        <v>0</v>
      </c>
      <c r="R69" s="158"/>
      <c r="S69" s="158" t="s">
        <v>137</v>
      </c>
      <c r="T69" s="158" t="s">
        <v>117</v>
      </c>
      <c r="U69" s="158">
        <v>0</v>
      </c>
      <c r="V69" s="158">
        <f t="shared" si="13"/>
        <v>0</v>
      </c>
      <c r="W69" s="158"/>
      <c r="X69" s="158" t="s">
        <v>150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2.5" outlineLevel="1" x14ac:dyDescent="0.2">
      <c r="A70" s="173">
        <v>53</v>
      </c>
      <c r="B70" s="174" t="s">
        <v>241</v>
      </c>
      <c r="C70" s="182" t="s">
        <v>242</v>
      </c>
      <c r="D70" s="175" t="s">
        <v>115</v>
      </c>
      <c r="E70" s="176">
        <v>2</v>
      </c>
      <c r="F70" s="177"/>
      <c r="G70" s="178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8">
        <v>0</v>
      </c>
      <c r="O70" s="158">
        <f t="shared" si="11"/>
        <v>0</v>
      </c>
      <c r="P70" s="158">
        <v>0</v>
      </c>
      <c r="Q70" s="158">
        <f t="shared" si="12"/>
        <v>0</v>
      </c>
      <c r="R70" s="158"/>
      <c r="S70" s="158" t="s">
        <v>137</v>
      </c>
      <c r="T70" s="158" t="s">
        <v>117</v>
      </c>
      <c r="U70" s="158">
        <v>0</v>
      </c>
      <c r="V70" s="158">
        <f t="shared" si="13"/>
        <v>0</v>
      </c>
      <c r="W70" s="158"/>
      <c r="X70" s="158" t="s">
        <v>150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3">
        <v>54</v>
      </c>
      <c r="B71" s="174" t="s">
        <v>243</v>
      </c>
      <c r="C71" s="182" t="s">
        <v>244</v>
      </c>
      <c r="D71" s="175" t="s">
        <v>115</v>
      </c>
      <c r="E71" s="176">
        <v>2</v>
      </c>
      <c r="F71" s="177"/>
      <c r="G71" s="178">
        <f t="shared" si="7"/>
        <v>0</v>
      </c>
      <c r="H71" s="159"/>
      <c r="I71" s="158">
        <f t="shared" si="8"/>
        <v>0</v>
      </c>
      <c r="J71" s="159"/>
      <c r="K71" s="158">
        <f t="shared" si="9"/>
        <v>0</v>
      </c>
      <c r="L71" s="158">
        <v>21</v>
      </c>
      <c r="M71" s="158">
        <f t="shared" si="10"/>
        <v>0</v>
      </c>
      <c r="N71" s="158">
        <v>0</v>
      </c>
      <c r="O71" s="158">
        <f t="shared" si="11"/>
        <v>0</v>
      </c>
      <c r="P71" s="158">
        <v>0</v>
      </c>
      <c r="Q71" s="158">
        <f t="shared" si="12"/>
        <v>0</v>
      </c>
      <c r="R71" s="158"/>
      <c r="S71" s="158" t="s">
        <v>137</v>
      </c>
      <c r="T71" s="158" t="s">
        <v>117</v>
      </c>
      <c r="U71" s="158">
        <v>0</v>
      </c>
      <c r="V71" s="158">
        <f t="shared" si="13"/>
        <v>0</v>
      </c>
      <c r="W71" s="158"/>
      <c r="X71" s="158" t="s">
        <v>150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3">
        <v>55</v>
      </c>
      <c r="B72" s="174" t="s">
        <v>245</v>
      </c>
      <c r="C72" s="182" t="s">
        <v>246</v>
      </c>
      <c r="D72" s="175" t="s">
        <v>115</v>
      </c>
      <c r="E72" s="176">
        <v>4</v>
      </c>
      <c r="F72" s="177"/>
      <c r="G72" s="178">
        <f t="shared" si="7"/>
        <v>0</v>
      </c>
      <c r="H72" s="159"/>
      <c r="I72" s="158">
        <f t="shared" si="8"/>
        <v>0</v>
      </c>
      <c r="J72" s="159"/>
      <c r="K72" s="158">
        <f t="shared" si="9"/>
        <v>0</v>
      </c>
      <c r="L72" s="158">
        <v>21</v>
      </c>
      <c r="M72" s="158">
        <f t="shared" si="10"/>
        <v>0</v>
      </c>
      <c r="N72" s="158">
        <v>0</v>
      </c>
      <c r="O72" s="158">
        <f t="shared" si="11"/>
        <v>0</v>
      </c>
      <c r="P72" s="158">
        <v>0</v>
      </c>
      <c r="Q72" s="158">
        <f t="shared" si="12"/>
        <v>0</v>
      </c>
      <c r="R72" s="158"/>
      <c r="S72" s="158" t="s">
        <v>137</v>
      </c>
      <c r="T72" s="158" t="s">
        <v>117</v>
      </c>
      <c r="U72" s="158">
        <v>0</v>
      </c>
      <c r="V72" s="158">
        <f t="shared" si="13"/>
        <v>0</v>
      </c>
      <c r="W72" s="158"/>
      <c r="X72" s="158" t="s">
        <v>150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3">
        <v>56</v>
      </c>
      <c r="B73" s="174" t="s">
        <v>247</v>
      </c>
      <c r="C73" s="182" t="s">
        <v>248</v>
      </c>
      <c r="D73" s="175" t="s">
        <v>115</v>
      </c>
      <c r="E73" s="176">
        <v>2</v>
      </c>
      <c r="F73" s="177"/>
      <c r="G73" s="178">
        <f t="shared" si="7"/>
        <v>0</v>
      </c>
      <c r="H73" s="159"/>
      <c r="I73" s="158">
        <f t="shared" si="8"/>
        <v>0</v>
      </c>
      <c r="J73" s="159"/>
      <c r="K73" s="158">
        <f t="shared" si="9"/>
        <v>0</v>
      </c>
      <c r="L73" s="158">
        <v>21</v>
      </c>
      <c r="M73" s="158">
        <f t="shared" si="10"/>
        <v>0</v>
      </c>
      <c r="N73" s="158">
        <v>0</v>
      </c>
      <c r="O73" s="158">
        <f t="shared" si="11"/>
        <v>0</v>
      </c>
      <c r="P73" s="158">
        <v>0</v>
      </c>
      <c r="Q73" s="158">
        <f t="shared" si="12"/>
        <v>0</v>
      </c>
      <c r="R73" s="158"/>
      <c r="S73" s="158" t="s">
        <v>137</v>
      </c>
      <c r="T73" s="158" t="s">
        <v>117</v>
      </c>
      <c r="U73" s="158">
        <v>0</v>
      </c>
      <c r="V73" s="158">
        <f t="shared" si="13"/>
        <v>0</v>
      </c>
      <c r="W73" s="158"/>
      <c r="X73" s="158" t="s">
        <v>150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3">
        <v>57</v>
      </c>
      <c r="B74" s="174" t="s">
        <v>249</v>
      </c>
      <c r="C74" s="182" t="s">
        <v>250</v>
      </c>
      <c r="D74" s="175" t="s">
        <v>115</v>
      </c>
      <c r="E74" s="176">
        <v>2</v>
      </c>
      <c r="F74" s="177"/>
      <c r="G74" s="178">
        <f t="shared" si="7"/>
        <v>0</v>
      </c>
      <c r="H74" s="159"/>
      <c r="I74" s="158">
        <f t="shared" si="8"/>
        <v>0</v>
      </c>
      <c r="J74" s="159"/>
      <c r="K74" s="158">
        <f t="shared" si="9"/>
        <v>0</v>
      </c>
      <c r="L74" s="158">
        <v>21</v>
      </c>
      <c r="M74" s="158">
        <f t="shared" si="10"/>
        <v>0</v>
      </c>
      <c r="N74" s="158">
        <v>0</v>
      </c>
      <c r="O74" s="158">
        <f t="shared" si="11"/>
        <v>0</v>
      </c>
      <c r="P74" s="158">
        <v>0</v>
      </c>
      <c r="Q74" s="158">
        <f t="shared" si="12"/>
        <v>0</v>
      </c>
      <c r="R74" s="158"/>
      <c r="S74" s="158" t="s">
        <v>137</v>
      </c>
      <c r="T74" s="158" t="s">
        <v>117</v>
      </c>
      <c r="U74" s="158">
        <v>0</v>
      </c>
      <c r="V74" s="158">
        <f t="shared" si="13"/>
        <v>0</v>
      </c>
      <c r="W74" s="158"/>
      <c r="X74" s="158" t="s">
        <v>150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3">
        <v>58</v>
      </c>
      <c r="B75" s="174" t="s">
        <v>251</v>
      </c>
      <c r="C75" s="182" t="s">
        <v>252</v>
      </c>
      <c r="D75" s="175" t="s">
        <v>115</v>
      </c>
      <c r="E75" s="176">
        <v>83</v>
      </c>
      <c r="F75" s="177"/>
      <c r="G75" s="178">
        <f t="shared" si="7"/>
        <v>0</v>
      </c>
      <c r="H75" s="159"/>
      <c r="I75" s="158">
        <f t="shared" si="8"/>
        <v>0</v>
      </c>
      <c r="J75" s="159"/>
      <c r="K75" s="158">
        <f t="shared" si="9"/>
        <v>0</v>
      </c>
      <c r="L75" s="158">
        <v>21</v>
      </c>
      <c r="M75" s="158">
        <f t="shared" si="10"/>
        <v>0</v>
      </c>
      <c r="N75" s="158">
        <v>0</v>
      </c>
      <c r="O75" s="158">
        <f t="shared" si="11"/>
        <v>0</v>
      </c>
      <c r="P75" s="158">
        <v>0</v>
      </c>
      <c r="Q75" s="158">
        <f t="shared" si="12"/>
        <v>0</v>
      </c>
      <c r="R75" s="158"/>
      <c r="S75" s="158" t="s">
        <v>137</v>
      </c>
      <c r="T75" s="158" t="s">
        <v>117</v>
      </c>
      <c r="U75" s="158">
        <v>0</v>
      </c>
      <c r="V75" s="158">
        <f t="shared" si="13"/>
        <v>0</v>
      </c>
      <c r="W75" s="158"/>
      <c r="X75" s="158" t="s">
        <v>150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59</v>
      </c>
      <c r="B76" s="174" t="s">
        <v>253</v>
      </c>
      <c r="C76" s="182" t="s">
        <v>254</v>
      </c>
      <c r="D76" s="175" t="s">
        <v>115</v>
      </c>
      <c r="E76" s="176">
        <v>4</v>
      </c>
      <c r="F76" s="177"/>
      <c r="G76" s="178">
        <f t="shared" si="7"/>
        <v>0</v>
      </c>
      <c r="H76" s="159"/>
      <c r="I76" s="158">
        <f t="shared" si="8"/>
        <v>0</v>
      </c>
      <c r="J76" s="159"/>
      <c r="K76" s="158">
        <f t="shared" si="9"/>
        <v>0</v>
      </c>
      <c r="L76" s="158">
        <v>21</v>
      </c>
      <c r="M76" s="158">
        <f t="shared" si="10"/>
        <v>0</v>
      </c>
      <c r="N76" s="158">
        <v>0</v>
      </c>
      <c r="O76" s="158">
        <f t="shared" si="11"/>
        <v>0</v>
      </c>
      <c r="P76" s="158">
        <v>0</v>
      </c>
      <c r="Q76" s="158">
        <f t="shared" si="12"/>
        <v>0</v>
      </c>
      <c r="R76" s="158"/>
      <c r="S76" s="158" t="s">
        <v>137</v>
      </c>
      <c r="T76" s="158" t="s">
        <v>117</v>
      </c>
      <c r="U76" s="158">
        <v>0</v>
      </c>
      <c r="V76" s="158">
        <f t="shared" si="13"/>
        <v>0</v>
      </c>
      <c r="W76" s="158"/>
      <c r="X76" s="158" t="s">
        <v>150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3">
        <v>60</v>
      </c>
      <c r="B77" s="174" t="s">
        <v>255</v>
      </c>
      <c r="C77" s="182" t="s">
        <v>256</v>
      </c>
      <c r="D77" s="175" t="s">
        <v>115</v>
      </c>
      <c r="E77" s="176">
        <v>4</v>
      </c>
      <c r="F77" s="177"/>
      <c r="G77" s="178">
        <f t="shared" si="7"/>
        <v>0</v>
      </c>
      <c r="H77" s="159"/>
      <c r="I77" s="158">
        <f t="shared" si="8"/>
        <v>0</v>
      </c>
      <c r="J77" s="159"/>
      <c r="K77" s="158">
        <f t="shared" si="9"/>
        <v>0</v>
      </c>
      <c r="L77" s="158">
        <v>21</v>
      </c>
      <c r="M77" s="158">
        <f t="shared" si="10"/>
        <v>0</v>
      </c>
      <c r="N77" s="158">
        <v>0</v>
      </c>
      <c r="O77" s="158">
        <f t="shared" si="11"/>
        <v>0</v>
      </c>
      <c r="P77" s="158">
        <v>0</v>
      </c>
      <c r="Q77" s="158">
        <f t="shared" si="12"/>
        <v>0</v>
      </c>
      <c r="R77" s="158"/>
      <c r="S77" s="158" t="s">
        <v>137</v>
      </c>
      <c r="T77" s="158" t="s">
        <v>117</v>
      </c>
      <c r="U77" s="158">
        <v>0</v>
      </c>
      <c r="V77" s="158">
        <f t="shared" si="13"/>
        <v>0</v>
      </c>
      <c r="W77" s="158"/>
      <c r="X77" s="158" t="s">
        <v>150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3">
        <v>61</v>
      </c>
      <c r="B78" s="168" t="s">
        <v>257</v>
      </c>
      <c r="C78" s="183" t="s">
        <v>258</v>
      </c>
      <c r="D78" s="169" t="s">
        <v>115</v>
      </c>
      <c r="E78" s="170">
        <v>220</v>
      </c>
      <c r="F78" s="171"/>
      <c r="G78" s="172">
        <f t="shared" si="7"/>
        <v>0</v>
      </c>
      <c r="H78" s="159"/>
      <c r="I78" s="158">
        <f t="shared" si="8"/>
        <v>0</v>
      </c>
      <c r="J78" s="159"/>
      <c r="K78" s="158">
        <f t="shared" si="9"/>
        <v>0</v>
      </c>
      <c r="L78" s="158">
        <v>21</v>
      </c>
      <c r="M78" s="158">
        <f t="shared" si="10"/>
        <v>0</v>
      </c>
      <c r="N78" s="158">
        <v>0</v>
      </c>
      <c r="O78" s="158">
        <f t="shared" si="11"/>
        <v>0</v>
      </c>
      <c r="P78" s="158">
        <v>0</v>
      </c>
      <c r="Q78" s="158">
        <f t="shared" si="12"/>
        <v>0</v>
      </c>
      <c r="R78" s="158"/>
      <c r="S78" s="158" t="s">
        <v>137</v>
      </c>
      <c r="T78" s="158" t="s">
        <v>117</v>
      </c>
      <c r="U78" s="158">
        <v>0</v>
      </c>
      <c r="V78" s="158">
        <f t="shared" si="13"/>
        <v>0</v>
      </c>
      <c r="W78" s="158"/>
      <c r="X78" s="158" t="s">
        <v>150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>
        <v>62</v>
      </c>
      <c r="B79" s="156" t="s">
        <v>259</v>
      </c>
      <c r="C79" s="184" t="s">
        <v>260</v>
      </c>
      <c r="D79" s="157" t="s">
        <v>0</v>
      </c>
      <c r="E79" s="179"/>
      <c r="F79" s="159"/>
      <c r="G79" s="158">
        <f t="shared" si="7"/>
        <v>0</v>
      </c>
      <c r="H79" s="159"/>
      <c r="I79" s="158">
        <f t="shared" si="8"/>
        <v>0</v>
      </c>
      <c r="J79" s="159"/>
      <c r="K79" s="158">
        <f t="shared" si="9"/>
        <v>0</v>
      </c>
      <c r="L79" s="158">
        <v>21</v>
      </c>
      <c r="M79" s="158">
        <f t="shared" si="10"/>
        <v>0</v>
      </c>
      <c r="N79" s="158">
        <v>0</v>
      </c>
      <c r="O79" s="158">
        <f t="shared" si="11"/>
        <v>0</v>
      </c>
      <c r="P79" s="158">
        <v>0</v>
      </c>
      <c r="Q79" s="158">
        <f t="shared" si="12"/>
        <v>0</v>
      </c>
      <c r="R79" s="158"/>
      <c r="S79" s="158" t="s">
        <v>116</v>
      </c>
      <c r="T79" s="158" t="s">
        <v>116</v>
      </c>
      <c r="U79" s="158">
        <v>0</v>
      </c>
      <c r="V79" s="158">
        <f t="shared" si="13"/>
        <v>0</v>
      </c>
      <c r="W79" s="158"/>
      <c r="X79" s="158" t="s">
        <v>179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180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1" t="s">
        <v>111</v>
      </c>
      <c r="B80" s="162" t="s">
        <v>73</v>
      </c>
      <c r="C80" s="181" t="s">
        <v>74</v>
      </c>
      <c r="D80" s="163"/>
      <c r="E80" s="164"/>
      <c r="F80" s="165"/>
      <c r="G80" s="166">
        <f>SUMIF(AG81:AG89,"&lt;&gt;NOR",G81:G89)</f>
        <v>0</v>
      </c>
      <c r="H80" s="160"/>
      <c r="I80" s="160">
        <f>SUM(I81:I89)</f>
        <v>0</v>
      </c>
      <c r="J80" s="160"/>
      <c r="K80" s="160">
        <f>SUM(K81:K89)</f>
        <v>0</v>
      </c>
      <c r="L80" s="160"/>
      <c r="M80" s="160">
        <f>SUM(M81:M89)</f>
        <v>0</v>
      </c>
      <c r="N80" s="160"/>
      <c r="O80" s="160">
        <f>SUM(O81:O89)</f>
        <v>0.03</v>
      </c>
      <c r="P80" s="160"/>
      <c r="Q80" s="160">
        <f>SUM(Q81:Q89)</f>
        <v>0</v>
      </c>
      <c r="R80" s="160"/>
      <c r="S80" s="160"/>
      <c r="T80" s="160"/>
      <c r="U80" s="160"/>
      <c r="V80" s="160">
        <f>SUM(V81:V89)</f>
        <v>4.67</v>
      </c>
      <c r="W80" s="160"/>
      <c r="X80" s="160"/>
      <c r="AG80" t="s">
        <v>112</v>
      </c>
    </row>
    <row r="81" spans="1:60" outlineLevel="1" x14ac:dyDescent="0.2">
      <c r="A81" s="173">
        <v>63</v>
      </c>
      <c r="B81" s="174" t="s">
        <v>261</v>
      </c>
      <c r="C81" s="182" t="s">
        <v>262</v>
      </c>
      <c r="D81" s="175" t="s">
        <v>169</v>
      </c>
      <c r="E81" s="176">
        <v>2</v>
      </c>
      <c r="F81" s="177"/>
      <c r="G81" s="178">
        <f t="shared" ref="G81:G89" si="14">ROUND(E81*F81,2)</f>
        <v>0</v>
      </c>
      <c r="H81" s="159"/>
      <c r="I81" s="158">
        <f t="shared" ref="I81:I89" si="15">ROUND(E81*H81,2)</f>
        <v>0</v>
      </c>
      <c r="J81" s="159"/>
      <c r="K81" s="158">
        <f t="shared" ref="K81:K89" si="16">ROUND(E81*J81,2)</f>
        <v>0</v>
      </c>
      <c r="L81" s="158">
        <v>21</v>
      </c>
      <c r="M81" s="158">
        <f t="shared" ref="M81:M89" si="17">G81*(1+L81/100)</f>
        <v>0</v>
      </c>
      <c r="N81" s="158">
        <v>2.5000000000000001E-4</v>
      </c>
      <c r="O81" s="158">
        <f t="shared" ref="O81:O89" si="18">ROUND(E81*N81,2)</f>
        <v>0</v>
      </c>
      <c r="P81" s="158">
        <v>0</v>
      </c>
      <c r="Q81" s="158">
        <f t="shared" ref="Q81:Q89" si="19">ROUND(E81*P81,2)</f>
        <v>0</v>
      </c>
      <c r="R81" s="158"/>
      <c r="S81" s="158" t="s">
        <v>137</v>
      </c>
      <c r="T81" s="158" t="s">
        <v>116</v>
      </c>
      <c r="U81" s="158">
        <v>0.42199999999999999</v>
      </c>
      <c r="V81" s="158">
        <f t="shared" ref="V81:V89" si="20">ROUND(E81*U81,2)</f>
        <v>0.84</v>
      </c>
      <c r="W81" s="158"/>
      <c r="X81" s="158" t="s">
        <v>118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119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3">
        <v>64</v>
      </c>
      <c r="B82" s="174" t="s">
        <v>263</v>
      </c>
      <c r="C82" s="182" t="s">
        <v>264</v>
      </c>
      <c r="D82" s="175" t="s">
        <v>169</v>
      </c>
      <c r="E82" s="176">
        <v>1</v>
      </c>
      <c r="F82" s="177"/>
      <c r="G82" s="178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21</v>
      </c>
      <c r="M82" s="158">
        <f t="shared" si="17"/>
        <v>0</v>
      </c>
      <c r="N82" s="158">
        <v>2.5000000000000001E-4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137</v>
      </c>
      <c r="T82" s="158" t="s">
        <v>116</v>
      </c>
      <c r="U82" s="158">
        <v>0.56699999999999995</v>
      </c>
      <c r="V82" s="158">
        <f t="shared" si="20"/>
        <v>0.56999999999999995</v>
      </c>
      <c r="W82" s="158"/>
      <c r="X82" s="158" t="s">
        <v>118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119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3">
        <v>65</v>
      </c>
      <c r="B83" s="174" t="s">
        <v>265</v>
      </c>
      <c r="C83" s="182" t="s">
        <v>266</v>
      </c>
      <c r="D83" s="175" t="s">
        <v>169</v>
      </c>
      <c r="E83" s="176">
        <v>2</v>
      </c>
      <c r="F83" s="177"/>
      <c r="G83" s="178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21</v>
      </c>
      <c r="M83" s="158">
        <f t="shared" si="17"/>
        <v>0</v>
      </c>
      <c r="N83" s="158">
        <v>2.5000000000000001E-4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137</v>
      </c>
      <c r="T83" s="158" t="s">
        <v>116</v>
      </c>
      <c r="U83" s="158">
        <v>0.81399999999999995</v>
      </c>
      <c r="V83" s="158">
        <f t="shared" si="20"/>
        <v>1.63</v>
      </c>
      <c r="W83" s="158"/>
      <c r="X83" s="158" t="s">
        <v>118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119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3">
        <v>66</v>
      </c>
      <c r="B84" s="174" t="s">
        <v>267</v>
      </c>
      <c r="C84" s="182" t="s">
        <v>268</v>
      </c>
      <c r="D84" s="175" t="s">
        <v>169</v>
      </c>
      <c r="E84" s="176">
        <v>2</v>
      </c>
      <c r="F84" s="177"/>
      <c r="G84" s="178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21</v>
      </c>
      <c r="M84" s="158">
        <f t="shared" si="17"/>
        <v>0</v>
      </c>
      <c r="N84" s="158">
        <v>2.5000000000000001E-4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137</v>
      </c>
      <c r="T84" s="158" t="s">
        <v>117</v>
      </c>
      <c r="U84" s="158">
        <v>0.81399999999999995</v>
      </c>
      <c r="V84" s="158">
        <f t="shared" si="20"/>
        <v>1.63</v>
      </c>
      <c r="W84" s="158"/>
      <c r="X84" s="158" t="s">
        <v>118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119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3">
        <v>67</v>
      </c>
      <c r="B85" s="174" t="s">
        <v>269</v>
      </c>
      <c r="C85" s="182" t="s">
        <v>270</v>
      </c>
      <c r="D85" s="175" t="s">
        <v>169</v>
      </c>
      <c r="E85" s="176">
        <v>1</v>
      </c>
      <c r="F85" s="177"/>
      <c r="G85" s="178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8">
        <v>1.1000000000000001E-3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137</v>
      </c>
      <c r="T85" s="158" t="s">
        <v>116</v>
      </c>
      <c r="U85" s="158">
        <v>0</v>
      </c>
      <c r="V85" s="158">
        <f t="shared" si="20"/>
        <v>0</v>
      </c>
      <c r="W85" s="158"/>
      <c r="X85" s="158" t="s">
        <v>150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68</v>
      </c>
      <c r="B86" s="174" t="s">
        <v>271</v>
      </c>
      <c r="C86" s="182" t="s">
        <v>272</v>
      </c>
      <c r="D86" s="175" t="s">
        <v>169</v>
      </c>
      <c r="E86" s="176">
        <v>2</v>
      </c>
      <c r="F86" s="177"/>
      <c r="G86" s="178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21</v>
      </c>
      <c r="M86" s="158">
        <f t="shared" si="17"/>
        <v>0</v>
      </c>
      <c r="N86" s="158">
        <v>2.0999999999999999E-3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137</v>
      </c>
      <c r="T86" s="158" t="s">
        <v>116</v>
      </c>
      <c r="U86" s="158">
        <v>0</v>
      </c>
      <c r="V86" s="158">
        <f t="shared" si="20"/>
        <v>0</v>
      </c>
      <c r="W86" s="158"/>
      <c r="X86" s="158" t="s">
        <v>150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3">
        <v>69</v>
      </c>
      <c r="B87" s="174" t="s">
        <v>273</v>
      </c>
      <c r="C87" s="182" t="s">
        <v>274</v>
      </c>
      <c r="D87" s="175" t="s">
        <v>169</v>
      </c>
      <c r="E87" s="176">
        <v>4</v>
      </c>
      <c r="F87" s="177"/>
      <c r="G87" s="178">
        <f t="shared" si="14"/>
        <v>0</v>
      </c>
      <c r="H87" s="159"/>
      <c r="I87" s="158">
        <f t="shared" si="15"/>
        <v>0</v>
      </c>
      <c r="J87" s="159"/>
      <c r="K87" s="158">
        <f t="shared" si="16"/>
        <v>0</v>
      </c>
      <c r="L87" s="158">
        <v>21</v>
      </c>
      <c r="M87" s="158">
        <f t="shared" si="17"/>
        <v>0</v>
      </c>
      <c r="N87" s="158">
        <v>6.4999999999999997E-3</v>
      </c>
      <c r="O87" s="158">
        <f t="shared" si="18"/>
        <v>0.03</v>
      </c>
      <c r="P87" s="158">
        <v>0</v>
      </c>
      <c r="Q87" s="158">
        <f t="shared" si="19"/>
        <v>0</v>
      </c>
      <c r="R87" s="158"/>
      <c r="S87" s="158" t="s">
        <v>137</v>
      </c>
      <c r="T87" s="158" t="s">
        <v>116</v>
      </c>
      <c r="U87" s="158">
        <v>0</v>
      </c>
      <c r="V87" s="158">
        <f t="shared" si="20"/>
        <v>0</v>
      </c>
      <c r="W87" s="158"/>
      <c r="X87" s="158" t="s">
        <v>150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3">
        <v>70</v>
      </c>
      <c r="B88" s="168" t="s">
        <v>275</v>
      </c>
      <c r="C88" s="183" t="s">
        <v>276</v>
      </c>
      <c r="D88" s="169" t="s">
        <v>169</v>
      </c>
      <c r="E88" s="170">
        <v>2</v>
      </c>
      <c r="F88" s="171"/>
      <c r="G88" s="172">
        <f t="shared" si="14"/>
        <v>0</v>
      </c>
      <c r="H88" s="159"/>
      <c r="I88" s="158">
        <f t="shared" si="15"/>
        <v>0</v>
      </c>
      <c r="J88" s="159"/>
      <c r="K88" s="158">
        <f t="shared" si="16"/>
        <v>0</v>
      </c>
      <c r="L88" s="158">
        <v>21</v>
      </c>
      <c r="M88" s="158">
        <f t="shared" si="17"/>
        <v>0</v>
      </c>
      <c r="N88" s="158">
        <v>8.0000000000000004E-4</v>
      </c>
      <c r="O88" s="158">
        <f t="shared" si="18"/>
        <v>0</v>
      </c>
      <c r="P88" s="158">
        <v>0</v>
      </c>
      <c r="Q88" s="158">
        <f t="shared" si="19"/>
        <v>0</v>
      </c>
      <c r="R88" s="158"/>
      <c r="S88" s="158" t="s">
        <v>137</v>
      </c>
      <c r="T88" s="158" t="s">
        <v>116</v>
      </c>
      <c r="U88" s="158">
        <v>0</v>
      </c>
      <c r="V88" s="158">
        <f t="shared" si="20"/>
        <v>0</v>
      </c>
      <c r="W88" s="158"/>
      <c r="X88" s="158" t="s">
        <v>150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>
        <v>71</v>
      </c>
      <c r="B89" s="156" t="s">
        <v>277</v>
      </c>
      <c r="C89" s="184" t="s">
        <v>278</v>
      </c>
      <c r="D89" s="157" t="s">
        <v>0</v>
      </c>
      <c r="E89" s="179"/>
      <c r="F89" s="159"/>
      <c r="G89" s="158">
        <f t="shared" si="14"/>
        <v>0</v>
      </c>
      <c r="H89" s="159"/>
      <c r="I89" s="158">
        <f t="shared" si="15"/>
        <v>0</v>
      </c>
      <c r="J89" s="159"/>
      <c r="K89" s="158">
        <f t="shared" si="16"/>
        <v>0</v>
      </c>
      <c r="L89" s="158">
        <v>21</v>
      </c>
      <c r="M89" s="158">
        <f t="shared" si="17"/>
        <v>0</v>
      </c>
      <c r="N89" s="158">
        <v>0</v>
      </c>
      <c r="O89" s="158">
        <f t="shared" si="18"/>
        <v>0</v>
      </c>
      <c r="P89" s="158">
        <v>0</v>
      </c>
      <c r="Q89" s="158">
        <f t="shared" si="19"/>
        <v>0</v>
      </c>
      <c r="R89" s="158"/>
      <c r="S89" s="158" t="s">
        <v>116</v>
      </c>
      <c r="T89" s="158" t="s">
        <v>116</v>
      </c>
      <c r="U89" s="158">
        <v>0</v>
      </c>
      <c r="V89" s="158">
        <f t="shared" si="20"/>
        <v>0</v>
      </c>
      <c r="W89" s="158"/>
      <c r="X89" s="158" t="s">
        <v>179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180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1" t="s">
        <v>111</v>
      </c>
      <c r="B90" s="162" t="s">
        <v>75</v>
      </c>
      <c r="C90" s="181" t="s">
        <v>76</v>
      </c>
      <c r="D90" s="163"/>
      <c r="E90" s="164"/>
      <c r="F90" s="165"/>
      <c r="G90" s="166">
        <f>SUMIF(AG91:AG92,"&lt;&gt;NOR",G91:G92)</f>
        <v>0</v>
      </c>
      <c r="H90" s="160"/>
      <c r="I90" s="160">
        <f>SUM(I91:I92)</f>
        <v>0</v>
      </c>
      <c r="J90" s="160"/>
      <c r="K90" s="160">
        <f>SUM(K91:K92)</f>
        <v>0</v>
      </c>
      <c r="L90" s="160"/>
      <c r="M90" s="160">
        <f>SUM(M91:M92)</f>
        <v>0</v>
      </c>
      <c r="N90" s="160"/>
      <c r="O90" s="160">
        <f>SUM(O91:O92)</f>
        <v>0</v>
      </c>
      <c r="P90" s="160"/>
      <c r="Q90" s="160">
        <f>SUM(Q91:Q92)</f>
        <v>0</v>
      </c>
      <c r="R90" s="160"/>
      <c r="S90" s="160"/>
      <c r="T90" s="160"/>
      <c r="U90" s="160"/>
      <c r="V90" s="160">
        <f>SUM(V91:V92)</f>
        <v>0.97</v>
      </c>
      <c r="W90" s="160"/>
      <c r="X90" s="160"/>
      <c r="AG90" t="s">
        <v>112</v>
      </c>
    </row>
    <row r="91" spans="1:60" outlineLevel="1" x14ac:dyDescent="0.2">
      <c r="A91" s="173">
        <v>72</v>
      </c>
      <c r="B91" s="174" t="s">
        <v>279</v>
      </c>
      <c r="C91" s="182" t="s">
        <v>280</v>
      </c>
      <c r="D91" s="175" t="s">
        <v>130</v>
      </c>
      <c r="E91" s="176">
        <v>5</v>
      </c>
      <c r="F91" s="177"/>
      <c r="G91" s="17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8">
        <v>3.0000000000000001E-5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137</v>
      </c>
      <c r="T91" s="158" t="s">
        <v>117</v>
      </c>
      <c r="U91" s="158">
        <v>2.9000000000000001E-2</v>
      </c>
      <c r="V91" s="158">
        <f>ROUND(E91*U91,2)</f>
        <v>0.15</v>
      </c>
      <c r="W91" s="158"/>
      <c r="X91" s="158" t="s">
        <v>118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119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3">
        <v>73</v>
      </c>
      <c r="B92" s="174" t="s">
        <v>281</v>
      </c>
      <c r="C92" s="182" t="s">
        <v>282</v>
      </c>
      <c r="D92" s="175" t="s">
        <v>130</v>
      </c>
      <c r="E92" s="176">
        <v>5</v>
      </c>
      <c r="F92" s="177"/>
      <c r="G92" s="178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2.7999999999999998E-4</v>
      </c>
      <c r="O92" s="158">
        <f>ROUND(E92*N92,2)</f>
        <v>0</v>
      </c>
      <c r="P92" s="158">
        <v>0</v>
      </c>
      <c r="Q92" s="158">
        <f>ROUND(E92*P92,2)</f>
        <v>0</v>
      </c>
      <c r="R92" s="158"/>
      <c r="S92" s="158" t="s">
        <v>137</v>
      </c>
      <c r="T92" s="158" t="s">
        <v>117</v>
      </c>
      <c r="U92" s="158">
        <v>0.16400000000000001</v>
      </c>
      <c r="V92" s="158">
        <f>ROUND(E92*U92,2)</f>
        <v>0.82</v>
      </c>
      <c r="W92" s="158"/>
      <c r="X92" s="158" t="s">
        <v>118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119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1" t="s">
        <v>111</v>
      </c>
      <c r="B93" s="162" t="s">
        <v>77</v>
      </c>
      <c r="C93" s="181" t="s">
        <v>78</v>
      </c>
      <c r="D93" s="163"/>
      <c r="E93" s="164"/>
      <c r="F93" s="165"/>
      <c r="G93" s="166">
        <f>SUMIF(AG94:AG95,"&lt;&gt;NOR",G94:G95)</f>
        <v>0</v>
      </c>
      <c r="H93" s="160"/>
      <c r="I93" s="160">
        <f>SUM(I94:I95)</f>
        <v>0</v>
      </c>
      <c r="J93" s="160"/>
      <c r="K93" s="160">
        <f>SUM(K94:K95)</f>
        <v>0</v>
      </c>
      <c r="L93" s="160"/>
      <c r="M93" s="160">
        <f>SUM(M94:M95)</f>
        <v>0</v>
      </c>
      <c r="N93" s="160"/>
      <c r="O93" s="160">
        <f>SUM(O94:O95)</f>
        <v>0</v>
      </c>
      <c r="P93" s="160"/>
      <c r="Q93" s="160">
        <f>SUM(Q94:Q95)</f>
        <v>0</v>
      </c>
      <c r="R93" s="160"/>
      <c r="S93" s="160"/>
      <c r="T93" s="160"/>
      <c r="U93" s="160"/>
      <c r="V93" s="160">
        <f>SUM(V94:V95)</f>
        <v>0.13</v>
      </c>
      <c r="W93" s="160"/>
      <c r="X93" s="160"/>
      <c r="AG93" t="s">
        <v>112</v>
      </c>
    </row>
    <row r="94" spans="1:60" outlineLevel="1" x14ac:dyDescent="0.2">
      <c r="A94" s="173">
        <v>74</v>
      </c>
      <c r="B94" s="174" t="s">
        <v>283</v>
      </c>
      <c r="C94" s="182" t="s">
        <v>284</v>
      </c>
      <c r="D94" s="175" t="s">
        <v>130</v>
      </c>
      <c r="E94" s="176">
        <v>1</v>
      </c>
      <c r="F94" s="177"/>
      <c r="G94" s="178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8">
        <v>6.9999999999999994E-5</v>
      </c>
      <c r="O94" s="158">
        <f>ROUND(E94*N94,2)</f>
        <v>0</v>
      </c>
      <c r="P94" s="158">
        <v>0</v>
      </c>
      <c r="Q94" s="158">
        <f>ROUND(E94*P94,2)</f>
        <v>0</v>
      </c>
      <c r="R94" s="158"/>
      <c r="S94" s="158" t="s">
        <v>116</v>
      </c>
      <c r="T94" s="158" t="s">
        <v>123</v>
      </c>
      <c r="U94" s="158">
        <v>3.2480000000000002E-2</v>
      </c>
      <c r="V94" s="158">
        <f>ROUND(E94*U94,2)</f>
        <v>0.03</v>
      </c>
      <c r="W94" s="158"/>
      <c r="X94" s="158" t="s">
        <v>118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119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3">
        <v>75</v>
      </c>
      <c r="B95" s="174" t="s">
        <v>285</v>
      </c>
      <c r="C95" s="182" t="s">
        <v>286</v>
      </c>
      <c r="D95" s="175" t="s">
        <v>130</v>
      </c>
      <c r="E95" s="176">
        <v>1</v>
      </c>
      <c r="F95" s="177"/>
      <c r="G95" s="178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8">
        <v>1.3999999999999999E-4</v>
      </c>
      <c r="O95" s="158">
        <f>ROUND(E95*N95,2)</f>
        <v>0</v>
      </c>
      <c r="P95" s="158">
        <v>0</v>
      </c>
      <c r="Q95" s="158">
        <f>ROUND(E95*P95,2)</f>
        <v>0</v>
      </c>
      <c r="R95" s="158"/>
      <c r="S95" s="158" t="s">
        <v>116</v>
      </c>
      <c r="T95" s="158" t="s">
        <v>123</v>
      </c>
      <c r="U95" s="158">
        <v>0.10191</v>
      </c>
      <c r="V95" s="158">
        <f>ROUND(E95*U95,2)</f>
        <v>0.1</v>
      </c>
      <c r="W95" s="158"/>
      <c r="X95" s="158" t="s">
        <v>118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119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1" t="s">
        <v>111</v>
      </c>
      <c r="B96" s="162" t="s">
        <v>79</v>
      </c>
      <c r="C96" s="181" t="s">
        <v>80</v>
      </c>
      <c r="D96" s="163"/>
      <c r="E96" s="164"/>
      <c r="F96" s="165"/>
      <c r="G96" s="166">
        <f>SUMIF(AG97:AG101,"&lt;&gt;NOR",G97:G101)</f>
        <v>0</v>
      </c>
      <c r="H96" s="160"/>
      <c r="I96" s="160">
        <f>SUM(I97:I101)</f>
        <v>0</v>
      </c>
      <c r="J96" s="160"/>
      <c r="K96" s="160">
        <f>SUM(K97:K101)</f>
        <v>0</v>
      </c>
      <c r="L96" s="160"/>
      <c r="M96" s="160">
        <f>SUM(M97:M101)</f>
        <v>0</v>
      </c>
      <c r="N96" s="160"/>
      <c r="O96" s="160">
        <f>SUM(O97:O101)</f>
        <v>0</v>
      </c>
      <c r="P96" s="160"/>
      <c r="Q96" s="160">
        <f>SUM(Q97:Q101)</f>
        <v>0</v>
      </c>
      <c r="R96" s="160"/>
      <c r="S96" s="160"/>
      <c r="T96" s="160"/>
      <c r="U96" s="160"/>
      <c r="V96" s="160">
        <f>SUM(V97:V101)</f>
        <v>20.27</v>
      </c>
      <c r="W96" s="160"/>
      <c r="X96" s="160"/>
      <c r="AG96" t="s">
        <v>112</v>
      </c>
    </row>
    <row r="97" spans="1:60" outlineLevel="1" x14ac:dyDescent="0.2">
      <c r="A97" s="173">
        <v>76</v>
      </c>
      <c r="B97" s="174" t="s">
        <v>287</v>
      </c>
      <c r="C97" s="182" t="s">
        <v>288</v>
      </c>
      <c r="D97" s="175" t="s">
        <v>169</v>
      </c>
      <c r="E97" s="176">
        <v>4</v>
      </c>
      <c r="F97" s="177"/>
      <c r="G97" s="178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116</v>
      </c>
      <c r="T97" s="158" t="s">
        <v>116</v>
      </c>
      <c r="U97" s="158">
        <v>0.63332999999999995</v>
      </c>
      <c r="V97" s="158">
        <f>ROUND(E97*U97,2)</f>
        <v>2.5299999999999998</v>
      </c>
      <c r="W97" s="158"/>
      <c r="X97" s="158" t="s">
        <v>118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119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3">
        <v>77</v>
      </c>
      <c r="B98" s="174" t="s">
        <v>289</v>
      </c>
      <c r="C98" s="182" t="s">
        <v>290</v>
      </c>
      <c r="D98" s="175" t="s">
        <v>169</v>
      </c>
      <c r="E98" s="176">
        <v>4</v>
      </c>
      <c r="F98" s="177"/>
      <c r="G98" s="178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8"/>
      <c r="S98" s="158" t="s">
        <v>137</v>
      </c>
      <c r="T98" s="158" t="s">
        <v>116</v>
      </c>
      <c r="U98" s="158">
        <v>0.39017000000000002</v>
      </c>
      <c r="V98" s="158">
        <f>ROUND(E98*U98,2)</f>
        <v>1.56</v>
      </c>
      <c r="W98" s="158"/>
      <c r="X98" s="158" t="s">
        <v>118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119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3">
        <v>78</v>
      </c>
      <c r="B99" s="174" t="s">
        <v>291</v>
      </c>
      <c r="C99" s="182" t="s">
        <v>292</v>
      </c>
      <c r="D99" s="175" t="s">
        <v>141</v>
      </c>
      <c r="E99" s="176">
        <v>6</v>
      </c>
      <c r="F99" s="177"/>
      <c r="G99" s="178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137</v>
      </c>
      <c r="T99" s="158" t="s">
        <v>116</v>
      </c>
      <c r="U99" s="158">
        <v>7.0000000000000007E-2</v>
      </c>
      <c r="V99" s="158">
        <f>ROUND(E99*U99,2)</f>
        <v>0.42</v>
      </c>
      <c r="W99" s="158"/>
      <c r="X99" s="158" t="s">
        <v>118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119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3">
        <v>79</v>
      </c>
      <c r="B100" s="174" t="s">
        <v>293</v>
      </c>
      <c r="C100" s="182" t="s">
        <v>294</v>
      </c>
      <c r="D100" s="175" t="s">
        <v>169</v>
      </c>
      <c r="E100" s="176">
        <v>83</v>
      </c>
      <c r="F100" s="177"/>
      <c r="G100" s="178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8"/>
      <c r="S100" s="158" t="s">
        <v>137</v>
      </c>
      <c r="T100" s="158" t="s">
        <v>116</v>
      </c>
      <c r="U100" s="158">
        <v>0.18983</v>
      </c>
      <c r="V100" s="158">
        <f>ROUND(E100*U100,2)</f>
        <v>15.76</v>
      </c>
      <c r="W100" s="158"/>
      <c r="X100" s="158" t="s">
        <v>118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119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73">
        <v>80</v>
      </c>
      <c r="B101" s="174" t="s">
        <v>295</v>
      </c>
      <c r="C101" s="182" t="s">
        <v>296</v>
      </c>
      <c r="D101" s="175" t="s">
        <v>297</v>
      </c>
      <c r="E101" s="176">
        <v>4</v>
      </c>
      <c r="F101" s="177"/>
      <c r="G101" s="178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8"/>
      <c r="S101" s="158" t="s">
        <v>137</v>
      </c>
      <c r="T101" s="158" t="s">
        <v>117</v>
      </c>
      <c r="U101" s="158">
        <v>0</v>
      </c>
      <c r="V101" s="158">
        <f>ROUND(E101*U101,2)</f>
        <v>0</v>
      </c>
      <c r="W101" s="158"/>
      <c r="X101" s="158" t="s">
        <v>118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119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x14ac:dyDescent="0.2">
      <c r="A102" s="161" t="s">
        <v>111</v>
      </c>
      <c r="B102" s="162" t="s">
        <v>81</v>
      </c>
      <c r="C102" s="181" t="s">
        <v>82</v>
      </c>
      <c r="D102" s="163"/>
      <c r="E102" s="164"/>
      <c r="F102" s="165"/>
      <c r="G102" s="166">
        <f>SUMIF(AG103:AG106,"&lt;&gt;NOR",G103:G106)</f>
        <v>0</v>
      </c>
      <c r="H102" s="160"/>
      <c r="I102" s="160">
        <f>SUM(I103:I106)</f>
        <v>0</v>
      </c>
      <c r="J102" s="160"/>
      <c r="K102" s="160">
        <f>SUM(K103:K106)</f>
        <v>0</v>
      </c>
      <c r="L102" s="160"/>
      <c r="M102" s="160">
        <f>SUM(M103:M106)</f>
        <v>0</v>
      </c>
      <c r="N102" s="160"/>
      <c r="O102" s="160">
        <f>SUM(O103:O106)</f>
        <v>0</v>
      </c>
      <c r="P102" s="160"/>
      <c r="Q102" s="160">
        <f>SUM(Q103:Q106)</f>
        <v>0</v>
      </c>
      <c r="R102" s="160"/>
      <c r="S102" s="160"/>
      <c r="T102" s="160"/>
      <c r="U102" s="160"/>
      <c r="V102" s="160">
        <f>SUM(V103:V106)</f>
        <v>77.53</v>
      </c>
      <c r="W102" s="160"/>
      <c r="X102" s="160"/>
      <c r="AG102" t="s">
        <v>112</v>
      </c>
    </row>
    <row r="103" spans="1:60" outlineLevel="1" x14ac:dyDescent="0.2">
      <c r="A103" s="173">
        <v>81</v>
      </c>
      <c r="B103" s="174" t="s">
        <v>298</v>
      </c>
      <c r="C103" s="182" t="s">
        <v>299</v>
      </c>
      <c r="D103" s="175" t="s">
        <v>178</v>
      </c>
      <c r="E103" s="176">
        <v>54.141300000000001</v>
      </c>
      <c r="F103" s="177"/>
      <c r="G103" s="178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116</v>
      </c>
      <c r="T103" s="158" t="s">
        <v>116</v>
      </c>
      <c r="U103" s="158">
        <v>0.49</v>
      </c>
      <c r="V103" s="158">
        <f>ROUND(E103*U103,2)</f>
        <v>26.53</v>
      </c>
      <c r="W103" s="158"/>
      <c r="X103" s="158" t="s">
        <v>300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301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3">
        <v>82</v>
      </c>
      <c r="B104" s="174" t="s">
        <v>302</v>
      </c>
      <c r="C104" s="182" t="s">
        <v>303</v>
      </c>
      <c r="D104" s="175" t="s">
        <v>178</v>
      </c>
      <c r="E104" s="176">
        <v>649.69560000000001</v>
      </c>
      <c r="F104" s="177"/>
      <c r="G104" s="178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0</v>
      </c>
      <c r="O104" s="158">
        <f>ROUND(E104*N104,2)</f>
        <v>0</v>
      </c>
      <c r="P104" s="158">
        <v>0</v>
      </c>
      <c r="Q104" s="158">
        <f>ROUND(E104*P104,2)</f>
        <v>0</v>
      </c>
      <c r="R104" s="158"/>
      <c r="S104" s="158" t="s">
        <v>116</v>
      </c>
      <c r="T104" s="158" t="s">
        <v>116</v>
      </c>
      <c r="U104" s="158">
        <v>0</v>
      </c>
      <c r="V104" s="158">
        <f>ROUND(E104*U104,2)</f>
        <v>0</v>
      </c>
      <c r="W104" s="158"/>
      <c r="X104" s="158" t="s">
        <v>300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301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3">
        <v>83</v>
      </c>
      <c r="B105" s="174" t="s">
        <v>304</v>
      </c>
      <c r="C105" s="182" t="s">
        <v>305</v>
      </c>
      <c r="D105" s="175" t="s">
        <v>178</v>
      </c>
      <c r="E105" s="176">
        <v>54.141300000000001</v>
      </c>
      <c r="F105" s="177"/>
      <c r="G105" s="178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0</v>
      </c>
      <c r="O105" s="158">
        <f>ROUND(E105*N105,2)</f>
        <v>0</v>
      </c>
      <c r="P105" s="158">
        <v>0</v>
      </c>
      <c r="Q105" s="158">
        <f>ROUND(E105*P105,2)</f>
        <v>0</v>
      </c>
      <c r="R105" s="158"/>
      <c r="S105" s="158" t="s">
        <v>116</v>
      </c>
      <c r="T105" s="158" t="s">
        <v>116</v>
      </c>
      <c r="U105" s="158">
        <v>0.94199999999999995</v>
      </c>
      <c r="V105" s="158">
        <f>ROUND(E105*U105,2)</f>
        <v>51</v>
      </c>
      <c r="W105" s="158"/>
      <c r="X105" s="158" t="s">
        <v>300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301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84</v>
      </c>
      <c r="B106" s="168" t="s">
        <v>306</v>
      </c>
      <c r="C106" s="183" t="s">
        <v>307</v>
      </c>
      <c r="D106" s="169" t="s">
        <v>178</v>
      </c>
      <c r="E106" s="170">
        <v>54.141300000000001</v>
      </c>
      <c r="F106" s="171"/>
      <c r="G106" s="172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116</v>
      </c>
      <c r="T106" s="158" t="s">
        <v>116</v>
      </c>
      <c r="U106" s="158">
        <v>0</v>
      </c>
      <c r="V106" s="158">
        <f>ROUND(E106*U106,2)</f>
        <v>0</v>
      </c>
      <c r="W106" s="158"/>
      <c r="X106" s="158" t="s">
        <v>300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301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x14ac:dyDescent="0.2">
      <c r="A107" s="3"/>
      <c r="B107" s="4"/>
      <c r="C107" s="185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98</v>
      </c>
    </row>
    <row r="108" spans="1:60" x14ac:dyDescent="0.2">
      <c r="A108" s="151"/>
      <c r="B108" s="152" t="s">
        <v>31</v>
      </c>
      <c r="C108" s="186"/>
      <c r="D108" s="153"/>
      <c r="E108" s="154"/>
      <c r="F108" s="154"/>
      <c r="G108" s="180">
        <f>G8+G23+G26+G28+G32+G35+G37+G39+G44+G49+G80+G90+G93+G96+G102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308</v>
      </c>
    </row>
    <row r="109" spans="1:60" x14ac:dyDescent="0.2">
      <c r="A109" s="3"/>
      <c r="B109" s="4"/>
      <c r="C109" s="18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60" x14ac:dyDescent="0.2">
      <c r="A110" s="3"/>
      <c r="B110" s="4"/>
      <c r="C110" s="185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264" t="s">
        <v>309</v>
      </c>
      <c r="B111" s="264"/>
      <c r="C111" s="265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45"/>
      <c r="B112" s="246"/>
      <c r="C112" s="247"/>
      <c r="D112" s="246"/>
      <c r="E112" s="246"/>
      <c r="F112" s="246"/>
      <c r="G112" s="24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310</v>
      </c>
    </row>
    <row r="113" spans="1:33" x14ac:dyDescent="0.2">
      <c r="A113" s="249"/>
      <c r="B113" s="250"/>
      <c r="C113" s="251"/>
      <c r="D113" s="250"/>
      <c r="E113" s="250"/>
      <c r="F113" s="250"/>
      <c r="G113" s="25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">
      <c r="A114" s="249"/>
      <c r="B114" s="250"/>
      <c r="C114" s="251"/>
      <c r="D114" s="250"/>
      <c r="E114" s="250"/>
      <c r="F114" s="250"/>
      <c r="G114" s="25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49"/>
      <c r="B115" s="250"/>
      <c r="C115" s="251"/>
      <c r="D115" s="250"/>
      <c r="E115" s="250"/>
      <c r="F115" s="250"/>
      <c r="G115" s="25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53"/>
      <c r="B116" s="254"/>
      <c r="C116" s="255"/>
      <c r="D116" s="254"/>
      <c r="E116" s="254"/>
      <c r="F116" s="254"/>
      <c r="G116" s="25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3"/>
      <c r="B117" s="4"/>
      <c r="C117" s="185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C118" s="187"/>
      <c r="D118" s="10"/>
      <c r="AG118" t="s">
        <v>311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12:G116"/>
    <mergeCell ref="A1:G1"/>
    <mergeCell ref="C2:G2"/>
    <mergeCell ref="C3:G3"/>
    <mergeCell ref="C4:G4"/>
    <mergeCell ref="A111:C11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Pavel Hnilička</cp:lastModifiedBy>
  <cp:lastPrinted>2019-03-19T12:27:02Z</cp:lastPrinted>
  <dcterms:created xsi:type="dcterms:W3CDTF">2009-04-08T07:15:50Z</dcterms:created>
  <dcterms:modified xsi:type="dcterms:W3CDTF">2021-01-19T13:18:15Z</dcterms:modified>
</cp:coreProperties>
</file>