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4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<sst xmlns="http://schemas.openxmlformats.org/spreadsheetml/2006/main" count="87" uniqueCount="62">
  <si>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</si>
  <si>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</si>
  <si>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</si>
  <si>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</si>
  <si>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</si>
  <si>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</si>
  <si>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</si>
  <si>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</si>
  <si>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</si>
  <si>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</si>
  <si>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Kód</t>
  </si>
  <si>
    <t>Zkrácený popis / Varianta</t>
  </si>
  <si>
    <t>Rozměry</t>
  </si>
  <si>
    <t>Doba výstavby:</t>
  </si>
  <si>
    <t>Začátek výstavby:</t>
  </si>
  <si>
    <t>Konec výstavby:</t>
  </si>
  <si>
    <t>Zpracováno dne:</t>
  </si>
  <si>
    <t>M.j.</t>
  </si>
  <si>
    <t>kus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</si>
  <si>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</si>
  <si>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</si>
  <si>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</si>
  <si>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</si>
  <si>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</si>
  <si>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</si>
  <si>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</si>
  <si>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</si>
  <si>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</si>
  <si>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</si>
  <si>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Ing. Radek Fokt</t>
  </si>
  <si>
    <t>Celkem</t>
  </si>
  <si>
    <t>Hmotnost (t)</t>
  </si>
  <si>
    <t>Cenová</t>
  </si>
  <si>
    <t>soustava</t>
  </si>
  <si>
    <t>Přesuny</t>
  </si>
  <si>
    <t>Typ skupiny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</si>
  <si>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</si>
  <si>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</si>
  <si>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</si>
  <si>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</si>
  <si>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</si>
  <si>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</si>
  <si>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</si>
  <si>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</si>
  <si>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721_</t>
  </si>
  <si>
    <t>72_</t>
  </si>
  <si>
    <t>_</t>
  </si>
  <si>
    <t>Pozice</t>
  </si>
  <si>
    <t>1.1</t>
  </si>
  <si>
    <t>Žižkova 151, Litvínov</t>
  </si>
  <si>
    <t>Oddělení rehabilitace a léčby bolesti</t>
  </si>
  <si>
    <t>751</t>
  </si>
  <si>
    <t>Montáž vyústí do čtyřhranného potrubí do 0,04 m2</t>
  </si>
  <si>
    <t>URS 2014</t>
  </si>
  <si>
    <t>Vzduchotechnika</t>
  </si>
  <si>
    <t>Vyúsť pro čtyřhranné potrubí VK-2.0 200x200 R1</t>
  </si>
  <si>
    <t>R751 31-1113</t>
  </si>
  <si>
    <t>751 31-1091</t>
  </si>
  <si>
    <t>Demontáž vyústí do čtyřhranného potrubí od 0,08 do 0,15 m2</t>
  </si>
  <si>
    <t>Zaslepení odbočky pro vyúsť 560x200 mm</t>
  </si>
  <si>
    <t>Stavební úpravy a změna využití části stavby Krušnohorská Poliklinika Litvínov</t>
  </si>
  <si>
    <t>Výkaz výměr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</si>
</sst>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8000"/>
      <rgbColor rgb="00800000"/>
      <rgbColor rgb="00000080"/>
      <rgbColor rgb="00808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"/>
  <sheetViews>
    <sheetView tabSelected="1" zoomScalePageLayoutView="0" workbookViewId="0" topLeftCell="A1">
      <selection activeCell="D16" sqref="D16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4.14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5.8515625" style="0" customWidth="1"/>
    <col min="14" max="14" width="0" style="0" hidden="1" customWidth="1"/>
    <col min="15" max="30" width="12.140625" style="0" hidden="1" customWidth="1"/>
    <col min="31" max="31" width="0.85546875" style="0" customWidth="1"/>
    <col min="32" max="32" width="0.71875" style="0" customWidth="1"/>
    <col min="33" max="33" width="1.1484375" style="0" customWidth="1"/>
    <col min="34" max="34" width="0.85546875" style="0" customWidth="1"/>
    <col min="35" max="35" width="5.00390625" style="0" hidden="1" customWidth="1"/>
    <col min="36" max="36" width="9.57421875" style="0" hidden="1" customWidth="1"/>
    <col min="37" max="37" width="0.13671875" style="0" customWidth="1"/>
    <col min="38" max="38" width="0.5625" style="0" customWidth="1"/>
    <col min="39" max="39" width="0.13671875" style="0" hidden="1" customWidth="1"/>
    <col min="40" max="40" width="9.28125" style="0" hidden="1" customWidth="1"/>
    <col min="41" max="41" width="11.421875" style="0" hidden="1" customWidth="1"/>
    <col min="42" max="42" width="19.57421875" style="0" hidden="1" customWidth="1"/>
    <col min="43" max="43" width="8.7109375" style="0" hidden="1" customWidth="1"/>
    <col min="44" max="44" width="9.28125" style="0" customWidth="1"/>
    <col min="45" max="45" width="6.140625" style="0" customWidth="1"/>
    <col min="46" max="46" width="11.7109375" style="0" customWidth="1"/>
    <col min="47" max="47" width="6.8515625" style="0" customWidth="1"/>
  </cols>
  <sheetData>
    <row r="1" spans="1:13" ht="21.75" customHeight="1">
      <c r="A1" s="25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12.75">
      <c r="A2" s="27" t="s">
        <v>0</v>
      </c>
      <c r="B2" s="28"/>
      <c r="C2" s="28"/>
      <c r="D2" s="31" t="s">
        <v>60</v>
      </c>
      <c r="E2" s="33" t="s">
        <v>13</v>
      </c>
      <c r="F2" s="28"/>
      <c r="G2" s="33"/>
      <c r="H2" s="28"/>
      <c r="I2" s="34" t="s">
        <v>24</v>
      </c>
      <c r="J2" s="34" t="s">
        <v>50</v>
      </c>
      <c r="K2" s="28"/>
      <c r="L2" s="28"/>
      <c r="M2" s="35"/>
      <c r="N2" s="20"/>
    </row>
    <row r="3" spans="1:14" ht="12.75">
      <c r="A3" s="29"/>
      <c r="B3" s="30"/>
      <c r="C3" s="30"/>
      <c r="D3" s="32"/>
      <c r="E3" s="30"/>
      <c r="F3" s="30"/>
      <c r="G3" s="30"/>
      <c r="H3" s="30"/>
      <c r="I3" s="30"/>
      <c r="J3" s="30"/>
      <c r="K3" s="30"/>
      <c r="L3" s="30"/>
      <c r="M3" s="36"/>
      <c r="N3" s="20"/>
    </row>
    <row r="4" spans="1:14" ht="12.75">
      <c r="A4" s="37" t="s">
        <v>1</v>
      </c>
      <c r="B4" s="30"/>
      <c r="C4" s="30"/>
      <c r="D4" s="38"/>
      <c r="E4" s="39" t="s">
        <v>14</v>
      </c>
      <c r="F4" s="30"/>
      <c r="G4" s="40"/>
      <c r="H4" s="30"/>
      <c r="I4" s="38" t="s">
        <v>25</v>
      </c>
      <c r="J4" s="38" t="s">
        <v>29</v>
      </c>
      <c r="K4" s="30"/>
      <c r="L4" s="30"/>
      <c r="M4" s="36"/>
      <c r="N4" s="20"/>
    </row>
    <row r="5" spans="1:14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6"/>
      <c r="N5" s="20"/>
    </row>
    <row r="6" spans="1:14" ht="12.75">
      <c r="A6" s="37" t="s">
        <v>2</v>
      </c>
      <c r="B6" s="30"/>
      <c r="C6" s="30"/>
      <c r="D6" s="38" t="s">
        <v>49</v>
      </c>
      <c r="E6" s="39" t="s">
        <v>15</v>
      </c>
      <c r="F6" s="30"/>
      <c r="G6" s="30"/>
      <c r="H6" s="30"/>
      <c r="I6" s="38" t="s">
        <v>26</v>
      </c>
      <c r="J6" s="38"/>
      <c r="K6" s="30"/>
      <c r="L6" s="30"/>
      <c r="M6" s="36"/>
      <c r="N6" s="20"/>
    </row>
    <row r="7" spans="1:14" ht="12.7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6"/>
      <c r="N7" s="20"/>
    </row>
    <row r="8" spans="1:14" ht="12.75">
      <c r="A8" s="37" t="s">
        <v>3</v>
      </c>
      <c r="B8" s="30"/>
      <c r="C8" s="30"/>
      <c r="D8" s="38"/>
      <c r="E8" s="39" t="s">
        <v>16</v>
      </c>
      <c r="F8" s="30"/>
      <c r="G8" s="40"/>
      <c r="H8" s="30"/>
      <c r="I8" s="38" t="s">
        <v>27</v>
      </c>
      <c r="J8" s="38" t="s">
        <v>29</v>
      </c>
      <c r="K8" s="30"/>
      <c r="L8" s="30"/>
      <c r="M8" s="36"/>
      <c r="N8" s="20"/>
    </row>
    <row r="9" spans="1:14" ht="13.5" thickBo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20"/>
    </row>
    <row r="10" spans="1:14" ht="12.75">
      <c r="A10" s="1" t="s">
        <v>4</v>
      </c>
      <c r="B10" s="5" t="s">
        <v>47</v>
      </c>
      <c r="C10" s="5" t="s">
        <v>10</v>
      </c>
      <c r="D10" s="5" t="s">
        <v>11</v>
      </c>
      <c r="E10" s="5" t="s">
        <v>17</v>
      </c>
      <c r="F10" s="9" t="s">
        <v>19</v>
      </c>
      <c r="G10" s="11" t="s">
        <v>20</v>
      </c>
      <c r="H10" s="41" t="s">
        <v>22</v>
      </c>
      <c r="I10" s="42"/>
      <c r="J10" s="43"/>
      <c r="K10" s="41" t="s">
        <v>31</v>
      </c>
      <c r="L10" s="43"/>
      <c r="M10" s="17" t="s">
        <v>32</v>
      </c>
      <c r="N10" s="21"/>
    </row>
    <row r="11" spans="1:24" ht="13.5" thickBot="1">
      <c r="A11" s="2" t="s">
        <v>5</v>
      </c>
      <c r="B11" s="6" t="s">
        <v>5</v>
      </c>
      <c r="C11" s="6" t="s">
        <v>5</v>
      </c>
      <c r="D11" s="8" t="s">
        <v>12</v>
      </c>
      <c r="E11" s="6" t="s">
        <v>5</v>
      </c>
      <c r="F11" s="6" t="s">
        <v>5</v>
      </c>
      <c r="G11" s="12" t="s">
        <v>21</v>
      </c>
      <c r="H11" s="13" t="s">
        <v>23</v>
      </c>
      <c r="I11" s="14" t="s">
        <v>28</v>
      </c>
      <c r="J11" s="15" t="s">
        <v>30</v>
      </c>
      <c r="K11" s="13" t="s">
        <v>20</v>
      </c>
      <c r="L11" s="15" t="s">
        <v>30</v>
      </c>
      <c r="M11" s="18" t="s">
        <v>33</v>
      </c>
      <c r="N11" s="21"/>
      <c r="P11" s="16" t="s">
        <v>34</v>
      </c>
      <c r="Q11" s="16" t="s">
        <v>35</v>
      </c>
      <c r="R11" s="16" t="s">
        <v>37</v>
      </c>
      <c r="S11" s="16" t="s">
        <v>38</v>
      </c>
      <c r="T11" s="16" t="s">
        <v>39</v>
      </c>
      <c r="U11" s="16" t="s">
        <v>40</v>
      </c>
      <c r="V11" s="16" t="s">
        <v>41</v>
      </c>
      <c r="W11" s="16" t="s">
        <v>42</v>
      </c>
      <c r="X11" s="16" t="s">
        <v>43</v>
      </c>
    </row>
    <row r="12" spans="1:37" ht="12.75">
      <c r="A12" s="4"/>
      <c r="B12" s="7"/>
      <c r="C12" s="7" t="s">
        <v>51</v>
      </c>
      <c r="D12" s="44" t="s">
        <v>54</v>
      </c>
      <c r="E12" s="45"/>
      <c r="F12" s="45"/>
      <c r="G12" s="45"/>
      <c r="H12" s="24">
        <f>SUM(H13:H16)</f>
        <v>0</v>
      </c>
      <c r="I12" s="24">
        <f>SUM(I13:I17)</f>
        <v>0</v>
      </c>
      <c r="J12" s="24">
        <f>H12+I12</f>
        <v>0</v>
      </c>
      <c r="K12" s="16"/>
      <c r="L12" s="24">
        <f>SUM(L13:L15)</f>
        <v>0</v>
      </c>
      <c r="M12" s="16"/>
      <c r="P12" s="24">
        <f>IF(Q12="PR",J12,SUM(O13:O15))</f>
        <v>0</v>
      </c>
      <c r="Q12" s="16" t="s">
        <v>36</v>
      </c>
      <c r="R12" s="24">
        <f>IF(Q12="HS",H12,0)</f>
        <v>0</v>
      </c>
      <c r="S12" s="24">
        <f>IF(Q12="HS",I12-P12,0)</f>
        <v>0</v>
      </c>
      <c r="T12" s="24">
        <f>IF(Q12="PS",H12,0)</f>
        <v>0</v>
      </c>
      <c r="U12" s="24">
        <f>IF(Q12="PS",I12-P12,0)</f>
        <v>0</v>
      </c>
      <c r="V12" s="24">
        <f>IF(Q12="MP",H12,0)</f>
        <v>0</v>
      </c>
      <c r="W12" s="24">
        <f>IF(Q12="MP",I12-P12,0)</f>
        <v>0</v>
      </c>
      <c r="X12" s="24">
        <f>IF(Q12="OM",H12,0)</f>
        <v>0</v>
      </c>
      <c r="Y12" s="16"/>
      <c r="AI12" s="24">
        <f>SUM(Z13:Z15)</f>
        <v>0</v>
      </c>
      <c r="AJ12" s="24">
        <f>SUM(AA13:AA15)</f>
        <v>0</v>
      </c>
      <c r="AK12" s="24">
        <f>SUM(AB13:AB15)</f>
        <v>0</v>
      </c>
    </row>
    <row r="13" spans="1:43" ht="12.75">
      <c r="A13" s="3" t="s">
        <v>6</v>
      </c>
      <c r="B13" s="3" t="s">
        <v>48</v>
      </c>
      <c r="C13" s="3" t="s">
        <v>57</v>
      </c>
      <c r="D13" s="3" t="s">
        <v>52</v>
      </c>
      <c r="E13" s="3" t="s">
        <v>18</v>
      </c>
      <c r="F13" s="10">
        <v>1</v>
      </c>
      <c r="G13" s="10"/>
      <c r="H13" s="10"/>
      <c r="I13" s="10"/>
      <c r="J13" s="10"/>
      <c r="K13" s="10"/>
      <c r="L13" s="10"/>
      <c r="M13" s="19" t="s">
        <v>53</v>
      </c>
      <c r="N13" s="19" t="s">
        <v>6</v>
      </c>
      <c r="O13" s="10">
        <f>IF(N13="5",I13,0)</f>
        <v>0</v>
      </c>
      <c r="Z13" s="10">
        <f>IF(AD13=0,J13,0)</f>
        <v>0</v>
      </c>
      <c r="AA13" s="10">
        <f>IF(AD13=15,J13,0)</f>
        <v>0</v>
      </c>
      <c r="AB13" s="10">
        <f>IF(AD13=21,J13,0)</f>
        <v>0</v>
      </c>
      <c r="AD13" s="22">
        <v>21</v>
      </c>
      <c r="AE13" s="22">
        <v>0</v>
      </c>
      <c r="AF13" s="22">
        <f>G13*(1-0.668620689655172)</f>
        <v>0</v>
      </c>
      <c r="AM13" s="22">
        <f>F13*AE13</f>
        <v>0</v>
      </c>
      <c r="AN13" s="22">
        <f>F13*AF13</f>
        <v>0</v>
      </c>
      <c r="AO13" s="23" t="s">
        <v>44</v>
      </c>
      <c r="AP13" s="23" t="s">
        <v>45</v>
      </c>
      <c r="AQ13" s="16" t="s">
        <v>46</v>
      </c>
    </row>
    <row r="14" spans="1:43" ht="12.75">
      <c r="A14" s="3" t="s">
        <v>7</v>
      </c>
      <c r="B14" s="3" t="s">
        <v>48</v>
      </c>
      <c r="C14" s="3"/>
      <c r="D14" s="3" t="s">
        <v>55</v>
      </c>
      <c r="E14" s="3" t="s">
        <v>18</v>
      </c>
      <c r="F14" s="10">
        <v>1</v>
      </c>
      <c r="G14" s="10"/>
      <c r="H14" s="10"/>
      <c r="I14" s="10"/>
      <c r="J14" s="10"/>
      <c r="K14" s="10"/>
      <c r="L14" s="10"/>
      <c r="M14" s="19"/>
      <c r="N14" s="19" t="s">
        <v>6</v>
      </c>
      <c r="O14" s="10">
        <f>IF(N14="5",I14,0)</f>
        <v>0</v>
      </c>
      <c r="Z14" s="10">
        <f>IF(AD14=0,J14,0)</f>
        <v>0</v>
      </c>
      <c r="AA14" s="10">
        <f>IF(AD14=15,J14,0)</f>
        <v>0</v>
      </c>
      <c r="AB14" s="10">
        <f>IF(AD14=21,J14,0)</f>
        <v>0</v>
      </c>
      <c r="AD14" s="22">
        <v>21</v>
      </c>
      <c r="AE14" s="22">
        <f>G14*1</f>
        <v>0</v>
      </c>
      <c r="AF14" s="22">
        <f>G14*(1-0.668620689655172)</f>
        <v>0</v>
      </c>
      <c r="AM14" s="22">
        <f>F14*AE14</f>
        <v>0</v>
      </c>
      <c r="AN14" s="22">
        <f>F14*AF14</f>
        <v>0</v>
      </c>
      <c r="AO14" s="23" t="s">
        <v>44</v>
      </c>
      <c r="AP14" s="23" t="s">
        <v>45</v>
      </c>
      <c r="AQ14" s="16" t="s">
        <v>46</v>
      </c>
    </row>
    <row r="15" spans="1:43" ht="12.75">
      <c r="A15" s="3" t="s">
        <v>8</v>
      </c>
      <c r="B15" s="3"/>
      <c r="C15" s="3" t="s">
        <v>56</v>
      </c>
      <c r="D15" s="3" t="s">
        <v>58</v>
      </c>
      <c r="E15" s="3" t="s">
        <v>18</v>
      </c>
      <c r="F15" s="10">
        <v>16</v>
      </c>
      <c r="G15" s="10"/>
      <c r="H15" s="10"/>
      <c r="I15" s="10"/>
      <c r="J15" s="10"/>
      <c r="K15" s="10"/>
      <c r="L15" s="10"/>
      <c r="M15" s="19" t="s">
        <v>53</v>
      </c>
      <c r="N15" s="19" t="s">
        <v>6</v>
      </c>
      <c r="O15" s="10">
        <f>IF(N15="5",I15,0)</f>
        <v>0</v>
      </c>
      <c r="Z15" s="10">
        <f>IF(AD15=0,J15,0)</f>
        <v>0</v>
      </c>
      <c r="AA15" s="10">
        <f>IF(AD15=15,J15,0)</f>
        <v>0</v>
      </c>
      <c r="AB15" s="10">
        <f>IF(AD15=21,J15,0)</f>
        <v>0</v>
      </c>
      <c r="AD15" s="22">
        <v>21</v>
      </c>
      <c r="AE15" s="22">
        <v>0</v>
      </c>
      <c r="AF15" s="22">
        <f>G15*(1-0.668620689655172)</f>
        <v>0</v>
      </c>
      <c r="AM15" s="22">
        <f>F15*AE15</f>
        <v>0</v>
      </c>
      <c r="AN15" s="22">
        <f>F15*AF15</f>
        <v>0</v>
      </c>
      <c r="AO15" s="23" t="s">
        <v>44</v>
      </c>
      <c r="AP15" s="23" t="s">
        <v>45</v>
      </c>
      <c r="AQ15" s="16" t="s">
        <v>46</v>
      </c>
    </row>
    <row r="16" spans="1:43" ht="12.75">
      <c r="A16" s="3" t="s">
        <v>9</v>
      </c>
      <c r="B16" s="3"/>
      <c r="C16" s="3"/>
      <c r="D16" s="3" t="s">
        <v>59</v>
      </c>
      <c r="E16" s="3" t="s">
        <v>18</v>
      </c>
      <c r="F16" s="10">
        <v>16</v>
      </c>
      <c r="G16" s="10"/>
      <c r="H16" s="10"/>
      <c r="I16" s="10"/>
      <c r="J16" s="10"/>
      <c r="K16" s="10"/>
      <c r="L16" s="10"/>
      <c r="M16" s="19"/>
      <c r="N16" s="19" t="s">
        <v>6</v>
      </c>
      <c r="O16" s="10">
        <f>IF(N16="5",I16,0)</f>
        <v>0</v>
      </c>
      <c r="Z16" s="10">
        <f>IF(AD16=0,J16,0)</f>
        <v>0</v>
      </c>
      <c r="AA16" s="10">
        <f>IF(AD16=15,J16,0)</f>
        <v>0</v>
      </c>
      <c r="AB16" s="10">
        <f>IF(AD16=21,J16,0)</f>
        <v>0</v>
      </c>
      <c r="AD16" s="22">
        <v>21</v>
      </c>
      <c r="AE16" s="22">
        <f>G16*0.606890882096713</f>
        <v>0</v>
      </c>
      <c r="AF16" s="22">
        <f>G16*(1-0.668620689655172)</f>
        <v>0</v>
      </c>
      <c r="AM16" s="22">
        <f>F16*AE16</f>
        <v>0</v>
      </c>
      <c r="AN16" s="22">
        <f>F16*AF16</f>
        <v>0</v>
      </c>
      <c r="AO16" s="23" t="s">
        <v>44</v>
      </c>
      <c r="AP16" s="23" t="s">
        <v>45</v>
      </c>
      <c r="AQ16" s="16" t="s">
        <v>46</v>
      </c>
    </row>
    <row r="17" spans="1:13" ht="409.5" customHeight="1" hidden="1">
      <c r="A17" s="3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sheetProtection/>
  <mergeCells count="29">
    <mergeCell ref="H10:J10"/>
    <mergeCell ref="K10:L10"/>
    <mergeCell ref="D12:G12"/>
    <mergeCell ref="A17:M17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Markéta Kolodziejová</cp:lastModifiedBy>
  <cp:lastPrinted>2014-06-02T08:52:33Z</cp:lastPrinted>
  <dcterms:created xsi:type="dcterms:W3CDTF">2014-05-28T08:11:25Z</dcterms:created>
  <dcterms:modified xsi:type="dcterms:W3CDTF">2014-06-30T10:54:58Z</dcterms:modified>
  <cp:category/>
  <cp:version/>
  <cp:contentType/>
  <cp:contentStatus/>
</cp:coreProperties>
</file>