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021 - SO.01 - Veřejné o..." sheetId="2" r:id="rId2"/>
  </sheets>
  <definedNames>
    <definedName name="_xlnm.Print_Area" localSheetId="0">'Rekapitulace stavby'!$D$4:$AO$76,'Rekapitulace stavby'!$C$82:$AQ$96</definedName>
    <definedName name="_xlnm._FilterDatabase" localSheetId="1" hidden="1">'19021 - SO.01 - Veřejné o...'!$C$129:$K$380</definedName>
    <definedName name="_xlnm.Print_Area" localSheetId="1">'19021 - SO.01 - Veřejné o...'!$C$4:$J$39,'19021 - SO.01 - Veřejné o...'!$C$50:$J$76,'19021 - SO.01 - Veřejné o...'!$C$82:$J$111,'19021 - SO.01 - Veřejné o...'!$C$117:$K$380</definedName>
    <definedName name="_xlnm.Print_Titles" localSheetId="0">'Rekapitulace stavby'!$92:$92</definedName>
    <definedName name="_xlnm.Print_Titles" localSheetId="1">'19021 - SO.01 - Veřejné o...'!$129:$129</definedName>
  </definedNames>
  <calcPr fullCalcOnLoad="1"/>
</workbook>
</file>

<file path=xl/sharedStrings.xml><?xml version="1.0" encoding="utf-8"?>
<sst xmlns="http://schemas.openxmlformats.org/spreadsheetml/2006/main" count="2583" uniqueCount="440">
  <si>
    <t>Export Komplet</t>
  </si>
  <si>
    <t/>
  </si>
  <si>
    <t>2.0</t>
  </si>
  <si>
    <t>ZAMOK</t>
  </si>
  <si>
    <t>False</t>
  </si>
  <si>
    <t>{98b42423-f4aa-460c-9503-9cf34b100f32}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</si>
  <si>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</si>
  <si>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</si>
  <si>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</si>
  <si>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</si>
  <si>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</si>
  <si>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</si>
  <si>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</si>
  <si>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</si>
  <si>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</si>
  <si>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</si>
  <si>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</si>
  <si>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Vežejné osvětlení v ul. Vilová, Litvínov</t>
  </si>
  <si>
    <t>KSO:</t>
  </si>
  <si>
    <t>CC-CZ:</t>
  </si>
  <si>
    <t>Místo:</t>
  </si>
  <si>
    <t>Litvínov</t>
  </si>
  <si>
    <t>Datum:</t>
  </si>
  <si>
    <t>2. 3. 2020</t>
  </si>
  <si>
    <t>Zadavatel:</t>
  </si>
  <si>
    <t>IČ:</t>
  </si>
  <si>
    <t>00266027</t>
  </si>
  <si>
    <t>Město Litvínov</t>
  </si>
  <si>
    <t>DIČ:</t>
  </si>
  <si>
    <t>Uchazeč:</t>
  </si>
  <si>
    <t>Vyplň údaj</t>
  </si>
  <si>
    <t>Projektant:</t>
  </si>
  <si>
    <t>28738217</t>
  </si>
  <si>
    <t>MESSOR s.r.o.</t>
  </si>
  <si>
    <t>CZ28738217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</si>
  <si>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</si>
  <si>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</si>
  <si>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</si>
  <si>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</si>
  <si>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</si>
  <si>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</si>
  <si>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</si>
  <si>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</si>
  <si>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</si>
  <si>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</si>
  <si>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</si>
  <si>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</si>
  <si>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</si>
  <si>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</si>
  <si>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</si>
  <si>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</si>
  <si>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</si>
  <si>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</si>
  <si>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</si>
  <si>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</si>
  <si>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</si>
  <si>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</si>
  <si>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</si>
  <si>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</si>
  <si>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</si>
  <si>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</si>
  <si>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</si>
  <si>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</si>
  <si>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</si>
  <si>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</si>
  <si>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</si>
  <si>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</si>
  <si>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</si>
  <si>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</si>
  <si>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</si>
  <si>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</si>
  <si>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</si>
  <si>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</si>
  <si>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</si>
  <si>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</si>
  <si>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</si>
  <si>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</si>
  <si>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</si>
  <si>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</si>
  <si>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</si>
  <si>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</si>
  <si>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</si>
  <si>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</si>
  <si>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SO.01 - Veřejné osvětlení</t>
  </si>
  <si>
    <t>STA</t>
  </si>
  <si>
    <t>1</t>
  </si>
  <si>
    <t>{b9f38b50-10d9-4c3c-9367-ca10abedd701}</t>
  </si>
  <si>
    <t>2</t>
  </si>
  <si>
    <t>KRYCÍ LIST SOUPISU PRACÍ</t>
  </si>
  <si>
    <t>Objekt:</t>
  </si>
  <si>
    <t>19021 - SO.01 - Veřejné osvětlení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</si>
  <si>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</si>
  <si>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</si>
  <si>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</si>
  <si>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</si>
  <si>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</si>
  <si>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</si>
  <si>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</si>
  <si>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</si>
  <si>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</si>
  <si>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</si>
  <si>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</si>
  <si>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</si>
  <si>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</si>
  <si>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</si>
  <si>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</si>
  <si>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</si>
  <si>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</si>
  <si>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</si>
  <si>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</si>
  <si>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</si>
  <si>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</si>
  <si>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</si>
  <si>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</si>
  <si>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</si>
  <si>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</si>
  <si>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</si>
  <si>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</si>
  <si>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</si>
  <si>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</si>
  <si>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</si>
  <si>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</si>
  <si>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</si>
  <si>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</si>
  <si>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</si>
  <si>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</si>
  <si>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</si>
  <si>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</si>
  <si>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</si>
  <si>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komunikací pro pěší ze zámkové dlažby ručně</t>
  </si>
  <si>
    <t>m2</t>
  </si>
  <si>
    <t>CS ÚRS 2020 01</t>
  </si>
  <si>
    <t>4</t>
  </si>
  <si>
    <t>1927589240</t>
  </si>
  <si>
    <t>PP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</si>
  <si>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</si>
  <si>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VV</t>
  </si>
  <si>
    <t>Výkres C.4.A</t>
  </si>
  <si>
    <t>"Zpětné použití" 5*1</t>
  </si>
  <si>
    <t>Součet</t>
  </si>
  <si>
    <t>113107042</t>
  </si>
  <si>
    <t>Odstranění podkladu živičných tl 100 mm při překopech ručně</t>
  </si>
  <si>
    <t>1157191226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</si>
  <si>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</si>
  <si>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Výkres B.4.A</t>
  </si>
  <si>
    <t>18,4*0,5+6,8*0,5+4*0,5</t>
  </si>
  <si>
    <t>3</t>
  </si>
  <si>
    <t>113152112</t>
  </si>
  <si>
    <t>Odstranění podkladů zpevněných ploch z kameniva drceného</t>
  </si>
  <si>
    <t>m3</t>
  </si>
  <si>
    <t>-783961202</t>
  </si>
  <si>
    <t>Odstranění podkladů zpevněných ploch  s přemístěním na skládku na vzdálenost do 20 m nebo s naložením na dopravní prostředek z kameniva drceného</t>
  </si>
  <si>
    <t>(18,4*0,5+6,8*0,5+4*0,5)*0,3</t>
  </si>
  <si>
    <t>(5*1)*0,3</t>
  </si>
  <si>
    <t>131251100</t>
  </si>
  <si>
    <t>Hloubení jam nezapažených v hornině třídy těžitelnosti I, skupiny 3 objem do 20 m3 strojně</t>
  </si>
  <si>
    <t>-112833010</t>
  </si>
  <si>
    <t>Hloubení nezapažených jam a zářezů strojně s urovnáním dna do předepsaného profilu a spádu v hornině třídy těžitelnosti I skupiny 3 do 20 m3</t>
  </si>
  <si>
    <t>Výkres D.3 - patky stožárů</t>
  </si>
  <si>
    <t>9*(0,9*0,9*0,9)</t>
  </si>
  <si>
    <t>5</t>
  </si>
  <si>
    <t>132251104</t>
  </si>
  <si>
    <t>Hloubení rýh nezapažených  š do 800 mm v hornině třídy těžitelnosti I, skupiny 3 objem přes 100 m3 strojně</t>
  </si>
  <si>
    <t>-975611524</t>
  </si>
  <si>
    <t>Hloubení nezapažených rýh šířky do 800 mm strojně s urovnáním dna do předepsaného profilu a spádu v hornině třídy těžitelnosti I skupiny 3 přes 100 m3</t>
  </si>
  <si>
    <t>C.4.A</t>
  </si>
  <si>
    <t>"Volný terén" 241,2*0,5*0,9</t>
  </si>
  <si>
    <t>"Překopy, sjezdy"(18,5+7+4+5)*0,5*(1,3-0,3)</t>
  </si>
  <si>
    <t>6</t>
  </si>
  <si>
    <t>162751117</t>
  </si>
  <si>
    <t>Vodorovné přemístění do 10000 m výkopku/sypaniny z horniny třídy těžitelnosti I, skupiny 1 až 3</t>
  </si>
  <si>
    <t>-1256611397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</si>
  <si>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</si>
  <si>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C.4.A - zbytek bude použit pro zpětný zásyp</t>
  </si>
  <si>
    <t>"Volný terén" 241,2*0,5*0,2</t>
  </si>
  <si>
    <t>"Patky VO" 9*(0,9+0,9+0,9)</t>
  </si>
  <si>
    <t>7</t>
  </si>
  <si>
    <t>171201221</t>
  </si>
  <si>
    <t>Poplatek za uložení na skládce (skládkovné) zeminy a kamení kód odpadu 17 05 04</t>
  </si>
  <si>
    <t>t</t>
  </si>
  <si>
    <t>-489125840</t>
  </si>
  <si>
    <t>Poplatek za uložení stavebního odpadu na skládce (skládkovné) zeminy a kamení zatříděného do Katalogu odpadů pod kódem 17 05 04</t>
  </si>
  <si>
    <t>"Volný terén" 241,2*0,5*0,2*1,8</t>
  </si>
  <si>
    <t>"Překopy, sjezdy"(18,5+7+4+5)*0,5*(1,3-0,3)*1,8</t>
  </si>
  <si>
    <t>"Patky VO" 9*(0,9*0,9*0,9)*1,8</t>
  </si>
  <si>
    <t>8</t>
  </si>
  <si>
    <t>174111101</t>
  </si>
  <si>
    <t>Zásyp jam, šachet rýh nebo kolem objektů sypaninou se zhutněním ručně</t>
  </si>
  <si>
    <t>845338526</t>
  </si>
  <si>
    <t>Zásyp sypaninou z jakékoliv horniny ručně s uložením výkopku ve vrstvách se zhutněním jam, šachet, rýh nebo kolem objektů v těchto vykopávkách</t>
  </si>
  <si>
    <t>"Volný terén" 241,2*0,5*(0,9-0,2)</t>
  </si>
  <si>
    <t>"Překopy, sjezdy"(18,5+7+4+5)*0,5*(1,3-0,3-0,2)</t>
  </si>
  <si>
    <t>9</t>
  </si>
  <si>
    <t>M</t>
  </si>
  <si>
    <t>58337331</t>
  </si>
  <si>
    <t>štěrkopísek frakce 0/22</t>
  </si>
  <si>
    <t>-1746259909</t>
  </si>
  <si>
    <t>Výkres D.2</t>
  </si>
  <si>
    <t>"Překopy, sjezdy"(18,5+7+4+5)*0,5*(1,3-0,3-0,2)*1,8</t>
  </si>
  <si>
    <t>10</t>
  </si>
  <si>
    <t>175111101</t>
  </si>
  <si>
    <t>Obsypání potrubí ručně sypaninou bez prohození, uloženou do 3 m</t>
  </si>
  <si>
    <t>-1463624650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</si>
  <si>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</si>
  <si>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Výkres D2, C.3</t>
  </si>
  <si>
    <t>"Volný terén" 241,2*0,5*0,1</t>
  </si>
  <si>
    <t>"Překopy, sjezdy"(18,5+7+4+5)*0,5*0,1</t>
  </si>
  <si>
    <t>11</t>
  </si>
  <si>
    <t>58341334</t>
  </si>
  <si>
    <t>kamenivo drcené drobné frakce 0/2</t>
  </si>
  <si>
    <t>-2052138516</t>
  </si>
  <si>
    <t>"Volný terén" 241,2*0,5*0,1*1,8</t>
  </si>
  <si>
    <t>"Překopy, sjezdy"(18,5+7+4+5)*0,5*0,1*1,8</t>
  </si>
  <si>
    <t>Zakládání</t>
  </si>
  <si>
    <t>12</t>
  </si>
  <si>
    <t>275311126</t>
  </si>
  <si>
    <t>Základové patky a bloky z betonu prostého C 20/25</t>
  </si>
  <si>
    <t>-746683621</t>
  </si>
  <si>
    <t>Základové konstrukce z betonu prostého patky a bloky ve výkopu nebo na hlavách pilot C 20/25</t>
  </si>
  <si>
    <t>Vodorovné konstrukce</t>
  </si>
  <si>
    <t>13</t>
  </si>
  <si>
    <t>451572111</t>
  </si>
  <si>
    <t>Lože pod potrubí otevřený výkop z kameniva drobného těženého</t>
  </si>
  <si>
    <t>-727195421</t>
  </si>
  <si>
    <t>Lože pod potrubí, stoky a drobné objekty v otevřeném výkopu z kameniva drobného těženého 0 až 4 mm</t>
  </si>
  <si>
    <t>Komunikace pozemní</t>
  </si>
  <si>
    <t>14</t>
  </si>
  <si>
    <t>564851111</t>
  </si>
  <si>
    <t>Podklad ze štěrkodrtě ŠD tl 150 mm</t>
  </si>
  <si>
    <t>2083836735</t>
  </si>
  <si>
    <t>Podklad ze štěrkodrti ŠD  s rozprostřením a zhutněním, po zhutnění tl. 150 mm</t>
  </si>
  <si>
    <t>Výkres D.2 - konstrukce překopů</t>
  </si>
  <si>
    <t>"Překopy, sjezdy frakce 0-63"(18,5+7+4+5)*0,5*1,05</t>
  </si>
  <si>
    <t>"Překopy, sjezdy frakce 0-32"(18,5+7+4+5)*0,5*1,05</t>
  </si>
  <si>
    <t>565155101</t>
  </si>
  <si>
    <t>Asfaltový beton vrstva podkladní ACP 16 (obalované kamenivo OKS) tl 70 mm š do 1,5 m</t>
  </si>
  <si>
    <t>-1688089181</t>
  </si>
  <si>
    <t>Asfaltový beton vrstva podkladní ACP 16 (obalované kamenivo střednězrnné - OKS)  s rozprostřením a zhutněním v pruhu šířky do 1,5 m, po zhutnění tl. 70 mm</t>
  </si>
  <si>
    <t>"Překopy asfalt"(18,5+7+4)*0,5*1,05</t>
  </si>
  <si>
    <t>16</t>
  </si>
  <si>
    <t>577134111</t>
  </si>
  <si>
    <t>Asfaltový beton vrstva obrusná ACO 11 (ABS) tř. I tl 40 mm š do 3 m z nemodifikovaného asfaltu</t>
  </si>
  <si>
    <t>-803481039</t>
  </si>
  <si>
    <t>Asfaltový beton vrstva obrusná ACO 11 (ABS)  s rozprostřením a se zhutněním z nemodifikovaného asfaltu v pruhu šířky do 3 m tř. I, po zhutnění tl. 40 mm</t>
  </si>
  <si>
    <t>17</t>
  </si>
  <si>
    <t>596212210</t>
  </si>
  <si>
    <t>Kladení zámkové dlažby pozemních komunikací tl 80 mm skupiny A pl do 50 m2</t>
  </si>
  <si>
    <t>2133368719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</si>
  <si>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</si>
  <si>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Výkres C.3</t>
  </si>
  <si>
    <t>"Sjezd - zpětná pokládka" 5*1</t>
  </si>
  <si>
    <t>Ostatní konstrukce a práce, bourání</t>
  </si>
  <si>
    <t>18</t>
  </si>
  <si>
    <t>919735112</t>
  </si>
  <si>
    <t>Řezání stávajícího živičného krytu hl do 100 mm</t>
  </si>
  <si>
    <t>m</t>
  </si>
  <si>
    <t>1197933811</t>
  </si>
  <si>
    <t>Řezání stávajícího živičného krytu nebo podkladu  hloubky přes 50 do 100 mm</t>
  </si>
  <si>
    <t xml:space="preserve">Výkres C.4.A </t>
  </si>
  <si>
    <t>18,5+17,5+7+6,5+4+4</t>
  </si>
  <si>
    <t>997</t>
  </si>
  <si>
    <t>Přesun sutě</t>
  </si>
  <si>
    <t>19</t>
  </si>
  <si>
    <t>997006512</t>
  </si>
  <si>
    <t>Vodorovné doprava suti s naložením a složením na skládku do 1 km</t>
  </si>
  <si>
    <t>1208558519</t>
  </si>
  <si>
    <t>Vodorovná doprava suti na skládku s naložením na dopravní prostředek a složením přes 100 m do 1 km</t>
  </si>
  <si>
    <t>12,156-1,3</t>
  </si>
  <si>
    <t>20</t>
  </si>
  <si>
    <t>997006519</t>
  </si>
  <si>
    <t>Příplatek k vodorovnému přemístění suti na skládku ZKD 1 km přes 1 km</t>
  </si>
  <si>
    <t>1929877368</t>
  </si>
  <si>
    <t>Vodorovná doprava suti na skládku s naložením na dopravní prostředek a složením Příplatek k ceně za každý další i započatý 1 km</t>
  </si>
  <si>
    <t>10,856*9 'Přepočtené koeficientem množství</t>
  </si>
  <si>
    <t>997221645</t>
  </si>
  <si>
    <t>Poplatek za uložení na skládce (skládkovné) odpadu asfaltového bez dehtu kód odpadu 17 03 02</t>
  </si>
  <si>
    <t>-1765894717</t>
  </si>
  <si>
    <t>Poplatek za uložení stavebního odpadu na skládce (skládkovné) asfaltového bez obsahu dehtu zatříděného do Katalogu odpadů pod kódem 17 03 02</t>
  </si>
  <si>
    <t>3,212</t>
  </si>
  <si>
    <t>22</t>
  </si>
  <si>
    <t>997221655</t>
  </si>
  <si>
    <t>-1533051409</t>
  </si>
  <si>
    <t>7,644</t>
  </si>
  <si>
    <t>998</t>
  </si>
  <si>
    <t>Přesun hmot</t>
  </si>
  <si>
    <t>23</t>
  </si>
  <si>
    <t>998225111</t>
  </si>
  <si>
    <t>Přesun hmot pro pozemní komunikace s krytem z kamene, monolitickým betonovým nebo živičným</t>
  </si>
  <si>
    <t>1299731155</t>
  </si>
  <si>
    <t>Přesun hmot pro komunikace s krytem z kameniva, monolitickým betonovým nebo živičným  dopravní vzdálenost do 200 m jakékoliv délky objektu</t>
  </si>
  <si>
    <t>Práce a dodávky M</t>
  </si>
  <si>
    <t>21-M</t>
  </si>
  <si>
    <t>Elektromontáže</t>
  </si>
  <si>
    <t>24</t>
  </si>
  <si>
    <t>210021063</t>
  </si>
  <si>
    <t>Osazení výstražné fólie z PVC</t>
  </si>
  <si>
    <t>64</t>
  </si>
  <si>
    <t>-2133306855</t>
  </si>
  <si>
    <t>Ostatní elektromontážní doplňkové práce  osazení výstražné fólie z PVC</t>
  </si>
  <si>
    <t>275,7</t>
  </si>
  <si>
    <t>25</t>
  </si>
  <si>
    <t>3457135R1</t>
  </si>
  <si>
    <t>Výstražná fólie z PVC šíře 22 cm s potiskem</t>
  </si>
  <si>
    <t>128</t>
  </si>
  <si>
    <t>2025754148</t>
  </si>
  <si>
    <t>275,7*1,03</t>
  </si>
  <si>
    <t>26</t>
  </si>
  <si>
    <t>210204011</t>
  </si>
  <si>
    <t>Montáž stožárů osvětlení ocelových samostatně stojících délky do 12 m</t>
  </si>
  <si>
    <t>kus</t>
  </si>
  <si>
    <t>1835827560</t>
  </si>
  <si>
    <t>Montáž stožárů osvětlení, bez zemních prací  ocelových samostatně stojících, délky do 12 m</t>
  </si>
  <si>
    <t>Výkres C.3, D.3</t>
  </si>
  <si>
    <t>27</t>
  </si>
  <si>
    <t>31674119R1</t>
  </si>
  <si>
    <t>stožár osvětlovací uliční KL 6m, 133/60, žárově zinkováno</t>
  </si>
  <si>
    <t>892562336</t>
  </si>
  <si>
    <t>Výkres D.3</t>
  </si>
  <si>
    <t>28</t>
  </si>
  <si>
    <t>210040206</t>
  </si>
  <si>
    <t>Montáž nosičů svítidel</t>
  </si>
  <si>
    <t>165667563</t>
  </si>
  <si>
    <t>Montáž výstroje střešníků venkovního vedení nn  včetně roztřídění, naložení, rozvodu a složení, bez roubíků a izolátorů příslušenství konzol nosiče svítidel veřejného osvětlení a kabelových koncovek</t>
  </si>
  <si>
    <t>29</t>
  </si>
  <si>
    <t>2102000R1</t>
  </si>
  <si>
    <t>Svítidlo Titania T 2600lm, 19W, IP 65 3K, bez výložníku</t>
  </si>
  <si>
    <t>ks</t>
  </si>
  <si>
    <t>256</t>
  </si>
  <si>
    <t>217315668</t>
  </si>
  <si>
    <t>Svítidlo Voltana 2, 28 W, 16 LED, 500 mA</t>
  </si>
  <si>
    <t>30</t>
  </si>
  <si>
    <t>210204201</t>
  </si>
  <si>
    <t>Montáž elektrovýzbroje stožárů osvětlení 1 okruh</t>
  </si>
  <si>
    <t>-1689826017</t>
  </si>
  <si>
    <t>Montáž elektrovýzbroje stožárů osvětlení  1 okruh</t>
  </si>
  <si>
    <t>31</t>
  </si>
  <si>
    <t>3544206R2</t>
  </si>
  <si>
    <t>Elektrovýzbroj stožárů</t>
  </si>
  <si>
    <t>-129719219</t>
  </si>
  <si>
    <t>Výkres D.1.4.2.A</t>
  </si>
  <si>
    <t>32</t>
  </si>
  <si>
    <t>210220001</t>
  </si>
  <si>
    <t>Montáž uzemňovacího vedení vodičů FeZn pomocí svorek na povrchu páskou do 120 mm2</t>
  </si>
  <si>
    <t>231205550</t>
  </si>
  <si>
    <t>Montáž uzemňovacího vedení s upevněním, propojením a připojením pomocí svorek  na povrchu vodičů FeZn páskou průřezu do 120 mm2</t>
  </si>
  <si>
    <t>33</t>
  </si>
  <si>
    <t>35442062</t>
  </si>
  <si>
    <t>pás zemnící 30x4mm FeZn</t>
  </si>
  <si>
    <t>kg</t>
  </si>
  <si>
    <t>2111037196</t>
  </si>
  <si>
    <t>"hmotnost 1m=1,05kg" 275,7*1,05*1,03</t>
  </si>
  <si>
    <t>34</t>
  </si>
  <si>
    <t>35441875</t>
  </si>
  <si>
    <t>svorka křížová pro vodič D 6-10mm</t>
  </si>
  <si>
    <t>-2073772758</t>
  </si>
  <si>
    <t>35</t>
  </si>
  <si>
    <t>210220002</t>
  </si>
  <si>
    <t>Montáž uzemňovacích vedení vodičů FeZn pomocí svorek na povrchu drátem nebo lanem do 10 mm</t>
  </si>
  <si>
    <t>1346353003</t>
  </si>
  <si>
    <t>Montáž uzemňovacího vedení s upevněním, propojením a připojením pomocí svorek  na povrchu vodičů FeZn drátem nebo lanem průměru do 10 mm</t>
  </si>
  <si>
    <t>9*2+2</t>
  </si>
  <si>
    <t>36</t>
  </si>
  <si>
    <t>35442063R1</t>
  </si>
  <si>
    <t>zemnící drát FeZn 10mm</t>
  </si>
  <si>
    <t>1022799527</t>
  </si>
  <si>
    <t>"1m=0,61 kg"(9*2+2)*0,61*1,03</t>
  </si>
  <si>
    <t>37</t>
  </si>
  <si>
    <t>3544206R1</t>
  </si>
  <si>
    <t>Uzemňovací svorky</t>
  </si>
  <si>
    <t>-148278793</t>
  </si>
  <si>
    <t>Výkres D.1.4.2.A a D.1.4.2.B</t>
  </si>
  <si>
    <t>38</t>
  </si>
  <si>
    <t>74112020R1</t>
  </si>
  <si>
    <t>Napojení kabel CYKY přívod na lampu VO</t>
  </si>
  <si>
    <t>soub</t>
  </si>
  <si>
    <t>1929706990</t>
  </si>
  <si>
    <t>39</t>
  </si>
  <si>
    <t>7411202R1</t>
  </si>
  <si>
    <t>Montáž vodič Cu volně (CYKY)</t>
  </si>
  <si>
    <t>1764668258</t>
  </si>
  <si>
    <t>"kabel v stožáru h=6m"6*9</t>
  </si>
  <si>
    <t>"trasy NN,VO"275,7</t>
  </si>
  <si>
    <t>"z výkopu do lampy"9*4</t>
  </si>
  <si>
    <t>40</t>
  </si>
  <si>
    <t>34571350</t>
  </si>
  <si>
    <t>trubka elektroinstalační ohebná dvouplášťová korugovaná (chránička) D 32/40mm, HDPE+LDPE</t>
  </si>
  <si>
    <t>-1064963495</t>
  </si>
  <si>
    <t>Chránička DN40</t>
  </si>
  <si>
    <t>"trasy NN,VO"275,7*1,03</t>
  </si>
  <si>
    <t>41</t>
  </si>
  <si>
    <t>34111080</t>
  </si>
  <si>
    <t>kabel silový s Cu jádrem 1kV 4x16mm2</t>
  </si>
  <si>
    <t>539279706</t>
  </si>
  <si>
    <t>42</t>
  </si>
  <si>
    <t>34111030</t>
  </si>
  <si>
    <t>kabel silový s Cu jádrem 1kV 3x1,5mm2</t>
  </si>
  <si>
    <t>-1809114703</t>
  </si>
  <si>
    <t>"kabel v stožáru h=6m"6*9*1,03</t>
  </si>
  <si>
    <t>43</t>
  </si>
  <si>
    <t>998741101</t>
  </si>
  <si>
    <t>Přesun hmot tonážní pro silnoproud v objektech v do 6 m</t>
  </si>
  <si>
    <t>812927365</t>
  </si>
  <si>
    <t>Přesun hmot pro silnoproud stanovený z hmotnosti přesunovaného materiálu vodorovná dopravní vzdálenost do 50 m v objektech výšky do 6 m</t>
  </si>
  <si>
    <t>1,706</t>
  </si>
  <si>
    <t>VRN</t>
  </si>
  <si>
    <t>Vedlejší rozpočtové náklady</t>
  </si>
  <si>
    <t>VRN1</t>
  </si>
  <si>
    <t>Průzkumné, geodetické a projektové práce</t>
  </si>
  <si>
    <t>44</t>
  </si>
  <si>
    <t>010001000</t>
  </si>
  <si>
    <t>…</t>
  </si>
  <si>
    <t>1024</t>
  </si>
  <si>
    <t>-1433644825</t>
  </si>
  <si>
    <t>45</t>
  </si>
  <si>
    <t>012303000</t>
  </si>
  <si>
    <t>Geodetické práce po výstavbě</t>
  </si>
  <si>
    <t>961303166</t>
  </si>
  <si>
    <t>46</t>
  </si>
  <si>
    <t>013254000</t>
  </si>
  <si>
    <t>Dokumentace skutečného provedení stavby</t>
  </si>
  <si>
    <t>1184499813</t>
  </si>
  <si>
    <t>VRN3</t>
  </si>
  <si>
    <t>Zařízení staveniště</t>
  </si>
  <si>
    <t>47</t>
  </si>
  <si>
    <t>030001000</t>
  </si>
  <si>
    <t>112772082</t>
  </si>
  <si>
    <t>48</t>
  </si>
  <si>
    <t>034303000</t>
  </si>
  <si>
    <t>Dopravní značení na staveništi</t>
  </si>
  <si>
    <t>1957503652</t>
  </si>
  <si>
    <t>VRN4</t>
  </si>
  <si>
    <t>Inženýrská činnost</t>
  </si>
  <si>
    <t>49</t>
  </si>
  <si>
    <t>043002000</t>
  </si>
  <si>
    <t>Zkoušky a ostatní měření</t>
  </si>
  <si>
    <t>-267294501</t>
  </si>
  <si>
    <t>50</t>
  </si>
  <si>
    <t>044002000</t>
  </si>
  <si>
    <t>Revize</t>
  </si>
  <si>
    <t>-1121991431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</si>
</sst>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34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19021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Vežejné osvětlení v ul. Vilová, Litvínov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Litvínov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2. 3. 2020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Litvínov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MESSOR s.r.o.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36</v>
      </c>
      <c r="AJ90" s="40"/>
      <c r="AK90" s="40"/>
      <c r="AL90" s="40"/>
      <c r="AM90" s="80" t="str">
        <f>IF(E20="","",E20)</f>
        <v>MESSOR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'19021 - SO.01 - Veřejné o...'!J30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'19021 - SO.01 - Veřejné o...'!P130</f>
        <v>0</v>
      </c>
      <c r="AV95" s="128">
        <f>'19021 - SO.01 - Veřejné o...'!J33</f>
        <v>0</v>
      </c>
      <c r="AW95" s="128">
        <f>'19021 - SO.01 - Veřejné o...'!J34</f>
        <v>0</v>
      </c>
      <c r="AX95" s="128">
        <f>'19021 - SO.01 - Veřejné o...'!J35</f>
        <v>0</v>
      </c>
      <c r="AY95" s="128">
        <f>'19021 - SO.01 - Veřejné o...'!J36</f>
        <v>0</v>
      </c>
      <c r="AZ95" s="128">
        <f>'19021 - SO.01 - Veřejné o...'!F33</f>
        <v>0</v>
      </c>
      <c r="BA95" s="128">
        <f>'19021 - SO.01 - Veřejné o...'!F34</f>
        <v>0</v>
      </c>
      <c r="BB95" s="128">
        <f>'19021 - SO.01 - Veřejné o...'!F35</f>
        <v>0</v>
      </c>
      <c r="BC95" s="128">
        <f>'19021 - SO.01 - Veřejné o...'!F36</f>
        <v>0</v>
      </c>
      <c r="BD95" s="130">
        <f>'19021 - SO.01 - Veřejné o...'!F37</f>
        <v>0</v>
      </c>
      <c r="BE95" s="7"/>
      <c r="BT95" s="131" t="s">
        <v>85</v>
      </c>
      <c r="BV95" s="131" t="s">
        <v>80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9021 - SO.01 - Veřejné 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87</v>
      </c>
    </row>
    <row r="4" spans="2:46" s="1" customFormat="1" ht="24.95" customHeight="1">
      <c r="B4" s="20"/>
      <c r="D4" s="136" t="s">
        <v>88</v>
      </c>
      <c r="I4" s="132"/>
      <c r="L4" s="20"/>
      <c r="M4" s="137" t="s">
        <v>10</v>
      </c>
      <c r="AT4" s="17" t="s">
        <v>4</v>
      </c>
    </row>
    <row r="5" spans="2:12" s="1" customFormat="1" ht="6.95" customHeight="1">
      <c r="B5" s="20"/>
      <c r="I5" s="132"/>
      <c r="L5" s="20"/>
    </row>
    <row r="6" spans="2:12" s="1" customFormat="1" ht="12" customHeight="1">
      <c r="B6" s="20"/>
      <c r="D6" s="138" t="s">
        <v>16</v>
      </c>
      <c r="I6" s="132"/>
      <c r="L6" s="20"/>
    </row>
    <row r="7" spans="2:12" s="1" customFormat="1" ht="16.5" customHeight="1">
      <c r="B7" s="20"/>
      <c r="E7" s="139" t="str">
        <f>'Rekapitulace stavby'!K6</f>
        <v>Vežejné osvětlení v ul. Vilová, Litvínov</v>
      </c>
      <c r="F7" s="138"/>
      <c r="G7" s="138"/>
      <c r="H7" s="138"/>
      <c r="I7" s="132"/>
      <c r="L7" s="20"/>
    </row>
    <row r="8" spans="1:31" s="2" customFormat="1" ht="12" customHeight="1">
      <c r="A8" s="38"/>
      <c r="B8" s="44"/>
      <c r="C8" s="38"/>
      <c r="D8" s="138" t="s">
        <v>89</v>
      </c>
      <c r="E8" s="38"/>
      <c r="F8" s="38"/>
      <c r="G8" s="38"/>
      <c r="H8" s="38"/>
      <c r="I8" s="140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1" t="s">
        <v>90</v>
      </c>
      <c r="F9" s="38"/>
      <c r="G9" s="38"/>
      <c r="H9" s="38"/>
      <c r="I9" s="140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0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8" t="s">
        <v>18</v>
      </c>
      <c r="E11" s="38"/>
      <c r="F11" s="142" t="s">
        <v>1</v>
      </c>
      <c r="G11" s="38"/>
      <c r="H11" s="38"/>
      <c r="I11" s="143" t="s">
        <v>19</v>
      </c>
      <c r="J11" s="142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8" t="s">
        <v>20</v>
      </c>
      <c r="E12" s="38"/>
      <c r="F12" s="142" t="s">
        <v>21</v>
      </c>
      <c r="G12" s="38"/>
      <c r="H12" s="38"/>
      <c r="I12" s="143" t="s">
        <v>22</v>
      </c>
      <c r="J12" s="144" t="str">
        <f>'Rekapitulace stavby'!AN8</f>
        <v>2. 3. 2020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0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8" t="s">
        <v>24</v>
      </c>
      <c r="E14" s="38"/>
      <c r="F14" s="38"/>
      <c r="G14" s="38"/>
      <c r="H14" s="38"/>
      <c r="I14" s="143" t="s">
        <v>25</v>
      </c>
      <c r="J14" s="142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2" t="s">
        <v>27</v>
      </c>
      <c r="F15" s="38"/>
      <c r="G15" s="38"/>
      <c r="H15" s="38"/>
      <c r="I15" s="143" t="s">
        <v>28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0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8" t="s">
        <v>29</v>
      </c>
      <c r="E17" s="38"/>
      <c r="F17" s="38"/>
      <c r="G17" s="38"/>
      <c r="H17" s="38"/>
      <c r="I17" s="143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2"/>
      <c r="G18" s="142"/>
      <c r="H18" s="142"/>
      <c r="I18" s="143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0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8" t="s">
        <v>31</v>
      </c>
      <c r="E20" s="38"/>
      <c r="F20" s="38"/>
      <c r="G20" s="38"/>
      <c r="H20" s="38"/>
      <c r="I20" s="143" t="s">
        <v>25</v>
      </c>
      <c r="J20" s="142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2" t="s">
        <v>33</v>
      </c>
      <c r="F21" s="38"/>
      <c r="G21" s="38"/>
      <c r="H21" s="38"/>
      <c r="I21" s="143" t="s">
        <v>28</v>
      </c>
      <c r="J21" s="142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0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8" t="s">
        <v>36</v>
      </c>
      <c r="E23" s="38"/>
      <c r="F23" s="38"/>
      <c r="G23" s="38"/>
      <c r="H23" s="38"/>
      <c r="I23" s="143" t="s">
        <v>25</v>
      </c>
      <c r="J23" s="142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2" t="s">
        <v>33</v>
      </c>
      <c r="F24" s="38"/>
      <c r="G24" s="38"/>
      <c r="H24" s="38"/>
      <c r="I24" s="143" t="s">
        <v>28</v>
      </c>
      <c r="J24" s="142" t="s">
        <v>34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0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8" t="s">
        <v>37</v>
      </c>
      <c r="E26" s="38"/>
      <c r="F26" s="38"/>
      <c r="G26" s="38"/>
      <c r="H26" s="38"/>
      <c r="I26" s="140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0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1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140"/>
      <c r="J30" s="153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1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5" t="s">
        <v>39</v>
      </c>
      <c r="J32" s="154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6" t="s">
        <v>42</v>
      </c>
      <c r="E33" s="138" t="s">
        <v>43</v>
      </c>
      <c r="F33" s="157">
        <f>ROUND((SUM(BE130:BE380)),2)</f>
        <v>0</v>
      </c>
      <c r="G33" s="38"/>
      <c r="H33" s="38"/>
      <c r="I33" s="158">
        <v>0.21</v>
      </c>
      <c r="J33" s="157">
        <f>ROUND(((SUM(BE130:BE380))*I33),2)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8" t="s">
        <v>44</v>
      </c>
      <c r="F34" s="157">
        <f>ROUND((SUM(BF130:BF380)),2)</f>
        <v>0</v>
      </c>
      <c r="G34" s="38"/>
      <c r="H34" s="38"/>
      <c r="I34" s="158">
        <v>0.15</v>
      </c>
      <c r="J34" s="157">
        <f>ROUND(((SUM(BF130:BF380))*I34),2)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8" t="s">
        <v>45</v>
      </c>
      <c r="F35" s="157">
        <f>ROUND((SUM(BG130:BG380)),2)</f>
        <v>0</v>
      </c>
      <c r="G35" s="38"/>
      <c r="H35" s="38"/>
      <c r="I35" s="158">
        <v>0.21</v>
      </c>
      <c r="J35" s="157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8" t="s">
        <v>46</v>
      </c>
      <c r="F36" s="157">
        <f>ROUND((SUM(BH130:BH380)),2)</f>
        <v>0</v>
      </c>
      <c r="G36" s="38"/>
      <c r="H36" s="38"/>
      <c r="I36" s="158">
        <v>0.15</v>
      </c>
      <c r="J36" s="157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8" t="s">
        <v>47</v>
      </c>
      <c r="F37" s="157">
        <f>ROUND((SUM(BI130:BI380)),2)</f>
        <v>0</v>
      </c>
      <c r="G37" s="38"/>
      <c r="H37" s="38"/>
      <c r="I37" s="158">
        <v>0</v>
      </c>
      <c r="J37" s="157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0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9"/>
      <c r="D39" s="160" t="s">
        <v>48</v>
      </c>
      <c r="E39" s="161"/>
      <c r="F39" s="161"/>
      <c r="G39" s="162" t="s">
        <v>49</v>
      </c>
      <c r="H39" s="163" t="s">
        <v>50</v>
      </c>
      <c r="I39" s="164"/>
      <c r="J39" s="165">
        <f>SUM(J30:J37)</f>
        <v>0</v>
      </c>
      <c r="K39" s="166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0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2"/>
      <c r="L41" s="20"/>
    </row>
    <row r="42" spans="2:12" s="1" customFormat="1" ht="14.4" customHeight="1">
      <c r="B42" s="20"/>
      <c r="I42" s="132"/>
      <c r="L42" s="20"/>
    </row>
    <row r="43" spans="2:12" s="1" customFormat="1" ht="14.4" customHeight="1">
      <c r="B43" s="20"/>
      <c r="I43" s="132"/>
      <c r="L43" s="20"/>
    </row>
    <row r="44" spans="2:12" s="1" customFormat="1" ht="14.4" customHeight="1">
      <c r="B44" s="20"/>
      <c r="I44" s="132"/>
      <c r="L44" s="20"/>
    </row>
    <row r="45" spans="2:12" s="1" customFormat="1" ht="14.4" customHeight="1">
      <c r="B45" s="20"/>
      <c r="I45" s="132"/>
      <c r="L45" s="20"/>
    </row>
    <row r="46" spans="2:12" s="1" customFormat="1" ht="14.4" customHeight="1">
      <c r="B46" s="20"/>
      <c r="I46" s="132"/>
      <c r="L46" s="20"/>
    </row>
    <row r="47" spans="2:12" s="1" customFormat="1" ht="14.4" customHeight="1">
      <c r="B47" s="20"/>
      <c r="I47" s="132"/>
      <c r="L47" s="20"/>
    </row>
    <row r="48" spans="2:12" s="1" customFormat="1" ht="14.4" customHeight="1">
      <c r="B48" s="20"/>
      <c r="I48" s="132"/>
      <c r="L48" s="20"/>
    </row>
    <row r="49" spans="2:12" s="1" customFormat="1" ht="14.4" customHeight="1">
      <c r="B49" s="20"/>
      <c r="I49" s="132"/>
      <c r="L49" s="20"/>
    </row>
    <row r="50" spans="2:12" s="2" customFormat="1" ht="14.4" customHeight="1">
      <c r="B50" s="63"/>
      <c r="D50" s="167" t="s">
        <v>51</v>
      </c>
      <c r="E50" s="168"/>
      <c r="F50" s="168"/>
      <c r="G50" s="167" t="s">
        <v>52</v>
      </c>
      <c r="H50" s="168"/>
      <c r="I50" s="169"/>
      <c r="J50" s="168"/>
      <c r="K50" s="16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0" t="s">
        <v>53</v>
      </c>
      <c r="E61" s="171"/>
      <c r="F61" s="172" t="s">
        <v>54</v>
      </c>
      <c r="G61" s="170" t="s">
        <v>53</v>
      </c>
      <c r="H61" s="171"/>
      <c r="I61" s="173"/>
      <c r="J61" s="174" t="s">
        <v>54</v>
      </c>
      <c r="K61" s="171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7" t="s">
        <v>55</v>
      </c>
      <c r="E65" s="175"/>
      <c r="F65" s="175"/>
      <c r="G65" s="167" t="s">
        <v>56</v>
      </c>
      <c r="H65" s="175"/>
      <c r="I65" s="176"/>
      <c r="J65" s="175"/>
      <c r="K65" s="17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0" t="s">
        <v>53</v>
      </c>
      <c r="E76" s="171"/>
      <c r="F76" s="172" t="s">
        <v>54</v>
      </c>
      <c r="G76" s="170" t="s">
        <v>53</v>
      </c>
      <c r="H76" s="171"/>
      <c r="I76" s="173"/>
      <c r="J76" s="174" t="s">
        <v>54</v>
      </c>
      <c r="K76" s="171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7"/>
      <c r="C77" s="178"/>
      <c r="D77" s="178"/>
      <c r="E77" s="178"/>
      <c r="F77" s="178"/>
      <c r="G77" s="178"/>
      <c r="H77" s="178"/>
      <c r="I77" s="179"/>
      <c r="J77" s="178"/>
      <c r="K77" s="178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0"/>
      <c r="C81" s="181"/>
      <c r="D81" s="181"/>
      <c r="E81" s="181"/>
      <c r="F81" s="181"/>
      <c r="G81" s="181"/>
      <c r="H81" s="181"/>
      <c r="I81" s="182"/>
      <c r="J81" s="181"/>
      <c r="K81" s="181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1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Vežejné osvětlení v ul. Vilová, Litvínov</v>
      </c>
      <c r="F85" s="32"/>
      <c r="G85" s="32"/>
      <c r="H85" s="32"/>
      <c r="I85" s="1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19021 - SO.01 - Veřejné osvětlení</v>
      </c>
      <c r="F87" s="40"/>
      <c r="G87" s="40"/>
      <c r="H87" s="40"/>
      <c r="I87" s="1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Litvínov</v>
      </c>
      <c r="G89" s="40"/>
      <c r="H89" s="40"/>
      <c r="I89" s="143" t="s">
        <v>22</v>
      </c>
      <c r="J89" s="79" t="str">
        <f>IF(J12="","",J12)</f>
        <v>2. 3. 2020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Litvínov</v>
      </c>
      <c r="G91" s="40"/>
      <c r="H91" s="40"/>
      <c r="I91" s="143" t="s">
        <v>31</v>
      </c>
      <c r="J91" s="36" t="str">
        <f>E21</f>
        <v>MESSOR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3" t="s">
        <v>36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92</v>
      </c>
      <c r="D94" s="185"/>
      <c r="E94" s="185"/>
      <c r="F94" s="185"/>
      <c r="G94" s="185"/>
      <c r="H94" s="185"/>
      <c r="I94" s="186"/>
      <c r="J94" s="187" t="s">
        <v>93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94</v>
      </c>
      <c r="D96" s="40"/>
      <c r="E96" s="40"/>
      <c r="F96" s="40"/>
      <c r="G96" s="40"/>
      <c r="H96" s="40"/>
      <c r="I96" s="1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89"/>
      <c r="C97" s="190"/>
      <c r="D97" s="191" t="s">
        <v>96</v>
      </c>
      <c r="E97" s="192"/>
      <c r="F97" s="192"/>
      <c r="G97" s="192"/>
      <c r="H97" s="192"/>
      <c r="I97" s="193"/>
      <c r="J97" s="194">
        <f>J131</f>
        <v>0</v>
      </c>
      <c r="K97" s="190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97"/>
      <c r="D98" s="198" t="s">
        <v>97</v>
      </c>
      <c r="E98" s="199"/>
      <c r="F98" s="199"/>
      <c r="G98" s="199"/>
      <c r="H98" s="199"/>
      <c r="I98" s="200"/>
      <c r="J98" s="201">
        <f>J132</f>
        <v>0</v>
      </c>
      <c r="K98" s="197"/>
      <c r="L98" s="20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97"/>
      <c r="D99" s="198" t="s">
        <v>98</v>
      </c>
      <c r="E99" s="199"/>
      <c r="F99" s="199"/>
      <c r="G99" s="199"/>
      <c r="H99" s="199"/>
      <c r="I99" s="200"/>
      <c r="J99" s="201">
        <f>J197</f>
        <v>0</v>
      </c>
      <c r="K99" s="197"/>
      <c r="L99" s="20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97"/>
      <c r="D100" s="198" t="s">
        <v>99</v>
      </c>
      <c r="E100" s="199"/>
      <c r="F100" s="199"/>
      <c r="G100" s="199"/>
      <c r="H100" s="199"/>
      <c r="I100" s="200"/>
      <c r="J100" s="201">
        <f>J203</f>
        <v>0</v>
      </c>
      <c r="K100" s="197"/>
      <c r="L100" s="20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97"/>
      <c r="D101" s="198" t="s">
        <v>100</v>
      </c>
      <c r="E101" s="199"/>
      <c r="F101" s="199"/>
      <c r="G101" s="199"/>
      <c r="H101" s="199"/>
      <c r="I101" s="200"/>
      <c r="J101" s="201">
        <f>J210</f>
        <v>0</v>
      </c>
      <c r="K101" s="197"/>
      <c r="L101" s="20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97"/>
      <c r="D102" s="198" t="s">
        <v>101</v>
      </c>
      <c r="E102" s="199"/>
      <c r="F102" s="199"/>
      <c r="G102" s="199"/>
      <c r="H102" s="199"/>
      <c r="I102" s="200"/>
      <c r="J102" s="201">
        <f>J234</f>
        <v>0</v>
      </c>
      <c r="K102" s="197"/>
      <c r="L102" s="20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97"/>
      <c r="D103" s="198" t="s">
        <v>102</v>
      </c>
      <c r="E103" s="199"/>
      <c r="F103" s="199"/>
      <c r="G103" s="199"/>
      <c r="H103" s="199"/>
      <c r="I103" s="200"/>
      <c r="J103" s="201">
        <f>J240</f>
        <v>0</v>
      </c>
      <c r="K103" s="197"/>
      <c r="L103" s="20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97"/>
      <c r="D104" s="198" t="s">
        <v>103</v>
      </c>
      <c r="E104" s="199"/>
      <c r="F104" s="199"/>
      <c r="G104" s="199"/>
      <c r="H104" s="199"/>
      <c r="I104" s="200"/>
      <c r="J104" s="201">
        <f>J258</f>
        <v>0</v>
      </c>
      <c r="K104" s="197"/>
      <c r="L104" s="20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104</v>
      </c>
      <c r="E105" s="192"/>
      <c r="F105" s="192"/>
      <c r="G105" s="192"/>
      <c r="H105" s="192"/>
      <c r="I105" s="193"/>
      <c r="J105" s="194">
        <f>J261</f>
        <v>0</v>
      </c>
      <c r="K105" s="190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6"/>
      <c r="C106" s="197"/>
      <c r="D106" s="198" t="s">
        <v>105</v>
      </c>
      <c r="E106" s="199"/>
      <c r="F106" s="199"/>
      <c r="G106" s="199"/>
      <c r="H106" s="199"/>
      <c r="I106" s="200"/>
      <c r="J106" s="201">
        <f>J262</f>
        <v>0</v>
      </c>
      <c r="K106" s="197"/>
      <c r="L106" s="20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106</v>
      </c>
      <c r="E107" s="192"/>
      <c r="F107" s="192"/>
      <c r="G107" s="192"/>
      <c r="H107" s="192"/>
      <c r="I107" s="193"/>
      <c r="J107" s="194">
        <f>J363</f>
        <v>0</v>
      </c>
      <c r="K107" s="190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6"/>
      <c r="C108" s="197"/>
      <c r="D108" s="198" t="s">
        <v>107</v>
      </c>
      <c r="E108" s="199"/>
      <c r="F108" s="199"/>
      <c r="G108" s="199"/>
      <c r="H108" s="199"/>
      <c r="I108" s="200"/>
      <c r="J108" s="201">
        <f>J364</f>
        <v>0</v>
      </c>
      <c r="K108" s="197"/>
      <c r="L108" s="20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97"/>
      <c r="D109" s="198" t="s">
        <v>108</v>
      </c>
      <c r="E109" s="199"/>
      <c r="F109" s="199"/>
      <c r="G109" s="199"/>
      <c r="H109" s="199"/>
      <c r="I109" s="200"/>
      <c r="J109" s="201">
        <f>J371</f>
        <v>0</v>
      </c>
      <c r="K109" s="197"/>
      <c r="L109" s="20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97"/>
      <c r="D110" s="198" t="s">
        <v>109</v>
      </c>
      <c r="E110" s="199"/>
      <c r="F110" s="199"/>
      <c r="G110" s="199"/>
      <c r="H110" s="199"/>
      <c r="I110" s="200"/>
      <c r="J110" s="201">
        <f>J376</f>
        <v>0</v>
      </c>
      <c r="K110" s="197"/>
      <c r="L110" s="20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1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179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182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110</v>
      </c>
      <c r="D117" s="40"/>
      <c r="E117" s="40"/>
      <c r="F117" s="40"/>
      <c r="G117" s="40"/>
      <c r="H117" s="40"/>
      <c r="I117" s="1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1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83" t="str">
        <f>E7</f>
        <v>Vežejné osvětlení v ul. Vilová, Litvínov</v>
      </c>
      <c r="F120" s="32"/>
      <c r="G120" s="32"/>
      <c r="H120" s="32"/>
      <c r="I120" s="1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89</v>
      </c>
      <c r="D121" s="40"/>
      <c r="E121" s="40"/>
      <c r="F121" s="40"/>
      <c r="G121" s="40"/>
      <c r="H121" s="40"/>
      <c r="I121" s="1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19021 - SO.01 - Veřejné osvětlení</v>
      </c>
      <c r="F122" s="40"/>
      <c r="G122" s="40"/>
      <c r="H122" s="40"/>
      <c r="I122" s="1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Litvínov</v>
      </c>
      <c r="G124" s="40"/>
      <c r="H124" s="40"/>
      <c r="I124" s="143" t="s">
        <v>22</v>
      </c>
      <c r="J124" s="79" t="str">
        <f>IF(J12="","",J12)</f>
        <v>2. 3. 2020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>Město Litvínov</v>
      </c>
      <c r="G126" s="40"/>
      <c r="H126" s="40"/>
      <c r="I126" s="143" t="s">
        <v>31</v>
      </c>
      <c r="J126" s="36" t="str">
        <f>E21</f>
        <v>MESSOR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29</v>
      </c>
      <c r="D127" s="40"/>
      <c r="E127" s="40"/>
      <c r="F127" s="27" t="str">
        <f>IF(E18="","",E18)</f>
        <v>Vyplň údaj</v>
      </c>
      <c r="G127" s="40"/>
      <c r="H127" s="40"/>
      <c r="I127" s="143" t="s">
        <v>36</v>
      </c>
      <c r="J127" s="36" t="str">
        <f>E24</f>
        <v>MESSOR s.r.o.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03"/>
      <c r="B129" s="204"/>
      <c r="C129" s="205" t="s">
        <v>111</v>
      </c>
      <c r="D129" s="206" t="s">
        <v>63</v>
      </c>
      <c r="E129" s="206" t="s">
        <v>59</v>
      </c>
      <c r="F129" s="206" t="s">
        <v>60</v>
      </c>
      <c r="G129" s="206" t="s">
        <v>112</v>
      </c>
      <c r="H129" s="206" t="s">
        <v>113</v>
      </c>
      <c r="I129" s="207" t="s">
        <v>114</v>
      </c>
      <c r="J129" s="206" t="s">
        <v>93</v>
      </c>
      <c r="K129" s="208" t="s">
        <v>115</v>
      </c>
      <c r="L129" s="209"/>
      <c r="M129" s="100" t="s">
        <v>1</v>
      </c>
      <c r="N129" s="101" t="s">
        <v>42</v>
      </c>
      <c r="O129" s="101" t="s">
        <v>116</v>
      </c>
      <c r="P129" s="101" t="s">
        <v>117</v>
      </c>
      <c r="Q129" s="101" t="s">
        <v>118</v>
      </c>
      <c r="R129" s="101" t="s">
        <v>119</v>
      </c>
      <c r="S129" s="101" t="s">
        <v>120</v>
      </c>
      <c r="T129" s="102" t="s">
        <v>121</v>
      </c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</row>
    <row r="130" spans="1:63" s="2" customFormat="1" ht="22.8" customHeight="1">
      <c r="A130" s="38"/>
      <c r="B130" s="39"/>
      <c r="C130" s="107" t="s">
        <v>122</v>
      </c>
      <c r="D130" s="40"/>
      <c r="E130" s="40"/>
      <c r="F130" s="40"/>
      <c r="G130" s="40"/>
      <c r="H130" s="40"/>
      <c r="I130" s="140"/>
      <c r="J130" s="210">
        <f>BK130</f>
        <v>0</v>
      </c>
      <c r="K130" s="40"/>
      <c r="L130" s="44"/>
      <c r="M130" s="103"/>
      <c r="N130" s="211"/>
      <c r="O130" s="104"/>
      <c r="P130" s="212">
        <f>P131+P261+P363</f>
        <v>0</v>
      </c>
      <c r="Q130" s="104"/>
      <c r="R130" s="212">
        <f>R131+R261+R363</f>
        <v>51.87713879</v>
      </c>
      <c r="S130" s="104"/>
      <c r="T130" s="213">
        <f>T131+T261+T363</f>
        <v>12.156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77</v>
      </c>
      <c r="AU130" s="17" t="s">
        <v>95</v>
      </c>
      <c r="BK130" s="214">
        <f>BK131+BK261+BK363</f>
        <v>0</v>
      </c>
    </row>
    <row r="131" spans="1:63" s="12" customFormat="1" ht="25.9" customHeight="1">
      <c r="A131" s="12"/>
      <c r="B131" s="215"/>
      <c r="C131" s="216"/>
      <c r="D131" s="217" t="s">
        <v>77</v>
      </c>
      <c r="E131" s="218" t="s">
        <v>123</v>
      </c>
      <c r="F131" s="218" t="s">
        <v>124</v>
      </c>
      <c r="G131" s="216"/>
      <c r="H131" s="216"/>
      <c r="I131" s="219"/>
      <c r="J131" s="220">
        <f>BK131</f>
        <v>0</v>
      </c>
      <c r="K131" s="216"/>
      <c r="L131" s="221"/>
      <c r="M131" s="222"/>
      <c r="N131" s="223"/>
      <c r="O131" s="223"/>
      <c r="P131" s="224">
        <f>P132+P197+P203+P210+P234+P240+P258</f>
        <v>0</v>
      </c>
      <c r="Q131" s="223"/>
      <c r="R131" s="224">
        <f>R132+R197+R203+R210+R234+R240+R258</f>
        <v>50.171099999999996</v>
      </c>
      <c r="S131" s="223"/>
      <c r="T131" s="225">
        <f>T132+T197+T203+T210+T234+T240+T258</f>
        <v>12.156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6" t="s">
        <v>85</v>
      </c>
      <c r="AT131" s="227" t="s">
        <v>77</v>
      </c>
      <c r="AU131" s="227" t="s">
        <v>78</v>
      </c>
      <c r="AY131" s="226" t="s">
        <v>125</v>
      </c>
      <c r="BK131" s="228">
        <f>BK132+BK197+BK203+BK210+BK234+BK240+BK258</f>
        <v>0</v>
      </c>
    </row>
    <row r="132" spans="1:63" s="12" customFormat="1" ht="22.8" customHeight="1">
      <c r="A132" s="12"/>
      <c r="B132" s="215"/>
      <c r="C132" s="216"/>
      <c r="D132" s="217" t="s">
        <v>77</v>
      </c>
      <c r="E132" s="229" t="s">
        <v>85</v>
      </c>
      <c r="F132" s="229" t="s">
        <v>126</v>
      </c>
      <c r="G132" s="216"/>
      <c r="H132" s="216"/>
      <c r="I132" s="219"/>
      <c r="J132" s="230">
        <f>BK132</f>
        <v>0</v>
      </c>
      <c r="K132" s="216"/>
      <c r="L132" s="221"/>
      <c r="M132" s="222"/>
      <c r="N132" s="223"/>
      <c r="O132" s="223"/>
      <c r="P132" s="224">
        <f>SUM(P133:P196)</f>
        <v>0</v>
      </c>
      <c r="Q132" s="223"/>
      <c r="R132" s="224">
        <f>SUM(R133:R196)</f>
        <v>49.653</v>
      </c>
      <c r="S132" s="223"/>
      <c r="T132" s="225">
        <f>SUM(T133:T196)</f>
        <v>12.156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6" t="s">
        <v>85</v>
      </c>
      <c r="AT132" s="227" t="s">
        <v>77</v>
      </c>
      <c r="AU132" s="227" t="s">
        <v>85</v>
      </c>
      <c r="AY132" s="226" t="s">
        <v>125</v>
      </c>
      <c r="BK132" s="228">
        <f>SUM(BK133:BK196)</f>
        <v>0</v>
      </c>
    </row>
    <row r="133" spans="1:65" s="2" customFormat="1" ht="16.5" customHeight="1">
      <c r="A133" s="38"/>
      <c r="B133" s="39"/>
      <c r="C133" s="231" t="s">
        <v>85</v>
      </c>
      <c r="D133" s="231" t="s">
        <v>127</v>
      </c>
      <c r="E133" s="232" t="s">
        <v>128</v>
      </c>
      <c r="F133" s="233" t="s">
        <v>129</v>
      </c>
      <c r="G133" s="234" t="s">
        <v>130</v>
      </c>
      <c r="H133" s="235">
        <v>5</v>
      </c>
      <c r="I133" s="236"/>
      <c r="J133" s="237">
        <f>ROUND(I133*H133,2)</f>
        <v>0</v>
      </c>
      <c r="K133" s="233" t="s">
        <v>131</v>
      </c>
      <c r="L133" s="44"/>
      <c r="M133" s="238" t="s">
        <v>1</v>
      </c>
      <c r="N133" s="239" t="s">
        <v>43</v>
      </c>
      <c r="O133" s="91"/>
      <c r="P133" s="240">
        <f>O133*H133</f>
        <v>0</v>
      </c>
      <c r="Q133" s="240">
        <v>0</v>
      </c>
      <c r="R133" s="240">
        <f>Q133*H133</f>
        <v>0</v>
      </c>
      <c r="S133" s="240">
        <v>0.26</v>
      </c>
      <c r="T133" s="241">
        <f>S133*H133</f>
        <v>1.3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2" t="s">
        <v>132</v>
      </c>
      <c r="AT133" s="242" t="s">
        <v>127</v>
      </c>
      <c r="AU133" s="242" t="s">
        <v>87</v>
      </c>
      <c r="AY133" s="17" t="s">
        <v>125</v>
      </c>
      <c r="BE133" s="243">
        <f>IF(N133="základní",J133,0)</f>
        <v>0</v>
      </c>
      <c r="BF133" s="243">
        <f>IF(N133="snížená",J133,0)</f>
        <v>0</v>
      </c>
      <c r="BG133" s="243">
        <f>IF(N133="zákl. přenesená",J133,0)</f>
        <v>0</v>
      </c>
      <c r="BH133" s="243">
        <f>IF(N133="sníž. přenesená",J133,0)</f>
        <v>0</v>
      </c>
      <c r="BI133" s="243">
        <f>IF(N133="nulová",J133,0)</f>
        <v>0</v>
      </c>
      <c r="BJ133" s="17" t="s">
        <v>85</v>
      </c>
      <c r="BK133" s="243">
        <f>ROUND(I133*H133,2)</f>
        <v>0</v>
      </c>
      <c r="BL133" s="17" t="s">
        <v>132</v>
      </c>
      <c r="BM133" s="242" t="s">
        <v>133</v>
      </c>
    </row>
    <row r="134" spans="1:47" s="2" customFormat="1" ht="12">
      <c r="A134" s="38"/>
      <c r="B134" s="39"/>
      <c r="C134" s="40"/>
      <c r="D134" s="244" t="s">
        <v>134</v>
      </c>
      <c r="E134" s="40"/>
      <c r="F134" s="245" t="s">
        <v>135</v>
      </c>
      <c r="G134" s="40"/>
      <c r="H134" s="40"/>
      <c r="I134" s="140"/>
      <c r="J134" s="40"/>
      <c r="K134" s="40"/>
      <c r="L134" s="44"/>
      <c r="M134" s="246"/>
      <c r="N134" s="247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134</v>
      </c>
      <c r="AU134" s="17" t="s">
        <v>87</v>
      </c>
    </row>
    <row r="135" spans="1:51" s="13" customFormat="1" ht="12">
      <c r="A135" s="13"/>
      <c r="B135" s="248"/>
      <c r="C135" s="249"/>
      <c r="D135" s="244" t="s">
        <v>136</v>
      </c>
      <c r="E135" s="250" t="s">
        <v>1</v>
      </c>
      <c r="F135" s="251" t="s">
        <v>137</v>
      </c>
      <c r="G135" s="249"/>
      <c r="H135" s="250" t="s">
        <v>1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136</v>
      </c>
      <c r="AU135" s="257" t="s">
        <v>87</v>
      </c>
      <c r="AV135" s="13" t="s">
        <v>85</v>
      </c>
      <c r="AW135" s="13" t="s">
        <v>35</v>
      </c>
      <c r="AX135" s="13" t="s">
        <v>78</v>
      </c>
      <c r="AY135" s="257" t="s">
        <v>125</v>
      </c>
    </row>
    <row r="136" spans="1:51" s="14" customFormat="1" ht="12">
      <c r="A136" s="14"/>
      <c r="B136" s="258"/>
      <c r="C136" s="259"/>
      <c r="D136" s="244" t="s">
        <v>136</v>
      </c>
      <c r="E136" s="260" t="s">
        <v>1</v>
      </c>
      <c r="F136" s="261" t="s">
        <v>138</v>
      </c>
      <c r="G136" s="259"/>
      <c r="H136" s="262">
        <v>5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8" t="s">
        <v>136</v>
      </c>
      <c r="AU136" s="268" t="s">
        <v>87</v>
      </c>
      <c r="AV136" s="14" t="s">
        <v>87</v>
      </c>
      <c r="AW136" s="14" t="s">
        <v>35</v>
      </c>
      <c r="AX136" s="14" t="s">
        <v>78</v>
      </c>
      <c r="AY136" s="268" t="s">
        <v>125</v>
      </c>
    </row>
    <row r="137" spans="1:51" s="15" customFormat="1" ht="12">
      <c r="A137" s="15"/>
      <c r="B137" s="269"/>
      <c r="C137" s="270"/>
      <c r="D137" s="244" t="s">
        <v>136</v>
      </c>
      <c r="E137" s="271" t="s">
        <v>1</v>
      </c>
      <c r="F137" s="272" t="s">
        <v>139</v>
      </c>
      <c r="G137" s="270"/>
      <c r="H137" s="273">
        <v>5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9" t="s">
        <v>136</v>
      </c>
      <c r="AU137" s="279" t="s">
        <v>87</v>
      </c>
      <c r="AV137" s="15" t="s">
        <v>132</v>
      </c>
      <c r="AW137" s="15" t="s">
        <v>35</v>
      </c>
      <c r="AX137" s="15" t="s">
        <v>85</v>
      </c>
      <c r="AY137" s="279" t="s">
        <v>125</v>
      </c>
    </row>
    <row r="138" spans="1:65" s="2" customFormat="1" ht="16.5" customHeight="1">
      <c r="A138" s="38"/>
      <c r="B138" s="39"/>
      <c r="C138" s="231" t="s">
        <v>87</v>
      </c>
      <c r="D138" s="231" t="s">
        <v>127</v>
      </c>
      <c r="E138" s="232" t="s">
        <v>140</v>
      </c>
      <c r="F138" s="233" t="s">
        <v>141</v>
      </c>
      <c r="G138" s="234" t="s">
        <v>130</v>
      </c>
      <c r="H138" s="235">
        <v>14.6</v>
      </c>
      <c r="I138" s="236"/>
      <c r="J138" s="237">
        <f>ROUND(I138*H138,2)</f>
        <v>0</v>
      </c>
      <c r="K138" s="233" t="s">
        <v>131</v>
      </c>
      <c r="L138" s="44"/>
      <c r="M138" s="238" t="s">
        <v>1</v>
      </c>
      <c r="N138" s="239" t="s">
        <v>43</v>
      </c>
      <c r="O138" s="91"/>
      <c r="P138" s="240">
        <f>O138*H138</f>
        <v>0</v>
      </c>
      <c r="Q138" s="240">
        <v>0</v>
      </c>
      <c r="R138" s="240">
        <f>Q138*H138</f>
        <v>0</v>
      </c>
      <c r="S138" s="240">
        <v>0.22</v>
      </c>
      <c r="T138" s="241">
        <f>S138*H138</f>
        <v>3.2119999999999997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2" t="s">
        <v>132</v>
      </c>
      <c r="AT138" s="242" t="s">
        <v>127</v>
      </c>
      <c r="AU138" s="242" t="s">
        <v>87</v>
      </c>
      <c r="AY138" s="17" t="s">
        <v>125</v>
      </c>
      <c r="BE138" s="243">
        <f>IF(N138="základní",J138,0)</f>
        <v>0</v>
      </c>
      <c r="BF138" s="243">
        <f>IF(N138="snížená",J138,0)</f>
        <v>0</v>
      </c>
      <c r="BG138" s="243">
        <f>IF(N138="zákl. přenesená",J138,0)</f>
        <v>0</v>
      </c>
      <c r="BH138" s="243">
        <f>IF(N138="sníž. přenesená",J138,0)</f>
        <v>0</v>
      </c>
      <c r="BI138" s="243">
        <f>IF(N138="nulová",J138,0)</f>
        <v>0</v>
      </c>
      <c r="BJ138" s="17" t="s">
        <v>85</v>
      </c>
      <c r="BK138" s="243">
        <f>ROUND(I138*H138,2)</f>
        <v>0</v>
      </c>
      <c r="BL138" s="17" t="s">
        <v>132</v>
      </c>
      <c r="BM138" s="242" t="s">
        <v>142</v>
      </c>
    </row>
    <row r="139" spans="1:47" s="2" customFormat="1" ht="12">
      <c r="A139" s="38"/>
      <c r="B139" s="39"/>
      <c r="C139" s="40"/>
      <c r="D139" s="244" t="s">
        <v>134</v>
      </c>
      <c r="E139" s="40"/>
      <c r="F139" s="245" t="s">
        <v>143</v>
      </c>
      <c r="G139" s="40"/>
      <c r="H139" s="40"/>
      <c r="I139" s="140"/>
      <c r="J139" s="40"/>
      <c r="K139" s="40"/>
      <c r="L139" s="44"/>
      <c r="M139" s="246"/>
      <c r="N139" s="24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134</v>
      </c>
      <c r="AU139" s="17" t="s">
        <v>87</v>
      </c>
    </row>
    <row r="140" spans="1:51" s="13" customFormat="1" ht="12">
      <c r="A140" s="13"/>
      <c r="B140" s="248"/>
      <c r="C140" s="249"/>
      <c r="D140" s="244" t="s">
        <v>136</v>
      </c>
      <c r="E140" s="250" t="s">
        <v>1</v>
      </c>
      <c r="F140" s="251" t="s">
        <v>144</v>
      </c>
      <c r="G140" s="249"/>
      <c r="H140" s="250" t="s">
        <v>1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7" t="s">
        <v>136</v>
      </c>
      <c r="AU140" s="257" t="s">
        <v>87</v>
      </c>
      <c r="AV140" s="13" t="s">
        <v>85</v>
      </c>
      <c r="AW140" s="13" t="s">
        <v>35</v>
      </c>
      <c r="AX140" s="13" t="s">
        <v>78</v>
      </c>
      <c r="AY140" s="257" t="s">
        <v>125</v>
      </c>
    </row>
    <row r="141" spans="1:51" s="14" customFormat="1" ht="12">
      <c r="A141" s="14"/>
      <c r="B141" s="258"/>
      <c r="C141" s="259"/>
      <c r="D141" s="244" t="s">
        <v>136</v>
      </c>
      <c r="E141" s="260" t="s">
        <v>1</v>
      </c>
      <c r="F141" s="261" t="s">
        <v>145</v>
      </c>
      <c r="G141" s="259"/>
      <c r="H141" s="262">
        <v>14.6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8" t="s">
        <v>136</v>
      </c>
      <c r="AU141" s="268" t="s">
        <v>87</v>
      </c>
      <c r="AV141" s="14" t="s">
        <v>87</v>
      </c>
      <c r="AW141" s="14" t="s">
        <v>35</v>
      </c>
      <c r="AX141" s="14" t="s">
        <v>78</v>
      </c>
      <c r="AY141" s="268" t="s">
        <v>125</v>
      </c>
    </row>
    <row r="142" spans="1:51" s="15" customFormat="1" ht="12">
      <c r="A142" s="15"/>
      <c r="B142" s="269"/>
      <c r="C142" s="270"/>
      <c r="D142" s="244" t="s">
        <v>136</v>
      </c>
      <c r="E142" s="271" t="s">
        <v>1</v>
      </c>
      <c r="F142" s="272" t="s">
        <v>139</v>
      </c>
      <c r="G142" s="270"/>
      <c r="H142" s="273">
        <v>14.6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9" t="s">
        <v>136</v>
      </c>
      <c r="AU142" s="279" t="s">
        <v>87</v>
      </c>
      <c r="AV142" s="15" t="s">
        <v>132</v>
      </c>
      <c r="AW142" s="15" t="s">
        <v>35</v>
      </c>
      <c r="AX142" s="15" t="s">
        <v>85</v>
      </c>
      <c r="AY142" s="279" t="s">
        <v>125</v>
      </c>
    </row>
    <row r="143" spans="1:65" s="2" customFormat="1" ht="16.5" customHeight="1">
      <c r="A143" s="38"/>
      <c r="B143" s="39"/>
      <c r="C143" s="231" t="s">
        <v>146</v>
      </c>
      <c r="D143" s="231" t="s">
        <v>127</v>
      </c>
      <c r="E143" s="232" t="s">
        <v>147</v>
      </c>
      <c r="F143" s="233" t="s">
        <v>148</v>
      </c>
      <c r="G143" s="234" t="s">
        <v>149</v>
      </c>
      <c r="H143" s="235">
        <v>5.88</v>
      </c>
      <c r="I143" s="236"/>
      <c r="J143" s="237">
        <f>ROUND(I143*H143,2)</f>
        <v>0</v>
      </c>
      <c r="K143" s="233" t="s">
        <v>131</v>
      </c>
      <c r="L143" s="44"/>
      <c r="M143" s="238" t="s">
        <v>1</v>
      </c>
      <c r="N143" s="239" t="s">
        <v>43</v>
      </c>
      <c r="O143" s="91"/>
      <c r="P143" s="240">
        <f>O143*H143</f>
        <v>0</v>
      </c>
      <c r="Q143" s="240">
        <v>0</v>
      </c>
      <c r="R143" s="240">
        <f>Q143*H143</f>
        <v>0</v>
      </c>
      <c r="S143" s="240">
        <v>1.3</v>
      </c>
      <c r="T143" s="241">
        <f>S143*H143</f>
        <v>7.644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2" t="s">
        <v>132</v>
      </c>
      <c r="AT143" s="242" t="s">
        <v>127</v>
      </c>
      <c r="AU143" s="242" t="s">
        <v>87</v>
      </c>
      <c r="AY143" s="17" t="s">
        <v>125</v>
      </c>
      <c r="BE143" s="243">
        <f>IF(N143="základní",J143,0)</f>
        <v>0</v>
      </c>
      <c r="BF143" s="243">
        <f>IF(N143="snížená",J143,0)</f>
        <v>0</v>
      </c>
      <c r="BG143" s="243">
        <f>IF(N143="zákl. přenesená",J143,0)</f>
        <v>0</v>
      </c>
      <c r="BH143" s="243">
        <f>IF(N143="sníž. přenesená",J143,0)</f>
        <v>0</v>
      </c>
      <c r="BI143" s="243">
        <f>IF(N143="nulová",J143,0)</f>
        <v>0</v>
      </c>
      <c r="BJ143" s="17" t="s">
        <v>85</v>
      </c>
      <c r="BK143" s="243">
        <f>ROUND(I143*H143,2)</f>
        <v>0</v>
      </c>
      <c r="BL143" s="17" t="s">
        <v>132</v>
      </c>
      <c r="BM143" s="242" t="s">
        <v>150</v>
      </c>
    </row>
    <row r="144" spans="1:47" s="2" customFormat="1" ht="12">
      <c r="A144" s="38"/>
      <c r="B144" s="39"/>
      <c r="C144" s="40"/>
      <c r="D144" s="244" t="s">
        <v>134</v>
      </c>
      <c r="E144" s="40"/>
      <c r="F144" s="245" t="s">
        <v>151</v>
      </c>
      <c r="G144" s="40"/>
      <c r="H144" s="40"/>
      <c r="I144" s="140"/>
      <c r="J144" s="40"/>
      <c r="K144" s="40"/>
      <c r="L144" s="44"/>
      <c r="M144" s="246"/>
      <c r="N144" s="247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134</v>
      </c>
      <c r="AU144" s="17" t="s">
        <v>87</v>
      </c>
    </row>
    <row r="145" spans="1:51" s="13" customFormat="1" ht="12">
      <c r="A145" s="13"/>
      <c r="B145" s="248"/>
      <c r="C145" s="249"/>
      <c r="D145" s="244" t="s">
        <v>136</v>
      </c>
      <c r="E145" s="250" t="s">
        <v>1</v>
      </c>
      <c r="F145" s="251" t="s">
        <v>137</v>
      </c>
      <c r="G145" s="249"/>
      <c r="H145" s="250" t="s">
        <v>1</v>
      </c>
      <c r="I145" s="252"/>
      <c r="J145" s="249"/>
      <c r="K145" s="249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136</v>
      </c>
      <c r="AU145" s="257" t="s">
        <v>87</v>
      </c>
      <c r="AV145" s="13" t="s">
        <v>85</v>
      </c>
      <c r="AW145" s="13" t="s">
        <v>35</v>
      </c>
      <c r="AX145" s="13" t="s">
        <v>78</v>
      </c>
      <c r="AY145" s="257" t="s">
        <v>125</v>
      </c>
    </row>
    <row r="146" spans="1:51" s="14" customFormat="1" ht="12">
      <c r="A146" s="14"/>
      <c r="B146" s="258"/>
      <c r="C146" s="259"/>
      <c r="D146" s="244" t="s">
        <v>136</v>
      </c>
      <c r="E146" s="260" t="s">
        <v>1</v>
      </c>
      <c r="F146" s="261" t="s">
        <v>152</v>
      </c>
      <c r="G146" s="259"/>
      <c r="H146" s="262">
        <v>4.38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8" t="s">
        <v>136</v>
      </c>
      <c r="AU146" s="268" t="s">
        <v>87</v>
      </c>
      <c r="AV146" s="14" t="s">
        <v>87</v>
      </c>
      <c r="AW146" s="14" t="s">
        <v>35</v>
      </c>
      <c r="AX146" s="14" t="s">
        <v>78</v>
      </c>
      <c r="AY146" s="268" t="s">
        <v>125</v>
      </c>
    </row>
    <row r="147" spans="1:51" s="14" customFormat="1" ht="12">
      <c r="A147" s="14"/>
      <c r="B147" s="258"/>
      <c r="C147" s="259"/>
      <c r="D147" s="244" t="s">
        <v>136</v>
      </c>
      <c r="E147" s="260" t="s">
        <v>1</v>
      </c>
      <c r="F147" s="261" t="s">
        <v>153</v>
      </c>
      <c r="G147" s="259"/>
      <c r="H147" s="262">
        <v>1.5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8" t="s">
        <v>136</v>
      </c>
      <c r="AU147" s="268" t="s">
        <v>87</v>
      </c>
      <c r="AV147" s="14" t="s">
        <v>87</v>
      </c>
      <c r="AW147" s="14" t="s">
        <v>35</v>
      </c>
      <c r="AX147" s="14" t="s">
        <v>78</v>
      </c>
      <c r="AY147" s="268" t="s">
        <v>125</v>
      </c>
    </row>
    <row r="148" spans="1:51" s="15" customFormat="1" ht="12">
      <c r="A148" s="15"/>
      <c r="B148" s="269"/>
      <c r="C148" s="270"/>
      <c r="D148" s="244" t="s">
        <v>136</v>
      </c>
      <c r="E148" s="271" t="s">
        <v>1</v>
      </c>
      <c r="F148" s="272" t="s">
        <v>139</v>
      </c>
      <c r="G148" s="270"/>
      <c r="H148" s="273">
        <v>5.88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9" t="s">
        <v>136</v>
      </c>
      <c r="AU148" s="279" t="s">
        <v>87</v>
      </c>
      <c r="AV148" s="15" t="s">
        <v>132</v>
      </c>
      <c r="AW148" s="15" t="s">
        <v>35</v>
      </c>
      <c r="AX148" s="15" t="s">
        <v>85</v>
      </c>
      <c r="AY148" s="279" t="s">
        <v>125</v>
      </c>
    </row>
    <row r="149" spans="1:65" s="2" customFormat="1" ht="16.5" customHeight="1">
      <c r="A149" s="38"/>
      <c r="B149" s="39"/>
      <c r="C149" s="231" t="s">
        <v>132</v>
      </c>
      <c r="D149" s="231" t="s">
        <v>127</v>
      </c>
      <c r="E149" s="232" t="s">
        <v>154</v>
      </c>
      <c r="F149" s="233" t="s">
        <v>155</v>
      </c>
      <c r="G149" s="234" t="s">
        <v>149</v>
      </c>
      <c r="H149" s="235">
        <v>6.561</v>
      </c>
      <c r="I149" s="236"/>
      <c r="J149" s="237">
        <f>ROUND(I149*H149,2)</f>
        <v>0</v>
      </c>
      <c r="K149" s="233" t="s">
        <v>131</v>
      </c>
      <c r="L149" s="44"/>
      <c r="M149" s="238" t="s">
        <v>1</v>
      </c>
      <c r="N149" s="239" t="s">
        <v>43</v>
      </c>
      <c r="O149" s="91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2" t="s">
        <v>132</v>
      </c>
      <c r="AT149" s="242" t="s">
        <v>127</v>
      </c>
      <c r="AU149" s="242" t="s">
        <v>87</v>
      </c>
      <c r="AY149" s="17" t="s">
        <v>125</v>
      </c>
      <c r="BE149" s="243">
        <f>IF(N149="základní",J149,0)</f>
        <v>0</v>
      </c>
      <c r="BF149" s="243">
        <f>IF(N149="snížená",J149,0)</f>
        <v>0</v>
      </c>
      <c r="BG149" s="243">
        <f>IF(N149="zákl. přenesená",J149,0)</f>
        <v>0</v>
      </c>
      <c r="BH149" s="243">
        <f>IF(N149="sníž. přenesená",J149,0)</f>
        <v>0</v>
      </c>
      <c r="BI149" s="243">
        <f>IF(N149="nulová",J149,0)</f>
        <v>0</v>
      </c>
      <c r="BJ149" s="17" t="s">
        <v>85</v>
      </c>
      <c r="BK149" s="243">
        <f>ROUND(I149*H149,2)</f>
        <v>0</v>
      </c>
      <c r="BL149" s="17" t="s">
        <v>132</v>
      </c>
      <c r="BM149" s="242" t="s">
        <v>156</v>
      </c>
    </row>
    <row r="150" spans="1:47" s="2" customFormat="1" ht="12">
      <c r="A150" s="38"/>
      <c r="B150" s="39"/>
      <c r="C150" s="40"/>
      <c r="D150" s="244" t="s">
        <v>134</v>
      </c>
      <c r="E150" s="40"/>
      <c r="F150" s="245" t="s">
        <v>157</v>
      </c>
      <c r="G150" s="40"/>
      <c r="H150" s="40"/>
      <c r="I150" s="140"/>
      <c r="J150" s="40"/>
      <c r="K150" s="40"/>
      <c r="L150" s="44"/>
      <c r="M150" s="246"/>
      <c r="N150" s="247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134</v>
      </c>
      <c r="AU150" s="17" t="s">
        <v>87</v>
      </c>
    </row>
    <row r="151" spans="1:51" s="13" customFormat="1" ht="12">
      <c r="A151" s="13"/>
      <c r="B151" s="248"/>
      <c r="C151" s="249"/>
      <c r="D151" s="244" t="s">
        <v>136</v>
      </c>
      <c r="E151" s="250" t="s">
        <v>1</v>
      </c>
      <c r="F151" s="251" t="s">
        <v>158</v>
      </c>
      <c r="G151" s="249"/>
      <c r="H151" s="250" t="s">
        <v>1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7" t="s">
        <v>136</v>
      </c>
      <c r="AU151" s="257" t="s">
        <v>87</v>
      </c>
      <c r="AV151" s="13" t="s">
        <v>85</v>
      </c>
      <c r="AW151" s="13" t="s">
        <v>35</v>
      </c>
      <c r="AX151" s="13" t="s">
        <v>78</v>
      </c>
      <c r="AY151" s="257" t="s">
        <v>125</v>
      </c>
    </row>
    <row r="152" spans="1:51" s="14" customFormat="1" ht="12">
      <c r="A152" s="14"/>
      <c r="B152" s="258"/>
      <c r="C152" s="259"/>
      <c r="D152" s="244" t="s">
        <v>136</v>
      </c>
      <c r="E152" s="260" t="s">
        <v>1</v>
      </c>
      <c r="F152" s="261" t="s">
        <v>159</v>
      </c>
      <c r="G152" s="259"/>
      <c r="H152" s="262">
        <v>6.561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8" t="s">
        <v>136</v>
      </c>
      <c r="AU152" s="268" t="s">
        <v>87</v>
      </c>
      <c r="AV152" s="14" t="s">
        <v>87</v>
      </c>
      <c r="AW152" s="14" t="s">
        <v>35</v>
      </c>
      <c r="AX152" s="14" t="s">
        <v>78</v>
      </c>
      <c r="AY152" s="268" t="s">
        <v>125</v>
      </c>
    </row>
    <row r="153" spans="1:51" s="15" customFormat="1" ht="12">
      <c r="A153" s="15"/>
      <c r="B153" s="269"/>
      <c r="C153" s="270"/>
      <c r="D153" s="244" t="s">
        <v>136</v>
      </c>
      <c r="E153" s="271" t="s">
        <v>1</v>
      </c>
      <c r="F153" s="272" t="s">
        <v>139</v>
      </c>
      <c r="G153" s="270"/>
      <c r="H153" s="273">
        <v>6.561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9" t="s">
        <v>136</v>
      </c>
      <c r="AU153" s="279" t="s">
        <v>87</v>
      </c>
      <c r="AV153" s="15" t="s">
        <v>132</v>
      </c>
      <c r="AW153" s="15" t="s">
        <v>35</v>
      </c>
      <c r="AX153" s="15" t="s">
        <v>85</v>
      </c>
      <c r="AY153" s="279" t="s">
        <v>125</v>
      </c>
    </row>
    <row r="154" spans="1:65" s="2" customFormat="1" ht="16.5" customHeight="1">
      <c r="A154" s="38"/>
      <c r="B154" s="39"/>
      <c r="C154" s="231" t="s">
        <v>160</v>
      </c>
      <c r="D154" s="231" t="s">
        <v>127</v>
      </c>
      <c r="E154" s="232" t="s">
        <v>161</v>
      </c>
      <c r="F154" s="233" t="s">
        <v>162</v>
      </c>
      <c r="G154" s="234" t="s">
        <v>149</v>
      </c>
      <c r="H154" s="235">
        <v>125.79</v>
      </c>
      <c r="I154" s="236"/>
      <c r="J154" s="237">
        <f>ROUND(I154*H154,2)</f>
        <v>0</v>
      </c>
      <c r="K154" s="233" t="s">
        <v>131</v>
      </c>
      <c r="L154" s="44"/>
      <c r="M154" s="238" t="s">
        <v>1</v>
      </c>
      <c r="N154" s="239" t="s">
        <v>43</v>
      </c>
      <c r="O154" s="91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2" t="s">
        <v>132</v>
      </c>
      <c r="AT154" s="242" t="s">
        <v>127</v>
      </c>
      <c r="AU154" s="242" t="s">
        <v>87</v>
      </c>
      <c r="AY154" s="17" t="s">
        <v>125</v>
      </c>
      <c r="BE154" s="243">
        <f>IF(N154="základní",J154,0)</f>
        <v>0</v>
      </c>
      <c r="BF154" s="243">
        <f>IF(N154="snížená",J154,0)</f>
        <v>0</v>
      </c>
      <c r="BG154" s="243">
        <f>IF(N154="zákl. přenesená",J154,0)</f>
        <v>0</v>
      </c>
      <c r="BH154" s="243">
        <f>IF(N154="sníž. přenesená",J154,0)</f>
        <v>0</v>
      </c>
      <c r="BI154" s="243">
        <f>IF(N154="nulová",J154,0)</f>
        <v>0</v>
      </c>
      <c r="BJ154" s="17" t="s">
        <v>85</v>
      </c>
      <c r="BK154" s="243">
        <f>ROUND(I154*H154,2)</f>
        <v>0</v>
      </c>
      <c r="BL154" s="17" t="s">
        <v>132</v>
      </c>
      <c r="BM154" s="242" t="s">
        <v>163</v>
      </c>
    </row>
    <row r="155" spans="1:47" s="2" customFormat="1" ht="12">
      <c r="A155" s="38"/>
      <c r="B155" s="39"/>
      <c r="C155" s="40"/>
      <c r="D155" s="244" t="s">
        <v>134</v>
      </c>
      <c r="E155" s="40"/>
      <c r="F155" s="245" t="s">
        <v>164</v>
      </c>
      <c r="G155" s="40"/>
      <c r="H155" s="40"/>
      <c r="I155" s="140"/>
      <c r="J155" s="40"/>
      <c r="K155" s="40"/>
      <c r="L155" s="44"/>
      <c r="M155" s="246"/>
      <c r="N155" s="247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134</v>
      </c>
      <c r="AU155" s="17" t="s">
        <v>87</v>
      </c>
    </row>
    <row r="156" spans="1:51" s="13" customFormat="1" ht="12">
      <c r="A156" s="13"/>
      <c r="B156" s="248"/>
      <c r="C156" s="249"/>
      <c r="D156" s="244" t="s">
        <v>136</v>
      </c>
      <c r="E156" s="250" t="s">
        <v>1</v>
      </c>
      <c r="F156" s="251" t="s">
        <v>165</v>
      </c>
      <c r="G156" s="249"/>
      <c r="H156" s="250" t="s">
        <v>1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7" t="s">
        <v>136</v>
      </c>
      <c r="AU156" s="257" t="s">
        <v>87</v>
      </c>
      <c r="AV156" s="13" t="s">
        <v>85</v>
      </c>
      <c r="AW156" s="13" t="s">
        <v>35</v>
      </c>
      <c r="AX156" s="13" t="s">
        <v>78</v>
      </c>
      <c r="AY156" s="257" t="s">
        <v>125</v>
      </c>
    </row>
    <row r="157" spans="1:51" s="14" customFormat="1" ht="12">
      <c r="A157" s="14"/>
      <c r="B157" s="258"/>
      <c r="C157" s="259"/>
      <c r="D157" s="244" t="s">
        <v>136</v>
      </c>
      <c r="E157" s="260" t="s">
        <v>1</v>
      </c>
      <c r="F157" s="261" t="s">
        <v>166</v>
      </c>
      <c r="G157" s="259"/>
      <c r="H157" s="262">
        <v>108.54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8" t="s">
        <v>136</v>
      </c>
      <c r="AU157" s="268" t="s">
        <v>87</v>
      </c>
      <c r="AV157" s="14" t="s">
        <v>87</v>
      </c>
      <c r="AW157" s="14" t="s">
        <v>35</v>
      </c>
      <c r="AX157" s="14" t="s">
        <v>78</v>
      </c>
      <c r="AY157" s="268" t="s">
        <v>125</v>
      </c>
    </row>
    <row r="158" spans="1:51" s="14" customFormat="1" ht="12">
      <c r="A158" s="14"/>
      <c r="B158" s="258"/>
      <c r="C158" s="259"/>
      <c r="D158" s="244" t="s">
        <v>136</v>
      </c>
      <c r="E158" s="260" t="s">
        <v>1</v>
      </c>
      <c r="F158" s="261" t="s">
        <v>167</v>
      </c>
      <c r="G158" s="259"/>
      <c r="H158" s="262">
        <v>17.25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8" t="s">
        <v>136</v>
      </c>
      <c r="AU158" s="268" t="s">
        <v>87</v>
      </c>
      <c r="AV158" s="14" t="s">
        <v>87</v>
      </c>
      <c r="AW158" s="14" t="s">
        <v>35</v>
      </c>
      <c r="AX158" s="14" t="s">
        <v>78</v>
      </c>
      <c r="AY158" s="268" t="s">
        <v>125</v>
      </c>
    </row>
    <row r="159" spans="1:51" s="15" customFormat="1" ht="12">
      <c r="A159" s="15"/>
      <c r="B159" s="269"/>
      <c r="C159" s="270"/>
      <c r="D159" s="244" t="s">
        <v>136</v>
      </c>
      <c r="E159" s="271" t="s">
        <v>1</v>
      </c>
      <c r="F159" s="272" t="s">
        <v>139</v>
      </c>
      <c r="G159" s="270"/>
      <c r="H159" s="273">
        <v>125.79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9" t="s">
        <v>136</v>
      </c>
      <c r="AU159" s="279" t="s">
        <v>87</v>
      </c>
      <c r="AV159" s="15" t="s">
        <v>132</v>
      </c>
      <c r="AW159" s="15" t="s">
        <v>35</v>
      </c>
      <c r="AX159" s="15" t="s">
        <v>85</v>
      </c>
      <c r="AY159" s="279" t="s">
        <v>125</v>
      </c>
    </row>
    <row r="160" spans="1:65" s="2" customFormat="1" ht="16.5" customHeight="1">
      <c r="A160" s="38"/>
      <c r="B160" s="39"/>
      <c r="C160" s="231" t="s">
        <v>168</v>
      </c>
      <c r="D160" s="231" t="s">
        <v>127</v>
      </c>
      <c r="E160" s="232" t="s">
        <v>169</v>
      </c>
      <c r="F160" s="233" t="s">
        <v>170</v>
      </c>
      <c r="G160" s="234" t="s">
        <v>149</v>
      </c>
      <c r="H160" s="235">
        <v>65.67</v>
      </c>
      <c r="I160" s="236"/>
      <c r="J160" s="237">
        <f>ROUND(I160*H160,2)</f>
        <v>0</v>
      </c>
      <c r="K160" s="233" t="s">
        <v>131</v>
      </c>
      <c r="L160" s="44"/>
      <c r="M160" s="238" t="s">
        <v>1</v>
      </c>
      <c r="N160" s="239" t="s">
        <v>43</v>
      </c>
      <c r="O160" s="91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2" t="s">
        <v>132</v>
      </c>
      <c r="AT160" s="242" t="s">
        <v>127</v>
      </c>
      <c r="AU160" s="242" t="s">
        <v>87</v>
      </c>
      <c r="AY160" s="17" t="s">
        <v>125</v>
      </c>
      <c r="BE160" s="243">
        <f>IF(N160="základní",J160,0)</f>
        <v>0</v>
      </c>
      <c r="BF160" s="243">
        <f>IF(N160="snížená",J160,0)</f>
        <v>0</v>
      </c>
      <c r="BG160" s="243">
        <f>IF(N160="zákl. přenesená",J160,0)</f>
        <v>0</v>
      </c>
      <c r="BH160" s="243">
        <f>IF(N160="sníž. přenesená",J160,0)</f>
        <v>0</v>
      </c>
      <c r="BI160" s="243">
        <f>IF(N160="nulová",J160,0)</f>
        <v>0</v>
      </c>
      <c r="BJ160" s="17" t="s">
        <v>85</v>
      </c>
      <c r="BK160" s="243">
        <f>ROUND(I160*H160,2)</f>
        <v>0</v>
      </c>
      <c r="BL160" s="17" t="s">
        <v>132</v>
      </c>
      <c r="BM160" s="242" t="s">
        <v>171</v>
      </c>
    </row>
    <row r="161" spans="1:47" s="2" customFormat="1" ht="12">
      <c r="A161" s="38"/>
      <c r="B161" s="39"/>
      <c r="C161" s="40"/>
      <c r="D161" s="244" t="s">
        <v>134</v>
      </c>
      <c r="E161" s="40"/>
      <c r="F161" s="245" t="s">
        <v>172</v>
      </c>
      <c r="G161" s="40"/>
      <c r="H161" s="40"/>
      <c r="I161" s="140"/>
      <c r="J161" s="40"/>
      <c r="K161" s="40"/>
      <c r="L161" s="44"/>
      <c r="M161" s="246"/>
      <c r="N161" s="247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134</v>
      </c>
      <c r="AU161" s="17" t="s">
        <v>87</v>
      </c>
    </row>
    <row r="162" spans="1:51" s="13" customFormat="1" ht="12">
      <c r="A162" s="13"/>
      <c r="B162" s="248"/>
      <c r="C162" s="249"/>
      <c r="D162" s="244" t="s">
        <v>136</v>
      </c>
      <c r="E162" s="250" t="s">
        <v>1</v>
      </c>
      <c r="F162" s="251" t="s">
        <v>173</v>
      </c>
      <c r="G162" s="249"/>
      <c r="H162" s="250" t="s">
        <v>1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7" t="s">
        <v>136</v>
      </c>
      <c r="AU162" s="257" t="s">
        <v>87</v>
      </c>
      <c r="AV162" s="13" t="s">
        <v>85</v>
      </c>
      <c r="AW162" s="13" t="s">
        <v>35</v>
      </c>
      <c r="AX162" s="13" t="s">
        <v>78</v>
      </c>
      <c r="AY162" s="257" t="s">
        <v>125</v>
      </c>
    </row>
    <row r="163" spans="1:51" s="14" customFormat="1" ht="12">
      <c r="A163" s="14"/>
      <c r="B163" s="258"/>
      <c r="C163" s="259"/>
      <c r="D163" s="244" t="s">
        <v>136</v>
      </c>
      <c r="E163" s="260" t="s">
        <v>1</v>
      </c>
      <c r="F163" s="261" t="s">
        <v>174</v>
      </c>
      <c r="G163" s="259"/>
      <c r="H163" s="262">
        <v>24.12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8" t="s">
        <v>136</v>
      </c>
      <c r="AU163" s="268" t="s">
        <v>87</v>
      </c>
      <c r="AV163" s="14" t="s">
        <v>87</v>
      </c>
      <c r="AW163" s="14" t="s">
        <v>35</v>
      </c>
      <c r="AX163" s="14" t="s">
        <v>78</v>
      </c>
      <c r="AY163" s="268" t="s">
        <v>125</v>
      </c>
    </row>
    <row r="164" spans="1:51" s="14" customFormat="1" ht="12">
      <c r="A164" s="14"/>
      <c r="B164" s="258"/>
      <c r="C164" s="259"/>
      <c r="D164" s="244" t="s">
        <v>136</v>
      </c>
      <c r="E164" s="260" t="s">
        <v>1</v>
      </c>
      <c r="F164" s="261" t="s">
        <v>167</v>
      </c>
      <c r="G164" s="259"/>
      <c r="H164" s="262">
        <v>17.25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8" t="s">
        <v>136</v>
      </c>
      <c r="AU164" s="268" t="s">
        <v>87</v>
      </c>
      <c r="AV164" s="14" t="s">
        <v>87</v>
      </c>
      <c r="AW164" s="14" t="s">
        <v>35</v>
      </c>
      <c r="AX164" s="14" t="s">
        <v>78</v>
      </c>
      <c r="AY164" s="268" t="s">
        <v>125</v>
      </c>
    </row>
    <row r="165" spans="1:51" s="14" customFormat="1" ht="12">
      <c r="A165" s="14"/>
      <c r="B165" s="258"/>
      <c r="C165" s="259"/>
      <c r="D165" s="244" t="s">
        <v>136</v>
      </c>
      <c r="E165" s="260" t="s">
        <v>1</v>
      </c>
      <c r="F165" s="261" t="s">
        <v>175</v>
      </c>
      <c r="G165" s="259"/>
      <c r="H165" s="262">
        <v>24.3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136</v>
      </c>
      <c r="AU165" s="268" t="s">
        <v>87</v>
      </c>
      <c r="AV165" s="14" t="s">
        <v>87</v>
      </c>
      <c r="AW165" s="14" t="s">
        <v>35</v>
      </c>
      <c r="AX165" s="14" t="s">
        <v>78</v>
      </c>
      <c r="AY165" s="268" t="s">
        <v>125</v>
      </c>
    </row>
    <row r="166" spans="1:51" s="15" customFormat="1" ht="12">
      <c r="A166" s="15"/>
      <c r="B166" s="269"/>
      <c r="C166" s="270"/>
      <c r="D166" s="244" t="s">
        <v>136</v>
      </c>
      <c r="E166" s="271" t="s">
        <v>1</v>
      </c>
      <c r="F166" s="272" t="s">
        <v>139</v>
      </c>
      <c r="G166" s="270"/>
      <c r="H166" s="273">
        <v>65.67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9" t="s">
        <v>136</v>
      </c>
      <c r="AU166" s="279" t="s">
        <v>87</v>
      </c>
      <c r="AV166" s="15" t="s">
        <v>132</v>
      </c>
      <c r="AW166" s="15" t="s">
        <v>35</v>
      </c>
      <c r="AX166" s="15" t="s">
        <v>85</v>
      </c>
      <c r="AY166" s="279" t="s">
        <v>125</v>
      </c>
    </row>
    <row r="167" spans="1:65" s="2" customFormat="1" ht="16.5" customHeight="1">
      <c r="A167" s="38"/>
      <c r="B167" s="39"/>
      <c r="C167" s="231" t="s">
        <v>176</v>
      </c>
      <c r="D167" s="231" t="s">
        <v>127</v>
      </c>
      <c r="E167" s="232" t="s">
        <v>177</v>
      </c>
      <c r="F167" s="233" t="s">
        <v>178</v>
      </c>
      <c r="G167" s="234" t="s">
        <v>179</v>
      </c>
      <c r="H167" s="235">
        <v>86.276</v>
      </c>
      <c r="I167" s="236"/>
      <c r="J167" s="237">
        <f>ROUND(I167*H167,2)</f>
        <v>0</v>
      </c>
      <c r="K167" s="233" t="s">
        <v>131</v>
      </c>
      <c r="L167" s="44"/>
      <c r="M167" s="238" t="s">
        <v>1</v>
      </c>
      <c r="N167" s="239" t="s">
        <v>43</v>
      </c>
      <c r="O167" s="91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2" t="s">
        <v>132</v>
      </c>
      <c r="AT167" s="242" t="s">
        <v>127</v>
      </c>
      <c r="AU167" s="242" t="s">
        <v>87</v>
      </c>
      <c r="AY167" s="17" t="s">
        <v>125</v>
      </c>
      <c r="BE167" s="243">
        <f>IF(N167="základní",J167,0)</f>
        <v>0</v>
      </c>
      <c r="BF167" s="243">
        <f>IF(N167="snížená",J167,0)</f>
        <v>0</v>
      </c>
      <c r="BG167" s="243">
        <f>IF(N167="zákl. přenesená",J167,0)</f>
        <v>0</v>
      </c>
      <c r="BH167" s="243">
        <f>IF(N167="sníž. přenesená",J167,0)</f>
        <v>0</v>
      </c>
      <c r="BI167" s="243">
        <f>IF(N167="nulová",J167,0)</f>
        <v>0</v>
      </c>
      <c r="BJ167" s="17" t="s">
        <v>85</v>
      </c>
      <c r="BK167" s="243">
        <f>ROUND(I167*H167,2)</f>
        <v>0</v>
      </c>
      <c r="BL167" s="17" t="s">
        <v>132</v>
      </c>
      <c r="BM167" s="242" t="s">
        <v>180</v>
      </c>
    </row>
    <row r="168" spans="1:47" s="2" customFormat="1" ht="12">
      <c r="A168" s="38"/>
      <c r="B168" s="39"/>
      <c r="C168" s="40"/>
      <c r="D168" s="244" t="s">
        <v>134</v>
      </c>
      <c r="E168" s="40"/>
      <c r="F168" s="245" t="s">
        <v>181</v>
      </c>
      <c r="G168" s="40"/>
      <c r="H168" s="40"/>
      <c r="I168" s="140"/>
      <c r="J168" s="40"/>
      <c r="K168" s="40"/>
      <c r="L168" s="44"/>
      <c r="M168" s="246"/>
      <c r="N168" s="247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134</v>
      </c>
      <c r="AU168" s="17" t="s">
        <v>87</v>
      </c>
    </row>
    <row r="169" spans="1:51" s="13" customFormat="1" ht="12">
      <c r="A169" s="13"/>
      <c r="B169" s="248"/>
      <c r="C169" s="249"/>
      <c r="D169" s="244" t="s">
        <v>136</v>
      </c>
      <c r="E169" s="250" t="s">
        <v>1</v>
      </c>
      <c r="F169" s="251" t="s">
        <v>173</v>
      </c>
      <c r="G169" s="249"/>
      <c r="H169" s="250" t="s">
        <v>1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136</v>
      </c>
      <c r="AU169" s="257" t="s">
        <v>87</v>
      </c>
      <c r="AV169" s="13" t="s">
        <v>85</v>
      </c>
      <c r="AW169" s="13" t="s">
        <v>35</v>
      </c>
      <c r="AX169" s="13" t="s">
        <v>78</v>
      </c>
      <c r="AY169" s="257" t="s">
        <v>125</v>
      </c>
    </row>
    <row r="170" spans="1:51" s="14" customFormat="1" ht="12">
      <c r="A170" s="14"/>
      <c r="B170" s="258"/>
      <c r="C170" s="259"/>
      <c r="D170" s="244" t="s">
        <v>136</v>
      </c>
      <c r="E170" s="260" t="s">
        <v>1</v>
      </c>
      <c r="F170" s="261" t="s">
        <v>182</v>
      </c>
      <c r="G170" s="259"/>
      <c r="H170" s="262">
        <v>43.416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8" t="s">
        <v>136</v>
      </c>
      <c r="AU170" s="268" t="s">
        <v>87</v>
      </c>
      <c r="AV170" s="14" t="s">
        <v>87</v>
      </c>
      <c r="AW170" s="14" t="s">
        <v>35</v>
      </c>
      <c r="AX170" s="14" t="s">
        <v>78</v>
      </c>
      <c r="AY170" s="268" t="s">
        <v>125</v>
      </c>
    </row>
    <row r="171" spans="1:51" s="14" customFormat="1" ht="12">
      <c r="A171" s="14"/>
      <c r="B171" s="258"/>
      <c r="C171" s="259"/>
      <c r="D171" s="244" t="s">
        <v>136</v>
      </c>
      <c r="E171" s="260" t="s">
        <v>1</v>
      </c>
      <c r="F171" s="261" t="s">
        <v>183</v>
      </c>
      <c r="G171" s="259"/>
      <c r="H171" s="262">
        <v>31.05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8" t="s">
        <v>136</v>
      </c>
      <c r="AU171" s="268" t="s">
        <v>87</v>
      </c>
      <c r="AV171" s="14" t="s">
        <v>87</v>
      </c>
      <c r="AW171" s="14" t="s">
        <v>35</v>
      </c>
      <c r="AX171" s="14" t="s">
        <v>78</v>
      </c>
      <c r="AY171" s="268" t="s">
        <v>125</v>
      </c>
    </row>
    <row r="172" spans="1:51" s="14" customFormat="1" ht="12">
      <c r="A172" s="14"/>
      <c r="B172" s="258"/>
      <c r="C172" s="259"/>
      <c r="D172" s="244" t="s">
        <v>136</v>
      </c>
      <c r="E172" s="260" t="s">
        <v>1</v>
      </c>
      <c r="F172" s="261" t="s">
        <v>184</v>
      </c>
      <c r="G172" s="259"/>
      <c r="H172" s="262">
        <v>11.81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8" t="s">
        <v>136</v>
      </c>
      <c r="AU172" s="268" t="s">
        <v>87</v>
      </c>
      <c r="AV172" s="14" t="s">
        <v>87</v>
      </c>
      <c r="AW172" s="14" t="s">
        <v>35</v>
      </c>
      <c r="AX172" s="14" t="s">
        <v>78</v>
      </c>
      <c r="AY172" s="268" t="s">
        <v>125</v>
      </c>
    </row>
    <row r="173" spans="1:51" s="15" customFormat="1" ht="12">
      <c r="A173" s="15"/>
      <c r="B173" s="269"/>
      <c r="C173" s="270"/>
      <c r="D173" s="244" t="s">
        <v>136</v>
      </c>
      <c r="E173" s="271" t="s">
        <v>1</v>
      </c>
      <c r="F173" s="272" t="s">
        <v>139</v>
      </c>
      <c r="G173" s="270"/>
      <c r="H173" s="273">
        <v>86.276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9" t="s">
        <v>136</v>
      </c>
      <c r="AU173" s="279" t="s">
        <v>87</v>
      </c>
      <c r="AV173" s="15" t="s">
        <v>132</v>
      </c>
      <c r="AW173" s="15" t="s">
        <v>35</v>
      </c>
      <c r="AX173" s="15" t="s">
        <v>85</v>
      </c>
      <c r="AY173" s="279" t="s">
        <v>125</v>
      </c>
    </row>
    <row r="174" spans="1:65" s="2" customFormat="1" ht="16.5" customHeight="1">
      <c r="A174" s="38"/>
      <c r="B174" s="39"/>
      <c r="C174" s="231" t="s">
        <v>185</v>
      </c>
      <c r="D174" s="231" t="s">
        <v>127</v>
      </c>
      <c r="E174" s="232" t="s">
        <v>186</v>
      </c>
      <c r="F174" s="233" t="s">
        <v>187</v>
      </c>
      <c r="G174" s="234" t="s">
        <v>149</v>
      </c>
      <c r="H174" s="235">
        <v>98.22</v>
      </c>
      <c r="I174" s="236"/>
      <c r="J174" s="237">
        <f>ROUND(I174*H174,2)</f>
        <v>0</v>
      </c>
      <c r="K174" s="233" t="s">
        <v>131</v>
      </c>
      <c r="L174" s="44"/>
      <c r="M174" s="238" t="s">
        <v>1</v>
      </c>
      <c r="N174" s="239" t="s">
        <v>43</v>
      </c>
      <c r="O174" s="91"/>
      <c r="P174" s="240">
        <f>O174*H174</f>
        <v>0</v>
      </c>
      <c r="Q174" s="240">
        <v>0</v>
      </c>
      <c r="R174" s="240">
        <f>Q174*H174</f>
        <v>0</v>
      </c>
      <c r="S174" s="240">
        <v>0</v>
      </c>
      <c r="T174" s="241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2" t="s">
        <v>132</v>
      </c>
      <c r="AT174" s="242" t="s">
        <v>127</v>
      </c>
      <c r="AU174" s="242" t="s">
        <v>87</v>
      </c>
      <c r="AY174" s="17" t="s">
        <v>125</v>
      </c>
      <c r="BE174" s="243">
        <f>IF(N174="základní",J174,0)</f>
        <v>0</v>
      </c>
      <c r="BF174" s="243">
        <f>IF(N174="snížená",J174,0)</f>
        <v>0</v>
      </c>
      <c r="BG174" s="243">
        <f>IF(N174="zákl. přenesená",J174,0)</f>
        <v>0</v>
      </c>
      <c r="BH174" s="243">
        <f>IF(N174="sníž. přenesená",J174,0)</f>
        <v>0</v>
      </c>
      <c r="BI174" s="243">
        <f>IF(N174="nulová",J174,0)</f>
        <v>0</v>
      </c>
      <c r="BJ174" s="17" t="s">
        <v>85</v>
      </c>
      <c r="BK174" s="243">
        <f>ROUND(I174*H174,2)</f>
        <v>0</v>
      </c>
      <c r="BL174" s="17" t="s">
        <v>132</v>
      </c>
      <c r="BM174" s="242" t="s">
        <v>188</v>
      </c>
    </row>
    <row r="175" spans="1:47" s="2" customFormat="1" ht="12">
      <c r="A175" s="38"/>
      <c r="B175" s="39"/>
      <c r="C175" s="40"/>
      <c r="D175" s="244" t="s">
        <v>134</v>
      </c>
      <c r="E175" s="40"/>
      <c r="F175" s="245" t="s">
        <v>189</v>
      </c>
      <c r="G175" s="40"/>
      <c r="H175" s="40"/>
      <c r="I175" s="140"/>
      <c r="J175" s="40"/>
      <c r="K175" s="40"/>
      <c r="L175" s="44"/>
      <c r="M175" s="246"/>
      <c r="N175" s="247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134</v>
      </c>
      <c r="AU175" s="17" t="s">
        <v>87</v>
      </c>
    </row>
    <row r="176" spans="1:51" s="13" customFormat="1" ht="12">
      <c r="A176" s="13"/>
      <c r="B176" s="248"/>
      <c r="C176" s="249"/>
      <c r="D176" s="244" t="s">
        <v>136</v>
      </c>
      <c r="E176" s="250" t="s">
        <v>1</v>
      </c>
      <c r="F176" s="251" t="s">
        <v>165</v>
      </c>
      <c r="G176" s="249"/>
      <c r="H176" s="250" t="s">
        <v>1</v>
      </c>
      <c r="I176" s="252"/>
      <c r="J176" s="249"/>
      <c r="K176" s="249"/>
      <c r="L176" s="253"/>
      <c r="M176" s="254"/>
      <c r="N176" s="255"/>
      <c r="O176" s="255"/>
      <c r="P176" s="255"/>
      <c r="Q176" s="255"/>
      <c r="R176" s="255"/>
      <c r="S176" s="255"/>
      <c r="T176" s="25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7" t="s">
        <v>136</v>
      </c>
      <c r="AU176" s="257" t="s">
        <v>87</v>
      </c>
      <c r="AV176" s="13" t="s">
        <v>85</v>
      </c>
      <c r="AW176" s="13" t="s">
        <v>35</v>
      </c>
      <c r="AX176" s="13" t="s">
        <v>78</v>
      </c>
      <c r="AY176" s="257" t="s">
        <v>125</v>
      </c>
    </row>
    <row r="177" spans="1:51" s="14" customFormat="1" ht="12">
      <c r="A177" s="14"/>
      <c r="B177" s="258"/>
      <c r="C177" s="259"/>
      <c r="D177" s="244" t="s">
        <v>136</v>
      </c>
      <c r="E177" s="260" t="s">
        <v>1</v>
      </c>
      <c r="F177" s="261" t="s">
        <v>190</v>
      </c>
      <c r="G177" s="259"/>
      <c r="H177" s="262">
        <v>84.42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8" t="s">
        <v>136</v>
      </c>
      <c r="AU177" s="268" t="s">
        <v>87</v>
      </c>
      <c r="AV177" s="14" t="s">
        <v>87</v>
      </c>
      <c r="AW177" s="14" t="s">
        <v>35</v>
      </c>
      <c r="AX177" s="14" t="s">
        <v>78</v>
      </c>
      <c r="AY177" s="268" t="s">
        <v>125</v>
      </c>
    </row>
    <row r="178" spans="1:51" s="14" customFormat="1" ht="12">
      <c r="A178" s="14"/>
      <c r="B178" s="258"/>
      <c r="C178" s="259"/>
      <c r="D178" s="244" t="s">
        <v>136</v>
      </c>
      <c r="E178" s="260" t="s">
        <v>1</v>
      </c>
      <c r="F178" s="261" t="s">
        <v>191</v>
      </c>
      <c r="G178" s="259"/>
      <c r="H178" s="262">
        <v>13.8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8" t="s">
        <v>136</v>
      </c>
      <c r="AU178" s="268" t="s">
        <v>87</v>
      </c>
      <c r="AV178" s="14" t="s">
        <v>87</v>
      </c>
      <c r="AW178" s="14" t="s">
        <v>35</v>
      </c>
      <c r="AX178" s="14" t="s">
        <v>78</v>
      </c>
      <c r="AY178" s="268" t="s">
        <v>125</v>
      </c>
    </row>
    <row r="179" spans="1:51" s="15" customFormat="1" ht="12">
      <c r="A179" s="15"/>
      <c r="B179" s="269"/>
      <c r="C179" s="270"/>
      <c r="D179" s="244" t="s">
        <v>136</v>
      </c>
      <c r="E179" s="271" t="s">
        <v>1</v>
      </c>
      <c r="F179" s="272" t="s">
        <v>139</v>
      </c>
      <c r="G179" s="270"/>
      <c r="H179" s="273">
        <v>98.22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9" t="s">
        <v>136</v>
      </c>
      <c r="AU179" s="279" t="s">
        <v>87</v>
      </c>
      <c r="AV179" s="15" t="s">
        <v>132</v>
      </c>
      <c r="AW179" s="15" t="s">
        <v>35</v>
      </c>
      <c r="AX179" s="15" t="s">
        <v>85</v>
      </c>
      <c r="AY179" s="279" t="s">
        <v>125</v>
      </c>
    </row>
    <row r="180" spans="1:65" s="2" customFormat="1" ht="16.5" customHeight="1">
      <c r="A180" s="38"/>
      <c r="B180" s="39"/>
      <c r="C180" s="280" t="s">
        <v>192</v>
      </c>
      <c r="D180" s="280" t="s">
        <v>193</v>
      </c>
      <c r="E180" s="281" t="s">
        <v>194</v>
      </c>
      <c r="F180" s="282" t="s">
        <v>195</v>
      </c>
      <c r="G180" s="283" t="s">
        <v>179</v>
      </c>
      <c r="H180" s="284">
        <v>24.84</v>
      </c>
      <c r="I180" s="285"/>
      <c r="J180" s="286">
        <f>ROUND(I180*H180,2)</f>
        <v>0</v>
      </c>
      <c r="K180" s="282" t="s">
        <v>131</v>
      </c>
      <c r="L180" s="287"/>
      <c r="M180" s="288" t="s">
        <v>1</v>
      </c>
      <c r="N180" s="289" t="s">
        <v>43</v>
      </c>
      <c r="O180" s="91"/>
      <c r="P180" s="240">
        <f>O180*H180</f>
        <v>0</v>
      </c>
      <c r="Q180" s="240">
        <v>1</v>
      </c>
      <c r="R180" s="240">
        <f>Q180*H180</f>
        <v>24.84</v>
      </c>
      <c r="S180" s="240">
        <v>0</v>
      </c>
      <c r="T180" s="24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2" t="s">
        <v>185</v>
      </c>
      <c r="AT180" s="242" t="s">
        <v>193</v>
      </c>
      <c r="AU180" s="242" t="s">
        <v>87</v>
      </c>
      <c r="AY180" s="17" t="s">
        <v>125</v>
      </c>
      <c r="BE180" s="243">
        <f>IF(N180="základní",J180,0)</f>
        <v>0</v>
      </c>
      <c r="BF180" s="243">
        <f>IF(N180="snížená",J180,0)</f>
        <v>0</v>
      </c>
      <c r="BG180" s="243">
        <f>IF(N180="zákl. přenesená",J180,0)</f>
        <v>0</v>
      </c>
      <c r="BH180" s="243">
        <f>IF(N180="sníž. přenesená",J180,0)</f>
        <v>0</v>
      </c>
      <c r="BI180" s="243">
        <f>IF(N180="nulová",J180,0)</f>
        <v>0</v>
      </c>
      <c r="BJ180" s="17" t="s">
        <v>85</v>
      </c>
      <c r="BK180" s="243">
        <f>ROUND(I180*H180,2)</f>
        <v>0</v>
      </c>
      <c r="BL180" s="17" t="s">
        <v>132</v>
      </c>
      <c r="BM180" s="242" t="s">
        <v>196</v>
      </c>
    </row>
    <row r="181" spans="1:47" s="2" customFormat="1" ht="12">
      <c r="A181" s="38"/>
      <c r="B181" s="39"/>
      <c r="C181" s="40"/>
      <c r="D181" s="244" t="s">
        <v>134</v>
      </c>
      <c r="E181" s="40"/>
      <c r="F181" s="245" t="s">
        <v>195</v>
      </c>
      <c r="G181" s="40"/>
      <c r="H181" s="40"/>
      <c r="I181" s="140"/>
      <c r="J181" s="40"/>
      <c r="K181" s="40"/>
      <c r="L181" s="44"/>
      <c r="M181" s="246"/>
      <c r="N181" s="247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134</v>
      </c>
      <c r="AU181" s="17" t="s">
        <v>87</v>
      </c>
    </row>
    <row r="182" spans="1:51" s="13" customFormat="1" ht="12">
      <c r="A182" s="13"/>
      <c r="B182" s="248"/>
      <c r="C182" s="249"/>
      <c r="D182" s="244" t="s">
        <v>136</v>
      </c>
      <c r="E182" s="250" t="s">
        <v>1</v>
      </c>
      <c r="F182" s="251" t="s">
        <v>197</v>
      </c>
      <c r="G182" s="249"/>
      <c r="H182" s="250" t="s">
        <v>1</v>
      </c>
      <c r="I182" s="252"/>
      <c r="J182" s="249"/>
      <c r="K182" s="249"/>
      <c r="L182" s="253"/>
      <c r="M182" s="254"/>
      <c r="N182" s="255"/>
      <c r="O182" s="255"/>
      <c r="P182" s="255"/>
      <c r="Q182" s="255"/>
      <c r="R182" s="255"/>
      <c r="S182" s="255"/>
      <c r="T182" s="25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7" t="s">
        <v>136</v>
      </c>
      <c r="AU182" s="257" t="s">
        <v>87</v>
      </c>
      <c r="AV182" s="13" t="s">
        <v>85</v>
      </c>
      <c r="AW182" s="13" t="s">
        <v>35</v>
      </c>
      <c r="AX182" s="13" t="s">
        <v>78</v>
      </c>
      <c r="AY182" s="257" t="s">
        <v>125</v>
      </c>
    </row>
    <row r="183" spans="1:51" s="14" customFormat="1" ht="12">
      <c r="A183" s="14"/>
      <c r="B183" s="258"/>
      <c r="C183" s="259"/>
      <c r="D183" s="244" t="s">
        <v>136</v>
      </c>
      <c r="E183" s="260" t="s">
        <v>1</v>
      </c>
      <c r="F183" s="261" t="s">
        <v>198</v>
      </c>
      <c r="G183" s="259"/>
      <c r="H183" s="262">
        <v>24.84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8" t="s">
        <v>136</v>
      </c>
      <c r="AU183" s="268" t="s">
        <v>87</v>
      </c>
      <c r="AV183" s="14" t="s">
        <v>87</v>
      </c>
      <c r="AW183" s="14" t="s">
        <v>35</v>
      </c>
      <c r="AX183" s="14" t="s">
        <v>78</v>
      </c>
      <c r="AY183" s="268" t="s">
        <v>125</v>
      </c>
    </row>
    <row r="184" spans="1:51" s="15" customFormat="1" ht="12">
      <c r="A184" s="15"/>
      <c r="B184" s="269"/>
      <c r="C184" s="270"/>
      <c r="D184" s="244" t="s">
        <v>136</v>
      </c>
      <c r="E184" s="271" t="s">
        <v>1</v>
      </c>
      <c r="F184" s="272" t="s">
        <v>139</v>
      </c>
      <c r="G184" s="270"/>
      <c r="H184" s="273">
        <v>24.84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9" t="s">
        <v>136</v>
      </c>
      <c r="AU184" s="279" t="s">
        <v>87</v>
      </c>
      <c r="AV184" s="15" t="s">
        <v>132</v>
      </c>
      <c r="AW184" s="15" t="s">
        <v>35</v>
      </c>
      <c r="AX184" s="15" t="s">
        <v>85</v>
      </c>
      <c r="AY184" s="279" t="s">
        <v>125</v>
      </c>
    </row>
    <row r="185" spans="1:65" s="2" customFormat="1" ht="16.5" customHeight="1">
      <c r="A185" s="38"/>
      <c r="B185" s="39"/>
      <c r="C185" s="231" t="s">
        <v>199</v>
      </c>
      <c r="D185" s="231" t="s">
        <v>127</v>
      </c>
      <c r="E185" s="232" t="s">
        <v>200</v>
      </c>
      <c r="F185" s="233" t="s">
        <v>201</v>
      </c>
      <c r="G185" s="234" t="s">
        <v>149</v>
      </c>
      <c r="H185" s="235">
        <v>13.785</v>
      </c>
      <c r="I185" s="236"/>
      <c r="J185" s="237">
        <f>ROUND(I185*H185,2)</f>
        <v>0</v>
      </c>
      <c r="K185" s="233" t="s">
        <v>131</v>
      </c>
      <c r="L185" s="44"/>
      <c r="M185" s="238" t="s">
        <v>1</v>
      </c>
      <c r="N185" s="239" t="s">
        <v>43</v>
      </c>
      <c r="O185" s="91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2" t="s">
        <v>132</v>
      </c>
      <c r="AT185" s="242" t="s">
        <v>127</v>
      </c>
      <c r="AU185" s="242" t="s">
        <v>87</v>
      </c>
      <c r="AY185" s="17" t="s">
        <v>125</v>
      </c>
      <c r="BE185" s="243">
        <f>IF(N185="základní",J185,0)</f>
        <v>0</v>
      </c>
      <c r="BF185" s="243">
        <f>IF(N185="snížená",J185,0)</f>
        <v>0</v>
      </c>
      <c r="BG185" s="243">
        <f>IF(N185="zákl. přenesená",J185,0)</f>
        <v>0</v>
      </c>
      <c r="BH185" s="243">
        <f>IF(N185="sníž. přenesená",J185,0)</f>
        <v>0</v>
      </c>
      <c r="BI185" s="243">
        <f>IF(N185="nulová",J185,0)</f>
        <v>0</v>
      </c>
      <c r="BJ185" s="17" t="s">
        <v>85</v>
      </c>
      <c r="BK185" s="243">
        <f>ROUND(I185*H185,2)</f>
        <v>0</v>
      </c>
      <c r="BL185" s="17" t="s">
        <v>132</v>
      </c>
      <c r="BM185" s="242" t="s">
        <v>202</v>
      </c>
    </row>
    <row r="186" spans="1:47" s="2" customFormat="1" ht="12">
      <c r="A186" s="38"/>
      <c r="B186" s="39"/>
      <c r="C186" s="40"/>
      <c r="D186" s="244" t="s">
        <v>134</v>
      </c>
      <c r="E186" s="40"/>
      <c r="F186" s="245" t="s">
        <v>203</v>
      </c>
      <c r="G186" s="40"/>
      <c r="H186" s="40"/>
      <c r="I186" s="140"/>
      <c r="J186" s="40"/>
      <c r="K186" s="40"/>
      <c r="L186" s="44"/>
      <c r="M186" s="246"/>
      <c r="N186" s="247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134</v>
      </c>
      <c r="AU186" s="17" t="s">
        <v>87</v>
      </c>
    </row>
    <row r="187" spans="1:51" s="13" customFormat="1" ht="12">
      <c r="A187" s="13"/>
      <c r="B187" s="248"/>
      <c r="C187" s="249"/>
      <c r="D187" s="244" t="s">
        <v>136</v>
      </c>
      <c r="E187" s="250" t="s">
        <v>1</v>
      </c>
      <c r="F187" s="251" t="s">
        <v>204</v>
      </c>
      <c r="G187" s="249"/>
      <c r="H187" s="250" t="s">
        <v>1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7" t="s">
        <v>136</v>
      </c>
      <c r="AU187" s="257" t="s">
        <v>87</v>
      </c>
      <c r="AV187" s="13" t="s">
        <v>85</v>
      </c>
      <c r="AW187" s="13" t="s">
        <v>35</v>
      </c>
      <c r="AX187" s="13" t="s">
        <v>78</v>
      </c>
      <c r="AY187" s="257" t="s">
        <v>125</v>
      </c>
    </row>
    <row r="188" spans="1:51" s="14" customFormat="1" ht="12">
      <c r="A188" s="14"/>
      <c r="B188" s="258"/>
      <c r="C188" s="259"/>
      <c r="D188" s="244" t="s">
        <v>136</v>
      </c>
      <c r="E188" s="260" t="s">
        <v>1</v>
      </c>
      <c r="F188" s="261" t="s">
        <v>205</v>
      </c>
      <c r="G188" s="259"/>
      <c r="H188" s="262">
        <v>12.06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8" t="s">
        <v>136</v>
      </c>
      <c r="AU188" s="268" t="s">
        <v>87</v>
      </c>
      <c r="AV188" s="14" t="s">
        <v>87</v>
      </c>
      <c r="AW188" s="14" t="s">
        <v>35</v>
      </c>
      <c r="AX188" s="14" t="s">
        <v>78</v>
      </c>
      <c r="AY188" s="268" t="s">
        <v>125</v>
      </c>
    </row>
    <row r="189" spans="1:51" s="14" customFormat="1" ht="12">
      <c r="A189" s="14"/>
      <c r="B189" s="258"/>
      <c r="C189" s="259"/>
      <c r="D189" s="244" t="s">
        <v>136</v>
      </c>
      <c r="E189" s="260" t="s">
        <v>1</v>
      </c>
      <c r="F189" s="261" t="s">
        <v>206</v>
      </c>
      <c r="G189" s="259"/>
      <c r="H189" s="262">
        <v>1.725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8" t="s">
        <v>136</v>
      </c>
      <c r="AU189" s="268" t="s">
        <v>87</v>
      </c>
      <c r="AV189" s="14" t="s">
        <v>87</v>
      </c>
      <c r="AW189" s="14" t="s">
        <v>35</v>
      </c>
      <c r="AX189" s="14" t="s">
        <v>78</v>
      </c>
      <c r="AY189" s="268" t="s">
        <v>125</v>
      </c>
    </row>
    <row r="190" spans="1:51" s="15" customFormat="1" ht="12">
      <c r="A190" s="15"/>
      <c r="B190" s="269"/>
      <c r="C190" s="270"/>
      <c r="D190" s="244" t="s">
        <v>136</v>
      </c>
      <c r="E190" s="271" t="s">
        <v>1</v>
      </c>
      <c r="F190" s="272" t="s">
        <v>139</v>
      </c>
      <c r="G190" s="270"/>
      <c r="H190" s="273">
        <v>13.785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9" t="s">
        <v>136</v>
      </c>
      <c r="AU190" s="279" t="s">
        <v>87</v>
      </c>
      <c r="AV190" s="15" t="s">
        <v>132</v>
      </c>
      <c r="AW190" s="15" t="s">
        <v>35</v>
      </c>
      <c r="AX190" s="15" t="s">
        <v>85</v>
      </c>
      <c r="AY190" s="279" t="s">
        <v>125</v>
      </c>
    </row>
    <row r="191" spans="1:65" s="2" customFormat="1" ht="16.5" customHeight="1">
      <c r="A191" s="38"/>
      <c r="B191" s="39"/>
      <c r="C191" s="280" t="s">
        <v>207</v>
      </c>
      <c r="D191" s="280" t="s">
        <v>193</v>
      </c>
      <c r="E191" s="281" t="s">
        <v>208</v>
      </c>
      <c r="F191" s="282" t="s">
        <v>209</v>
      </c>
      <c r="G191" s="283" t="s">
        <v>179</v>
      </c>
      <c r="H191" s="284">
        <v>24.813</v>
      </c>
      <c r="I191" s="285"/>
      <c r="J191" s="286">
        <f>ROUND(I191*H191,2)</f>
        <v>0</v>
      </c>
      <c r="K191" s="282" t="s">
        <v>131</v>
      </c>
      <c r="L191" s="287"/>
      <c r="M191" s="288" t="s">
        <v>1</v>
      </c>
      <c r="N191" s="289" t="s">
        <v>43</v>
      </c>
      <c r="O191" s="91"/>
      <c r="P191" s="240">
        <f>O191*H191</f>
        <v>0</v>
      </c>
      <c r="Q191" s="240">
        <v>1</v>
      </c>
      <c r="R191" s="240">
        <f>Q191*H191</f>
        <v>24.813</v>
      </c>
      <c r="S191" s="240">
        <v>0</v>
      </c>
      <c r="T191" s="24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2" t="s">
        <v>185</v>
      </c>
      <c r="AT191" s="242" t="s">
        <v>193</v>
      </c>
      <c r="AU191" s="242" t="s">
        <v>87</v>
      </c>
      <c r="AY191" s="17" t="s">
        <v>125</v>
      </c>
      <c r="BE191" s="243">
        <f>IF(N191="základní",J191,0)</f>
        <v>0</v>
      </c>
      <c r="BF191" s="243">
        <f>IF(N191="snížená",J191,0)</f>
        <v>0</v>
      </c>
      <c r="BG191" s="243">
        <f>IF(N191="zákl. přenesená",J191,0)</f>
        <v>0</v>
      </c>
      <c r="BH191" s="243">
        <f>IF(N191="sníž. přenesená",J191,0)</f>
        <v>0</v>
      </c>
      <c r="BI191" s="243">
        <f>IF(N191="nulová",J191,0)</f>
        <v>0</v>
      </c>
      <c r="BJ191" s="17" t="s">
        <v>85</v>
      </c>
      <c r="BK191" s="243">
        <f>ROUND(I191*H191,2)</f>
        <v>0</v>
      </c>
      <c r="BL191" s="17" t="s">
        <v>132</v>
      </c>
      <c r="BM191" s="242" t="s">
        <v>210</v>
      </c>
    </row>
    <row r="192" spans="1:47" s="2" customFormat="1" ht="12">
      <c r="A192" s="38"/>
      <c r="B192" s="39"/>
      <c r="C192" s="40"/>
      <c r="D192" s="244" t="s">
        <v>134</v>
      </c>
      <c r="E192" s="40"/>
      <c r="F192" s="245" t="s">
        <v>209</v>
      </c>
      <c r="G192" s="40"/>
      <c r="H192" s="40"/>
      <c r="I192" s="140"/>
      <c r="J192" s="40"/>
      <c r="K192" s="40"/>
      <c r="L192" s="44"/>
      <c r="M192" s="246"/>
      <c r="N192" s="24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134</v>
      </c>
      <c r="AU192" s="17" t="s">
        <v>87</v>
      </c>
    </row>
    <row r="193" spans="1:51" s="13" customFormat="1" ht="12">
      <c r="A193" s="13"/>
      <c r="B193" s="248"/>
      <c r="C193" s="249"/>
      <c r="D193" s="244" t="s">
        <v>136</v>
      </c>
      <c r="E193" s="250" t="s">
        <v>1</v>
      </c>
      <c r="F193" s="251" t="s">
        <v>204</v>
      </c>
      <c r="G193" s="249"/>
      <c r="H193" s="250" t="s">
        <v>1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7" t="s">
        <v>136</v>
      </c>
      <c r="AU193" s="257" t="s">
        <v>87</v>
      </c>
      <c r="AV193" s="13" t="s">
        <v>85</v>
      </c>
      <c r="AW193" s="13" t="s">
        <v>35</v>
      </c>
      <c r="AX193" s="13" t="s">
        <v>78</v>
      </c>
      <c r="AY193" s="257" t="s">
        <v>125</v>
      </c>
    </row>
    <row r="194" spans="1:51" s="14" customFormat="1" ht="12">
      <c r="A194" s="14"/>
      <c r="B194" s="258"/>
      <c r="C194" s="259"/>
      <c r="D194" s="244" t="s">
        <v>136</v>
      </c>
      <c r="E194" s="260" t="s">
        <v>1</v>
      </c>
      <c r="F194" s="261" t="s">
        <v>211</v>
      </c>
      <c r="G194" s="259"/>
      <c r="H194" s="262">
        <v>21.708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8" t="s">
        <v>136</v>
      </c>
      <c r="AU194" s="268" t="s">
        <v>87</v>
      </c>
      <c r="AV194" s="14" t="s">
        <v>87</v>
      </c>
      <c r="AW194" s="14" t="s">
        <v>35</v>
      </c>
      <c r="AX194" s="14" t="s">
        <v>78</v>
      </c>
      <c r="AY194" s="268" t="s">
        <v>125</v>
      </c>
    </row>
    <row r="195" spans="1:51" s="14" customFormat="1" ht="12">
      <c r="A195" s="14"/>
      <c r="B195" s="258"/>
      <c r="C195" s="259"/>
      <c r="D195" s="244" t="s">
        <v>136</v>
      </c>
      <c r="E195" s="260" t="s">
        <v>1</v>
      </c>
      <c r="F195" s="261" t="s">
        <v>212</v>
      </c>
      <c r="G195" s="259"/>
      <c r="H195" s="262">
        <v>3.105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8" t="s">
        <v>136</v>
      </c>
      <c r="AU195" s="268" t="s">
        <v>87</v>
      </c>
      <c r="AV195" s="14" t="s">
        <v>87</v>
      </c>
      <c r="AW195" s="14" t="s">
        <v>35</v>
      </c>
      <c r="AX195" s="14" t="s">
        <v>78</v>
      </c>
      <c r="AY195" s="268" t="s">
        <v>125</v>
      </c>
    </row>
    <row r="196" spans="1:51" s="15" customFormat="1" ht="12">
      <c r="A196" s="15"/>
      <c r="B196" s="269"/>
      <c r="C196" s="270"/>
      <c r="D196" s="244" t="s">
        <v>136</v>
      </c>
      <c r="E196" s="271" t="s">
        <v>1</v>
      </c>
      <c r="F196" s="272" t="s">
        <v>139</v>
      </c>
      <c r="G196" s="270"/>
      <c r="H196" s="273">
        <v>24.813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9" t="s">
        <v>136</v>
      </c>
      <c r="AU196" s="279" t="s">
        <v>87</v>
      </c>
      <c r="AV196" s="15" t="s">
        <v>132</v>
      </c>
      <c r="AW196" s="15" t="s">
        <v>35</v>
      </c>
      <c r="AX196" s="15" t="s">
        <v>85</v>
      </c>
      <c r="AY196" s="279" t="s">
        <v>125</v>
      </c>
    </row>
    <row r="197" spans="1:63" s="12" customFormat="1" ht="22.8" customHeight="1">
      <c r="A197" s="12"/>
      <c r="B197" s="215"/>
      <c r="C197" s="216"/>
      <c r="D197" s="217" t="s">
        <v>77</v>
      </c>
      <c r="E197" s="229" t="s">
        <v>87</v>
      </c>
      <c r="F197" s="229" t="s">
        <v>213</v>
      </c>
      <c r="G197" s="216"/>
      <c r="H197" s="216"/>
      <c r="I197" s="219"/>
      <c r="J197" s="230">
        <f>BK197</f>
        <v>0</v>
      </c>
      <c r="K197" s="216"/>
      <c r="L197" s="221"/>
      <c r="M197" s="222"/>
      <c r="N197" s="223"/>
      <c r="O197" s="223"/>
      <c r="P197" s="224">
        <f>SUM(P198:P202)</f>
        <v>0</v>
      </c>
      <c r="Q197" s="223"/>
      <c r="R197" s="224">
        <f>SUM(R198:R202)</f>
        <v>0</v>
      </c>
      <c r="S197" s="223"/>
      <c r="T197" s="225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6" t="s">
        <v>85</v>
      </c>
      <c r="AT197" s="227" t="s">
        <v>77</v>
      </c>
      <c r="AU197" s="227" t="s">
        <v>85</v>
      </c>
      <c r="AY197" s="226" t="s">
        <v>125</v>
      </c>
      <c r="BK197" s="228">
        <f>SUM(BK198:BK202)</f>
        <v>0</v>
      </c>
    </row>
    <row r="198" spans="1:65" s="2" customFormat="1" ht="16.5" customHeight="1">
      <c r="A198" s="38"/>
      <c r="B198" s="39"/>
      <c r="C198" s="231" t="s">
        <v>214</v>
      </c>
      <c r="D198" s="231" t="s">
        <v>127</v>
      </c>
      <c r="E198" s="232" t="s">
        <v>215</v>
      </c>
      <c r="F198" s="233" t="s">
        <v>216</v>
      </c>
      <c r="G198" s="234" t="s">
        <v>149</v>
      </c>
      <c r="H198" s="235">
        <v>6.561</v>
      </c>
      <c r="I198" s="236"/>
      <c r="J198" s="237">
        <f>ROUND(I198*H198,2)</f>
        <v>0</v>
      </c>
      <c r="K198" s="233" t="s">
        <v>131</v>
      </c>
      <c r="L198" s="44"/>
      <c r="M198" s="238" t="s">
        <v>1</v>
      </c>
      <c r="N198" s="239" t="s">
        <v>43</v>
      </c>
      <c r="O198" s="91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2" t="s">
        <v>132</v>
      </c>
      <c r="AT198" s="242" t="s">
        <v>127</v>
      </c>
      <c r="AU198" s="242" t="s">
        <v>87</v>
      </c>
      <c r="AY198" s="17" t="s">
        <v>125</v>
      </c>
      <c r="BE198" s="243">
        <f>IF(N198="základní",J198,0)</f>
        <v>0</v>
      </c>
      <c r="BF198" s="243">
        <f>IF(N198="snížená",J198,0)</f>
        <v>0</v>
      </c>
      <c r="BG198" s="243">
        <f>IF(N198="zákl. přenesená",J198,0)</f>
        <v>0</v>
      </c>
      <c r="BH198" s="243">
        <f>IF(N198="sníž. přenesená",J198,0)</f>
        <v>0</v>
      </c>
      <c r="BI198" s="243">
        <f>IF(N198="nulová",J198,0)</f>
        <v>0</v>
      </c>
      <c r="BJ198" s="17" t="s">
        <v>85</v>
      </c>
      <c r="BK198" s="243">
        <f>ROUND(I198*H198,2)</f>
        <v>0</v>
      </c>
      <c r="BL198" s="17" t="s">
        <v>132</v>
      </c>
      <c r="BM198" s="242" t="s">
        <v>217</v>
      </c>
    </row>
    <row r="199" spans="1:47" s="2" customFormat="1" ht="12">
      <c r="A199" s="38"/>
      <c r="B199" s="39"/>
      <c r="C199" s="40"/>
      <c r="D199" s="244" t="s">
        <v>134</v>
      </c>
      <c r="E199" s="40"/>
      <c r="F199" s="245" t="s">
        <v>218</v>
      </c>
      <c r="G199" s="40"/>
      <c r="H199" s="40"/>
      <c r="I199" s="140"/>
      <c r="J199" s="40"/>
      <c r="K199" s="40"/>
      <c r="L199" s="44"/>
      <c r="M199" s="246"/>
      <c r="N199" s="247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134</v>
      </c>
      <c r="AU199" s="17" t="s">
        <v>87</v>
      </c>
    </row>
    <row r="200" spans="1:51" s="13" customFormat="1" ht="12">
      <c r="A200" s="13"/>
      <c r="B200" s="248"/>
      <c r="C200" s="249"/>
      <c r="D200" s="244" t="s">
        <v>136</v>
      </c>
      <c r="E200" s="250" t="s">
        <v>1</v>
      </c>
      <c r="F200" s="251" t="s">
        <v>158</v>
      </c>
      <c r="G200" s="249"/>
      <c r="H200" s="250" t="s">
        <v>1</v>
      </c>
      <c r="I200" s="252"/>
      <c r="J200" s="249"/>
      <c r="K200" s="249"/>
      <c r="L200" s="253"/>
      <c r="M200" s="254"/>
      <c r="N200" s="255"/>
      <c r="O200" s="255"/>
      <c r="P200" s="255"/>
      <c r="Q200" s="255"/>
      <c r="R200" s="255"/>
      <c r="S200" s="255"/>
      <c r="T200" s="25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7" t="s">
        <v>136</v>
      </c>
      <c r="AU200" s="257" t="s">
        <v>87</v>
      </c>
      <c r="AV200" s="13" t="s">
        <v>85</v>
      </c>
      <c r="AW200" s="13" t="s">
        <v>35</v>
      </c>
      <c r="AX200" s="13" t="s">
        <v>78</v>
      </c>
      <c r="AY200" s="257" t="s">
        <v>125</v>
      </c>
    </row>
    <row r="201" spans="1:51" s="14" customFormat="1" ht="12">
      <c r="A201" s="14"/>
      <c r="B201" s="258"/>
      <c r="C201" s="259"/>
      <c r="D201" s="244" t="s">
        <v>136</v>
      </c>
      <c r="E201" s="260" t="s">
        <v>1</v>
      </c>
      <c r="F201" s="261" t="s">
        <v>159</v>
      </c>
      <c r="G201" s="259"/>
      <c r="H201" s="262">
        <v>6.561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8" t="s">
        <v>136</v>
      </c>
      <c r="AU201" s="268" t="s">
        <v>87</v>
      </c>
      <c r="AV201" s="14" t="s">
        <v>87</v>
      </c>
      <c r="AW201" s="14" t="s">
        <v>35</v>
      </c>
      <c r="AX201" s="14" t="s">
        <v>78</v>
      </c>
      <c r="AY201" s="268" t="s">
        <v>125</v>
      </c>
    </row>
    <row r="202" spans="1:51" s="15" customFormat="1" ht="12">
      <c r="A202" s="15"/>
      <c r="B202" s="269"/>
      <c r="C202" s="270"/>
      <c r="D202" s="244" t="s">
        <v>136</v>
      </c>
      <c r="E202" s="271" t="s">
        <v>1</v>
      </c>
      <c r="F202" s="272" t="s">
        <v>139</v>
      </c>
      <c r="G202" s="270"/>
      <c r="H202" s="273">
        <v>6.561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9" t="s">
        <v>136</v>
      </c>
      <c r="AU202" s="279" t="s">
        <v>87</v>
      </c>
      <c r="AV202" s="15" t="s">
        <v>132</v>
      </c>
      <c r="AW202" s="15" t="s">
        <v>35</v>
      </c>
      <c r="AX202" s="15" t="s">
        <v>85</v>
      </c>
      <c r="AY202" s="279" t="s">
        <v>125</v>
      </c>
    </row>
    <row r="203" spans="1:63" s="12" customFormat="1" ht="22.8" customHeight="1">
      <c r="A203" s="12"/>
      <c r="B203" s="215"/>
      <c r="C203" s="216"/>
      <c r="D203" s="217" t="s">
        <v>77</v>
      </c>
      <c r="E203" s="229" t="s">
        <v>132</v>
      </c>
      <c r="F203" s="229" t="s">
        <v>219</v>
      </c>
      <c r="G203" s="216"/>
      <c r="H203" s="216"/>
      <c r="I203" s="219"/>
      <c r="J203" s="230">
        <f>BK203</f>
        <v>0</v>
      </c>
      <c r="K203" s="216"/>
      <c r="L203" s="221"/>
      <c r="M203" s="222"/>
      <c r="N203" s="223"/>
      <c r="O203" s="223"/>
      <c r="P203" s="224">
        <f>SUM(P204:P209)</f>
        <v>0</v>
      </c>
      <c r="Q203" s="223"/>
      <c r="R203" s="224">
        <f>SUM(R204:R209)</f>
        <v>0</v>
      </c>
      <c r="S203" s="223"/>
      <c r="T203" s="225">
        <f>SUM(T204:T209)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6" t="s">
        <v>85</v>
      </c>
      <c r="AT203" s="227" t="s">
        <v>77</v>
      </c>
      <c r="AU203" s="227" t="s">
        <v>85</v>
      </c>
      <c r="AY203" s="226" t="s">
        <v>125</v>
      </c>
      <c r="BK203" s="228">
        <f>SUM(BK204:BK209)</f>
        <v>0</v>
      </c>
    </row>
    <row r="204" spans="1:65" s="2" customFormat="1" ht="16.5" customHeight="1">
      <c r="A204" s="38"/>
      <c r="B204" s="39"/>
      <c r="C204" s="231" t="s">
        <v>220</v>
      </c>
      <c r="D204" s="231" t="s">
        <v>127</v>
      </c>
      <c r="E204" s="232" t="s">
        <v>221</v>
      </c>
      <c r="F204" s="233" t="s">
        <v>222</v>
      </c>
      <c r="G204" s="234" t="s">
        <v>149</v>
      </c>
      <c r="H204" s="235">
        <v>13.785</v>
      </c>
      <c r="I204" s="236"/>
      <c r="J204" s="237">
        <f>ROUND(I204*H204,2)</f>
        <v>0</v>
      </c>
      <c r="K204" s="233" t="s">
        <v>131</v>
      </c>
      <c r="L204" s="44"/>
      <c r="M204" s="238" t="s">
        <v>1</v>
      </c>
      <c r="N204" s="239" t="s">
        <v>43</v>
      </c>
      <c r="O204" s="91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2" t="s">
        <v>132</v>
      </c>
      <c r="AT204" s="242" t="s">
        <v>127</v>
      </c>
      <c r="AU204" s="242" t="s">
        <v>87</v>
      </c>
      <c r="AY204" s="17" t="s">
        <v>125</v>
      </c>
      <c r="BE204" s="243">
        <f>IF(N204="základní",J204,0)</f>
        <v>0</v>
      </c>
      <c r="BF204" s="243">
        <f>IF(N204="snížená",J204,0)</f>
        <v>0</v>
      </c>
      <c r="BG204" s="243">
        <f>IF(N204="zákl. přenesená",J204,0)</f>
        <v>0</v>
      </c>
      <c r="BH204" s="243">
        <f>IF(N204="sníž. přenesená",J204,0)</f>
        <v>0</v>
      </c>
      <c r="BI204" s="243">
        <f>IF(N204="nulová",J204,0)</f>
        <v>0</v>
      </c>
      <c r="BJ204" s="17" t="s">
        <v>85</v>
      </c>
      <c r="BK204" s="243">
        <f>ROUND(I204*H204,2)</f>
        <v>0</v>
      </c>
      <c r="BL204" s="17" t="s">
        <v>132</v>
      </c>
      <c r="BM204" s="242" t="s">
        <v>223</v>
      </c>
    </row>
    <row r="205" spans="1:47" s="2" customFormat="1" ht="12">
      <c r="A205" s="38"/>
      <c r="B205" s="39"/>
      <c r="C205" s="40"/>
      <c r="D205" s="244" t="s">
        <v>134</v>
      </c>
      <c r="E205" s="40"/>
      <c r="F205" s="245" t="s">
        <v>224</v>
      </c>
      <c r="G205" s="40"/>
      <c r="H205" s="40"/>
      <c r="I205" s="140"/>
      <c r="J205" s="40"/>
      <c r="K205" s="40"/>
      <c r="L205" s="44"/>
      <c r="M205" s="246"/>
      <c r="N205" s="247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134</v>
      </c>
      <c r="AU205" s="17" t="s">
        <v>87</v>
      </c>
    </row>
    <row r="206" spans="1:51" s="13" customFormat="1" ht="12">
      <c r="A206" s="13"/>
      <c r="B206" s="248"/>
      <c r="C206" s="249"/>
      <c r="D206" s="244" t="s">
        <v>136</v>
      </c>
      <c r="E206" s="250" t="s">
        <v>1</v>
      </c>
      <c r="F206" s="251" t="s">
        <v>204</v>
      </c>
      <c r="G206" s="249"/>
      <c r="H206" s="250" t="s">
        <v>1</v>
      </c>
      <c r="I206" s="252"/>
      <c r="J206" s="249"/>
      <c r="K206" s="249"/>
      <c r="L206" s="253"/>
      <c r="M206" s="254"/>
      <c r="N206" s="255"/>
      <c r="O206" s="255"/>
      <c r="P206" s="255"/>
      <c r="Q206" s="255"/>
      <c r="R206" s="255"/>
      <c r="S206" s="255"/>
      <c r="T206" s="25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7" t="s">
        <v>136</v>
      </c>
      <c r="AU206" s="257" t="s">
        <v>87</v>
      </c>
      <c r="AV206" s="13" t="s">
        <v>85</v>
      </c>
      <c r="AW206" s="13" t="s">
        <v>35</v>
      </c>
      <c r="AX206" s="13" t="s">
        <v>78</v>
      </c>
      <c r="AY206" s="257" t="s">
        <v>125</v>
      </c>
    </row>
    <row r="207" spans="1:51" s="14" customFormat="1" ht="12">
      <c r="A207" s="14"/>
      <c r="B207" s="258"/>
      <c r="C207" s="259"/>
      <c r="D207" s="244" t="s">
        <v>136</v>
      </c>
      <c r="E207" s="260" t="s">
        <v>1</v>
      </c>
      <c r="F207" s="261" t="s">
        <v>205</v>
      </c>
      <c r="G207" s="259"/>
      <c r="H207" s="262">
        <v>12.06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8" t="s">
        <v>136</v>
      </c>
      <c r="AU207" s="268" t="s">
        <v>87</v>
      </c>
      <c r="AV207" s="14" t="s">
        <v>87</v>
      </c>
      <c r="AW207" s="14" t="s">
        <v>35</v>
      </c>
      <c r="AX207" s="14" t="s">
        <v>78</v>
      </c>
      <c r="AY207" s="268" t="s">
        <v>125</v>
      </c>
    </row>
    <row r="208" spans="1:51" s="14" customFormat="1" ht="12">
      <c r="A208" s="14"/>
      <c r="B208" s="258"/>
      <c r="C208" s="259"/>
      <c r="D208" s="244" t="s">
        <v>136</v>
      </c>
      <c r="E208" s="260" t="s">
        <v>1</v>
      </c>
      <c r="F208" s="261" t="s">
        <v>206</v>
      </c>
      <c r="G208" s="259"/>
      <c r="H208" s="262">
        <v>1.725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8" t="s">
        <v>136</v>
      </c>
      <c r="AU208" s="268" t="s">
        <v>87</v>
      </c>
      <c r="AV208" s="14" t="s">
        <v>87</v>
      </c>
      <c r="AW208" s="14" t="s">
        <v>35</v>
      </c>
      <c r="AX208" s="14" t="s">
        <v>78</v>
      </c>
      <c r="AY208" s="268" t="s">
        <v>125</v>
      </c>
    </row>
    <row r="209" spans="1:51" s="15" customFormat="1" ht="12">
      <c r="A209" s="15"/>
      <c r="B209" s="269"/>
      <c r="C209" s="270"/>
      <c r="D209" s="244" t="s">
        <v>136</v>
      </c>
      <c r="E209" s="271" t="s">
        <v>1</v>
      </c>
      <c r="F209" s="272" t="s">
        <v>139</v>
      </c>
      <c r="G209" s="270"/>
      <c r="H209" s="273">
        <v>13.785</v>
      </c>
      <c r="I209" s="274"/>
      <c r="J209" s="270"/>
      <c r="K209" s="270"/>
      <c r="L209" s="275"/>
      <c r="M209" s="276"/>
      <c r="N209" s="277"/>
      <c r="O209" s="277"/>
      <c r="P209" s="277"/>
      <c r="Q209" s="277"/>
      <c r="R209" s="277"/>
      <c r="S209" s="277"/>
      <c r="T209" s="278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9" t="s">
        <v>136</v>
      </c>
      <c r="AU209" s="279" t="s">
        <v>87</v>
      </c>
      <c r="AV209" s="15" t="s">
        <v>132</v>
      </c>
      <c r="AW209" s="15" t="s">
        <v>35</v>
      </c>
      <c r="AX209" s="15" t="s">
        <v>85</v>
      </c>
      <c r="AY209" s="279" t="s">
        <v>125</v>
      </c>
    </row>
    <row r="210" spans="1:63" s="12" customFormat="1" ht="22.8" customHeight="1">
      <c r="A210" s="12"/>
      <c r="B210" s="215"/>
      <c r="C210" s="216"/>
      <c r="D210" s="217" t="s">
        <v>77</v>
      </c>
      <c r="E210" s="229" t="s">
        <v>160</v>
      </c>
      <c r="F210" s="229" t="s">
        <v>225</v>
      </c>
      <c r="G210" s="216"/>
      <c r="H210" s="216"/>
      <c r="I210" s="219"/>
      <c r="J210" s="230">
        <f>BK210</f>
        <v>0</v>
      </c>
      <c r="K210" s="216"/>
      <c r="L210" s="221"/>
      <c r="M210" s="222"/>
      <c r="N210" s="223"/>
      <c r="O210" s="223"/>
      <c r="P210" s="224">
        <f>SUM(P211:P233)</f>
        <v>0</v>
      </c>
      <c r="Q210" s="223"/>
      <c r="R210" s="224">
        <f>SUM(R211:R233)</f>
        <v>0.5181</v>
      </c>
      <c r="S210" s="223"/>
      <c r="T210" s="225">
        <f>SUM(T211:T233)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6" t="s">
        <v>85</v>
      </c>
      <c r="AT210" s="227" t="s">
        <v>77</v>
      </c>
      <c r="AU210" s="227" t="s">
        <v>85</v>
      </c>
      <c r="AY210" s="226" t="s">
        <v>125</v>
      </c>
      <c r="BK210" s="228">
        <f>SUM(BK211:BK233)</f>
        <v>0</v>
      </c>
    </row>
    <row r="211" spans="1:65" s="2" customFormat="1" ht="16.5" customHeight="1">
      <c r="A211" s="38"/>
      <c r="B211" s="39"/>
      <c r="C211" s="231" t="s">
        <v>226</v>
      </c>
      <c r="D211" s="231" t="s">
        <v>127</v>
      </c>
      <c r="E211" s="232" t="s">
        <v>227</v>
      </c>
      <c r="F211" s="233" t="s">
        <v>228</v>
      </c>
      <c r="G211" s="234" t="s">
        <v>130</v>
      </c>
      <c r="H211" s="235">
        <v>36.226</v>
      </c>
      <c r="I211" s="236"/>
      <c r="J211" s="237">
        <f>ROUND(I211*H211,2)</f>
        <v>0</v>
      </c>
      <c r="K211" s="233" t="s">
        <v>131</v>
      </c>
      <c r="L211" s="44"/>
      <c r="M211" s="238" t="s">
        <v>1</v>
      </c>
      <c r="N211" s="239" t="s">
        <v>43</v>
      </c>
      <c r="O211" s="91"/>
      <c r="P211" s="240">
        <f>O211*H211</f>
        <v>0</v>
      </c>
      <c r="Q211" s="240">
        <v>0</v>
      </c>
      <c r="R211" s="240">
        <f>Q211*H211</f>
        <v>0</v>
      </c>
      <c r="S211" s="240">
        <v>0</v>
      </c>
      <c r="T211" s="24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2" t="s">
        <v>132</v>
      </c>
      <c r="AT211" s="242" t="s">
        <v>127</v>
      </c>
      <c r="AU211" s="242" t="s">
        <v>87</v>
      </c>
      <c r="AY211" s="17" t="s">
        <v>125</v>
      </c>
      <c r="BE211" s="243">
        <f>IF(N211="základní",J211,0)</f>
        <v>0</v>
      </c>
      <c r="BF211" s="243">
        <f>IF(N211="snížená",J211,0)</f>
        <v>0</v>
      </c>
      <c r="BG211" s="243">
        <f>IF(N211="zákl. přenesená",J211,0)</f>
        <v>0</v>
      </c>
      <c r="BH211" s="243">
        <f>IF(N211="sníž. přenesená",J211,0)</f>
        <v>0</v>
      </c>
      <c r="BI211" s="243">
        <f>IF(N211="nulová",J211,0)</f>
        <v>0</v>
      </c>
      <c r="BJ211" s="17" t="s">
        <v>85</v>
      </c>
      <c r="BK211" s="243">
        <f>ROUND(I211*H211,2)</f>
        <v>0</v>
      </c>
      <c r="BL211" s="17" t="s">
        <v>132</v>
      </c>
      <c r="BM211" s="242" t="s">
        <v>229</v>
      </c>
    </row>
    <row r="212" spans="1:47" s="2" customFormat="1" ht="12">
      <c r="A212" s="38"/>
      <c r="B212" s="39"/>
      <c r="C212" s="40"/>
      <c r="D212" s="244" t="s">
        <v>134</v>
      </c>
      <c r="E212" s="40"/>
      <c r="F212" s="245" t="s">
        <v>230</v>
      </c>
      <c r="G212" s="40"/>
      <c r="H212" s="40"/>
      <c r="I212" s="140"/>
      <c r="J212" s="40"/>
      <c r="K212" s="40"/>
      <c r="L212" s="44"/>
      <c r="M212" s="246"/>
      <c r="N212" s="247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134</v>
      </c>
      <c r="AU212" s="17" t="s">
        <v>87</v>
      </c>
    </row>
    <row r="213" spans="1:51" s="13" customFormat="1" ht="12">
      <c r="A213" s="13"/>
      <c r="B213" s="248"/>
      <c r="C213" s="249"/>
      <c r="D213" s="244" t="s">
        <v>136</v>
      </c>
      <c r="E213" s="250" t="s">
        <v>1</v>
      </c>
      <c r="F213" s="251" t="s">
        <v>231</v>
      </c>
      <c r="G213" s="249"/>
      <c r="H213" s="250" t="s">
        <v>1</v>
      </c>
      <c r="I213" s="252"/>
      <c r="J213" s="249"/>
      <c r="K213" s="249"/>
      <c r="L213" s="253"/>
      <c r="M213" s="254"/>
      <c r="N213" s="255"/>
      <c r="O213" s="255"/>
      <c r="P213" s="255"/>
      <c r="Q213" s="255"/>
      <c r="R213" s="255"/>
      <c r="S213" s="255"/>
      <c r="T213" s="25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7" t="s">
        <v>136</v>
      </c>
      <c r="AU213" s="257" t="s">
        <v>87</v>
      </c>
      <c r="AV213" s="13" t="s">
        <v>85</v>
      </c>
      <c r="AW213" s="13" t="s">
        <v>35</v>
      </c>
      <c r="AX213" s="13" t="s">
        <v>78</v>
      </c>
      <c r="AY213" s="257" t="s">
        <v>125</v>
      </c>
    </row>
    <row r="214" spans="1:51" s="14" customFormat="1" ht="12">
      <c r="A214" s="14"/>
      <c r="B214" s="258"/>
      <c r="C214" s="259"/>
      <c r="D214" s="244" t="s">
        <v>136</v>
      </c>
      <c r="E214" s="260" t="s">
        <v>1</v>
      </c>
      <c r="F214" s="261" t="s">
        <v>232</v>
      </c>
      <c r="G214" s="259"/>
      <c r="H214" s="262">
        <v>18.113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8" t="s">
        <v>136</v>
      </c>
      <c r="AU214" s="268" t="s">
        <v>87</v>
      </c>
      <c r="AV214" s="14" t="s">
        <v>87</v>
      </c>
      <c r="AW214" s="14" t="s">
        <v>35</v>
      </c>
      <c r="AX214" s="14" t="s">
        <v>78</v>
      </c>
      <c r="AY214" s="268" t="s">
        <v>125</v>
      </c>
    </row>
    <row r="215" spans="1:51" s="14" customFormat="1" ht="12">
      <c r="A215" s="14"/>
      <c r="B215" s="258"/>
      <c r="C215" s="259"/>
      <c r="D215" s="244" t="s">
        <v>136</v>
      </c>
      <c r="E215" s="260" t="s">
        <v>1</v>
      </c>
      <c r="F215" s="261" t="s">
        <v>233</v>
      </c>
      <c r="G215" s="259"/>
      <c r="H215" s="262">
        <v>18.113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8" t="s">
        <v>136</v>
      </c>
      <c r="AU215" s="268" t="s">
        <v>87</v>
      </c>
      <c r="AV215" s="14" t="s">
        <v>87</v>
      </c>
      <c r="AW215" s="14" t="s">
        <v>35</v>
      </c>
      <c r="AX215" s="14" t="s">
        <v>78</v>
      </c>
      <c r="AY215" s="268" t="s">
        <v>125</v>
      </c>
    </row>
    <row r="216" spans="1:51" s="15" customFormat="1" ht="12">
      <c r="A216" s="15"/>
      <c r="B216" s="269"/>
      <c r="C216" s="270"/>
      <c r="D216" s="244" t="s">
        <v>136</v>
      </c>
      <c r="E216" s="271" t="s">
        <v>1</v>
      </c>
      <c r="F216" s="272" t="s">
        <v>139</v>
      </c>
      <c r="G216" s="270"/>
      <c r="H216" s="273">
        <v>36.226</v>
      </c>
      <c r="I216" s="274"/>
      <c r="J216" s="270"/>
      <c r="K216" s="270"/>
      <c r="L216" s="275"/>
      <c r="M216" s="276"/>
      <c r="N216" s="277"/>
      <c r="O216" s="277"/>
      <c r="P216" s="277"/>
      <c r="Q216" s="277"/>
      <c r="R216" s="277"/>
      <c r="S216" s="277"/>
      <c r="T216" s="278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9" t="s">
        <v>136</v>
      </c>
      <c r="AU216" s="279" t="s">
        <v>87</v>
      </c>
      <c r="AV216" s="15" t="s">
        <v>132</v>
      </c>
      <c r="AW216" s="15" t="s">
        <v>35</v>
      </c>
      <c r="AX216" s="15" t="s">
        <v>85</v>
      </c>
      <c r="AY216" s="279" t="s">
        <v>125</v>
      </c>
    </row>
    <row r="217" spans="1:65" s="2" customFormat="1" ht="16.5" customHeight="1">
      <c r="A217" s="38"/>
      <c r="B217" s="39"/>
      <c r="C217" s="231" t="s">
        <v>8</v>
      </c>
      <c r="D217" s="231" t="s">
        <v>127</v>
      </c>
      <c r="E217" s="232" t="s">
        <v>234</v>
      </c>
      <c r="F217" s="233" t="s">
        <v>235</v>
      </c>
      <c r="G217" s="234" t="s">
        <v>130</v>
      </c>
      <c r="H217" s="235">
        <v>30.976</v>
      </c>
      <c r="I217" s="236"/>
      <c r="J217" s="237">
        <f>ROUND(I217*H217,2)</f>
        <v>0</v>
      </c>
      <c r="K217" s="233" t="s">
        <v>131</v>
      </c>
      <c r="L217" s="44"/>
      <c r="M217" s="238" t="s">
        <v>1</v>
      </c>
      <c r="N217" s="239" t="s">
        <v>43</v>
      </c>
      <c r="O217" s="91"/>
      <c r="P217" s="240">
        <f>O217*H217</f>
        <v>0</v>
      </c>
      <c r="Q217" s="240">
        <v>0</v>
      </c>
      <c r="R217" s="240">
        <f>Q217*H217</f>
        <v>0</v>
      </c>
      <c r="S217" s="240">
        <v>0</v>
      </c>
      <c r="T217" s="241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2" t="s">
        <v>132</v>
      </c>
      <c r="AT217" s="242" t="s">
        <v>127</v>
      </c>
      <c r="AU217" s="242" t="s">
        <v>87</v>
      </c>
      <c r="AY217" s="17" t="s">
        <v>125</v>
      </c>
      <c r="BE217" s="243">
        <f>IF(N217="základní",J217,0)</f>
        <v>0</v>
      </c>
      <c r="BF217" s="243">
        <f>IF(N217="snížená",J217,0)</f>
        <v>0</v>
      </c>
      <c r="BG217" s="243">
        <f>IF(N217="zákl. přenesená",J217,0)</f>
        <v>0</v>
      </c>
      <c r="BH217" s="243">
        <f>IF(N217="sníž. přenesená",J217,0)</f>
        <v>0</v>
      </c>
      <c r="BI217" s="243">
        <f>IF(N217="nulová",J217,0)</f>
        <v>0</v>
      </c>
      <c r="BJ217" s="17" t="s">
        <v>85</v>
      </c>
      <c r="BK217" s="243">
        <f>ROUND(I217*H217,2)</f>
        <v>0</v>
      </c>
      <c r="BL217" s="17" t="s">
        <v>132</v>
      </c>
      <c r="BM217" s="242" t="s">
        <v>236</v>
      </c>
    </row>
    <row r="218" spans="1:47" s="2" customFormat="1" ht="12">
      <c r="A218" s="38"/>
      <c r="B218" s="39"/>
      <c r="C218" s="40"/>
      <c r="D218" s="244" t="s">
        <v>134</v>
      </c>
      <c r="E218" s="40"/>
      <c r="F218" s="245" t="s">
        <v>237</v>
      </c>
      <c r="G218" s="40"/>
      <c r="H218" s="40"/>
      <c r="I218" s="140"/>
      <c r="J218" s="40"/>
      <c r="K218" s="40"/>
      <c r="L218" s="44"/>
      <c r="M218" s="246"/>
      <c r="N218" s="247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134</v>
      </c>
      <c r="AU218" s="17" t="s">
        <v>87</v>
      </c>
    </row>
    <row r="219" spans="1:51" s="13" customFormat="1" ht="12">
      <c r="A219" s="13"/>
      <c r="B219" s="248"/>
      <c r="C219" s="249"/>
      <c r="D219" s="244" t="s">
        <v>136</v>
      </c>
      <c r="E219" s="250" t="s">
        <v>1</v>
      </c>
      <c r="F219" s="251" t="s">
        <v>231</v>
      </c>
      <c r="G219" s="249"/>
      <c r="H219" s="250" t="s">
        <v>1</v>
      </c>
      <c r="I219" s="252"/>
      <c r="J219" s="249"/>
      <c r="K219" s="249"/>
      <c r="L219" s="253"/>
      <c r="M219" s="254"/>
      <c r="N219" s="255"/>
      <c r="O219" s="255"/>
      <c r="P219" s="255"/>
      <c r="Q219" s="255"/>
      <c r="R219" s="255"/>
      <c r="S219" s="255"/>
      <c r="T219" s="25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7" t="s">
        <v>136</v>
      </c>
      <c r="AU219" s="257" t="s">
        <v>87</v>
      </c>
      <c r="AV219" s="13" t="s">
        <v>85</v>
      </c>
      <c r="AW219" s="13" t="s">
        <v>35</v>
      </c>
      <c r="AX219" s="13" t="s">
        <v>78</v>
      </c>
      <c r="AY219" s="257" t="s">
        <v>125</v>
      </c>
    </row>
    <row r="220" spans="1:51" s="14" customFormat="1" ht="12">
      <c r="A220" s="14"/>
      <c r="B220" s="258"/>
      <c r="C220" s="259"/>
      <c r="D220" s="244" t="s">
        <v>136</v>
      </c>
      <c r="E220" s="260" t="s">
        <v>1</v>
      </c>
      <c r="F220" s="261" t="s">
        <v>238</v>
      </c>
      <c r="G220" s="259"/>
      <c r="H220" s="262">
        <v>15.488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8" t="s">
        <v>136</v>
      </c>
      <c r="AU220" s="268" t="s">
        <v>87</v>
      </c>
      <c r="AV220" s="14" t="s">
        <v>87</v>
      </c>
      <c r="AW220" s="14" t="s">
        <v>35</v>
      </c>
      <c r="AX220" s="14" t="s">
        <v>78</v>
      </c>
      <c r="AY220" s="268" t="s">
        <v>125</v>
      </c>
    </row>
    <row r="221" spans="1:51" s="14" customFormat="1" ht="12">
      <c r="A221" s="14"/>
      <c r="B221" s="258"/>
      <c r="C221" s="259"/>
      <c r="D221" s="244" t="s">
        <v>136</v>
      </c>
      <c r="E221" s="260" t="s">
        <v>1</v>
      </c>
      <c r="F221" s="261" t="s">
        <v>238</v>
      </c>
      <c r="G221" s="259"/>
      <c r="H221" s="262">
        <v>15.488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8" t="s">
        <v>136</v>
      </c>
      <c r="AU221" s="268" t="s">
        <v>87</v>
      </c>
      <c r="AV221" s="14" t="s">
        <v>87</v>
      </c>
      <c r="AW221" s="14" t="s">
        <v>35</v>
      </c>
      <c r="AX221" s="14" t="s">
        <v>78</v>
      </c>
      <c r="AY221" s="268" t="s">
        <v>125</v>
      </c>
    </row>
    <row r="222" spans="1:51" s="15" customFormat="1" ht="12">
      <c r="A222" s="15"/>
      <c r="B222" s="269"/>
      <c r="C222" s="270"/>
      <c r="D222" s="244" t="s">
        <v>136</v>
      </c>
      <c r="E222" s="271" t="s">
        <v>1</v>
      </c>
      <c r="F222" s="272" t="s">
        <v>139</v>
      </c>
      <c r="G222" s="270"/>
      <c r="H222" s="273">
        <v>30.976</v>
      </c>
      <c r="I222" s="274"/>
      <c r="J222" s="270"/>
      <c r="K222" s="270"/>
      <c r="L222" s="275"/>
      <c r="M222" s="276"/>
      <c r="N222" s="277"/>
      <c r="O222" s="277"/>
      <c r="P222" s="277"/>
      <c r="Q222" s="277"/>
      <c r="R222" s="277"/>
      <c r="S222" s="277"/>
      <c r="T222" s="278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9" t="s">
        <v>136</v>
      </c>
      <c r="AU222" s="279" t="s">
        <v>87</v>
      </c>
      <c r="AV222" s="15" t="s">
        <v>132</v>
      </c>
      <c r="AW222" s="15" t="s">
        <v>35</v>
      </c>
      <c r="AX222" s="15" t="s">
        <v>85</v>
      </c>
      <c r="AY222" s="279" t="s">
        <v>125</v>
      </c>
    </row>
    <row r="223" spans="1:65" s="2" customFormat="1" ht="16.5" customHeight="1">
      <c r="A223" s="38"/>
      <c r="B223" s="39"/>
      <c r="C223" s="231" t="s">
        <v>239</v>
      </c>
      <c r="D223" s="231" t="s">
        <v>127</v>
      </c>
      <c r="E223" s="232" t="s">
        <v>240</v>
      </c>
      <c r="F223" s="233" t="s">
        <v>241</v>
      </c>
      <c r="G223" s="234" t="s">
        <v>130</v>
      </c>
      <c r="H223" s="235">
        <v>30.976</v>
      </c>
      <c r="I223" s="236"/>
      <c r="J223" s="237">
        <f>ROUND(I223*H223,2)</f>
        <v>0</v>
      </c>
      <c r="K223" s="233" t="s">
        <v>131</v>
      </c>
      <c r="L223" s="44"/>
      <c r="M223" s="238" t="s">
        <v>1</v>
      </c>
      <c r="N223" s="239" t="s">
        <v>43</v>
      </c>
      <c r="O223" s="91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2" t="s">
        <v>132</v>
      </c>
      <c r="AT223" s="242" t="s">
        <v>127</v>
      </c>
      <c r="AU223" s="242" t="s">
        <v>87</v>
      </c>
      <c r="AY223" s="17" t="s">
        <v>125</v>
      </c>
      <c r="BE223" s="243">
        <f>IF(N223="základní",J223,0)</f>
        <v>0</v>
      </c>
      <c r="BF223" s="243">
        <f>IF(N223="snížená",J223,0)</f>
        <v>0</v>
      </c>
      <c r="BG223" s="243">
        <f>IF(N223="zákl. přenesená",J223,0)</f>
        <v>0</v>
      </c>
      <c r="BH223" s="243">
        <f>IF(N223="sníž. přenesená",J223,0)</f>
        <v>0</v>
      </c>
      <c r="BI223" s="243">
        <f>IF(N223="nulová",J223,0)</f>
        <v>0</v>
      </c>
      <c r="BJ223" s="17" t="s">
        <v>85</v>
      </c>
      <c r="BK223" s="243">
        <f>ROUND(I223*H223,2)</f>
        <v>0</v>
      </c>
      <c r="BL223" s="17" t="s">
        <v>132</v>
      </c>
      <c r="BM223" s="242" t="s">
        <v>242</v>
      </c>
    </row>
    <row r="224" spans="1:47" s="2" customFormat="1" ht="12">
      <c r="A224" s="38"/>
      <c r="B224" s="39"/>
      <c r="C224" s="40"/>
      <c r="D224" s="244" t="s">
        <v>134</v>
      </c>
      <c r="E224" s="40"/>
      <c r="F224" s="245" t="s">
        <v>243</v>
      </c>
      <c r="G224" s="40"/>
      <c r="H224" s="40"/>
      <c r="I224" s="140"/>
      <c r="J224" s="40"/>
      <c r="K224" s="40"/>
      <c r="L224" s="44"/>
      <c r="M224" s="246"/>
      <c r="N224" s="247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134</v>
      </c>
      <c r="AU224" s="17" t="s">
        <v>87</v>
      </c>
    </row>
    <row r="225" spans="1:51" s="13" customFormat="1" ht="12">
      <c r="A225" s="13"/>
      <c r="B225" s="248"/>
      <c r="C225" s="249"/>
      <c r="D225" s="244" t="s">
        <v>136</v>
      </c>
      <c r="E225" s="250" t="s">
        <v>1</v>
      </c>
      <c r="F225" s="251" t="s">
        <v>231</v>
      </c>
      <c r="G225" s="249"/>
      <c r="H225" s="250" t="s">
        <v>1</v>
      </c>
      <c r="I225" s="252"/>
      <c r="J225" s="249"/>
      <c r="K225" s="249"/>
      <c r="L225" s="253"/>
      <c r="M225" s="254"/>
      <c r="N225" s="255"/>
      <c r="O225" s="255"/>
      <c r="P225" s="255"/>
      <c r="Q225" s="255"/>
      <c r="R225" s="255"/>
      <c r="S225" s="255"/>
      <c r="T225" s="25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7" t="s">
        <v>136</v>
      </c>
      <c r="AU225" s="257" t="s">
        <v>87</v>
      </c>
      <c r="AV225" s="13" t="s">
        <v>85</v>
      </c>
      <c r="AW225" s="13" t="s">
        <v>35</v>
      </c>
      <c r="AX225" s="13" t="s">
        <v>78</v>
      </c>
      <c r="AY225" s="257" t="s">
        <v>125</v>
      </c>
    </row>
    <row r="226" spans="1:51" s="14" customFormat="1" ht="12">
      <c r="A226" s="14"/>
      <c r="B226" s="258"/>
      <c r="C226" s="259"/>
      <c r="D226" s="244" t="s">
        <v>136</v>
      </c>
      <c r="E226" s="260" t="s">
        <v>1</v>
      </c>
      <c r="F226" s="261" t="s">
        <v>238</v>
      </c>
      <c r="G226" s="259"/>
      <c r="H226" s="262">
        <v>15.488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8" t="s">
        <v>136</v>
      </c>
      <c r="AU226" s="268" t="s">
        <v>87</v>
      </c>
      <c r="AV226" s="14" t="s">
        <v>87</v>
      </c>
      <c r="AW226" s="14" t="s">
        <v>35</v>
      </c>
      <c r="AX226" s="14" t="s">
        <v>78</v>
      </c>
      <c r="AY226" s="268" t="s">
        <v>125</v>
      </c>
    </row>
    <row r="227" spans="1:51" s="14" customFormat="1" ht="12">
      <c r="A227" s="14"/>
      <c r="B227" s="258"/>
      <c r="C227" s="259"/>
      <c r="D227" s="244" t="s">
        <v>136</v>
      </c>
      <c r="E227" s="260" t="s">
        <v>1</v>
      </c>
      <c r="F227" s="261" t="s">
        <v>238</v>
      </c>
      <c r="G227" s="259"/>
      <c r="H227" s="262">
        <v>15.488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8" t="s">
        <v>136</v>
      </c>
      <c r="AU227" s="268" t="s">
        <v>87</v>
      </c>
      <c r="AV227" s="14" t="s">
        <v>87</v>
      </c>
      <c r="AW227" s="14" t="s">
        <v>35</v>
      </c>
      <c r="AX227" s="14" t="s">
        <v>78</v>
      </c>
      <c r="AY227" s="268" t="s">
        <v>125</v>
      </c>
    </row>
    <row r="228" spans="1:51" s="15" customFormat="1" ht="12">
      <c r="A228" s="15"/>
      <c r="B228" s="269"/>
      <c r="C228" s="270"/>
      <c r="D228" s="244" t="s">
        <v>136</v>
      </c>
      <c r="E228" s="271" t="s">
        <v>1</v>
      </c>
      <c r="F228" s="272" t="s">
        <v>139</v>
      </c>
      <c r="G228" s="270"/>
      <c r="H228" s="273">
        <v>30.976</v>
      </c>
      <c r="I228" s="274"/>
      <c r="J228" s="270"/>
      <c r="K228" s="270"/>
      <c r="L228" s="275"/>
      <c r="M228" s="276"/>
      <c r="N228" s="277"/>
      <c r="O228" s="277"/>
      <c r="P228" s="277"/>
      <c r="Q228" s="277"/>
      <c r="R228" s="277"/>
      <c r="S228" s="277"/>
      <c r="T228" s="27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9" t="s">
        <v>136</v>
      </c>
      <c r="AU228" s="279" t="s">
        <v>87</v>
      </c>
      <c r="AV228" s="15" t="s">
        <v>132</v>
      </c>
      <c r="AW228" s="15" t="s">
        <v>35</v>
      </c>
      <c r="AX228" s="15" t="s">
        <v>85</v>
      </c>
      <c r="AY228" s="279" t="s">
        <v>125</v>
      </c>
    </row>
    <row r="229" spans="1:65" s="2" customFormat="1" ht="16.5" customHeight="1">
      <c r="A229" s="38"/>
      <c r="B229" s="39"/>
      <c r="C229" s="231" t="s">
        <v>244</v>
      </c>
      <c r="D229" s="231" t="s">
        <v>127</v>
      </c>
      <c r="E229" s="232" t="s">
        <v>245</v>
      </c>
      <c r="F229" s="233" t="s">
        <v>246</v>
      </c>
      <c r="G229" s="234" t="s">
        <v>130</v>
      </c>
      <c r="H229" s="235">
        <v>5</v>
      </c>
      <c r="I229" s="236"/>
      <c r="J229" s="237">
        <f>ROUND(I229*H229,2)</f>
        <v>0</v>
      </c>
      <c r="K229" s="233" t="s">
        <v>131</v>
      </c>
      <c r="L229" s="44"/>
      <c r="M229" s="238" t="s">
        <v>1</v>
      </c>
      <c r="N229" s="239" t="s">
        <v>43</v>
      </c>
      <c r="O229" s="91"/>
      <c r="P229" s="240">
        <f>O229*H229</f>
        <v>0</v>
      </c>
      <c r="Q229" s="240">
        <v>0.10362</v>
      </c>
      <c r="R229" s="240">
        <f>Q229*H229</f>
        <v>0.5181</v>
      </c>
      <c r="S229" s="240">
        <v>0</v>
      </c>
      <c r="T229" s="24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2" t="s">
        <v>132</v>
      </c>
      <c r="AT229" s="242" t="s">
        <v>127</v>
      </c>
      <c r="AU229" s="242" t="s">
        <v>87</v>
      </c>
      <c r="AY229" s="17" t="s">
        <v>125</v>
      </c>
      <c r="BE229" s="243">
        <f>IF(N229="základní",J229,0)</f>
        <v>0</v>
      </c>
      <c r="BF229" s="243">
        <f>IF(N229="snížená",J229,0)</f>
        <v>0</v>
      </c>
      <c r="BG229" s="243">
        <f>IF(N229="zákl. přenesená",J229,0)</f>
        <v>0</v>
      </c>
      <c r="BH229" s="243">
        <f>IF(N229="sníž. přenesená",J229,0)</f>
        <v>0</v>
      </c>
      <c r="BI229" s="243">
        <f>IF(N229="nulová",J229,0)</f>
        <v>0</v>
      </c>
      <c r="BJ229" s="17" t="s">
        <v>85</v>
      </c>
      <c r="BK229" s="243">
        <f>ROUND(I229*H229,2)</f>
        <v>0</v>
      </c>
      <c r="BL229" s="17" t="s">
        <v>132</v>
      </c>
      <c r="BM229" s="242" t="s">
        <v>247</v>
      </c>
    </row>
    <row r="230" spans="1:47" s="2" customFormat="1" ht="12">
      <c r="A230" s="38"/>
      <c r="B230" s="39"/>
      <c r="C230" s="40"/>
      <c r="D230" s="244" t="s">
        <v>134</v>
      </c>
      <c r="E230" s="40"/>
      <c r="F230" s="245" t="s">
        <v>248</v>
      </c>
      <c r="G230" s="40"/>
      <c r="H230" s="40"/>
      <c r="I230" s="140"/>
      <c r="J230" s="40"/>
      <c r="K230" s="40"/>
      <c r="L230" s="44"/>
      <c r="M230" s="246"/>
      <c r="N230" s="247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134</v>
      </c>
      <c r="AU230" s="17" t="s">
        <v>87</v>
      </c>
    </row>
    <row r="231" spans="1:51" s="13" customFormat="1" ht="12">
      <c r="A231" s="13"/>
      <c r="B231" s="248"/>
      <c r="C231" s="249"/>
      <c r="D231" s="244" t="s">
        <v>136</v>
      </c>
      <c r="E231" s="250" t="s">
        <v>1</v>
      </c>
      <c r="F231" s="251" t="s">
        <v>249</v>
      </c>
      <c r="G231" s="249"/>
      <c r="H231" s="250" t="s">
        <v>1</v>
      </c>
      <c r="I231" s="252"/>
      <c r="J231" s="249"/>
      <c r="K231" s="249"/>
      <c r="L231" s="253"/>
      <c r="M231" s="254"/>
      <c r="N231" s="255"/>
      <c r="O231" s="255"/>
      <c r="P231" s="255"/>
      <c r="Q231" s="255"/>
      <c r="R231" s="255"/>
      <c r="S231" s="255"/>
      <c r="T231" s="25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7" t="s">
        <v>136</v>
      </c>
      <c r="AU231" s="257" t="s">
        <v>87</v>
      </c>
      <c r="AV231" s="13" t="s">
        <v>85</v>
      </c>
      <c r="AW231" s="13" t="s">
        <v>35</v>
      </c>
      <c r="AX231" s="13" t="s">
        <v>78</v>
      </c>
      <c r="AY231" s="257" t="s">
        <v>125</v>
      </c>
    </row>
    <row r="232" spans="1:51" s="14" customFormat="1" ht="12">
      <c r="A232" s="14"/>
      <c r="B232" s="258"/>
      <c r="C232" s="259"/>
      <c r="D232" s="244" t="s">
        <v>136</v>
      </c>
      <c r="E232" s="260" t="s">
        <v>1</v>
      </c>
      <c r="F232" s="261" t="s">
        <v>250</v>
      </c>
      <c r="G232" s="259"/>
      <c r="H232" s="262">
        <v>5</v>
      </c>
      <c r="I232" s="263"/>
      <c r="J232" s="259"/>
      <c r="K232" s="259"/>
      <c r="L232" s="264"/>
      <c r="M232" s="265"/>
      <c r="N232" s="266"/>
      <c r="O232" s="266"/>
      <c r="P232" s="266"/>
      <c r="Q232" s="266"/>
      <c r="R232" s="266"/>
      <c r="S232" s="266"/>
      <c r="T232" s="26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8" t="s">
        <v>136</v>
      </c>
      <c r="AU232" s="268" t="s">
        <v>87</v>
      </c>
      <c r="AV232" s="14" t="s">
        <v>87</v>
      </c>
      <c r="AW232" s="14" t="s">
        <v>35</v>
      </c>
      <c r="AX232" s="14" t="s">
        <v>78</v>
      </c>
      <c r="AY232" s="268" t="s">
        <v>125</v>
      </c>
    </row>
    <row r="233" spans="1:51" s="15" customFormat="1" ht="12">
      <c r="A233" s="15"/>
      <c r="B233" s="269"/>
      <c r="C233" s="270"/>
      <c r="D233" s="244" t="s">
        <v>136</v>
      </c>
      <c r="E233" s="271" t="s">
        <v>1</v>
      </c>
      <c r="F233" s="272" t="s">
        <v>139</v>
      </c>
      <c r="G233" s="270"/>
      <c r="H233" s="273">
        <v>5</v>
      </c>
      <c r="I233" s="274"/>
      <c r="J233" s="270"/>
      <c r="K233" s="270"/>
      <c r="L233" s="275"/>
      <c r="M233" s="276"/>
      <c r="N233" s="277"/>
      <c r="O233" s="277"/>
      <c r="P233" s="277"/>
      <c r="Q233" s="277"/>
      <c r="R233" s="277"/>
      <c r="S233" s="277"/>
      <c r="T233" s="278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9" t="s">
        <v>136</v>
      </c>
      <c r="AU233" s="279" t="s">
        <v>87</v>
      </c>
      <c r="AV233" s="15" t="s">
        <v>132</v>
      </c>
      <c r="AW233" s="15" t="s">
        <v>35</v>
      </c>
      <c r="AX233" s="15" t="s">
        <v>85</v>
      </c>
      <c r="AY233" s="279" t="s">
        <v>125</v>
      </c>
    </row>
    <row r="234" spans="1:63" s="12" customFormat="1" ht="22.8" customHeight="1">
      <c r="A234" s="12"/>
      <c r="B234" s="215"/>
      <c r="C234" s="216"/>
      <c r="D234" s="217" t="s">
        <v>77</v>
      </c>
      <c r="E234" s="229" t="s">
        <v>192</v>
      </c>
      <c r="F234" s="229" t="s">
        <v>251</v>
      </c>
      <c r="G234" s="216"/>
      <c r="H234" s="216"/>
      <c r="I234" s="219"/>
      <c r="J234" s="230">
        <f>BK234</f>
        <v>0</v>
      </c>
      <c r="K234" s="216"/>
      <c r="L234" s="221"/>
      <c r="M234" s="222"/>
      <c r="N234" s="223"/>
      <c r="O234" s="223"/>
      <c r="P234" s="224">
        <f>SUM(P235:P239)</f>
        <v>0</v>
      </c>
      <c r="Q234" s="223"/>
      <c r="R234" s="224">
        <f>SUM(R235:R239)</f>
        <v>0</v>
      </c>
      <c r="S234" s="223"/>
      <c r="T234" s="225">
        <f>SUM(T235:T239)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6" t="s">
        <v>85</v>
      </c>
      <c r="AT234" s="227" t="s">
        <v>77</v>
      </c>
      <c r="AU234" s="227" t="s">
        <v>85</v>
      </c>
      <c r="AY234" s="226" t="s">
        <v>125</v>
      </c>
      <c r="BK234" s="228">
        <f>SUM(BK235:BK239)</f>
        <v>0</v>
      </c>
    </row>
    <row r="235" spans="1:65" s="2" customFormat="1" ht="16.5" customHeight="1">
      <c r="A235" s="38"/>
      <c r="B235" s="39"/>
      <c r="C235" s="231" t="s">
        <v>252</v>
      </c>
      <c r="D235" s="231" t="s">
        <v>127</v>
      </c>
      <c r="E235" s="232" t="s">
        <v>253</v>
      </c>
      <c r="F235" s="233" t="s">
        <v>254</v>
      </c>
      <c r="G235" s="234" t="s">
        <v>255</v>
      </c>
      <c r="H235" s="235">
        <v>57.5</v>
      </c>
      <c r="I235" s="236"/>
      <c r="J235" s="237">
        <f>ROUND(I235*H235,2)</f>
        <v>0</v>
      </c>
      <c r="K235" s="233" t="s">
        <v>131</v>
      </c>
      <c r="L235" s="44"/>
      <c r="M235" s="238" t="s">
        <v>1</v>
      </c>
      <c r="N235" s="239" t="s">
        <v>43</v>
      </c>
      <c r="O235" s="91"/>
      <c r="P235" s="240">
        <f>O235*H235</f>
        <v>0</v>
      </c>
      <c r="Q235" s="240">
        <v>0</v>
      </c>
      <c r="R235" s="240">
        <f>Q235*H235</f>
        <v>0</v>
      </c>
      <c r="S235" s="240">
        <v>0</v>
      </c>
      <c r="T235" s="24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2" t="s">
        <v>132</v>
      </c>
      <c r="AT235" s="242" t="s">
        <v>127</v>
      </c>
      <c r="AU235" s="242" t="s">
        <v>87</v>
      </c>
      <c r="AY235" s="17" t="s">
        <v>125</v>
      </c>
      <c r="BE235" s="243">
        <f>IF(N235="základní",J235,0)</f>
        <v>0</v>
      </c>
      <c r="BF235" s="243">
        <f>IF(N235="snížená",J235,0)</f>
        <v>0</v>
      </c>
      <c r="BG235" s="243">
        <f>IF(N235="zákl. přenesená",J235,0)</f>
        <v>0</v>
      </c>
      <c r="BH235" s="243">
        <f>IF(N235="sníž. přenesená",J235,0)</f>
        <v>0</v>
      </c>
      <c r="BI235" s="243">
        <f>IF(N235="nulová",J235,0)</f>
        <v>0</v>
      </c>
      <c r="BJ235" s="17" t="s">
        <v>85</v>
      </c>
      <c r="BK235" s="243">
        <f>ROUND(I235*H235,2)</f>
        <v>0</v>
      </c>
      <c r="BL235" s="17" t="s">
        <v>132</v>
      </c>
      <c r="BM235" s="242" t="s">
        <v>256</v>
      </c>
    </row>
    <row r="236" spans="1:47" s="2" customFormat="1" ht="12">
      <c r="A236" s="38"/>
      <c r="B236" s="39"/>
      <c r="C236" s="40"/>
      <c r="D236" s="244" t="s">
        <v>134</v>
      </c>
      <c r="E236" s="40"/>
      <c r="F236" s="245" t="s">
        <v>257</v>
      </c>
      <c r="G236" s="40"/>
      <c r="H236" s="40"/>
      <c r="I236" s="140"/>
      <c r="J236" s="40"/>
      <c r="K236" s="40"/>
      <c r="L236" s="44"/>
      <c r="M236" s="246"/>
      <c r="N236" s="247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134</v>
      </c>
      <c r="AU236" s="17" t="s">
        <v>87</v>
      </c>
    </row>
    <row r="237" spans="1:51" s="13" customFormat="1" ht="12">
      <c r="A237" s="13"/>
      <c r="B237" s="248"/>
      <c r="C237" s="249"/>
      <c r="D237" s="244" t="s">
        <v>136</v>
      </c>
      <c r="E237" s="250" t="s">
        <v>1</v>
      </c>
      <c r="F237" s="251" t="s">
        <v>258</v>
      </c>
      <c r="G237" s="249"/>
      <c r="H237" s="250" t="s">
        <v>1</v>
      </c>
      <c r="I237" s="252"/>
      <c r="J237" s="249"/>
      <c r="K237" s="249"/>
      <c r="L237" s="253"/>
      <c r="M237" s="254"/>
      <c r="N237" s="255"/>
      <c r="O237" s="255"/>
      <c r="P237" s="255"/>
      <c r="Q237" s="255"/>
      <c r="R237" s="255"/>
      <c r="S237" s="255"/>
      <c r="T237" s="25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7" t="s">
        <v>136</v>
      </c>
      <c r="AU237" s="257" t="s">
        <v>87</v>
      </c>
      <c r="AV237" s="13" t="s">
        <v>85</v>
      </c>
      <c r="AW237" s="13" t="s">
        <v>35</v>
      </c>
      <c r="AX237" s="13" t="s">
        <v>78</v>
      </c>
      <c r="AY237" s="257" t="s">
        <v>125</v>
      </c>
    </row>
    <row r="238" spans="1:51" s="14" customFormat="1" ht="12">
      <c r="A238" s="14"/>
      <c r="B238" s="258"/>
      <c r="C238" s="259"/>
      <c r="D238" s="244" t="s">
        <v>136</v>
      </c>
      <c r="E238" s="260" t="s">
        <v>1</v>
      </c>
      <c r="F238" s="261" t="s">
        <v>259</v>
      </c>
      <c r="G238" s="259"/>
      <c r="H238" s="262">
        <v>57.5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8" t="s">
        <v>136</v>
      </c>
      <c r="AU238" s="268" t="s">
        <v>87</v>
      </c>
      <c r="AV238" s="14" t="s">
        <v>87</v>
      </c>
      <c r="AW238" s="14" t="s">
        <v>35</v>
      </c>
      <c r="AX238" s="14" t="s">
        <v>78</v>
      </c>
      <c r="AY238" s="268" t="s">
        <v>125</v>
      </c>
    </row>
    <row r="239" spans="1:51" s="15" customFormat="1" ht="12">
      <c r="A239" s="15"/>
      <c r="B239" s="269"/>
      <c r="C239" s="270"/>
      <c r="D239" s="244" t="s">
        <v>136</v>
      </c>
      <c r="E239" s="271" t="s">
        <v>1</v>
      </c>
      <c r="F239" s="272" t="s">
        <v>139</v>
      </c>
      <c r="G239" s="270"/>
      <c r="H239" s="273">
        <v>57.5</v>
      </c>
      <c r="I239" s="274"/>
      <c r="J239" s="270"/>
      <c r="K239" s="270"/>
      <c r="L239" s="275"/>
      <c r="M239" s="276"/>
      <c r="N239" s="277"/>
      <c r="O239" s="277"/>
      <c r="P239" s="277"/>
      <c r="Q239" s="277"/>
      <c r="R239" s="277"/>
      <c r="S239" s="277"/>
      <c r="T239" s="278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9" t="s">
        <v>136</v>
      </c>
      <c r="AU239" s="279" t="s">
        <v>87</v>
      </c>
      <c r="AV239" s="15" t="s">
        <v>132</v>
      </c>
      <c r="AW239" s="15" t="s">
        <v>35</v>
      </c>
      <c r="AX239" s="15" t="s">
        <v>85</v>
      </c>
      <c r="AY239" s="279" t="s">
        <v>125</v>
      </c>
    </row>
    <row r="240" spans="1:63" s="12" customFormat="1" ht="22.8" customHeight="1">
      <c r="A240" s="12"/>
      <c r="B240" s="215"/>
      <c r="C240" s="216"/>
      <c r="D240" s="217" t="s">
        <v>77</v>
      </c>
      <c r="E240" s="229" t="s">
        <v>260</v>
      </c>
      <c r="F240" s="229" t="s">
        <v>261</v>
      </c>
      <c r="G240" s="216"/>
      <c r="H240" s="216"/>
      <c r="I240" s="219"/>
      <c r="J240" s="230">
        <f>BK240</f>
        <v>0</v>
      </c>
      <c r="K240" s="216"/>
      <c r="L240" s="221"/>
      <c r="M240" s="222"/>
      <c r="N240" s="223"/>
      <c r="O240" s="223"/>
      <c r="P240" s="224">
        <f>SUM(P241:P257)</f>
        <v>0</v>
      </c>
      <c r="Q240" s="223"/>
      <c r="R240" s="224">
        <f>SUM(R241:R257)</f>
        <v>0</v>
      </c>
      <c r="S240" s="223"/>
      <c r="T240" s="225">
        <f>SUM(T241:T257)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6" t="s">
        <v>85</v>
      </c>
      <c r="AT240" s="227" t="s">
        <v>77</v>
      </c>
      <c r="AU240" s="227" t="s">
        <v>85</v>
      </c>
      <c r="AY240" s="226" t="s">
        <v>125</v>
      </c>
      <c r="BK240" s="228">
        <f>SUM(BK241:BK257)</f>
        <v>0</v>
      </c>
    </row>
    <row r="241" spans="1:65" s="2" customFormat="1" ht="16.5" customHeight="1">
      <c r="A241" s="38"/>
      <c r="B241" s="39"/>
      <c r="C241" s="231" t="s">
        <v>262</v>
      </c>
      <c r="D241" s="231" t="s">
        <v>127</v>
      </c>
      <c r="E241" s="232" t="s">
        <v>263</v>
      </c>
      <c r="F241" s="233" t="s">
        <v>264</v>
      </c>
      <c r="G241" s="234" t="s">
        <v>179</v>
      </c>
      <c r="H241" s="235">
        <v>10.856</v>
      </c>
      <c r="I241" s="236"/>
      <c r="J241" s="237">
        <f>ROUND(I241*H241,2)</f>
        <v>0</v>
      </c>
      <c r="K241" s="233" t="s">
        <v>131</v>
      </c>
      <c r="L241" s="44"/>
      <c r="M241" s="238" t="s">
        <v>1</v>
      </c>
      <c r="N241" s="239" t="s">
        <v>43</v>
      </c>
      <c r="O241" s="91"/>
      <c r="P241" s="240">
        <f>O241*H241</f>
        <v>0</v>
      </c>
      <c r="Q241" s="240">
        <v>0</v>
      </c>
      <c r="R241" s="240">
        <f>Q241*H241</f>
        <v>0</v>
      </c>
      <c r="S241" s="240">
        <v>0</v>
      </c>
      <c r="T241" s="24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2" t="s">
        <v>132</v>
      </c>
      <c r="AT241" s="242" t="s">
        <v>127</v>
      </c>
      <c r="AU241" s="242" t="s">
        <v>87</v>
      </c>
      <c r="AY241" s="17" t="s">
        <v>125</v>
      </c>
      <c r="BE241" s="243">
        <f>IF(N241="základní",J241,0)</f>
        <v>0</v>
      </c>
      <c r="BF241" s="243">
        <f>IF(N241="snížená",J241,0)</f>
        <v>0</v>
      </c>
      <c r="BG241" s="243">
        <f>IF(N241="zákl. přenesená",J241,0)</f>
        <v>0</v>
      </c>
      <c r="BH241" s="243">
        <f>IF(N241="sníž. přenesená",J241,0)</f>
        <v>0</v>
      </c>
      <c r="BI241" s="243">
        <f>IF(N241="nulová",J241,0)</f>
        <v>0</v>
      </c>
      <c r="BJ241" s="17" t="s">
        <v>85</v>
      </c>
      <c r="BK241" s="243">
        <f>ROUND(I241*H241,2)</f>
        <v>0</v>
      </c>
      <c r="BL241" s="17" t="s">
        <v>132</v>
      </c>
      <c r="BM241" s="242" t="s">
        <v>265</v>
      </c>
    </row>
    <row r="242" spans="1:47" s="2" customFormat="1" ht="12">
      <c r="A242" s="38"/>
      <c r="B242" s="39"/>
      <c r="C242" s="40"/>
      <c r="D242" s="244" t="s">
        <v>134</v>
      </c>
      <c r="E242" s="40"/>
      <c r="F242" s="245" t="s">
        <v>266</v>
      </c>
      <c r="G242" s="40"/>
      <c r="H242" s="40"/>
      <c r="I242" s="140"/>
      <c r="J242" s="40"/>
      <c r="K242" s="40"/>
      <c r="L242" s="44"/>
      <c r="M242" s="246"/>
      <c r="N242" s="247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134</v>
      </c>
      <c r="AU242" s="17" t="s">
        <v>87</v>
      </c>
    </row>
    <row r="243" spans="1:51" s="14" customFormat="1" ht="12">
      <c r="A243" s="14"/>
      <c r="B243" s="258"/>
      <c r="C243" s="259"/>
      <c r="D243" s="244" t="s">
        <v>136</v>
      </c>
      <c r="E243" s="260" t="s">
        <v>1</v>
      </c>
      <c r="F243" s="261" t="s">
        <v>267</v>
      </c>
      <c r="G243" s="259"/>
      <c r="H243" s="262">
        <v>10.856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8" t="s">
        <v>136</v>
      </c>
      <c r="AU243" s="268" t="s">
        <v>87</v>
      </c>
      <c r="AV243" s="14" t="s">
        <v>87</v>
      </c>
      <c r="AW243" s="14" t="s">
        <v>35</v>
      </c>
      <c r="AX243" s="14" t="s">
        <v>78</v>
      </c>
      <c r="AY243" s="268" t="s">
        <v>125</v>
      </c>
    </row>
    <row r="244" spans="1:51" s="15" customFormat="1" ht="12">
      <c r="A244" s="15"/>
      <c r="B244" s="269"/>
      <c r="C244" s="270"/>
      <c r="D244" s="244" t="s">
        <v>136</v>
      </c>
      <c r="E244" s="271" t="s">
        <v>1</v>
      </c>
      <c r="F244" s="272" t="s">
        <v>139</v>
      </c>
      <c r="G244" s="270"/>
      <c r="H244" s="273">
        <v>10.856</v>
      </c>
      <c r="I244" s="274"/>
      <c r="J244" s="270"/>
      <c r="K244" s="270"/>
      <c r="L244" s="275"/>
      <c r="M244" s="276"/>
      <c r="N244" s="277"/>
      <c r="O244" s="277"/>
      <c r="P244" s="277"/>
      <c r="Q244" s="277"/>
      <c r="R244" s="277"/>
      <c r="S244" s="277"/>
      <c r="T244" s="278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9" t="s">
        <v>136</v>
      </c>
      <c r="AU244" s="279" t="s">
        <v>87</v>
      </c>
      <c r="AV244" s="15" t="s">
        <v>132</v>
      </c>
      <c r="AW244" s="15" t="s">
        <v>35</v>
      </c>
      <c r="AX244" s="15" t="s">
        <v>85</v>
      </c>
      <c r="AY244" s="279" t="s">
        <v>125</v>
      </c>
    </row>
    <row r="245" spans="1:65" s="2" customFormat="1" ht="16.5" customHeight="1">
      <c r="A245" s="38"/>
      <c r="B245" s="39"/>
      <c r="C245" s="231" t="s">
        <v>268</v>
      </c>
      <c r="D245" s="231" t="s">
        <v>127</v>
      </c>
      <c r="E245" s="232" t="s">
        <v>269</v>
      </c>
      <c r="F245" s="233" t="s">
        <v>270</v>
      </c>
      <c r="G245" s="234" t="s">
        <v>179</v>
      </c>
      <c r="H245" s="235">
        <v>97.704</v>
      </c>
      <c r="I245" s="236"/>
      <c r="J245" s="237">
        <f>ROUND(I245*H245,2)</f>
        <v>0</v>
      </c>
      <c r="K245" s="233" t="s">
        <v>131</v>
      </c>
      <c r="L245" s="44"/>
      <c r="M245" s="238" t="s">
        <v>1</v>
      </c>
      <c r="N245" s="239" t="s">
        <v>43</v>
      </c>
      <c r="O245" s="91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2" t="s">
        <v>132</v>
      </c>
      <c r="AT245" s="242" t="s">
        <v>127</v>
      </c>
      <c r="AU245" s="242" t="s">
        <v>87</v>
      </c>
      <c r="AY245" s="17" t="s">
        <v>125</v>
      </c>
      <c r="BE245" s="243">
        <f>IF(N245="základní",J245,0)</f>
        <v>0</v>
      </c>
      <c r="BF245" s="243">
        <f>IF(N245="snížená",J245,0)</f>
        <v>0</v>
      </c>
      <c r="BG245" s="243">
        <f>IF(N245="zákl. přenesená",J245,0)</f>
        <v>0</v>
      </c>
      <c r="BH245" s="243">
        <f>IF(N245="sníž. přenesená",J245,0)</f>
        <v>0</v>
      </c>
      <c r="BI245" s="243">
        <f>IF(N245="nulová",J245,0)</f>
        <v>0</v>
      </c>
      <c r="BJ245" s="17" t="s">
        <v>85</v>
      </c>
      <c r="BK245" s="243">
        <f>ROUND(I245*H245,2)</f>
        <v>0</v>
      </c>
      <c r="BL245" s="17" t="s">
        <v>132</v>
      </c>
      <c r="BM245" s="242" t="s">
        <v>271</v>
      </c>
    </row>
    <row r="246" spans="1:47" s="2" customFormat="1" ht="12">
      <c r="A246" s="38"/>
      <c r="B246" s="39"/>
      <c r="C246" s="40"/>
      <c r="D246" s="244" t="s">
        <v>134</v>
      </c>
      <c r="E246" s="40"/>
      <c r="F246" s="245" t="s">
        <v>272</v>
      </c>
      <c r="G246" s="40"/>
      <c r="H246" s="40"/>
      <c r="I246" s="140"/>
      <c r="J246" s="40"/>
      <c r="K246" s="40"/>
      <c r="L246" s="44"/>
      <c r="M246" s="246"/>
      <c r="N246" s="247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134</v>
      </c>
      <c r="AU246" s="17" t="s">
        <v>87</v>
      </c>
    </row>
    <row r="247" spans="1:51" s="14" customFormat="1" ht="12">
      <c r="A247" s="14"/>
      <c r="B247" s="258"/>
      <c r="C247" s="259"/>
      <c r="D247" s="244" t="s">
        <v>136</v>
      </c>
      <c r="E247" s="260" t="s">
        <v>1</v>
      </c>
      <c r="F247" s="261" t="s">
        <v>267</v>
      </c>
      <c r="G247" s="259"/>
      <c r="H247" s="262">
        <v>10.856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8" t="s">
        <v>136</v>
      </c>
      <c r="AU247" s="268" t="s">
        <v>87</v>
      </c>
      <c r="AV247" s="14" t="s">
        <v>87</v>
      </c>
      <c r="AW247" s="14" t="s">
        <v>35</v>
      </c>
      <c r="AX247" s="14" t="s">
        <v>78</v>
      </c>
      <c r="AY247" s="268" t="s">
        <v>125</v>
      </c>
    </row>
    <row r="248" spans="1:51" s="15" customFormat="1" ht="12">
      <c r="A248" s="15"/>
      <c r="B248" s="269"/>
      <c r="C248" s="270"/>
      <c r="D248" s="244" t="s">
        <v>136</v>
      </c>
      <c r="E248" s="271" t="s">
        <v>1</v>
      </c>
      <c r="F248" s="272" t="s">
        <v>139</v>
      </c>
      <c r="G248" s="270"/>
      <c r="H248" s="273">
        <v>10.856</v>
      </c>
      <c r="I248" s="274"/>
      <c r="J248" s="270"/>
      <c r="K248" s="270"/>
      <c r="L248" s="275"/>
      <c r="M248" s="276"/>
      <c r="N248" s="277"/>
      <c r="O248" s="277"/>
      <c r="P248" s="277"/>
      <c r="Q248" s="277"/>
      <c r="R248" s="277"/>
      <c r="S248" s="277"/>
      <c r="T248" s="278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9" t="s">
        <v>136</v>
      </c>
      <c r="AU248" s="279" t="s">
        <v>87</v>
      </c>
      <c r="AV248" s="15" t="s">
        <v>132</v>
      </c>
      <c r="AW248" s="15" t="s">
        <v>35</v>
      </c>
      <c r="AX248" s="15" t="s">
        <v>85</v>
      </c>
      <c r="AY248" s="279" t="s">
        <v>125</v>
      </c>
    </row>
    <row r="249" spans="1:51" s="14" customFormat="1" ht="12">
      <c r="A249" s="14"/>
      <c r="B249" s="258"/>
      <c r="C249" s="259"/>
      <c r="D249" s="244" t="s">
        <v>136</v>
      </c>
      <c r="E249" s="259"/>
      <c r="F249" s="261" t="s">
        <v>273</v>
      </c>
      <c r="G249" s="259"/>
      <c r="H249" s="262">
        <v>97.704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8" t="s">
        <v>136</v>
      </c>
      <c r="AU249" s="268" t="s">
        <v>87</v>
      </c>
      <c r="AV249" s="14" t="s">
        <v>87</v>
      </c>
      <c r="AW249" s="14" t="s">
        <v>4</v>
      </c>
      <c r="AX249" s="14" t="s">
        <v>85</v>
      </c>
      <c r="AY249" s="268" t="s">
        <v>125</v>
      </c>
    </row>
    <row r="250" spans="1:65" s="2" customFormat="1" ht="16.5" customHeight="1">
      <c r="A250" s="38"/>
      <c r="B250" s="39"/>
      <c r="C250" s="231" t="s">
        <v>7</v>
      </c>
      <c r="D250" s="231" t="s">
        <v>127</v>
      </c>
      <c r="E250" s="232" t="s">
        <v>274</v>
      </c>
      <c r="F250" s="233" t="s">
        <v>275</v>
      </c>
      <c r="G250" s="234" t="s">
        <v>179</v>
      </c>
      <c r="H250" s="235">
        <v>3.212</v>
      </c>
      <c r="I250" s="236"/>
      <c r="J250" s="237">
        <f>ROUND(I250*H250,2)</f>
        <v>0</v>
      </c>
      <c r="K250" s="233" t="s">
        <v>131</v>
      </c>
      <c r="L250" s="44"/>
      <c r="M250" s="238" t="s">
        <v>1</v>
      </c>
      <c r="N250" s="239" t="s">
        <v>43</v>
      </c>
      <c r="O250" s="91"/>
      <c r="P250" s="240">
        <f>O250*H250</f>
        <v>0</v>
      </c>
      <c r="Q250" s="240">
        <v>0</v>
      </c>
      <c r="R250" s="240">
        <f>Q250*H250</f>
        <v>0</v>
      </c>
      <c r="S250" s="240">
        <v>0</v>
      </c>
      <c r="T250" s="24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2" t="s">
        <v>132</v>
      </c>
      <c r="AT250" s="242" t="s">
        <v>127</v>
      </c>
      <c r="AU250" s="242" t="s">
        <v>87</v>
      </c>
      <c r="AY250" s="17" t="s">
        <v>125</v>
      </c>
      <c r="BE250" s="243">
        <f>IF(N250="základní",J250,0)</f>
        <v>0</v>
      </c>
      <c r="BF250" s="243">
        <f>IF(N250="snížená",J250,0)</f>
        <v>0</v>
      </c>
      <c r="BG250" s="243">
        <f>IF(N250="zákl. přenesená",J250,0)</f>
        <v>0</v>
      </c>
      <c r="BH250" s="243">
        <f>IF(N250="sníž. přenesená",J250,0)</f>
        <v>0</v>
      </c>
      <c r="BI250" s="243">
        <f>IF(N250="nulová",J250,0)</f>
        <v>0</v>
      </c>
      <c r="BJ250" s="17" t="s">
        <v>85</v>
      </c>
      <c r="BK250" s="243">
        <f>ROUND(I250*H250,2)</f>
        <v>0</v>
      </c>
      <c r="BL250" s="17" t="s">
        <v>132</v>
      </c>
      <c r="BM250" s="242" t="s">
        <v>276</v>
      </c>
    </row>
    <row r="251" spans="1:47" s="2" customFormat="1" ht="12">
      <c r="A251" s="38"/>
      <c r="B251" s="39"/>
      <c r="C251" s="40"/>
      <c r="D251" s="244" t="s">
        <v>134</v>
      </c>
      <c r="E251" s="40"/>
      <c r="F251" s="245" t="s">
        <v>277</v>
      </c>
      <c r="G251" s="40"/>
      <c r="H251" s="40"/>
      <c r="I251" s="140"/>
      <c r="J251" s="40"/>
      <c r="K251" s="40"/>
      <c r="L251" s="44"/>
      <c r="M251" s="246"/>
      <c r="N251" s="247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134</v>
      </c>
      <c r="AU251" s="17" t="s">
        <v>87</v>
      </c>
    </row>
    <row r="252" spans="1:51" s="14" customFormat="1" ht="12">
      <c r="A252" s="14"/>
      <c r="B252" s="258"/>
      <c r="C252" s="259"/>
      <c r="D252" s="244" t="s">
        <v>136</v>
      </c>
      <c r="E252" s="260" t="s">
        <v>1</v>
      </c>
      <c r="F252" s="261" t="s">
        <v>278</v>
      </c>
      <c r="G252" s="259"/>
      <c r="H252" s="262">
        <v>3.212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8" t="s">
        <v>136</v>
      </c>
      <c r="AU252" s="268" t="s">
        <v>87</v>
      </c>
      <c r="AV252" s="14" t="s">
        <v>87</v>
      </c>
      <c r="AW252" s="14" t="s">
        <v>35</v>
      </c>
      <c r="AX252" s="14" t="s">
        <v>78</v>
      </c>
      <c r="AY252" s="268" t="s">
        <v>125</v>
      </c>
    </row>
    <row r="253" spans="1:51" s="15" customFormat="1" ht="12">
      <c r="A253" s="15"/>
      <c r="B253" s="269"/>
      <c r="C253" s="270"/>
      <c r="D253" s="244" t="s">
        <v>136</v>
      </c>
      <c r="E253" s="271" t="s">
        <v>1</v>
      </c>
      <c r="F253" s="272" t="s">
        <v>139</v>
      </c>
      <c r="G253" s="270"/>
      <c r="H253" s="273">
        <v>3.212</v>
      </c>
      <c r="I253" s="274"/>
      <c r="J253" s="270"/>
      <c r="K253" s="270"/>
      <c r="L253" s="275"/>
      <c r="M253" s="276"/>
      <c r="N253" s="277"/>
      <c r="O253" s="277"/>
      <c r="P253" s="277"/>
      <c r="Q253" s="277"/>
      <c r="R253" s="277"/>
      <c r="S253" s="277"/>
      <c r="T253" s="27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9" t="s">
        <v>136</v>
      </c>
      <c r="AU253" s="279" t="s">
        <v>87</v>
      </c>
      <c r="AV253" s="15" t="s">
        <v>132</v>
      </c>
      <c r="AW253" s="15" t="s">
        <v>35</v>
      </c>
      <c r="AX253" s="15" t="s">
        <v>85</v>
      </c>
      <c r="AY253" s="279" t="s">
        <v>125</v>
      </c>
    </row>
    <row r="254" spans="1:65" s="2" customFormat="1" ht="16.5" customHeight="1">
      <c r="A254" s="38"/>
      <c r="B254" s="39"/>
      <c r="C254" s="231" t="s">
        <v>279</v>
      </c>
      <c r="D254" s="231" t="s">
        <v>127</v>
      </c>
      <c r="E254" s="232" t="s">
        <v>280</v>
      </c>
      <c r="F254" s="233" t="s">
        <v>178</v>
      </c>
      <c r="G254" s="234" t="s">
        <v>179</v>
      </c>
      <c r="H254" s="235">
        <v>7.644</v>
      </c>
      <c r="I254" s="236"/>
      <c r="J254" s="237">
        <f>ROUND(I254*H254,2)</f>
        <v>0</v>
      </c>
      <c r="K254" s="233" t="s">
        <v>131</v>
      </c>
      <c r="L254" s="44"/>
      <c r="M254" s="238" t="s">
        <v>1</v>
      </c>
      <c r="N254" s="239" t="s">
        <v>43</v>
      </c>
      <c r="O254" s="91"/>
      <c r="P254" s="240">
        <f>O254*H254</f>
        <v>0</v>
      </c>
      <c r="Q254" s="240">
        <v>0</v>
      </c>
      <c r="R254" s="240">
        <f>Q254*H254</f>
        <v>0</v>
      </c>
      <c r="S254" s="240">
        <v>0</v>
      </c>
      <c r="T254" s="24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2" t="s">
        <v>132</v>
      </c>
      <c r="AT254" s="242" t="s">
        <v>127</v>
      </c>
      <c r="AU254" s="242" t="s">
        <v>87</v>
      </c>
      <c r="AY254" s="17" t="s">
        <v>125</v>
      </c>
      <c r="BE254" s="243">
        <f>IF(N254="základní",J254,0)</f>
        <v>0</v>
      </c>
      <c r="BF254" s="243">
        <f>IF(N254="snížená",J254,0)</f>
        <v>0</v>
      </c>
      <c r="BG254" s="243">
        <f>IF(N254="zákl. přenesená",J254,0)</f>
        <v>0</v>
      </c>
      <c r="BH254" s="243">
        <f>IF(N254="sníž. přenesená",J254,0)</f>
        <v>0</v>
      </c>
      <c r="BI254" s="243">
        <f>IF(N254="nulová",J254,0)</f>
        <v>0</v>
      </c>
      <c r="BJ254" s="17" t="s">
        <v>85</v>
      </c>
      <c r="BK254" s="243">
        <f>ROUND(I254*H254,2)</f>
        <v>0</v>
      </c>
      <c r="BL254" s="17" t="s">
        <v>132</v>
      </c>
      <c r="BM254" s="242" t="s">
        <v>281</v>
      </c>
    </row>
    <row r="255" spans="1:47" s="2" customFormat="1" ht="12">
      <c r="A255" s="38"/>
      <c r="B255" s="39"/>
      <c r="C255" s="40"/>
      <c r="D255" s="244" t="s">
        <v>134</v>
      </c>
      <c r="E255" s="40"/>
      <c r="F255" s="245" t="s">
        <v>181</v>
      </c>
      <c r="G255" s="40"/>
      <c r="H255" s="40"/>
      <c r="I255" s="140"/>
      <c r="J255" s="40"/>
      <c r="K255" s="40"/>
      <c r="L255" s="44"/>
      <c r="M255" s="246"/>
      <c r="N255" s="247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134</v>
      </c>
      <c r="AU255" s="17" t="s">
        <v>87</v>
      </c>
    </row>
    <row r="256" spans="1:51" s="14" customFormat="1" ht="12">
      <c r="A256" s="14"/>
      <c r="B256" s="258"/>
      <c r="C256" s="259"/>
      <c r="D256" s="244" t="s">
        <v>136</v>
      </c>
      <c r="E256" s="260" t="s">
        <v>1</v>
      </c>
      <c r="F256" s="261" t="s">
        <v>282</v>
      </c>
      <c r="G256" s="259"/>
      <c r="H256" s="262">
        <v>7.644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8" t="s">
        <v>136</v>
      </c>
      <c r="AU256" s="268" t="s">
        <v>87</v>
      </c>
      <c r="AV256" s="14" t="s">
        <v>87</v>
      </c>
      <c r="AW256" s="14" t="s">
        <v>35</v>
      </c>
      <c r="AX256" s="14" t="s">
        <v>78</v>
      </c>
      <c r="AY256" s="268" t="s">
        <v>125</v>
      </c>
    </row>
    <row r="257" spans="1:51" s="15" customFormat="1" ht="12">
      <c r="A257" s="15"/>
      <c r="B257" s="269"/>
      <c r="C257" s="270"/>
      <c r="D257" s="244" t="s">
        <v>136</v>
      </c>
      <c r="E257" s="271" t="s">
        <v>1</v>
      </c>
      <c r="F257" s="272" t="s">
        <v>139</v>
      </c>
      <c r="G257" s="270"/>
      <c r="H257" s="273">
        <v>7.644</v>
      </c>
      <c r="I257" s="274"/>
      <c r="J257" s="270"/>
      <c r="K257" s="270"/>
      <c r="L257" s="275"/>
      <c r="M257" s="276"/>
      <c r="N257" s="277"/>
      <c r="O257" s="277"/>
      <c r="P257" s="277"/>
      <c r="Q257" s="277"/>
      <c r="R257" s="277"/>
      <c r="S257" s="277"/>
      <c r="T257" s="278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9" t="s">
        <v>136</v>
      </c>
      <c r="AU257" s="279" t="s">
        <v>87</v>
      </c>
      <c r="AV257" s="15" t="s">
        <v>132</v>
      </c>
      <c r="AW257" s="15" t="s">
        <v>35</v>
      </c>
      <c r="AX257" s="15" t="s">
        <v>85</v>
      </c>
      <c r="AY257" s="279" t="s">
        <v>125</v>
      </c>
    </row>
    <row r="258" spans="1:63" s="12" customFormat="1" ht="22.8" customHeight="1">
      <c r="A258" s="12"/>
      <c r="B258" s="215"/>
      <c r="C258" s="216"/>
      <c r="D258" s="217" t="s">
        <v>77</v>
      </c>
      <c r="E258" s="229" t="s">
        <v>283</v>
      </c>
      <c r="F258" s="229" t="s">
        <v>284</v>
      </c>
      <c r="G258" s="216"/>
      <c r="H258" s="216"/>
      <c r="I258" s="219"/>
      <c r="J258" s="230">
        <f>BK258</f>
        <v>0</v>
      </c>
      <c r="K258" s="216"/>
      <c r="L258" s="221"/>
      <c r="M258" s="222"/>
      <c r="N258" s="223"/>
      <c r="O258" s="223"/>
      <c r="P258" s="224">
        <f>SUM(P259:P260)</f>
        <v>0</v>
      </c>
      <c r="Q258" s="223"/>
      <c r="R258" s="224">
        <f>SUM(R259:R260)</f>
        <v>0</v>
      </c>
      <c r="S258" s="223"/>
      <c r="T258" s="225">
        <f>SUM(T259:T260)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6" t="s">
        <v>85</v>
      </c>
      <c r="AT258" s="227" t="s">
        <v>77</v>
      </c>
      <c r="AU258" s="227" t="s">
        <v>85</v>
      </c>
      <c r="AY258" s="226" t="s">
        <v>125</v>
      </c>
      <c r="BK258" s="228">
        <f>SUM(BK259:BK260)</f>
        <v>0</v>
      </c>
    </row>
    <row r="259" spans="1:65" s="2" customFormat="1" ht="16.5" customHeight="1">
      <c r="A259" s="38"/>
      <c r="B259" s="39"/>
      <c r="C259" s="231" t="s">
        <v>285</v>
      </c>
      <c r="D259" s="231" t="s">
        <v>127</v>
      </c>
      <c r="E259" s="232" t="s">
        <v>286</v>
      </c>
      <c r="F259" s="233" t="s">
        <v>287</v>
      </c>
      <c r="G259" s="234" t="s">
        <v>179</v>
      </c>
      <c r="H259" s="235">
        <v>50.171</v>
      </c>
      <c r="I259" s="236"/>
      <c r="J259" s="237">
        <f>ROUND(I259*H259,2)</f>
        <v>0</v>
      </c>
      <c r="K259" s="233" t="s">
        <v>131</v>
      </c>
      <c r="L259" s="44"/>
      <c r="M259" s="238" t="s">
        <v>1</v>
      </c>
      <c r="N259" s="239" t="s">
        <v>43</v>
      </c>
      <c r="O259" s="91"/>
      <c r="P259" s="240">
        <f>O259*H259</f>
        <v>0</v>
      </c>
      <c r="Q259" s="240">
        <v>0</v>
      </c>
      <c r="R259" s="240">
        <f>Q259*H259</f>
        <v>0</v>
      </c>
      <c r="S259" s="240">
        <v>0</v>
      </c>
      <c r="T259" s="24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2" t="s">
        <v>132</v>
      </c>
      <c r="AT259" s="242" t="s">
        <v>127</v>
      </c>
      <c r="AU259" s="242" t="s">
        <v>87</v>
      </c>
      <c r="AY259" s="17" t="s">
        <v>125</v>
      </c>
      <c r="BE259" s="243">
        <f>IF(N259="základní",J259,0)</f>
        <v>0</v>
      </c>
      <c r="BF259" s="243">
        <f>IF(N259="snížená",J259,0)</f>
        <v>0</v>
      </c>
      <c r="BG259" s="243">
        <f>IF(N259="zákl. přenesená",J259,0)</f>
        <v>0</v>
      </c>
      <c r="BH259" s="243">
        <f>IF(N259="sníž. přenesená",J259,0)</f>
        <v>0</v>
      </c>
      <c r="BI259" s="243">
        <f>IF(N259="nulová",J259,0)</f>
        <v>0</v>
      </c>
      <c r="BJ259" s="17" t="s">
        <v>85</v>
      </c>
      <c r="BK259" s="243">
        <f>ROUND(I259*H259,2)</f>
        <v>0</v>
      </c>
      <c r="BL259" s="17" t="s">
        <v>132</v>
      </c>
      <c r="BM259" s="242" t="s">
        <v>288</v>
      </c>
    </row>
    <row r="260" spans="1:47" s="2" customFormat="1" ht="12">
      <c r="A260" s="38"/>
      <c r="B260" s="39"/>
      <c r="C260" s="40"/>
      <c r="D260" s="244" t="s">
        <v>134</v>
      </c>
      <c r="E260" s="40"/>
      <c r="F260" s="245" t="s">
        <v>289</v>
      </c>
      <c r="G260" s="40"/>
      <c r="H260" s="40"/>
      <c r="I260" s="140"/>
      <c r="J260" s="40"/>
      <c r="K260" s="40"/>
      <c r="L260" s="44"/>
      <c r="M260" s="246"/>
      <c r="N260" s="247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134</v>
      </c>
      <c r="AU260" s="17" t="s">
        <v>87</v>
      </c>
    </row>
    <row r="261" spans="1:63" s="12" customFormat="1" ht="25.9" customHeight="1">
      <c r="A261" s="12"/>
      <c r="B261" s="215"/>
      <c r="C261" s="216"/>
      <c r="D261" s="217" t="s">
        <v>77</v>
      </c>
      <c r="E261" s="218" t="s">
        <v>193</v>
      </c>
      <c r="F261" s="218" t="s">
        <v>290</v>
      </c>
      <c r="G261" s="216"/>
      <c r="H261" s="216"/>
      <c r="I261" s="219"/>
      <c r="J261" s="220">
        <f>BK261</f>
        <v>0</v>
      </c>
      <c r="K261" s="216"/>
      <c r="L261" s="221"/>
      <c r="M261" s="222"/>
      <c r="N261" s="223"/>
      <c r="O261" s="223"/>
      <c r="P261" s="224">
        <f>P262</f>
        <v>0</v>
      </c>
      <c r="Q261" s="223"/>
      <c r="R261" s="224">
        <f>R262</f>
        <v>1.70603879</v>
      </c>
      <c r="S261" s="223"/>
      <c r="T261" s="225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6" t="s">
        <v>146</v>
      </c>
      <c r="AT261" s="227" t="s">
        <v>77</v>
      </c>
      <c r="AU261" s="227" t="s">
        <v>78</v>
      </c>
      <c r="AY261" s="226" t="s">
        <v>125</v>
      </c>
      <c r="BK261" s="228">
        <f>BK262</f>
        <v>0</v>
      </c>
    </row>
    <row r="262" spans="1:63" s="12" customFormat="1" ht="22.8" customHeight="1">
      <c r="A262" s="12"/>
      <c r="B262" s="215"/>
      <c r="C262" s="216"/>
      <c r="D262" s="217" t="s">
        <v>77</v>
      </c>
      <c r="E262" s="229" t="s">
        <v>291</v>
      </c>
      <c r="F262" s="229" t="s">
        <v>292</v>
      </c>
      <c r="G262" s="216"/>
      <c r="H262" s="216"/>
      <c r="I262" s="219"/>
      <c r="J262" s="230">
        <f>BK262</f>
        <v>0</v>
      </c>
      <c r="K262" s="216"/>
      <c r="L262" s="221"/>
      <c r="M262" s="222"/>
      <c r="N262" s="223"/>
      <c r="O262" s="223"/>
      <c r="P262" s="224">
        <f>SUM(P263:P362)</f>
        <v>0</v>
      </c>
      <c r="Q262" s="223"/>
      <c r="R262" s="224">
        <f>SUM(R263:R362)</f>
        <v>1.70603879</v>
      </c>
      <c r="S262" s="223"/>
      <c r="T262" s="225">
        <f>SUM(T263:T362)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6" t="s">
        <v>146</v>
      </c>
      <c r="AT262" s="227" t="s">
        <v>77</v>
      </c>
      <c r="AU262" s="227" t="s">
        <v>85</v>
      </c>
      <c r="AY262" s="226" t="s">
        <v>125</v>
      </c>
      <c r="BK262" s="228">
        <f>SUM(BK263:BK362)</f>
        <v>0</v>
      </c>
    </row>
    <row r="263" spans="1:65" s="2" customFormat="1" ht="16.5" customHeight="1">
      <c r="A263" s="38"/>
      <c r="B263" s="39"/>
      <c r="C263" s="231" t="s">
        <v>293</v>
      </c>
      <c r="D263" s="231" t="s">
        <v>127</v>
      </c>
      <c r="E263" s="232" t="s">
        <v>294</v>
      </c>
      <c r="F263" s="233" t="s">
        <v>295</v>
      </c>
      <c r="G263" s="234" t="s">
        <v>255</v>
      </c>
      <c r="H263" s="235">
        <v>275.7</v>
      </c>
      <c r="I263" s="236"/>
      <c r="J263" s="237">
        <f>ROUND(I263*H263,2)</f>
        <v>0</v>
      </c>
      <c r="K263" s="233" t="s">
        <v>131</v>
      </c>
      <c r="L263" s="44"/>
      <c r="M263" s="238" t="s">
        <v>1</v>
      </c>
      <c r="N263" s="239" t="s">
        <v>43</v>
      </c>
      <c r="O263" s="91"/>
      <c r="P263" s="240">
        <f>O263*H263</f>
        <v>0</v>
      </c>
      <c r="Q263" s="240">
        <v>0</v>
      </c>
      <c r="R263" s="240">
        <f>Q263*H263</f>
        <v>0</v>
      </c>
      <c r="S263" s="240">
        <v>0</v>
      </c>
      <c r="T263" s="241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2" t="s">
        <v>296</v>
      </c>
      <c r="AT263" s="242" t="s">
        <v>127</v>
      </c>
      <c r="AU263" s="242" t="s">
        <v>87</v>
      </c>
      <c r="AY263" s="17" t="s">
        <v>125</v>
      </c>
      <c r="BE263" s="243">
        <f>IF(N263="základní",J263,0)</f>
        <v>0</v>
      </c>
      <c r="BF263" s="243">
        <f>IF(N263="snížená",J263,0)</f>
        <v>0</v>
      </c>
      <c r="BG263" s="243">
        <f>IF(N263="zákl. přenesená",J263,0)</f>
        <v>0</v>
      </c>
      <c r="BH263" s="243">
        <f>IF(N263="sníž. přenesená",J263,0)</f>
        <v>0</v>
      </c>
      <c r="BI263" s="243">
        <f>IF(N263="nulová",J263,0)</f>
        <v>0</v>
      </c>
      <c r="BJ263" s="17" t="s">
        <v>85</v>
      </c>
      <c r="BK263" s="243">
        <f>ROUND(I263*H263,2)</f>
        <v>0</v>
      </c>
      <c r="BL263" s="17" t="s">
        <v>296</v>
      </c>
      <c r="BM263" s="242" t="s">
        <v>297</v>
      </c>
    </row>
    <row r="264" spans="1:47" s="2" customFormat="1" ht="12">
      <c r="A264" s="38"/>
      <c r="B264" s="39"/>
      <c r="C264" s="40"/>
      <c r="D264" s="244" t="s">
        <v>134</v>
      </c>
      <c r="E264" s="40"/>
      <c r="F264" s="245" t="s">
        <v>298</v>
      </c>
      <c r="G264" s="40"/>
      <c r="H264" s="40"/>
      <c r="I264" s="140"/>
      <c r="J264" s="40"/>
      <c r="K264" s="40"/>
      <c r="L264" s="44"/>
      <c r="M264" s="246"/>
      <c r="N264" s="247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134</v>
      </c>
      <c r="AU264" s="17" t="s">
        <v>87</v>
      </c>
    </row>
    <row r="265" spans="1:51" s="13" customFormat="1" ht="12">
      <c r="A265" s="13"/>
      <c r="B265" s="248"/>
      <c r="C265" s="249"/>
      <c r="D265" s="244" t="s">
        <v>136</v>
      </c>
      <c r="E265" s="250" t="s">
        <v>1</v>
      </c>
      <c r="F265" s="251" t="s">
        <v>249</v>
      </c>
      <c r="G265" s="249"/>
      <c r="H265" s="250" t="s">
        <v>1</v>
      </c>
      <c r="I265" s="252"/>
      <c r="J265" s="249"/>
      <c r="K265" s="249"/>
      <c r="L265" s="253"/>
      <c r="M265" s="254"/>
      <c r="N265" s="255"/>
      <c r="O265" s="255"/>
      <c r="P265" s="255"/>
      <c r="Q265" s="255"/>
      <c r="R265" s="255"/>
      <c r="S265" s="255"/>
      <c r="T265" s="25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7" t="s">
        <v>136</v>
      </c>
      <c r="AU265" s="257" t="s">
        <v>87</v>
      </c>
      <c r="AV265" s="13" t="s">
        <v>85</v>
      </c>
      <c r="AW265" s="13" t="s">
        <v>35</v>
      </c>
      <c r="AX265" s="13" t="s">
        <v>78</v>
      </c>
      <c r="AY265" s="257" t="s">
        <v>125</v>
      </c>
    </row>
    <row r="266" spans="1:51" s="14" customFormat="1" ht="12">
      <c r="A266" s="14"/>
      <c r="B266" s="258"/>
      <c r="C266" s="259"/>
      <c r="D266" s="244" t="s">
        <v>136</v>
      </c>
      <c r="E266" s="260" t="s">
        <v>1</v>
      </c>
      <c r="F266" s="261" t="s">
        <v>299</v>
      </c>
      <c r="G266" s="259"/>
      <c r="H266" s="262">
        <v>275.7</v>
      </c>
      <c r="I266" s="263"/>
      <c r="J266" s="259"/>
      <c r="K266" s="259"/>
      <c r="L266" s="264"/>
      <c r="M266" s="265"/>
      <c r="N266" s="266"/>
      <c r="O266" s="266"/>
      <c r="P266" s="266"/>
      <c r="Q266" s="266"/>
      <c r="R266" s="266"/>
      <c r="S266" s="266"/>
      <c r="T266" s="26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8" t="s">
        <v>136</v>
      </c>
      <c r="AU266" s="268" t="s">
        <v>87</v>
      </c>
      <c r="AV266" s="14" t="s">
        <v>87</v>
      </c>
      <c r="AW266" s="14" t="s">
        <v>35</v>
      </c>
      <c r="AX266" s="14" t="s">
        <v>78</v>
      </c>
      <c r="AY266" s="268" t="s">
        <v>125</v>
      </c>
    </row>
    <row r="267" spans="1:51" s="15" customFormat="1" ht="12">
      <c r="A267" s="15"/>
      <c r="B267" s="269"/>
      <c r="C267" s="270"/>
      <c r="D267" s="244" t="s">
        <v>136</v>
      </c>
      <c r="E267" s="271" t="s">
        <v>1</v>
      </c>
      <c r="F267" s="272" t="s">
        <v>139</v>
      </c>
      <c r="G267" s="270"/>
      <c r="H267" s="273">
        <v>275.7</v>
      </c>
      <c r="I267" s="274"/>
      <c r="J267" s="270"/>
      <c r="K267" s="270"/>
      <c r="L267" s="275"/>
      <c r="M267" s="276"/>
      <c r="N267" s="277"/>
      <c r="O267" s="277"/>
      <c r="P267" s="277"/>
      <c r="Q267" s="277"/>
      <c r="R267" s="277"/>
      <c r="S267" s="277"/>
      <c r="T267" s="278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9" t="s">
        <v>136</v>
      </c>
      <c r="AU267" s="279" t="s">
        <v>87</v>
      </c>
      <c r="AV267" s="15" t="s">
        <v>132</v>
      </c>
      <c r="AW267" s="15" t="s">
        <v>35</v>
      </c>
      <c r="AX267" s="15" t="s">
        <v>85</v>
      </c>
      <c r="AY267" s="279" t="s">
        <v>125</v>
      </c>
    </row>
    <row r="268" spans="1:65" s="2" customFormat="1" ht="16.5" customHeight="1">
      <c r="A268" s="38"/>
      <c r="B268" s="39"/>
      <c r="C268" s="280" t="s">
        <v>300</v>
      </c>
      <c r="D268" s="280" t="s">
        <v>193</v>
      </c>
      <c r="E268" s="281" t="s">
        <v>301</v>
      </c>
      <c r="F268" s="282" t="s">
        <v>302</v>
      </c>
      <c r="G268" s="283" t="s">
        <v>255</v>
      </c>
      <c r="H268" s="284">
        <v>283.971</v>
      </c>
      <c r="I268" s="285"/>
      <c r="J268" s="286">
        <f>ROUND(I268*H268,2)</f>
        <v>0</v>
      </c>
      <c r="K268" s="282" t="s">
        <v>1</v>
      </c>
      <c r="L268" s="287"/>
      <c r="M268" s="288" t="s">
        <v>1</v>
      </c>
      <c r="N268" s="289" t="s">
        <v>43</v>
      </c>
      <c r="O268" s="91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2" t="s">
        <v>303</v>
      </c>
      <c r="AT268" s="242" t="s">
        <v>193</v>
      </c>
      <c r="AU268" s="242" t="s">
        <v>87</v>
      </c>
      <c r="AY268" s="17" t="s">
        <v>125</v>
      </c>
      <c r="BE268" s="243">
        <f>IF(N268="základní",J268,0)</f>
        <v>0</v>
      </c>
      <c r="BF268" s="243">
        <f>IF(N268="snížená",J268,0)</f>
        <v>0</v>
      </c>
      <c r="BG268" s="243">
        <f>IF(N268="zákl. přenesená",J268,0)</f>
        <v>0</v>
      </c>
      <c r="BH268" s="243">
        <f>IF(N268="sníž. přenesená",J268,0)</f>
        <v>0</v>
      </c>
      <c r="BI268" s="243">
        <f>IF(N268="nulová",J268,0)</f>
        <v>0</v>
      </c>
      <c r="BJ268" s="17" t="s">
        <v>85</v>
      </c>
      <c r="BK268" s="243">
        <f>ROUND(I268*H268,2)</f>
        <v>0</v>
      </c>
      <c r="BL268" s="17" t="s">
        <v>303</v>
      </c>
      <c r="BM268" s="242" t="s">
        <v>304</v>
      </c>
    </row>
    <row r="269" spans="1:47" s="2" customFormat="1" ht="12">
      <c r="A269" s="38"/>
      <c r="B269" s="39"/>
      <c r="C269" s="40"/>
      <c r="D269" s="244" t="s">
        <v>134</v>
      </c>
      <c r="E269" s="40"/>
      <c r="F269" s="245" t="s">
        <v>302</v>
      </c>
      <c r="G269" s="40"/>
      <c r="H269" s="40"/>
      <c r="I269" s="140"/>
      <c r="J269" s="40"/>
      <c r="K269" s="40"/>
      <c r="L269" s="44"/>
      <c r="M269" s="246"/>
      <c r="N269" s="247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134</v>
      </c>
      <c r="AU269" s="17" t="s">
        <v>87</v>
      </c>
    </row>
    <row r="270" spans="1:51" s="13" customFormat="1" ht="12">
      <c r="A270" s="13"/>
      <c r="B270" s="248"/>
      <c r="C270" s="249"/>
      <c r="D270" s="244" t="s">
        <v>136</v>
      </c>
      <c r="E270" s="250" t="s">
        <v>1</v>
      </c>
      <c r="F270" s="251" t="s">
        <v>249</v>
      </c>
      <c r="G270" s="249"/>
      <c r="H270" s="250" t="s">
        <v>1</v>
      </c>
      <c r="I270" s="252"/>
      <c r="J270" s="249"/>
      <c r="K270" s="249"/>
      <c r="L270" s="253"/>
      <c r="M270" s="254"/>
      <c r="N270" s="255"/>
      <c r="O270" s="255"/>
      <c r="P270" s="255"/>
      <c r="Q270" s="255"/>
      <c r="R270" s="255"/>
      <c r="S270" s="255"/>
      <c r="T270" s="25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7" t="s">
        <v>136</v>
      </c>
      <c r="AU270" s="257" t="s">
        <v>87</v>
      </c>
      <c r="AV270" s="13" t="s">
        <v>85</v>
      </c>
      <c r="AW270" s="13" t="s">
        <v>35</v>
      </c>
      <c r="AX270" s="13" t="s">
        <v>78</v>
      </c>
      <c r="AY270" s="257" t="s">
        <v>125</v>
      </c>
    </row>
    <row r="271" spans="1:51" s="14" customFormat="1" ht="12">
      <c r="A271" s="14"/>
      <c r="B271" s="258"/>
      <c r="C271" s="259"/>
      <c r="D271" s="244" t="s">
        <v>136</v>
      </c>
      <c r="E271" s="260" t="s">
        <v>1</v>
      </c>
      <c r="F271" s="261" t="s">
        <v>305</v>
      </c>
      <c r="G271" s="259"/>
      <c r="H271" s="262">
        <v>283.971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8" t="s">
        <v>136</v>
      </c>
      <c r="AU271" s="268" t="s">
        <v>87</v>
      </c>
      <c r="AV271" s="14" t="s">
        <v>87</v>
      </c>
      <c r="AW271" s="14" t="s">
        <v>35</v>
      </c>
      <c r="AX271" s="14" t="s">
        <v>78</v>
      </c>
      <c r="AY271" s="268" t="s">
        <v>125</v>
      </c>
    </row>
    <row r="272" spans="1:51" s="15" customFormat="1" ht="12">
      <c r="A272" s="15"/>
      <c r="B272" s="269"/>
      <c r="C272" s="270"/>
      <c r="D272" s="244" t="s">
        <v>136</v>
      </c>
      <c r="E272" s="271" t="s">
        <v>1</v>
      </c>
      <c r="F272" s="272" t="s">
        <v>139</v>
      </c>
      <c r="G272" s="270"/>
      <c r="H272" s="273">
        <v>283.971</v>
      </c>
      <c r="I272" s="274"/>
      <c r="J272" s="270"/>
      <c r="K272" s="270"/>
      <c r="L272" s="275"/>
      <c r="M272" s="276"/>
      <c r="N272" s="277"/>
      <c r="O272" s="277"/>
      <c r="P272" s="277"/>
      <c r="Q272" s="277"/>
      <c r="R272" s="277"/>
      <c r="S272" s="277"/>
      <c r="T272" s="278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9" t="s">
        <v>136</v>
      </c>
      <c r="AU272" s="279" t="s">
        <v>87</v>
      </c>
      <c r="AV272" s="15" t="s">
        <v>132</v>
      </c>
      <c r="AW272" s="15" t="s">
        <v>35</v>
      </c>
      <c r="AX272" s="15" t="s">
        <v>85</v>
      </c>
      <c r="AY272" s="279" t="s">
        <v>125</v>
      </c>
    </row>
    <row r="273" spans="1:65" s="2" customFormat="1" ht="16.5" customHeight="1">
      <c r="A273" s="38"/>
      <c r="B273" s="39"/>
      <c r="C273" s="231" t="s">
        <v>306</v>
      </c>
      <c r="D273" s="231" t="s">
        <v>127</v>
      </c>
      <c r="E273" s="232" t="s">
        <v>307</v>
      </c>
      <c r="F273" s="233" t="s">
        <v>308</v>
      </c>
      <c r="G273" s="234" t="s">
        <v>309</v>
      </c>
      <c r="H273" s="235">
        <v>9</v>
      </c>
      <c r="I273" s="236"/>
      <c r="J273" s="237">
        <f>ROUND(I273*H273,2)</f>
        <v>0</v>
      </c>
      <c r="K273" s="233" t="s">
        <v>131</v>
      </c>
      <c r="L273" s="44"/>
      <c r="M273" s="238" t="s">
        <v>1</v>
      </c>
      <c r="N273" s="239" t="s">
        <v>43</v>
      </c>
      <c r="O273" s="91"/>
      <c r="P273" s="240">
        <f>O273*H273</f>
        <v>0</v>
      </c>
      <c r="Q273" s="240">
        <v>0</v>
      </c>
      <c r="R273" s="240">
        <f>Q273*H273</f>
        <v>0</v>
      </c>
      <c r="S273" s="240">
        <v>0</v>
      </c>
      <c r="T273" s="24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2" t="s">
        <v>296</v>
      </c>
      <c r="AT273" s="242" t="s">
        <v>127</v>
      </c>
      <c r="AU273" s="242" t="s">
        <v>87</v>
      </c>
      <c r="AY273" s="17" t="s">
        <v>125</v>
      </c>
      <c r="BE273" s="243">
        <f>IF(N273="základní",J273,0)</f>
        <v>0</v>
      </c>
      <c r="BF273" s="243">
        <f>IF(N273="snížená",J273,0)</f>
        <v>0</v>
      </c>
      <c r="BG273" s="243">
        <f>IF(N273="zákl. přenesená",J273,0)</f>
        <v>0</v>
      </c>
      <c r="BH273" s="243">
        <f>IF(N273="sníž. přenesená",J273,0)</f>
        <v>0</v>
      </c>
      <c r="BI273" s="243">
        <f>IF(N273="nulová",J273,0)</f>
        <v>0</v>
      </c>
      <c r="BJ273" s="17" t="s">
        <v>85</v>
      </c>
      <c r="BK273" s="243">
        <f>ROUND(I273*H273,2)</f>
        <v>0</v>
      </c>
      <c r="BL273" s="17" t="s">
        <v>296</v>
      </c>
      <c r="BM273" s="242" t="s">
        <v>310</v>
      </c>
    </row>
    <row r="274" spans="1:47" s="2" customFormat="1" ht="12">
      <c r="A274" s="38"/>
      <c r="B274" s="39"/>
      <c r="C274" s="40"/>
      <c r="D274" s="244" t="s">
        <v>134</v>
      </c>
      <c r="E274" s="40"/>
      <c r="F274" s="245" t="s">
        <v>311</v>
      </c>
      <c r="G274" s="40"/>
      <c r="H274" s="40"/>
      <c r="I274" s="140"/>
      <c r="J274" s="40"/>
      <c r="K274" s="40"/>
      <c r="L274" s="44"/>
      <c r="M274" s="246"/>
      <c r="N274" s="247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134</v>
      </c>
      <c r="AU274" s="17" t="s">
        <v>87</v>
      </c>
    </row>
    <row r="275" spans="1:51" s="13" customFormat="1" ht="12">
      <c r="A275" s="13"/>
      <c r="B275" s="248"/>
      <c r="C275" s="249"/>
      <c r="D275" s="244" t="s">
        <v>136</v>
      </c>
      <c r="E275" s="250" t="s">
        <v>1</v>
      </c>
      <c r="F275" s="251" t="s">
        <v>312</v>
      </c>
      <c r="G275" s="249"/>
      <c r="H275" s="250" t="s">
        <v>1</v>
      </c>
      <c r="I275" s="252"/>
      <c r="J275" s="249"/>
      <c r="K275" s="249"/>
      <c r="L275" s="253"/>
      <c r="M275" s="254"/>
      <c r="N275" s="255"/>
      <c r="O275" s="255"/>
      <c r="P275" s="255"/>
      <c r="Q275" s="255"/>
      <c r="R275" s="255"/>
      <c r="S275" s="255"/>
      <c r="T275" s="25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7" t="s">
        <v>136</v>
      </c>
      <c r="AU275" s="257" t="s">
        <v>87</v>
      </c>
      <c r="AV275" s="13" t="s">
        <v>85</v>
      </c>
      <c r="AW275" s="13" t="s">
        <v>35</v>
      </c>
      <c r="AX275" s="13" t="s">
        <v>78</v>
      </c>
      <c r="AY275" s="257" t="s">
        <v>125</v>
      </c>
    </row>
    <row r="276" spans="1:51" s="14" customFormat="1" ht="12">
      <c r="A276" s="14"/>
      <c r="B276" s="258"/>
      <c r="C276" s="259"/>
      <c r="D276" s="244" t="s">
        <v>136</v>
      </c>
      <c r="E276" s="260" t="s">
        <v>1</v>
      </c>
      <c r="F276" s="261" t="s">
        <v>192</v>
      </c>
      <c r="G276" s="259"/>
      <c r="H276" s="262">
        <v>9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8" t="s">
        <v>136</v>
      </c>
      <c r="AU276" s="268" t="s">
        <v>87</v>
      </c>
      <c r="AV276" s="14" t="s">
        <v>87</v>
      </c>
      <c r="AW276" s="14" t="s">
        <v>35</v>
      </c>
      <c r="AX276" s="14" t="s">
        <v>78</v>
      </c>
      <c r="AY276" s="268" t="s">
        <v>125</v>
      </c>
    </row>
    <row r="277" spans="1:51" s="15" customFormat="1" ht="12">
      <c r="A277" s="15"/>
      <c r="B277" s="269"/>
      <c r="C277" s="270"/>
      <c r="D277" s="244" t="s">
        <v>136</v>
      </c>
      <c r="E277" s="271" t="s">
        <v>1</v>
      </c>
      <c r="F277" s="272" t="s">
        <v>139</v>
      </c>
      <c r="G277" s="270"/>
      <c r="H277" s="273">
        <v>9</v>
      </c>
      <c r="I277" s="274"/>
      <c r="J277" s="270"/>
      <c r="K277" s="270"/>
      <c r="L277" s="275"/>
      <c r="M277" s="276"/>
      <c r="N277" s="277"/>
      <c r="O277" s="277"/>
      <c r="P277" s="277"/>
      <c r="Q277" s="277"/>
      <c r="R277" s="277"/>
      <c r="S277" s="277"/>
      <c r="T277" s="278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9" t="s">
        <v>136</v>
      </c>
      <c r="AU277" s="279" t="s">
        <v>87</v>
      </c>
      <c r="AV277" s="15" t="s">
        <v>132</v>
      </c>
      <c r="AW277" s="15" t="s">
        <v>35</v>
      </c>
      <c r="AX277" s="15" t="s">
        <v>85</v>
      </c>
      <c r="AY277" s="279" t="s">
        <v>125</v>
      </c>
    </row>
    <row r="278" spans="1:65" s="2" customFormat="1" ht="16.5" customHeight="1">
      <c r="A278" s="38"/>
      <c r="B278" s="39"/>
      <c r="C278" s="280" t="s">
        <v>313</v>
      </c>
      <c r="D278" s="280" t="s">
        <v>193</v>
      </c>
      <c r="E278" s="281" t="s">
        <v>314</v>
      </c>
      <c r="F278" s="282" t="s">
        <v>315</v>
      </c>
      <c r="G278" s="283" t="s">
        <v>309</v>
      </c>
      <c r="H278" s="284">
        <v>9</v>
      </c>
      <c r="I278" s="285"/>
      <c r="J278" s="286">
        <f>ROUND(I278*H278,2)</f>
        <v>0</v>
      </c>
      <c r="K278" s="282" t="s">
        <v>1</v>
      </c>
      <c r="L278" s="287"/>
      <c r="M278" s="288" t="s">
        <v>1</v>
      </c>
      <c r="N278" s="289" t="s">
        <v>43</v>
      </c>
      <c r="O278" s="91"/>
      <c r="P278" s="240">
        <f>O278*H278</f>
        <v>0</v>
      </c>
      <c r="Q278" s="240">
        <v>0.115</v>
      </c>
      <c r="R278" s="240">
        <f>Q278*H278</f>
        <v>1.0350000000000001</v>
      </c>
      <c r="S278" s="240">
        <v>0</v>
      </c>
      <c r="T278" s="241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2" t="s">
        <v>303</v>
      </c>
      <c r="AT278" s="242" t="s">
        <v>193</v>
      </c>
      <c r="AU278" s="242" t="s">
        <v>87</v>
      </c>
      <c r="AY278" s="17" t="s">
        <v>125</v>
      </c>
      <c r="BE278" s="243">
        <f>IF(N278="základní",J278,0)</f>
        <v>0</v>
      </c>
      <c r="BF278" s="243">
        <f>IF(N278="snížená",J278,0)</f>
        <v>0</v>
      </c>
      <c r="BG278" s="243">
        <f>IF(N278="zákl. přenesená",J278,0)</f>
        <v>0</v>
      </c>
      <c r="BH278" s="243">
        <f>IF(N278="sníž. přenesená",J278,0)</f>
        <v>0</v>
      </c>
      <c r="BI278" s="243">
        <f>IF(N278="nulová",J278,0)</f>
        <v>0</v>
      </c>
      <c r="BJ278" s="17" t="s">
        <v>85</v>
      </c>
      <c r="BK278" s="243">
        <f>ROUND(I278*H278,2)</f>
        <v>0</v>
      </c>
      <c r="BL278" s="17" t="s">
        <v>303</v>
      </c>
      <c r="BM278" s="242" t="s">
        <v>316</v>
      </c>
    </row>
    <row r="279" spans="1:47" s="2" customFormat="1" ht="12">
      <c r="A279" s="38"/>
      <c r="B279" s="39"/>
      <c r="C279" s="40"/>
      <c r="D279" s="244" t="s">
        <v>134</v>
      </c>
      <c r="E279" s="40"/>
      <c r="F279" s="245" t="s">
        <v>315</v>
      </c>
      <c r="G279" s="40"/>
      <c r="H279" s="40"/>
      <c r="I279" s="140"/>
      <c r="J279" s="40"/>
      <c r="K279" s="40"/>
      <c r="L279" s="44"/>
      <c r="M279" s="246"/>
      <c r="N279" s="247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134</v>
      </c>
      <c r="AU279" s="17" t="s">
        <v>87</v>
      </c>
    </row>
    <row r="280" spans="1:51" s="13" customFormat="1" ht="12">
      <c r="A280" s="13"/>
      <c r="B280" s="248"/>
      <c r="C280" s="249"/>
      <c r="D280" s="244" t="s">
        <v>136</v>
      </c>
      <c r="E280" s="250" t="s">
        <v>1</v>
      </c>
      <c r="F280" s="251" t="s">
        <v>317</v>
      </c>
      <c r="G280" s="249"/>
      <c r="H280" s="250" t="s">
        <v>1</v>
      </c>
      <c r="I280" s="252"/>
      <c r="J280" s="249"/>
      <c r="K280" s="249"/>
      <c r="L280" s="253"/>
      <c r="M280" s="254"/>
      <c r="N280" s="255"/>
      <c r="O280" s="255"/>
      <c r="P280" s="255"/>
      <c r="Q280" s="255"/>
      <c r="R280" s="255"/>
      <c r="S280" s="255"/>
      <c r="T280" s="25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7" t="s">
        <v>136</v>
      </c>
      <c r="AU280" s="257" t="s">
        <v>87</v>
      </c>
      <c r="AV280" s="13" t="s">
        <v>85</v>
      </c>
      <c r="AW280" s="13" t="s">
        <v>35</v>
      </c>
      <c r="AX280" s="13" t="s">
        <v>78</v>
      </c>
      <c r="AY280" s="257" t="s">
        <v>125</v>
      </c>
    </row>
    <row r="281" spans="1:51" s="14" customFormat="1" ht="12">
      <c r="A281" s="14"/>
      <c r="B281" s="258"/>
      <c r="C281" s="259"/>
      <c r="D281" s="244" t="s">
        <v>136</v>
      </c>
      <c r="E281" s="260" t="s">
        <v>1</v>
      </c>
      <c r="F281" s="261" t="s">
        <v>192</v>
      </c>
      <c r="G281" s="259"/>
      <c r="H281" s="262">
        <v>9</v>
      </c>
      <c r="I281" s="263"/>
      <c r="J281" s="259"/>
      <c r="K281" s="259"/>
      <c r="L281" s="264"/>
      <c r="M281" s="265"/>
      <c r="N281" s="266"/>
      <c r="O281" s="266"/>
      <c r="P281" s="266"/>
      <c r="Q281" s="266"/>
      <c r="R281" s="266"/>
      <c r="S281" s="266"/>
      <c r="T281" s="26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8" t="s">
        <v>136</v>
      </c>
      <c r="AU281" s="268" t="s">
        <v>87</v>
      </c>
      <c r="AV281" s="14" t="s">
        <v>87</v>
      </c>
      <c r="AW281" s="14" t="s">
        <v>35</v>
      </c>
      <c r="AX281" s="14" t="s">
        <v>78</v>
      </c>
      <c r="AY281" s="268" t="s">
        <v>125</v>
      </c>
    </row>
    <row r="282" spans="1:51" s="15" customFormat="1" ht="12">
      <c r="A282" s="15"/>
      <c r="B282" s="269"/>
      <c r="C282" s="270"/>
      <c r="D282" s="244" t="s">
        <v>136</v>
      </c>
      <c r="E282" s="271" t="s">
        <v>1</v>
      </c>
      <c r="F282" s="272" t="s">
        <v>139</v>
      </c>
      <c r="G282" s="270"/>
      <c r="H282" s="273">
        <v>9</v>
      </c>
      <c r="I282" s="274"/>
      <c r="J282" s="270"/>
      <c r="K282" s="270"/>
      <c r="L282" s="275"/>
      <c r="M282" s="276"/>
      <c r="N282" s="277"/>
      <c r="O282" s="277"/>
      <c r="P282" s="277"/>
      <c r="Q282" s="277"/>
      <c r="R282" s="277"/>
      <c r="S282" s="277"/>
      <c r="T282" s="278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9" t="s">
        <v>136</v>
      </c>
      <c r="AU282" s="279" t="s">
        <v>87</v>
      </c>
      <c r="AV282" s="15" t="s">
        <v>132</v>
      </c>
      <c r="AW282" s="15" t="s">
        <v>35</v>
      </c>
      <c r="AX282" s="15" t="s">
        <v>85</v>
      </c>
      <c r="AY282" s="279" t="s">
        <v>125</v>
      </c>
    </row>
    <row r="283" spans="1:65" s="2" customFormat="1" ht="16.5" customHeight="1">
      <c r="A283" s="38"/>
      <c r="B283" s="39"/>
      <c r="C283" s="231" t="s">
        <v>318</v>
      </c>
      <c r="D283" s="231" t="s">
        <v>127</v>
      </c>
      <c r="E283" s="232" t="s">
        <v>319</v>
      </c>
      <c r="F283" s="233" t="s">
        <v>320</v>
      </c>
      <c r="G283" s="234" t="s">
        <v>309</v>
      </c>
      <c r="H283" s="235">
        <v>9</v>
      </c>
      <c r="I283" s="236"/>
      <c r="J283" s="237">
        <f>ROUND(I283*H283,2)</f>
        <v>0</v>
      </c>
      <c r="K283" s="233" t="s">
        <v>131</v>
      </c>
      <c r="L283" s="44"/>
      <c r="M283" s="238" t="s">
        <v>1</v>
      </c>
      <c r="N283" s="239" t="s">
        <v>43</v>
      </c>
      <c r="O283" s="91"/>
      <c r="P283" s="240">
        <f>O283*H283</f>
        <v>0</v>
      </c>
      <c r="Q283" s="240">
        <v>0</v>
      </c>
      <c r="R283" s="240">
        <f>Q283*H283</f>
        <v>0</v>
      </c>
      <c r="S283" s="240">
        <v>0</v>
      </c>
      <c r="T283" s="241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2" t="s">
        <v>296</v>
      </c>
      <c r="AT283" s="242" t="s">
        <v>127</v>
      </c>
      <c r="AU283" s="242" t="s">
        <v>87</v>
      </c>
      <c r="AY283" s="17" t="s">
        <v>125</v>
      </c>
      <c r="BE283" s="243">
        <f>IF(N283="základní",J283,0)</f>
        <v>0</v>
      </c>
      <c r="BF283" s="243">
        <f>IF(N283="snížená",J283,0)</f>
        <v>0</v>
      </c>
      <c r="BG283" s="243">
        <f>IF(N283="zákl. přenesená",J283,0)</f>
        <v>0</v>
      </c>
      <c r="BH283" s="243">
        <f>IF(N283="sníž. přenesená",J283,0)</f>
        <v>0</v>
      </c>
      <c r="BI283" s="243">
        <f>IF(N283="nulová",J283,0)</f>
        <v>0</v>
      </c>
      <c r="BJ283" s="17" t="s">
        <v>85</v>
      </c>
      <c r="BK283" s="243">
        <f>ROUND(I283*H283,2)</f>
        <v>0</v>
      </c>
      <c r="BL283" s="17" t="s">
        <v>296</v>
      </c>
      <c r="BM283" s="242" t="s">
        <v>321</v>
      </c>
    </row>
    <row r="284" spans="1:47" s="2" customFormat="1" ht="12">
      <c r="A284" s="38"/>
      <c r="B284" s="39"/>
      <c r="C284" s="40"/>
      <c r="D284" s="244" t="s">
        <v>134</v>
      </c>
      <c r="E284" s="40"/>
      <c r="F284" s="245" t="s">
        <v>322</v>
      </c>
      <c r="G284" s="40"/>
      <c r="H284" s="40"/>
      <c r="I284" s="140"/>
      <c r="J284" s="40"/>
      <c r="K284" s="40"/>
      <c r="L284" s="44"/>
      <c r="M284" s="246"/>
      <c r="N284" s="247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134</v>
      </c>
      <c r="AU284" s="17" t="s">
        <v>87</v>
      </c>
    </row>
    <row r="285" spans="1:51" s="13" customFormat="1" ht="12">
      <c r="A285" s="13"/>
      <c r="B285" s="248"/>
      <c r="C285" s="249"/>
      <c r="D285" s="244" t="s">
        <v>136</v>
      </c>
      <c r="E285" s="250" t="s">
        <v>1</v>
      </c>
      <c r="F285" s="251" t="s">
        <v>312</v>
      </c>
      <c r="G285" s="249"/>
      <c r="H285" s="250" t="s">
        <v>1</v>
      </c>
      <c r="I285" s="252"/>
      <c r="J285" s="249"/>
      <c r="K285" s="249"/>
      <c r="L285" s="253"/>
      <c r="M285" s="254"/>
      <c r="N285" s="255"/>
      <c r="O285" s="255"/>
      <c r="P285" s="255"/>
      <c r="Q285" s="255"/>
      <c r="R285" s="255"/>
      <c r="S285" s="255"/>
      <c r="T285" s="25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7" t="s">
        <v>136</v>
      </c>
      <c r="AU285" s="257" t="s">
        <v>87</v>
      </c>
      <c r="AV285" s="13" t="s">
        <v>85</v>
      </c>
      <c r="AW285" s="13" t="s">
        <v>35</v>
      </c>
      <c r="AX285" s="13" t="s">
        <v>78</v>
      </c>
      <c r="AY285" s="257" t="s">
        <v>125</v>
      </c>
    </row>
    <row r="286" spans="1:51" s="14" customFormat="1" ht="12">
      <c r="A286" s="14"/>
      <c r="B286" s="258"/>
      <c r="C286" s="259"/>
      <c r="D286" s="244" t="s">
        <v>136</v>
      </c>
      <c r="E286" s="260" t="s">
        <v>1</v>
      </c>
      <c r="F286" s="261" t="s">
        <v>192</v>
      </c>
      <c r="G286" s="259"/>
      <c r="H286" s="262">
        <v>9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8" t="s">
        <v>136</v>
      </c>
      <c r="AU286" s="268" t="s">
        <v>87</v>
      </c>
      <c r="AV286" s="14" t="s">
        <v>87</v>
      </c>
      <c r="AW286" s="14" t="s">
        <v>35</v>
      </c>
      <c r="AX286" s="14" t="s">
        <v>78</v>
      </c>
      <c r="AY286" s="268" t="s">
        <v>125</v>
      </c>
    </row>
    <row r="287" spans="1:51" s="15" customFormat="1" ht="12">
      <c r="A287" s="15"/>
      <c r="B287" s="269"/>
      <c r="C287" s="270"/>
      <c r="D287" s="244" t="s">
        <v>136</v>
      </c>
      <c r="E287" s="271" t="s">
        <v>1</v>
      </c>
      <c r="F287" s="272" t="s">
        <v>139</v>
      </c>
      <c r="G287" s="270"/>
      <c r="H287" s="273">
        <v>9</v>
      </c>
      <c r="I287" s="274"/>
      <c r="J287" s="270"/>
      <c r="K287" s="270"/>
      <c r="L287" s="275"/>
      <c r="M287" s="276"/>
      <c r="N287" s="277"/>
      <c r="O287" s="277"/>
      <c r="P287" s="277"/>
      <c r="Q287" s="277"/>
      <c r="R287" s="277"/>
      <c r="S287" s="277"/>
      <c r="T287" s="278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9" t="s">
        <v>136</v>
      </c>
      <c r="AU287" s="279" t="s">
        <v>87</v>
      </c>
      <c r="AV287" s="15" t="s">
        <v>132</v>
      </c>
      <c r="AW287" s="15" t="s">
        <v>35</v>
      </c>
      <c r="AX287" s="15" t="s">
        <v>85</v>
      </c>
      <c r="AY287" s="279" t="s">
        <v>125</v>
      </c>
    </row>
    <row r="288" spans="1:65" s="2" customFormat="1" ht="16.5" customHeight="1">
      <c r="A288" s="38"/>
      <c r="B288" s="39"/>
      <c r="C288" s="280" t="s">
        <v>323</v>
      </c>
      <c r="D288" s="280" t="s">
        <v>193</v>
      </c>
      <c r="E288" s="281" t="s">
        <v>324</v>
      </c>
      <c r="F288" s="282" t="s">
        <v>325</v>
      </c>
      <c r="G288" s="283" t="s">
        <v>326</v>
      </c>
      <c r="H288" s="284">
        <v>9</v>
      </c>
      <c r="I288" s="285"/>
      <c r="J288" s="286">
        <f>ROUND(I288*H288,2)</f>
        <v>0</v>
      </c>
      <c r="K288" s="282" t="s">
        <v>1</v>
      </c>
      <c r="L288" s="287"/>
      <c r="M288" s="288" t="s">
        <v>1</v>
      </c>
      <c r="N288" s="289" t="s">
        <v>43</v>
      </c>
      <c r="O288" s="91"/>
      <c r="P288" s="240">
        <f>O288*H288</f>
        <v>0</v>
      </c>
      <c r="Q288" s="240">
        <v>0</v>
      </c>
      <c r="R288" s="240">
        <f>Q288*H288</f>
        <v>0</v>
      </c>
      <c r="S288" s="240">
        <v>0</v>
      </c>
      <c r="T288" s="241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2" t="s">
        <v>327</v>
      </c>
      <c r="AT288" s="242" t="s">
        <v>193</v>
      </c>
      <c r="AU288" s="242" t="s">
        <v>87</v>
      </c>
      <c r="AY288" s="17" t="s">
        <v>125</v>
      </c>
      <c r="BE288" s="243">
        <f>IF(N288="základní",J288,0)</f>
        <v>0</v>
      </c>
      <c r="BF288" s="243">
        <f>IF(N288="snížená",J288,0)</f>
        <v>0</v>
      </c>
      <c r="BG288" s="243">
        <f>IF(N288="zákl. přenesená",J288,0)</f>
        <v>0</v>
      </c>
      <c r="BH288" s="243">
        <f>IF(N288="sníž. přenesená",J288,0)</f>
        <v>0</v>
      </c>
      <c r="BI288" s="243">
        <f>IF(N288="nulová",J288,0)</f>
        <v>0</v>
      </c>
      <c r="BJ288" s="17" t="s">
        <v>85</v>
      </c>
      <c r="BK288" s="243">
        <f>ROUND(I288*H288,2)</f>
        <v>0</v>
      </c>
      <c r="BL288" s="17" t="s">
        <v>296</v>
      </c>
      <c r="BM288" s="242" t="s">
        <v>328</v>
      </c>
    </row>
    <row r="289" spans="1:47" s="2" customFormat="1" ht="12">
      <c r="A289" s="38"/>
      <c r="B289" s="39"/>
      <c r="C289" s="40"/>
      <c r="D289" s="244" t="s">
        <v>134</v>
      </c>
      <c r="E289" s="40"/>
      <c r="F289" s="245" t="s">
        <v>329</v>
      </c>
      <c r="G289" s="40"/>
      <c r="H289" s="40"/>
      <c r="I289" s="140"/>
      <c r="J289" s="40"/>
      <c r="K289" s="40"/>
      <c r="L289" s="44"/>
      <c r="M289" s="246"/>
      <c r="N289" s="247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134</v>
      </c>
      <c r="AU289" s="17" t="s">
        <v>87</v>
      </c>
    </row>
    <row r="290" spans="1:51" s="13" customFormat="1" ht="12">
      <c r="A290" s="13"/>
      <c r="B290" s="248"/>
      <c r="C290" s="249"/>
      <c r="D290" s="244" t="s">
        <v>136</v>
      </c>
      <c r="E290" s="250" t="s">
        <v>1</v>
      </c>
      <c r="F290" s="251" t="s">
        <v>317</v>
      </c>
      <c r="G290" s="249"/>
      <c r="H290" s="250" t="s">
        <v>1</v>
      </c>
      <c r="I290" s="252"/>
      <c r="J290" s="249"/>
      <c r="K290" s="249"/>
      <c r="L290" s="253"/>
      <c r="M290" s="254"/>
      <c r="N290" s="255"/>
      <c r="O290" s="255"/>
      <c r="P290" s="255"/>
      <c r="Q290" s="255"/>
      <c r="R290" s="255"/>
      <c r="S290" s="255"/>
      <c r="T290" s="25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7" t="s">
        <v>136</v>
      </c>
      <c r="AU290" s="257" t="s">
        <v>87</v>
      </c>
      <c r="AV290" s="13" t="s">
        <v>85</v>
      </c>
      <c r="AW290" s="13" t="s">
        <v>35</v>
      </c>
      <c r="AX290" s="13" t="s">
        <v>78</v>
      </c>
      <c r="AY290" s="257" t="s">
        <v>125</v>
      </c>
    </row>
    <row r="291" spans="1:51" s="14" customFormat="1" ht="12">
      <c r="A291" s="14"/>
      <c r="B291" s="258"/>
      <c r="C291" s="259"/>
      <c r="D291" s="244" t="s">
        <v>136</v>
      </c>
      <c r="E291" s="260" t="s">
        <v>1</v>
      </c>
      <c r="F291" s="261" t="s">
        <v>192</v>
      </c>
      <c r="G291" s="259"/>
      <c r="H291" s="262">
        <v>9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8" t="s">
        <v>136</v>
      </c>
      <c r="AU291" s="268" t="s">
        <v>87</v>
      </c>
      <c r="AV291" s="14" t="s">
        <v>87</v>
      </c>
      <c r="AW291" s="14" t="s">
        <v>35</v>
      </c>
      <c r="AX291" s="14" t="s">
        <v>78</v>
      </c>
      <c r="AY291" s="268" t="s">
        <v>125</v>
      </c>
    </row>
    <row r="292" spans="1:51" s="15" customFormat="1" ht="12">
      <c r="A292" s="15"/>
      <c r="B292" s="269"/>
      <c r="C292" s="270"/>
      <c r="D292" s="244" t="s">
        <v>136</v>
      </c>
      <c r="E292" s="271" t="s">
        <v>1</v>
      </c>
      <c r="F292" s="272" t="s">
        <v>139</v>
      </c>
      <c r="G292" s="270"/>
      <c r="H292" s="273">
        <v>9</v>
      </c>
      <c r="I292" s="274"/>
      <c r="J292" s="270"/>
      <c r="K292" s="270"/>
      <c r="L292" s="275"/>
      <c r="M292" s="276"/>
      <c r="N292" s="277"/>
      <c r="O292" s="277"/>
      <c r="P292" s="277"/>
      <c r="Q292" s="277"/>
      <c r="R292" s="277"/>
      <c r="S292" s="277"/>
      <c r="T292" s="27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9" t="s">
        <v>136</v>
      </c>
      <c r="AU292" s="279" t="s">
        <v>87</v>
      </c>
      <c r="AV292" s="15" t="s">
        <v>132</v>
      </c>
      <c r="AW292" s="15" t="s">
        <v>35</v>
      </c>
      <c r="AX292" s="15" t="s">
        <v>85</v>
      </c>
      <c r="AY292" s="279" t="s">
        <v>125</v>
      </c>
    </row>
    <row r="293" spans="1:65" s="2" customFormat="1" ht="16.5" customHeight="1">
      <c r="A293" s="38"/>
      <c r="B293" s="39"/>
      <c r="C293" s="231" t="s">
        <v>330</v>
      </c>
      <c r="D293" s="231" t="s">
        <v>127</v>
      </c>
      <c r="E293" s="232" t="s">
        <v>331</v>
      </c>
      <c r="F293" s="233" t="s">
        <v>332</v>
      </c>
      <c r="G293" s="234" t="s">
        <v>309</v>
      </c>
      <c r="H293" s="235">
        <v>9</v>
      </c>
      <c r="I293" s="236"/>
      <c r="J293" s="237">
        <f>ROUND(I293*H293,2)</f>
        <v>0</v>
      </c>
      <c r="K293" s="233" t="s">
        <v>131</v>
      </c>
      <c r="L293" s="44"/>
      <c r="M293" s="238" t="s">
        <v>1</v>
      </c>
      <c r="N293" s="239" t="s">
        <v>43</v>
      </c>
      <c r="O293" s="91"/>
      <c r="P293" s="240">
        <f>O293*H293</f>
        <v>0</v>
      </c>
      <c r="Q293" s="240">
        <v>0</v>
      </c>
      <c r="R293" s="240">
        <f>Q293*H293</f>
        <v>0</v>
      </c>
      <c r="S293" s="240">
        <v>0</v>
      </c>
      <c r="T293" s="24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2" t="s">
        <v>296</v>
      </c>
      <c r="AT293" s="242" t="s">
        <v>127</v>
      </c>
      <c r="AU293" s="242" t="s">
        <v>87</v>
      </c>
      <c r="AY293" s="17" t="s">
        <v>125</v>
      </c>
      <c r="BE293" s="243">
        <f>IF(N293="základní",J293,0)</f>
        <v>0</v>
      </c>
      <c r="BF293" s="243">
        <f>IF(N293="snížená",J293,0)</f>
        <v>0</v>
      </c>
      <c r="BG293" s="243">
        <f>IF(N293="zákl. přenesená",J293,0)</f>
        <v>0</v>
      </c>
      <c r="BH293" s="243">
        <f>IF(N293="sníž. přenesená",J293,0)</f>
        <v>0</v>
      </c>
      <c r="BI293" s="243">
        <f>IF(N293="nulová",J293,0)</f>
        <v>0</v>
      </c>
      <c r="BJ293" s="17" t="s">
        <v>85</v>
      </c>
      <c r="BK293" s="243">
        <f>ROUND(I293*H293,2)</f>
        <v>0</v>
      </c>
      <c r="BL293" s="17" t="s">
        <v>296</v>
      </c>
      <c r="BM293" s="242" t="s">
        <v>333</v>
      </c>
    </row>
    <row r="294" spans="1:47" s="2" customFormat="1" ht="12">
      <c r="A294" s="38"/>
      <c r="B294" s="39"/>
      <c r="C294" s="40"/>
      <c r="D294" s="244" t="s">
        <v>134</v>
      </c>
      <c r="E294" s="40"/>
      <c r="F294" s="245" t="s">
        <v>334</v>
      </c>
      <c r="G294" s="40"/>
      <c r="H294" s="40"/>
      <c r="I294" s="140"/>
      <c r="J294" s="40"/>
      <c r="K294" s="40"/>
      <c r="L294" s="44"/>
      <c r="M294" s="246"/>
      <c r="N294" s="247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134</v>
      </c>
      <c r="AU294" s="17" t="s">
        <v>87</v>
      </c>
    </row>
    <row r="295" spans="1:51" s="13" customFormat="1" ht="12">
      <c r="A295" s="13"/>
      <c r="B295" s="248"/>
      <c r="C295" s="249"/>
      <c r="D295" s="244" t="s">
        <v>136</v>
      </c>
      <c r="E295" s="250" t="s">
        <v>1</v>
      </c>
      <c r="F295" s="251" t="s">
        <v>317</v>
      </c>
      <c r="G295" s="249"/>
      <c r="H295" s="250" t="s">
        <v>1</v>
      </c>
      <c r="I295" s="252"/>
      <c r="J295" s="249"/>
      <c r="K295" s="249"/>
      <c r="L295" s="253"/>
      <c r="M295" s="254"/>
      <c r="N295" s="255"/>
      <c r="O295" s="255"/>
      <c r="P295" s="255"/>
      <c r="Q295" s="255"/>
      <c r="R295" s="255"/>
      <c r="S295" s="255"/>
      <c r="T295" s="25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7" t="s">
        <v>136</v>
      </c>
      <c r="AU295" s="257" t="s">
        <v>87</v>
      </c>
      <c r="AV295" s="13" t="s">
        <v>85</v>
      </c>
      <c r="AW295" s="13" t="s">
        <v>35</v>
      </c>
      <c r="AX295" s="13" t="s">
        <v>78</v>
      </c>
      <c r="AY295" s="257" t="s">
        <v>125</v>
      </c>
    </row>
    <row r="296" spans="1:51" s="14" customFormat="1" ht="12">
      <c r="A296" s="14"/>
      <c r="B296" s="258"/>
      <c r="C296" s="259"/>
      <c r="D296" s="244" t="s">
        <v>136</v>
      </c>
      <c r="E296" s="260" t="s">
        <v>1</v>
      </c>
      <c r="F296" s="261" t="s">
        <v>192</v>
      </c>
      <c r="G296" s="259"/>
      <c r="H296" s="262">
        <v>9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8" t="s">
        <v>136</v>
      </c>
      <c r="AU296" s="268" t="s">
        <v>87</v>
      </c>
      <c r="AV296" s="14" t="s">
        <v>87</v>
      </c>
      <c r="AW296" s="14" t="s">
        <v>35</v>
      </c>
      <c r="AX296" s="14" t="s">
        <v>78</v>
      </c>
      <c r="AY296" s="268" t="s">
        <v>125</v>
      </c>
    </row>
    <row r="297" spans="1:51" s="15" customFormat="1" ht="12">
      <c r="A297" s="15"/>
      <c r="B297" s="269"/>
      <c r="C297" s="270"/>
      <c r="D297" s="244" t="s">
        <v>136</v>
      </c>
      <c r="E297" s="271" t="s">
        <v>1</v>
      </c>
      <c r="F297" s="272" t="s">
        <v>139</v>
      </c>
      <c r="G297" s="270"/>
      <c r="H297" s="273">
        <v>9</v>
      </c>
      <c r="I297" s="274"/>
      <c r="J297" s="270"/>
      <c r="K297" s="270"/>
      <c r="L297" s="275"/>
      <c r="M297" s="276"/>
      <c r="N297" s="277"/>
      <c r="O297" s="277"/>
      <c r="P297" s="277"/>
      <c r="Q297" s="277"/>
      <c r="R297" s="277"/>
      <c r="S297" s="277"/>
      <c r="T297" s="278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9" t="s">
        <v>136</v>
      </c>
      <c r="AU297" s="279" t="s">
        <v>87</v>
      </c>
      <c r="AV297" s="15" t="s">
        <v>132</v>
      </c>
      <c r="AW297" s="15" t="s">
        <v>35</v>
      </c>
      <c r="AX297" s="15" t="s">
        <v>85</v>
      </c>
      <c r="AY297" s="279" t="s">
        <v>125</v>
      </c>
    </row>
    <row r="298" spans="1:65" s="2" customFormat="1" ht="16.5" customHeight="1">
      <c r="A298" s="38"/>
      <c r="B298" s="39"/>
      <c r="C298" s="280" t="s">
        <v>335</v>
      </c>
      <c r="D298" s="280" t="s">
        <v>193</v>
      </c>
      <c r="E298" s="281" t="s">
        <v>336</v>
      </c>
      <c r="F298" s="282" t="s">
        <v>337</v>
      </c>
      <c r="G298" s="283" t="s">
        <v>326</v>
      </c>
      <c r="H298" s="284">
        <v>9</v>
      </c>
      <c r="I298" s="285"/>
      <c r="J298" s="286">
        <f>ROUND(I298*H298,2)</f>
        <v>0</v>
      </c>
      <c r="K298" s="282" t="s">
        <v>1</v>
      </c>
      <c r="L298" s="287"/>
      <c r="M298" s="288" t="s">
        <v>1</v>
      </c>
      <c r="N298" s="289" t="s">
        <v>43</v>
      </c>
      <c r="O298" s="91"/>
      <c r="P298" s="240">
        <f>O298*H298</f>
        <v>0</v>
      </c>
      <c r="Q298" s="240">
        <v>0</v>
      </c>
      <c r="R298" s="240">
        <f>Q298*H298</f>
        <v>0</v>
      </c>
      <c r="S298" s="240">
        <v>0</v>
      </c>
      <c r="T298" s="241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2" t="s">
        <v>327</v>
      </c>
      <c r="AT298" s="242" t="s">
        <v>193</v>
      </c>
      <c r="AU298" s="242" t="s">
        <v>87</v>
      </c>
      <c r="AY298" s="17" t="s">
        <v>125</v>
      </c>
      <c r="BE298" s="243">
        <f>IF(N298="základní",J298,0)</f>
        <v>0</v>
      </c>
      <c r="BF298" s="243">
        <f>IF(N298="snížená",J298,0)</f>
        <v>0</v>
      </c>
      <c r="BG298" s="243">
        <f>IF(N298="zákl. přenesená",J298,0)</f>
        <v>0</v>
      </c>
      <c r="BH298" s="243">
        <f>IF(N298="sníž. přenesená",J298,0)</f>
        <v>0</v>
      </c>
      <c r="BI298" s="243">
        <f>IF(N298="nulová",J298,0)</f>
        <v>0</v>
      </c>
      <c r="BJ298" s="17" t="s">
        <v>85</v>
      </c>
      <c r="BK298" s="243">
        <f>ROUND(I298*H298,2)</f>
        <v>0</v>
      </c>
      <c r="BL298" s="17" t="s">
        <v>296</v>
      </c>
      <c r="BM298" s="242" t="s">
        <v>338</v>
      </c>
    </row>
    <row r="299" spans="1:51" s="13" customFormat="1" ht="12">
      <c r="A299" s="13"/>
      <c r="B299" s="248"/>
      <c r="C299" s="249"/>
      <c r="D299" s="244" t="s">
        <v>136</v>
      </c>
      <c r="E299" s="250" t="s">
        <v>1</v>
      </c>
      <c r="F299" s="251" t="s">
        <v>339</v>
      </c>
      <c r="G299" s="249"/>
      <c r="H299" s="250" t="s">
        <v>1</v>
      </c>
      <c r="I299" s="252"/>
      <c r="J299" s="249"/>
      <c r="K299" s="249"/>
      <c r="L299" s="253"/>
      <c r="M299" s="254"/>
      <c r="N299" s="255"/>
      <c r="O299" s="255"/>
      <c r="P299" s="255"/>
      <c r="Q299" s="255"/>
      <c r="R299" s="255"/>
      <c r="S299" s="255"/>
      <c r="T299" s="25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7" t="s">
        <v>136</v>
      </c>
      <c r="AU299" s="257" t="s">
        <v>87</v>
      </c>
      <c r="AV299" s="13" t="s">
        <v>85</v>
      </c>
      <c r="AW299" s="13" t="s">
        <v>35</v>
      </c>
      <c r="AX299" s="13" t="s">
        <v>78</v>
      </c>
      <c r="AY299" s="257" t="s">
        <v>125</v>
      </c>
    </row>
    <row r="300" spans="1:51" s="14" customFormat="1" ht="12">
      <c r="A300" s="14"/>
      <c r="B300" s="258"/>
      <c r="C300" s="259"/>
      <c r="D300" s="244" t="s">
        <v>136</v>
      </c>
      <c r="E300" s="260" t="s">
        <v>1</v>
      </c>
      <c r="F300" s="261" t="s">
        <v>192</v>
      </c>
      <c r="G300" s="259"/>
      <c r="H300" s="262">
        <v>9</v>
      </c>
      <c r="I300" s="263"/>
      <c r="J300" s="259"/>
      <c r="K300" s="259"/>
      <c r="L300" s="264"/>
      <c r="M300" s="265"/>
      <c r="N300" s="266"/>
      <c r="O300" s="266"/>
      <c r="P300" s="266"/>
      <c r="Q300" s="266"/>
      <c r="R300" s="266"/>
      <c r="S300" s="266"/>
      <c r="T300" s="26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8" t="s">
        <v>136</v>
      </c>
      <c r="AU300" s="268" t="s">
        <v>87</v>
      </c>
      <c r="AV300" s="14" t="s">
        <v>87</v>
      </c>
      <c r="AW300" s="14" t="s">
        <v>35</v>
      </c>
      <c r="AX300" s="14" t="s">
        <v>78</v>
      </c>
      <c r="AY300" s="268" t="s">
        <v>125</v>
      </c>
    </row>
    <row r="301" spans="1:51" s="15" customFormat="1" ht="12">
      <c r="A301" s="15"/>
      <c r="B301" s="269"/>
      <c r="C301" s="270"/>
      <c r="D301" s="244" t="s">
        <v>136</v>
      </c>
      <c r="E301" s="271" t="s">
        <v>1</v>
      </c>
      <c r="F301" s="272" t="s">
        <v>139</v>
      </c>
      <c r="G301" s="270"/>
      <c r="H301" s="273">
        <v>9</v>
      </c>
      <c r="I301" s="274"/>
      <c r="J301" s="270"/>
      <c r="K301" s="270"/>
      <c r="L301" s="275"/>
      <c r="M301" s="276"/>
      <c r="N301" s="277"/>
      <c r="O301" s="277"/>
      <c r="P301" s="277"/>
      <c r="Q301" s="277"/>
      <c r="R301" s="277"/>
      <c r="S301" s="277"/>
      <c r="T301" s="278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9" t="s">
        <v>136</v>
      </c>
      <c r="AU301" s="279" t="s">
        <v>87</v>
      </c>
      <c r="AV301" s="15" t="s">
        <v>132</v>
      </c>
      <c r="AW301" s="15" t="s">
        <v>35</v>
      </c>
      <c r="AX301" s="15" t="s">
        <v>85</v>
      </c>
      <c r="AY301" s="279" t="s">
        <v>125</v>
      </c>
    </row>
    <row r="302" spans="1:65" s="2" customFormat="1" ht="16.5" customHeight="1">
      <c r="A302" s="38"/>
      <c r="B302" s="39"/>
      <c r="C302" s="231" t="s">
        <v>340</v>
      </c>
      <c r="D302" s="231" t="s">
        <v>127</v>
      </c>
      <c r="E302" s="232" t="s">
        <v>341</v>
      </c>
      <c r="F302" s="233" t="s">
        <v>342</v>
      </c>
      <c r="G302" s="234" t="s">
        <v>255</v>
      </c>
      <c r="H302" s="235">
        <v>275.7</v>
      </c>
      <c r="I302" s="236"/>
      <c r="J302" s="237">
        <f>ROUND(I302*H302,2)</f>
        <v>0</v>
      </c>
      <c r="K302" s="233" t="s">
        <v>131</v>
      </c>
      <c r="L302" s="44"/>
      <c r="M302" s="238" t="s">
        <v>1</v>
      </c>
      <c r="N302" s="239" t="s">
        <v>43</v>
      </c>
      <c r="O302" s="91"/>
      <c r="P302" s="240">
        <f>O302*H302</f>
        <v>0</v>
      </c>
      <c r="Q302" s="240">
        <v>0</v>
      </c>
      <c r="R302" s="240">
        <f>Q302*H302</f>
        <v>0</v>
      </c>
      <c r="S302" s="240">
        <v>0</v>
      </c>
      <c r="T302" s="241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2" t="s">
        <v>296</v>
      </c>
      <c r="AT302" s="242" t="s">
        <v>127</v>
      </c>
      <c r="AU302" s="242" t="s">
        <v>87</v>
      </c>
      <c r="AY302" s="17" t="s">
        <v>125</v>
      </c>
      <c r="BE302" s="243">
        <f>IF(N302="základní",J302,0)</f>
        <v>0</v>
      </c>
      <c r="BF302" s="243">
        <f>IF(N302="snížená",J302,0)</f>
        <v>0</v>
      </c>
      <c r="BG302" s="243">
        <f>IF(N302="zákl. přenesená",J302,0)</f>
        <v>0</v>
      </c>
      <c r="BH302" s="243">
        <f>IF(N302="sníž. přenesená",J302,0)</f>
        <v>0</v>
      </c>
      <c r="BI302" s="243">
        <f>IF(N302="nulová",J302,0)</f>
        <v>0</v>
      </c>
      <c r="BJ302" s="17" t="s">
        <v>85</v>
      </c>
      <c r="BK302" s="243">
        <f>ROUND(I302*H302,2)</f>
        <v>0</v>
      </c>
      <c r="BL302" s="17" t="s">
        <v>296</v>
      </c>
      <c r="BM302" s="242" t="s">
        <v>343</v>
      </c>
    </row>
    <row r="303" spans="1:47" s="2" customFormat="1" ht="12">
      <c r="A303" s="38"/>
      <c r="B303" s="39"/>
      <c r="C303" s="40"/>
      <c r="D303" s="244" t="s">
        <v>134</v>
      </c>
      <c r="E303" s="40"/>
      <c r="F303" s="245" t="s">
        <v>344</v>
      </c>
      <c r="G303" s="40"/>
      <c r="H303" s="40"/>
      <c r="I303" s="140"/>
      <c r="J303" s="40"/>
      <c r="K303" s="40"/>
      <c r="L303" s="44"/>
      <c r="M303" s="246"/>
      <c r="N303" s="247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134</v>
      </c>
      <c r="AU303" s="17" t="s">
        <v>87</v>
      </c>
    </row>
    <row r="304" spans="1:51" s="13" customFormat="1" ht="12">
      <c r="A304" s="13"/>
      <c r="B304" s="248"/>
      <c r="C304" s="249"/>
      <c r="D304" s="244" t="s">
        <v>136</v>
      </c>
      <c r="E304" s="250" t="s">
        <v>1</v>
      </c>
      <c r="F304" s="251" t="s">
        <v>312</v>
      </c>
      <c r="G304" s="249"/>
      <c r="H304" s="250" t="s">
        <v>1</v>
      </c>
      <c r="I304" s="252"/>
      <c r="J304" s="249"/>
      <c r="K304" s="249"/>
      <c r="L304" s="253"/>
      <c r="M304" s="254"/>
      <c r="N304" s="255"/>
      <c r="O304" s="255"/>
      <c r="P304" s="255"/>
      <c r="Q304" s="255"/>
      <c r="R304" s="255"/>
      <c r="S304" s="255"/>
      <c r="T304" s="25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7" t="s">
        <v>136</v>
      </c>
      <c r="AU304" s="257" t="s">
        <v>87</v>
      </c>
      <c r="AV304" s="13" t="s">
        <v>85</v>
      </c>
      <c r="AW304" s="13" t="s">
        <v>35</v>
      </c>
      <c r="AX304" s="13" t="s">
        <v>78</v>
      </c>
      <c r="AY304" s="257" t="s">
        <v>125</v>
      </c>
    </row>
    <row r="305" spans="1:51" s="14" customFormat="1" ht="12">
      <c r="A305" s="14"/>
      <c r="B305" s="258"/>
      <c r="C305" s="259"/>
      <c r="D305" s="244" t="s">
        <v>136</v>
      </c>
      <c r="E305" s="260" t="s">
        <v>1</v>
      </c>
      <c r="F305" s="261" t="s">
        <v>299</v>
      </c>
      <c r="G305" s="259"/>
      <c r="H305" s="262">
        <v>275.7</v>
      </c>
      <c r="I305" s="263"/>
      <c r="J305" s="259"/>
      <c r="K305" s="259"/>
      <c r="L305" s="264"/>
      <c r="M305" s="265"/>
      <c r="N305" s="266"/>
      <c r="O305" s="266"/>
      <c r="P305" s="266"/>
      <c r="Q305" s="266"/>
      <c r="R305" s="266"/>
      <c r="S305" s="266"/>
      <c r="T305" s="26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8" t="s">
        <v>136</v>
      </c>
      <c r="AU305" s="268" t="s">
        <v>87</v>
      </c>
      <c r="AV305" s="14" t="s">
        <v>87</v>
      </c>
      <c r="AW305" s="14" t="s">
        <v>35</v>
      </c>
      <c r="AX305" s="14" t="s">
        <v>78</v>
      </c>
      <c r="AY305" s="268" t="s">
        <v>125</v>
      </c>
    </row>
    <row r="306" spans="1:51" s="15" customFormat="1" ht="12">
      <c r="A306" s="15"/>
      <c r="B306" s="269"/>
      <c r="C306" s="270"/>
      <c r="D306" s="244" t="s">
        <v>136</v>
      </c>
      <c r="E306" s="271" t="s">
        <v>1</v>
      </c>
      <c r="F306" s="272" t="s">
        <v>139</v>
      </c>
      <c r="G306" s="270"/>
      <c r="H306" s="273">
        <v>275.7</v>
      </c>
      <c r="I306" s="274"/>
      <c r="J306" s="270"/>
      <c r="K306" s="270"/>
      <c r="L306" s="275"/>
      <c r="M306" s="276"/>
      <c r="N306" s="277"/>
      <c r="O306" s="277"/>
      <c r="P306" s="277"/>
      <c r="Q306" s="277"/>
      <c r="R306" s="277"/>
      <c r="S306" s="277"/>
      <c r="T306" s="278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9" t="s">
        <v>136</v>
      </c>
      <c r="AU306" s="279" t="s">
        <v>87</v>
      </c>
      <c r="AV306" s="15" t="s">
        <v>132</v>
      </c>
      <c r="AW306" s="15" t="s">
        <v>35</v>
      </c>
      <c r="AX306" s="15" t="s">
        <v>85</v>
      </c>
      <c r="AY306" s="279" t="s">
        <v>125</v>
      </c>
    </row>
    <row r="307" spans="1:65" s="2" customFormat="1" ht="16.5" customHeight="1">
      <c r="A307" s="38"/>
      <c r="B307" s="39"/>
      <c r="C307" s="280" t="s">
        <v>345</v>
      </c>
      <c r="D307" s="280" t="s">
        <v>193</v>
      </c>
      <c r="E307" s="281" t="s">
        <v>346</v>
      </c>
      <c r="F307" s="282" t="s">
        <v>347</v>
      </c>
      <c r="G307" s="283" t="s">
        <v>348</v>
      </c>
      <c r="H307" s="284">
        <v>298.17</v>
      </c>
      <c r="I307" s="285"/>
      <c r="J307" s="286">
        <f>ROUND(I307*H307,2)</f>
        <v>0</v>
      </c>
      <c r="K307" s="282" t="s">
        <v>131</v>
      </c>
      <c r="L307" s="287"/>
      <c r="M307" s="288" t="s">
        <v>1</v>
      </c>
      <c r="N307" s="289" t="s">
        <v>43</v>
      </c>
      <c r="O307" s="91"/>
      <c r="P307" s="240">
        <f>O307*H307</f>
        <v>0</v>
      </c>
      <c r="Q307" s="240">
        <v>0.001</v>
      </c>
      <c r="R307" s="240">
        <f>Q307*H307</f>
        <v>0.29817000000000005</v>
      </c>
      <c r="S307" s="240">
        <v>0</v>
      </c>
      <c r="T307" s="24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2" t="s">
        <v>303</v>
      </c>
      <c r="AT307" s="242" t="s">
        <v>193</v>
      </c>
      <c r="AU307" s="242" t="s">
        <v>87</v>
      </c>
      <c r="AY307" s="17" t="s">
        <v>125</v>
      </c>
      <c r="BE307" s="243">
        <f>IF(N307="základní",J307,0)</f>
        <v>0</v>
      </c>
      <c r="BF307" s="243">
        <f>IF(N307="snížená",J307,0)</f>
        <v>0</v>
      </c>
      <c r="BG307" s="243">
        <f>IF(N307="zákl. přenesená",J307,0)</f>
        <v>0</v>
      </c>
      <c r="BH307" s="243">
        <f>IF(N307="sníž. přenesená",J307,0)</f>
        <v>0</v>
      </c>
      <c r="BI307" s="243">
        <f>IF(N307="nulová",J307,0)</f>
        <v>0</v>
      </c>
      <c r="BJ307" s="17" t="s">
        <v>85</v>
      </c>
      <c r="BK307" s="243">
        <f>ROUND(I307*H307,2)</f>
        <v>0</v>
      </c>
      <c r="BL307" s="17" t="s">
        <v>303</v>
      </c>
      <c r="BM307" s="242" t="s">
        <v>349</v>
      </c>
    </row>
    <row r="308" spans="1:47" s="2" customFormat="1" ht="12">
      <c r="A308" s="38"/>
      <c r="B308" s="39"/>
      <c r="C308" s="40"/>
      <c r="D308" s="244" t="s">
        <v>134</v>
      </c>
      <c r="E308" s="40"/>
      <c r="F308" s="245" t="s">
        <v>347</v>
      </c>
      <c r="G308" s="40"/>
      <c r="H308" s="40"/>
      <c r="I308" s="140"/>
      <c r="J308" s="40"/>
      <c r="K308" s="40"/>
      <c r="L308" s="44"/>
      <c r="M308" s="246"/>
      <c r="N308" s="247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134</v>
      </c>
      <c r="AU308" s="17" t="s">
        <v>87</v>
      </c>
    </row>
    <row r="309" spans="1:51" s="13" customFormat="1" ht="12">
      <c r="A309" s="13"/>
      <c r="B309" s="248"/>
      <c r="C309" s="249"/>
      <c r="D309" s="244" t="s">
        <v>136</v>
      </c>
      <c r="E309" s="250" t="s">
        <v>1</v>
      </c>
      <c r="F309" s="251" t="s">
        <v>312</v>
      </c>
      <c r="G309" s="249"/>
      <c r="H309" s="250" t="s">
        <v>1</v>
      </c>
      <c r="I309" s="252"/>
      <c r="J309" s="249"/>
      <c r="K309" s="249"/>
      <c r="L309" s="253"/>
      <c r="M309" s="254"/>
      <c r="N309" s="255"/>
      <c r="O309" s="255"/>
      <c r="P309" s="255"/>
      <c r="Q309" s="255"/>
      <c r="R309" s="255"/>
      <c r="S309" s="255"/>
      <c r="T309" s="25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7" t="s">
        <v>136</v>
      </c>
      <c r="AU309" s="257" t="s">
        <v>87</v>
      </c>
      <c r="AV309" s="13" t="s">
        <v>85</v>
      </c>
      <c r="AW309" s="13" t="s">
        <v>35</v>
      </c>
      <c r="AX309" s="13" t="s">
        <v>78</v>
      </c>
      <c r="AY309" s="257" t="s">
        <v>125</v>
      </c>
    </row>
    <row r="310" spans="1:51" s="14" customFormat="1" ht="12">
      <c r="A310" s="14"/>
      <c r="B310" s="258"/>
      <c r="C310" s="259"/>
      <c r="D310" s="244" t="s">
        <v>136</v>
      </c>
      <c r="E310" s="260" t="s">
        <v>1</v>
      </c>
      <c r="F310" s="261" t="s">
        <v>350</v>
      </c>
      <c r="G310" s="259"/>
      <c r="H310" s="262">
        <v>298.17</v>
      </c>
      <c r="I310" s="263"/>
      <c r="J310" s="259"/>
      <c r="K310" s="259"/>
      <c r="L310" s="264"/>
      <c r="M310" s="265"/>
      <c r="N310" s="266"/>
      <c r="O310" s="266"/>
      <c r="P310" s="266"/>
      <c r="Q310" s="266"/>
      <c r="R310" s="266"/>
      <c r="S310" s="266"/>
      <c r="T310" s="267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8" t="s">
        <v>136</v>
      </c>
      <c r="AU310" s="268" t="s">
        <v>87</v>
      </c>
      <c r="AV310" s="14" t="s">
        <v>87</v>
      </c>
      <c r="AW310" s="14" t="s">
        <v>35</v>
      </c>
      <c r="AX310" s="14" t="s">
        <v>78</v>
      </c>
      <c r="AY310" s="268" t="s">
        <v>125</v>
      </c>
    </row>
    <row r="311" spans="1:51" s="15" customFormat="1" ht="12">
      <c r="A311" s="15"/>
      <c r="B311" s="269"/>
      <c r="C311" s="270"/>
      <c r="D311" s="244" t="s">
        <v>136</v>
      </c>
      <c r="E311" s="271" t="s">
        <v>1</v>
      </c>
      <c r="F311" s="272" t="s">
        <v>139</v>
      </c>
      <c r="G311" s="270"/>
      <c r="H311" s="273">
        <v>298.17</v>
      </c>
      <c r="I311" s="274"/>
      <c r="J311" s="270"/>
      <c r="K311" s="270"/>
      <c r="L311" s="275"/>
      <c r="M311" s="276"/>
      <c r="N311" s="277"/>
      <c r="O311" s="277"/>
      <c r="P311" s="277"/>
      <c r="Q311" s="277"/>
      <c r="R311" s="277"/>
      <c r="S311" s="277"/>
      <c r="T311" s="278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9" t="s">
        <v>136</v>
      </c>
      <c r="AU311" s="279" t="s">
        <v>87</v>
      </c>
      <c r="AV311" s="15" t="s">
        <v>132</v>
      </c>
      <c r="AW311" s="15" t="s">
        <v>35</v>
      </c>
      <c r="AX311" s="15" t="s">
        <v>85</v>
      </c>
      <c r="AY311" s="279" t="s">
        <v>125</v>
      </c>
    </row>
    <row r="312" spans="1:65" s="2" customFormat="1" ht="16.5" customHeight="1">
      <c r="A312" s="38"/>
      <c r="B312" s="39"/>
      <c r="C312" s="280" t="s">
        <v>351</v>
      </c>
      <c r="D312" s="280" t="s">
        <v>193</v>
      </c>
      <c r="E312" s="281" t="s">
        <v>352</v>
      </c>
      <c r="F312" s="282" t="s">
        <v>353</v>
      </c>
      <c r="G312" s="283" t="s">
        <v>309</v>
      </c>
      <c r="H312" s="284">
        <v>9</v>
      </c>
      <c r="I312" s="285"/>
      <c r="J312" s="286">
        <f>ROUND(I312*H312,2)</f>
        <v>0</v>
      </c>
      <c r="K312" s="282" t="s">
        <v>131</v>
      </c>
      <c r="L312" s="287"/>
      <c r="M312" s="288" t="s">
        <v>1</v>
      </c>
      <c r="N312" s="289" t="s">
        <v>43</v>
      </c>
      <c r="O312" s="91"/>
      <c r="P312" s="240">
        <f>O312*H312</f>
        <v>0</v>
      </c>
      <c r="Q312" s="240">
        <v>0.00016</v>
      </c>
      <c r="R312" s="240">
        <f>Q312*H312</f>
        <v>0.00144</v>
      </c>
      <c r="S312" s="240">
        <v>0</v>
      </c>
      <c r="T312" s="241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2" t="s">
        <v>303</v>
      </c>
      <c r="AT312" s="242" t="s">
        <v>193</v>
      </c>
      <c r="AU312" s="242" t="s">
        <v>87</v>
      </c>
      <c r="AY312" s="17" t="s">
        <v>125</v>
      </c>
      <c r="BE312" s="243">
        <f>IF(N312="základní",J312,0)</f>
        <v>0</v>
      </c>
      <c r="BF312" s="243">
        <f>IF(N312="snížená",J312,0)</f>
        <v>0</v>
      </c>
      <c r="BG312" s="243">
        <f>IF(N312="zákl. přenesená",J312,0)</f>
        <v>0</v>
      </c>
      <c r="BH312" s="243">
        <f>IF(N312="sníž. přenesená",J312,0)</f>
        <v>0</v>
      </c>
      <c r="BI312" s="243">
        <f>IF(N312="nulová",J312,0)</f>
        <v>0</v>
      </c>
      <c r="BJ312" s="17" t="s">
        <v>85</v>
      </c>
      <c r="BK312" s="243">
        <f>ROUND(I312*H312,2)</f>
        <v>0</v>
      </c>
      <c r="BL312" s="17" t="s">
        <v>303</v>
      </c>
      <c r="BM312" s="242" t="s">
        <v>354</v>
      </c>
    </row>
    <row r="313" spans="1:47" s="2" customFormat="1" ht="12">
      <c r="A313" s="38"/>
      <c r="B313" s="39"/>
      <c r="C313" s="40"/>
      <c r="D313" s="244" t="s">
        <v>134</v>
      </c>
      <c r="E313" s="40"/>
      <c r="F313" s="245" t="s">
        <v>353</v>
      </c>
      <c r="G313" s="40"/>
      <c r="H313" s="40"/>
      <c r="I313" s="140"/>
      <c r="J313" s="40"/>
      <c r="K313" s="40"/>
      <c r="L313" s="44"/>
      <c r="M313" s="246"/>
      <c r="N313" s="247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134</v>
      </c>
      <c r="AU313" s="17" t="s">
        <v>87</v>
      </c>
    </row>
    <row r="314" spans="1:51" s="13" customFormat="1" ht="12">
      <c r="A314" s="13"/>
      <c r="B314" s="248"/>
      <c r="C314" s="249"/>
      <c r="D314" s="244" t="s">
        <v>136</v>
      </c>
      <c r="E314" s="250" t="s">
        <v>1</v>
      </c>
      <c r="F314" s="251" t="s">
        <v>317</v>
      </c>
      <c r="G314" s="249"/>
      <c r="H314" s="250" t="s">
        <v>1</v>
      </c>
      <c r="I314" s="252"/>
      <c r="J314" s="249"/>
      <c r="K314" s="249"/>
      <c r="L314" s="253"/>
      <c r="M314" s="254"/>
      <c r="N314" s="255"/>
      <c r="O314" s="255"/>
      <c r="P314" s="255"/>
      <c r="Q314" s="255"/>
      <c r="R314" s="255"/>
      <c r="S314" s="255"/>
      <c r="T314" s="25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7" t="s">
        <v>136</v>
      </c>
      <c r="AU314" s="257" t="s">
        <v>87</v>
      </c>
      <c r="AV314" s="13" t="s">
        <v>85</v>
      </c>
      <c r="AW314" s="13" t="s">
        <v>35</v>
      </c>
      <c r="AX314" s="13" t="s">
        <v>78</v>
      </c>
      <c r="AY314" s="257" t="s">
        <v>125</v>
      </c>
    </row>
    <row r="315" spans="1:51" s="14" customFormat="1" ht="12">
      <c r="A315" s="14"/>
      <c r="B315" s="258"/>
      <c r="C315" s="259"/>
      <c r="D315" s="244" t="s">
        <v>136</v>
      </c>
      <c r="E315" s="260" t="s">
        <v>1</v>
      </c>
      <c r="F315" s="261" t="s">
        <v>192</v>
      </c>
      <c r="G315" s="259"/>
      <c r="H315" s="262">
        <v>9</v>
      </c>
      <c r="I315" s="263"/>
      <c r="J315" s="259"/>
      <c r="K315" s="259"/>
      <c r="L315" s="264"/>
      <c r="M315" s="265"/>
      <c r="N315" s="266"/>
      <c r="O315" s="266"/>
      <c r="P315" s="266"/>
      <c r="Q315" s="266"/>
      <c r="R315" s="266"/>
      <c r="S315" s="266"/>
      <c r="T315" s="26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8" t="s">
        <v>136</v>
      </c>
      <c r="AU315" s="268" t="s">
        <v>87</v>
      </c>
      <c r="AV315" s="14" t="s">
        <v>87</v>
      </c>
      <c r="AW315" s="14" t="s">
        <v>35</v>
      </c>
      <c r="AX315" s="14" t="s">
        <v>78</v>
      </c>
      <c r="AY315" s="268" t="s">
        <v>125</v>
      </c>
    </row>
    <row r="316" spans="1:51" s="15" customFormat="1" ht="12">
      <c r="A316" s="15"/>
      <c r="B316" s="269"/>
      <c r="C316" s="270"/>
      <c r="D316" s="244" t="s">
        <v>136</v>
      </c>
      <c r="E316" s="271" t="s">
        <v>1</v>
      </c>
      <c r="F316" s="272" t="s">
        <v>139</v>
      </c>
      <c r="G316" s="270"/>
      <c r="H316" s="273">
        <v>9</v>
      </c>
      <c r="I316" s="274"/>
      <c r="J316" s="270"/>
      <c r="K316" s="270"/>
      <c r="L316" s="275"/>
      <c r="M316" s="276"/>
      <c r="N316" s="277"/>
      <c r="O316" s="277"/>
      <c r="P316" s="277"/>
      <c r="Q316" s="277"/>
      <c r="R316" s="277"/>
      <c r="S316" s="277"/>
      <c r="T316" s="278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9" t="s">
        <v>136</v>
      </c>
      <c r="AU316" s="279" t="s">
        <v>87</v>
      </c>
      <c r="AV316" s="15" t="s">
        <v>132</v>
      </c>
      <c r="AW316" s="15" t="s">
        <v>35</v>
      </c>
      <c r="AX316" s="15" t="s">
        <v>85</v>
      </c>
      <c r="AY316" s="279" t="s">
        <v>125</v>
      </c>
    </row>
    <row r="317" spans="1:65" s="2" customFormat="1" ht="16.5" customHeight="1">
      <c r="A317" s="38"/>
      <c r="B317" s="39"/>
      <c r="C317" s="231" t="s">
        <v>355</v>
      </c>
      <c r="D317" s="231" t="s">
        <v>127</v>
      </c>
      <c r="E317" s="232" t="s">
        <v>356</v>
      </c>
      <c r="F317" s="233" t="s">
        <v>357</v>
      </c>
      <c r="G317" s="234" t="s">
        <v>255</v>
      </c>
      <c r="H317" s="235">
        <v>20</v>
      </c>
      <c r="I317" s="236"/>
      <c r="J317" s="237">
        <f>ROUND(I317*H317,2)</f>
        <v>0</v>
      </c>
      <c r="K317" s="233" t="s">
        <v>131</v>
      </c>
      <c r="L317" s="44"/>
      <c r="M317" s="238" t="s">
        <v>1</v>
      </c>
      <c r="N317" s="239" t="s">
        <v>43</v>
      </c>
      <c r="O317" s="91"/>
      <c r="P317" s="240">
        <f>O317*H317</f>
        <v>0</v>
      </c>
      <c r="Q317" s="240">
        <v>0</v>
      </c>
      <c r="R317" s="240">
        <f>Q317*H317</f>
        <v>0</v>
      </c>
      <c r="S317" s="240">
        <v>0</v>
      </c>
      <c r="T317" s="241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2" t="s">
        <v>296</v>
      </c>
      <c r="AT317" s="242" t="s">
        <v>127</v>
      </c>
      <c r="AU317" s="242" t="s">
        <v>87</v>
      </c>
      <c r="AY317" s="17" t="s">
        <v>125</v>
      </c>
      <c r="BE317" s="243">
        <f>IF(N317="základní",J317,0)</f>
        <v>0</v>
      </c>
      <c r="BF317" s="243">
        <f>IF(N317="snížená",J317,0)</f>
        <v>0</v>
      </c>
      <c r="BG317" s="243">
        <f>IF(N317="zákl. přenesená",J317,0)</f>
        <v>0</v>
      </c>
      <c r="BH317" s="243">
        <f>IF(N317="sníž. přenesená",J317,0)</f>
        <v>0</v>
      </c>
      <c r="BI317" s="243">
        <f>IF(N317="nulová",J317,0)</f>
        <v>0</v>
      </c>
      <c r="BJ317" s="17" t="s">
        <v>85</v>
      </c>
      <c r="BK317" s="243">
        <f>ROUND(I317*H317,2)</f>
        <v>0</v>
      </c>
      <c r="BL317" s="17" t="s">
        <v>296</v>
      </c>
      <c r="BM317" s="242" t="s">
        <v>358</v>
      </c>
    </row>
    <row r="318" spans="1:47" s="2" customFormat="1" ht="12">
      <c r="A318" s="38"/>
      <c r="B318" s="39"/>
      <c r="C318" s="40"/>
      <c r="D318" s="244" t="s">
        <v>134</v>
      </c>
      <c r="E318" s="40"/>
      <c r="F318" s="245" t="s">
        <v>359</v>
      </c>
      <c r="G318" s="40"/>
      <c r="H318" s="40"/>
      <c r="I318" s="140"/>
      <c r="J318" s="40"/>
      <c r="K318" s="40"/>
      <c r="L318" s="44"/>
      <c r="M318" s="246"/>
      <c r="N318" s="247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134</v>
      </c>
      <c r="AU318" s="17" t="s">
        <v>87</v>
      </c>
    </row>
    <row r="319" spans="1:51" s="13" customFormat="1" ht="12">
      <c r="A319" s="13"/>
      <c r="B319" s="248"/>
      <c r="C319" s="249"/>
      <c r="D319" s="244" t="s">
        <v>136</v>
      </c>
      <c r="E319" s="250" t="s">
        <v>1</v>
      </c>
      <c r="F319" s="251" t="s">
        <v>312</v>
      </c>
      <c r="G319" s="249"/>
      <c r="H319" s="250" t="s">
        <v>1</v>
      </c>
      <c r="I319" s="252"/>
      <c r="J319" s="249"/>
      <c r="K319" s="249"/>
      <c r="L319" s="253"/>
      <c r="M319" s="254"/>
      <c r="N319" s="255"/>
      <c r="O319" s="255"/>
      <c r="P319" s="255"/>
      <c r="Q319" s="255"/>
      <c r="R319" s="255"/>
      <c r="S319" s="255"/>
      <c r="T319" s="25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7" t="s">
        <v>136</v>
      </c>
      <c r="AU319" s="257" t="s">
        <v>87</v>
      </c>
      <c r="AV319" s="13" t="s">
        <v>85</v>
      </c>
      <c r="AW319" s="13" t="s">
        <v>35</v>
      </c>
      <c r="AX319" s="13" t="s">
        <v>78</v>
      </c>
      <c r="AY319" s="257" t="s">
        <v>125</v>
      </c>
    </row>
    <row r="320" spans="1:51" s="14" customFormat="1" ht="12">
      <c r="A320" s="14"/>
      <c r="B320" s="258"/>
      <c r="C320" s="259"/>
      <c r="D320" s="244" t="s">
        <v>136</v>
      </c>
      <c r="E320" s="260" t="s">
        <v>1</v>
      </c>
      <c r="F320" s="261" t="s">
        <v>360</v>
      </c>
      <c r="G320" s="259"/>
      <c r="H320" s="262">
        <v>20</v>
      </c>
      <c r="I320" s="263"/>
      <c r="J320" s="259"/>
      <c r="K320" s="259"/>
      <c r="L320" s="264"/>
      <c r="M320" s="265"/>
      <c r="N320" s="266"/>
      <c r="O320" s="266"/>
      <c r="P320" s="266"/>
      <c r="Q320" s="266"/>
      <c r="R320" s="266"/>
      <c r="S320" s="266"/>
      <c r="T320" s="26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8" t="s">
        <v>136</v>
      </c>
      <c r="AU320" s="268" t="s">
        <v>87</v>
      </c>
      <c r="AV320" s="14" t="s">
        <v>87</v>
      </c>
      <c r="AW320" s="14" t="s">
        <v>35</v>
      </c>
      <c r="AX320" s="14" t="s">
        <v>78</v>
      </c>
      <c r="AY320" s="268" t="s">
        <v>125</v>
      </c>
    </row>
    <row r="321" spans="1:51" s="15" customFormat="1" ht="12">
      <c r="A321" s="15"/>
      <c r="B321" s="269"/>
      <c r="C321" s="270"/>
      <c r="D321" s="244" t="s">
        <v>136</v>
      </c>
      <c r="E321" s="271" t="s">
        <v>1</v>
      </c>
      <c r="F321" s="272" t="s">
        <v>139</v>
      </c>
      <c r="G321" s="270"/>
      <c r="H321" s="273">
        <v>20</v>
      </c>
      <c r="I321" s="274"/>
      <c r="J321" s="270"/>
      <c r="K321" s="270"/>
      <c r="L321" s="275"/>
      <c r="M321" s="276"/>
      <c r="N321" s="277"/>
      <c r="O321" s="277"/>
      <c r="P321" s="277"/>
      <c r="Q321" s="277"/>
      <c r="R321" s="277"/>
      <c r="S321" s="277"/>
      <c r="T321" s="278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9" t="s">
        <v>136</v>
      </c>
      <c r="AU321" s="279" t="s">
        <v>87</v>
      </c>
      <c r="AV321" s="15" t="s">
        <v>132</v>
      </c>
      <c r="AW321" s="15" t="s">
        <v>35</v>
      </c>
      <c r="AX321" s="15" t="s">
        <v>85</v>
      </c>
      <c r="AY321" s="279" t="s">
        <v>125</v>
      </c>
    </row>
    <row r="322" spans="1:65" s="2" customFormat="1" ht="16.5" customHeight="1">
      <c r="A322" s="38"/>
      <c r="B322" s="39"/>
      <c r="C322" s="280" t="s">
        <v>361</v>
      </c>
      <c r="D322" s="280" t="s">
        <v>193</v>
      </c>
      <c r="E322" s="281" t="s">
        <v>362</v>
      </c>
      <c r="F322" s="282" t="s">
        <v>363</v>
      </c>
      <c r="G322" s="283" t="s">
        <v>348</v>
      </c>
      <c r="H322" s="284">
        <v>12.566</v>
      </c>
      <c r="I322" s="285"/>
      <c r="J322" s="286">
        <f>ROUND(I322*H322,2)</f>
        <v>0</v>
      </c>
      <c r="K322" s="282" t="s">
        <v>1</v>
      </c>
      <c r="L322" s="287"/>
      <c r="M322" s="288" t="s">
        <v>1</v>
      </c>
      <c r="N322" s="289" t="s">
        <v>43</v>
      </c>
      <c r="O322" s="91"/>
      <c r="P322" s="240">
        <f>O322*H322</f>
        <v>0</v>
      </c>
      <c r="Q322" s="240">
        <v>0.001</v>
      </c>
      <c r="R322" s="240">
        <f>Q322*H322</f>
        <v>0.012566</v>
      </c>
      <c r="S322" s="240">
        <v>0</v>
      </c>
      <c r="T322" s="241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2" t="s">
        <v>303</v>
      </c>
      <c r="AT322" s="242" t="s">
        <v>193</v>
      </c>
      <c r="AU322" s="242" t="s">
        <v>87</v>
      </c>
      <c r="AY322" s="17" t="s">
        <v>125</v>
      </c>
      <c r="BE322" s="243">
        <f>IF(N322="základní",J322,0)</f>
        <v>0</v>
      </c>
      <c r="BF322" s="243">
        <f>IF(N322="snížená",J322,0)</f>
        <v>0</v>
      </c>
      <c r="BG322" s="243">
        <f>IF(N322="zákl. přenesená",J322,0)</f>
        <v>0</v>
      </c>
      <c r="BH322" s="243">
        <f>IF(N322="sníž. přenesená",J322,0)</f>
        <v>0</v>
      </c>
      <c r="BI322" s="243">
        <f>IF(N322="nulová",J322,0)</f>
        <v>0</v>
      </c>
      <c r="BJ322" s="17" t="s">
        <v>85</v>
      </c>
      <c r="BK322" s="243">
        <f>ROUND(I322*H322,2)</f>
        <v>0</v>
      </c>
      <c r="BL322" s="17" t="s">
        <v>303</v>
      </c>
      <c r="BM322" s="242" t="s">
        <v>364</v>
      </c>
    </row>
    <row r="323" spans="1:47" s="2" customFormat="1" ht="12">
      <c r="A323" s="38"/>
      <c r="B323" s="39"/>
      <c r="C323" s="40"/>
      <c r="D323" s="244" t="s">
        <v>134</v>
      </c>
      <c r="E323" s="40"/>
      <c r="F323" s="245" t="s">
        <v>363</v>
      </c>
      <c r="G323" s="40"/>
      <c r="H323" s="40"/>
      <c r="I323" s="140"/>
      <c r="J323" s="40"/>
      <c r="K323" s="40"/>
      <c r="L323" s="44"/>
      <c r="M323" s="246"/>
      <c r="N323" s="247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134</v>
      </c>
      <c r="AU323" s="17" t="s">
        <v>87</v>
      </c>
    </row>
    <row r="324" spans="1:51" s="13" customFormat="1" ht="12">
      <c r="A324" s="13"/>
      <c r="B324" s="248"/>
      <c r="C324" s="249"/>
      <c r="D324" s="244" t="s">
        <v>136</v>
      </c>
      <c r="E324" s="250" t="s">
        <v>1</v>
      </c>
      <c r="F324" s="251" t="s">
        <v>339</v>
      </c>
      <c r="G324" s="249"/>
      <c r="H324" s="250" t="s">
        <v>1</v>
      </c>
      <c r="I324" s="252"/>
      <c r="J324" s="249"/>
      <c r="K324" s="249"/>
      <c r="L324" s="253"/>
      <c r="M324" s="254"/>
      <c r="N324" s="255"/>
      <c r="O324" s="255"/>
      <c r="P324" s="255"/>
      <c r="Q324" s="255"/>
      <c r="R324" s="255"/>
      <c r="S324" s="255"/>
      <c r="T324" s="25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7" t="s">
        <v>136</v>
      </c>
      <c r="AU324" s="257" t="s">
        <v>87</v>
      </c>
      <c r="AV324" s="13" t="s">
        <v>85</v>
      </c>
      <c r="AW324" s="13" t="s">
        <v>35</v>
      </c>
      <c r="AX324" s="13" t="s">
        <v>78</v>
      </c>
      <c r="AY324" s="257" t="s">
        <v>125</v>
      </c>
    </row>
    <row r="325" spans="1:51" s="14" customFormat="1" ht="12">
      <c r="A325" s="14"/>
      <c r="B325" s="258"/>
      <c r="C325" s="259"/>
      <c r="D325" s="244" t="s">
        <v>136</v>
      </c>
      <c r="E325" s="260" t="s">
        <v>1</v>
      </c>
      <c r="F325" s="261" t="s">
        <v>365</v>
      </c>
      <c r="G325" s="259"/>
      <c r="H325" s="262">
        <v>12.566</v>
      </c>
      <c r="I325" s="263"/>
      <c r="J325" s="259"/>
      <c r="K325" s="259"/>
      <c r="L325" s="264"/>
      <c r="M325" s="265"/>
      <c r="N325" s="266"/>
      <c r="O325" s="266"/>
      <c r="P325" s="266"/>
      <c r="Q325" s="266"/>
      <c r="R325" s="266"/>
      <c r="S325" s="266"/>
      <c r="T325" s="26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8" t="s">
        <v>136</v>
      </c>
      <c r="AU325" s="268" t="s">
        <v>87</v>
      </c>
      <c r="AV325" s="14" t="s">
        <v>87</v>
      </c>
      <c r="AW325" s="14" t="s">
        <v>35</v>
      </c>
      <c r="AX325" s="14" t="s">
        <v>78</v>
      </c>
      <c r="AY325" s="268" t="s">
        <v>125</v>
      </c>
    </row>
    <row r="326" spans="1:51" s="15" customFormat="1" ht="12">
      <c r="A326" s="15"/>
      <c r="B326" s="269"/>
      <c r="C326" s="270"/>
      <c r="D326" s="244" t="s">
        <v>136</v>
      </c>
      <c r="E326" s="271" t="s">
        <v>1</v>
      </c>
      <c r="F326" s="272" t="s">
        <v>139</v>
      </c>
      <c r="G326" s="270"/>
      <c r="H326" s="273">
        <v>12.566</v>
      </c>
      <c r="I326" s="274"/>
      <c r="J326" s="270"/>
      <c r="K326" s="270"/>
      <c r="L326" s="275"/>
      <c r="M326" s="276"/>
      <c r="N326" s="277"/>
      <c r="O326" s="277"/>
      <c r="P326" s="277"/>
      <c r="Q326" s="277"/>
      <c r="R326" s="277"/>
      <c r="S326" s="277"/>
      <c r="T326" s="278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9" t="s">
        <v>136</v>
      </c>
      <c r="AU326" s="279" t="s">
        <v>87</v>
      </c>
      <c r="AV326" s="15" t="s">
        <v>132</v>
      </c>
      <c r="AW326" s="15" t="s">
        <v>35</v>
      </c>
      <c r="AX326" s="15" t="s">
        <v>85</v>
      </c>
      <c r="AY326" s="279" t="s">
        <v>125</v>
      </c>
    </row>
    <row r="327" spans="1:65" s="2" customFormat="1" ht="16.5" customHeight="1">
      <c r="A327" s="38"/>
      <c r="B327" s="39"/>
      <c r="C327" s="280" t="s">
        <v>366</v>
      </c>
      <c r="D327" s="280" t="s">
        <v>193</v>
      </c>
      <c r="E327" s="281" t="s">
        <v>367</v>
      </c>
      <c r="F327" s="282" t="s">
        <v>368</v>
      </c>
      <c r="G327" s="283" t="s">
        <v>326</v>
      </c>
      <c r="H327" s="284">
        <v>10</v>
      </c>
      <c r="I327" s="285"/>
      <c r="J327" s="286">
        <f>ROUND(I327*H327,2)</f>
        <v>0</v>
      </c>
      <c r="K327" s="282" t="s">
        <v>1</v>
      </c>
      <c r="L327" s="287"/>
      <c r="M327" s="288" t="s">
        <v>1</v>
      </c>
      <c r="N327" s="289" t="s">
        <v>43</v>
      </c>
      <c r="O327" s="91"/>
      <c r="P327" s="240">
        <f>O327*H327</f>
        <v>0</v>
      </c>
      <c r="Q327" s="240">
        <v>0</v>
      </c>
      <c r="R327" s="240">
        <f>Q327*H327</f>
        <v>0</v>
      </c>
      <c r="S327" s="240">
        <v>0</v>
      </c>
      <c r="T327" s="241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2" t="s">
        <v>303</v>
      </c>
      <c r="AT327" s="242" t="s">
        <v>193</v>
      </c>
      <c r="AU327" s="242" t="s">
        <v>87</v>
      </c>
      <c r="AY327" s="17" t="s">
        <v>125</v>
      </c>
      <c r="BE327" s="243">
        <f>IF(N327="základní",J327,0)</f>
        <v>0</v>
      </c>
      <c r="BF327" s="243">
        <f>IF(N327="snížená",J327,0)</f>
        <v>0</v>
      </c>
      <c r="BG327" s="243">
        <f>IF(N327="zákl. přenesená",J327,0)</f>
        <v>0</v>
      </c>
      <c r="BH327" s="243">
        <f>IF(N327="sníž. přenesená",J327,0)</f>
        <v>0</v>
      </c>
      <c r="BI327" s="243">
        <f>IF(N327="nulová",J327,0)</f>
        <v>0</v>
      </c>
      <c r="BJ327" s="17" t="s">
        <v>85</v>
      </c>
      <c r="BK327" s="243">
        <f>ROUND(I327*H327,2)</f>
        <v>0</v>
      </c>
      <c r="BL327" s="17" t="s">
        <v>303</v>
      </c>
      <c r="BM327" s="242" t="s">
        <v>369</v>
      </c>
    </row>
    <row r="328" spans="1:47" s="2" customFormat="1" ht="12">
      <c r="A328" s="38"/>
      <c r="B328" s="39"/>
      <c r="C328" s="40"/>
      <c r="D328" s="244" t="s">
        <v>134</v>
      </c>
      <c r="E328" s="40"/>
      <c r="F328" s="245" t="s">
        <v>368</v>
      </c>
      <c r="G328" s="40"/>
      <c r="H328" s="40"/>
      <c r="I328" s="140"/>
      <c r="J328" s="40"/>
      <c r="K328" s="40"/>
      <c r="L328" s="44"/>
      <c r="M328" s="246"/>
      <c r="N328" s="247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134</v>
      </c>
      <c r="AU328" s="17" t="s">
        <v>87</v>
      </c>
    </row>
    <row r="329" spans="1:51" s="13" customFormat="1" ht="12">
      <c r="A329" s="13"/>
      <c r="B329" s="248"/>
      <c r="C329" s="249"/>
      <c r="D329" s="244" t="s">
        <v>136</v>
      </c>
      <c r="E329" s="250" t="s">
        <v>1</v>
      </c>
      <c r="F329" s="251" t="s">
        <v>370</v>
      </c>
      <c r="G329" s="249"/>
      <c r="H329" s="250" t="s">
        <v>1</v>
      </c>
      <c r="I329" s="252"/>
      <c r="J329" s="249"/>
      <c r="K329" s="249"/>
      <c r="L329" s="253"/>
      <c r="M329" s="254"/>
      <c r="N329" s="255"/>
      <c r="O329" s="255"/>
      <c r="P329" s="255"/>
      <c r="Q329" s="255"/>
      <c r="R329" s="255"/>
      <c r="S329" s="255"/>
      <c r="T329" s="25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7" t="s">
        <v>136</v>
      </c>
      <c r="AU329" s="257" t="s">
        <v>87</v>
      </c>
      <c r="AV329" s="13" t="s">
        <v>85</v>
      </c>
      <c r="AW329" s="13" t="s">
        <v>35</v>
      </c>
      <c r="AX329" s="13" t="s">
        <v>78</v>
      </c>
      <c r="AY329" s="257" t="s">
        <v>125</v>
      </c>
    </row>
    <row r="330" spans="1:51" s="14" customFormat="1" ht="12">
      <c r="A330" s="14"/>
      <c r="B330" s="258"/>
      <c r="C330" s="259"/>
      <c r="D330" s="244" t="s">
        <v>136</v>
      </c>
      <c r="E330" s="260" t="s">
        <v>1</v>
      </c>
      <c r="F330" s="261" t="s">
        <v>199</v>
      </c>
      <c r="G330" s="259"/>
      <c r="H330" s="262">
        <v>10</v>
      </c>
      <c r="I330" s="263"/>
      <c r="J330" s="259"/>
      <c r="K330" s="259"/>
      <c r="L330" s="264"/>
      <c r="M330" s="265"/>
      <c r="N330" s="266"/>
      <c r="O330" s="266"/>
      <c r="P330" s="266"/>
      <c r="Q330" s="266"/>
      <c r="R330" s="266"/>
      <c r="S330" s="266"/>
      <c r="T330" s="26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8" t="s">
        <v>136</v>
      </c>
      <c r="AU330" s="268" t="s">
        <v>87</v>
      </c>
      <c r="AV330" s="14" t="s">
        <v>87</v>
      </c>
      <c r="AW330" s="14" t="s">
        <v>35</v>
      </c>
      <c r="AX330" s="14" t="s">
        <v>78</v>
      </c>
      <c r="AY330" s="268" t="s">
        <v>125</v>
      </c>
    </row>
    <row r="331" spans="1:51" s="15" customFormat="1" ht="12">
      <c r="A331" s="15"/>
      <c r="B331" s="269"/>
      <c r="C331" s="270"/>
      <c r="D331" s="244" t="s">
        <v>136</v>
      </c>
      <c r="E331" s="271" t="s">
        <v>1</v>
      </c>
      <c r="F331" s="272" t="s">
        <v>139</v>
      </c>
      <c r="G331" s="270"/>
      <c r="H331" s="273">
        <v>10</v>
      </c>
      <c r="I331" s="274"/>
      <c r="J331" s="270"/>
      <c r="K331" s="270"/>
      <c r="L331" s="275"/>
      <c r="M331" s="276"/>
      <c r="N331" s="277"/>
      <c r="O331" s="277"/>
      <c r="P331" s="277"/>
      <c r="Q331" s="277"/>
      <c r="R331" s="277"/>
      <c r="S331" s="277"/>
      <c r="T331" s="278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79" t="s">
        <v>136</v>
      </c>
      <c r="AU331" s="279" t="s">
        <v>87</v>
      </c>
      <c r="AV331" s="15" t="s">
        <v>132</v>
      </c>
      <c r="AW331" s="15" t="s">
        <v>35</v>
      </c>
      <c r="AX331" s="15" t="s">
        <v>85</v>
      </c>
      <c r="AY331" s="279" t="s">
        <v>125</v>
      </c>
    </row>
    <row r="332" spans="1:65" s="2" customFormat="1" ht="16.5" customHeight="1">
      <c r="A332" s="38"/>
      <c r="B332" s="39"/>
      <c r="C332" s="231" t="s">
        <v>371</v>
      </c>
      <c r="D332" s="231" t="s">
        <v>127</v>
      </c>
      <c r="E332" s="232" t="s">
        <v>372</v>
      </c>
      <c r="F332" s="233" t="s">
        <v>373</v>
      </c>
      <c r="G332" s="234" t="s">
        <v>374</v>
      </c>
      <c r="H332" s="235">
        <v>10</v>
      </c>
      <c r="I332" s="236"/>
      <c r="J332" s="237">
        <f>ROUND(I332*H332,2)</f>
        <v>0</v>
      </c>
      <c r="K332" s="233" t="s">
        <v>1</v>
      </c>
      <c r="L332" s="44"/>
      <c r="M332" s="238" t="s">
        <v>1</v>
      </c>
      <c r="N332" s="239" t="s">
        <v>43</v>
      </c>
      <c r="O332" s="91"/>
      <c r="P332" s="240">
        <f>O332*H332</f>
        <v>0</v>
      </c>
      <c r="Q332" s="240">
        <v>0</v>
      </c>
      <c r="R332" s="240">
        <f>Q332*H332</f>
        <v>0</v>
      </c>
      <c r="S332" s="240">
        <v>0</v>
      </c>
      <c r="T332" s="241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2" t="s">
        <v>239</v>
      </c>
      <c r="AT332" s="242" t="s">
        <v>127</v>
      </c>
      <c r="AU332" s="242" t="s">
        <v>87</v>
      </c>
      <c r="AY332" s="17" t="s">
        <v>125</v>
      </c>
      <c r="BE332" s="243">
        <f>IF(N332="základní",J332,0)</f>
        <v>0</v>
      </c>
      <c r="BF332" s="243">
        <f>IF(N332="snížená",J332,0)</f>
        <v>0</v>
      </c>
      <c r="BG332" s="243">
        <f>IF(N332="zákl. přenesená",J332,0)</f>
        <v>0</v>
      </c>
      <c r="BH332" s="243">
        <f>IF(N332="sníž. přenesená",J332,0)</f>
        <v>0</v>
      </c>
      <c r="BI332" s="243">
        <f>IF(N332="nulová",J332,0)</f>
        <v>0</v>
      </c>
      <c r="BJ332" s="17" t="s">
        <v>85</v>
      </c>
      <c r="BK332" s="243">
        <f>ROUND(I332*H332,2)</f>
        <v>0</v>
      </c>
      <c r="BL332" s="17" t="s">
        <v>239</v>
      </c>
      <c r="BM332" s="242" t="s">
        <v>375</v>
      </c>
    </row>
    <row r="333" spans="1:51" s="13" customFormat="1" ht="12">
      <c r="A333" s="13"/>
      <c r="B333" s="248"/>
      <c r="C333" s="249"/>
      <c r="D333" s="244" t="s">
        <v>136</v>
      </c>
      <c r="E333" s="250" t="s">
        <v>1</v>
      </c>
      <c r="F333" s="251" t="s">
        <v>312</v>
      </c>
      <c r="G333" s="249"/>
      <c r="H333" s="250" t="s">
        <v>1</v>
      </c>
      <c r="I333" s="252"/>
      <c r="J333" s="249"/>
      <c r="K333" s="249"/>
      <c r="L333" s="253"/>
      <c r="M333" s="254"/>
      <c r="N333" s="255"/>
      <c r="O333" s="255"/>
      <c r="P333" s="255"/>
      <c r="Q333" s="255"/>
      <c r="R333" s="255"/>
      <c r="S333" s="255"/>
      <c r="T333" s="25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7" t="s">
        <v>136</v>
      </c>
      <c r="AU333" s="257" t="s">
        <v>87</v>
      </c>
      <c r="AV333" s="13" t="s">
        <v>85</v>
      </c>
      <c r="AW333" s="13" t="s">
        <v>35</v>
      </c>
      <c r="AX333" s="13" t="s">
        <v>78</v>
      </c>
      <c r="AY333" s="257" t="s">
        <v>125</v>
      </c>
    </row>
    <row r="334" spans="1:51" s="14" customFormat="1" ht="12">
      <c r="A334" s="14"/>
      <c r="B334" s="258"/>
      <c r="C334" s="259"/>
      <c r="D334" s="244" t="s">
        <v>136</v>
      </c>
      <c r="E334" s="260" t="s">
        <v>1</v>
      </c>
      <c r="F334" s="261" t="s">
        <v>199</v>
      </c>
      <c r="G334" s="259"/>
      <c r="H334" s="262">
        <v>10</v>
      </c>
      <c r="I334" s="263"/>
      <c r="J334" s="259"/>
      <c r="K334" s="259"/>
      <c r="L334" s="264"/>
      <c r="M334" s="265"/>
      <c r="N334" s="266"/>
      <c r="O334" s="266"/>
      <c r="P334" s="266"/>
      <c r="Q334" s="266"/>
      <c r="R334" s="266"/>
      <c r="S334" s="266"/>
      <c r="T334" s="26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8" t="s">
        <v>136</v>
      </c>
      <c r="AU334" s="268" t="s">
        <v>87</v>
      </c>
      <c r="AV334" s="14" t="s">
        <v>87</v>
      </c>
      <c r="AW334" s="14" t="s">
        <v>35</v>
      </c>
      <c r="AX334" s="14" t="s">
        <v>78</v>
      </c>
      <c r="AY334" s="268" t="s">
        <v>125</v>
      </c>
    </row>
    <row r="335" spans="1:51" s="15" customFormat="1" ht="12">
      <c r="A335" s="15"/>
      <c r="B335" s="269"/>
      <c r="C335" s="270"/>
      <c r="D335" s="244" t="s">
        <v>136</v>
      </c>
      <c r="E335" s="271" t="s">
        <v>1</v>
      </c>
      <c r="F335" s="272" t="s">
        <v>139</v>
      </c>
      <c r="G335" s="270"/>
      <c r="H335" s="273">
        <v>10</v>
      </c>
      <c r="I335" s="274"/>
      <c r="J335" s="270"/>
      <c r="K335" s="270"/>
      <c r="L335" s="275"/>
      <c r="M335" s="276"/>
      <c r="N335" s="277"/>
      <c r="O335" s="277"/>
      <c r="P335" s="277"/>
      <c r="Q335" s="277"/>
      <c r="R335" s="277"/>
      <c r="S335" s="277"/>
      <c r="T335" s="278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79" t="s">
        <v>136</v>
      </c>
      <c r="AU335" s="279" t="s">
        <v>87</v>
      </c>
      <c r="AV335" s="15" t="s">
        <v>132</v>
      </c>
      <c r="AW335" s="15" t="s">
        <v>35</v>
      </c>
      <c r="AX335" s="15" t="s">
        <v>85</v>
      </c>
      <c r="AY335" s="279" t="s">
        <v>125</v>
      </c>
    </row>
    <row r="336" spans="1:65" s="2" customFormat="1" ht="16.5" customHeight="1">
      <c r="A336" s="38"/>
      <c r="B336" s="39"/>
      <c r="C336" s="231" t="s">
        <v>376</v>
      </c>
      <c r="D336" s="231" t="s">
        <v>127</v>
      </c>
      <c r="E336" s="232" t="s">
        <v>377</v>
      </c>
      <c r="F336" s="233" t="s">
        <v>378</v>
      </c>
      <c r="G336" s="234" t="s">
        <v>255</v>
      </c>
      <c r="H336" s="235">
        <v>365.7</v>
      </c>
      <c r="I336" s="236"/>
      <c r="J336" s="237">
        <f>ROUND(I336*H336,2)</f>
        <v>0</v>
      </c>
      <c r="K336" s="233" t="s">
        <v>1</v>
      </c>
      <c r="L336" s="44"/>
      <c r="M336" s="238" t="s">
        <v>1</v>
      </c>
      <c r="N336" s="239" t="s">
        <v>43</v>
      </c>
      <c r="O336" s="91"/>
      <c r="P336" s="240">
        <f>O336*H336</f>
        <v>0</v>
      </c>
      <c r="Q336" s="240">
        <v>0</v>
      </c>
      <c r="R336" s="240">
        <f>Q336*H336</f>
        <v>0</v>
      </c>
      <c r="S336" s="240">
        <v>0</v>
      </c>
      <c r="T336" s="241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2" t="s">
        <v>239</v>
      </c>
      <c r="AT336" s="242" t="s">
        <v>127</v>
      </c>
      <c r="AU336" s="242" t="s">
        <v>87</v>
      </c>
      <c r="AY336" s="17" t="s">
        <v>125</v>
      </c>
      <c r="BE336" s="243">
        <f>IF(N336="základní",J336,0)</f>
        <v>0</v>
      </c>
      <c r="BF336" s="243">
        <f>IF(N336="snížená",J336,0)</f>
        <v>0</v>
      </c>
      <c r="BG336" s="243">
        <f>IF(N336="zákl. přenesená",J336,0)</f>
        <v>0</v>
      </c>
      <c r="BH336" s="243">
        <f>IF(N336="sníž. přenesená",J336,0)</f>
        <v>0</v>
      </c>
      <c r="BI336" s="243">
        <f>IF(N336="nulová",J336,0)</f>
        <v>0</v>
      </c>
      <c r="BJ336" s="17" t="s">
        <v>85</v>
      </c>
      <c r="BK336" s="243">
        <f>ROUND(I336*H336,2)</f>
        <v>0</v>
      </c>
      <c r="BL336" s="17" t="s">
        <v>239</v>
      </c>
      <c r="BM336" s="242" t="s">
        <v>379</v>
      </c>
    </row>
    <row r="337" spans="1:51" s="13" customFormat="1" ht="12">
      <c r="A337" s="13"/>
      <c r="B337" s="248"/>
      <c r="C337" s="249"/>
      <c r="D337" s="244" t="s">
        <v>136</v>
      </c>
      <c r="E337" s="250" t="s">
        <v>1</v>
      </c>
      <c r="F337" s="251" t="s">
        <v>339</v>
      </c>
      <c r="G337" s="249"/>
      <c r="H337" s="250" t="s">
        <v>1</v>
      </c>
      <c r="I337" s="252"/>
      <c r="J337" s="249"/>
      <c r="K337" s="249"/>
      <c r="L337" s="253"/>
      <c r="M337" s="254"/>
      <c r="N337" s="255"/>
      <c r="O337" s="255"/>
      <c r="P337" s="255"/>
      <c r="Q337" s="255"/>
      <c r="R337" s="255"/>
      <c r="S337" s="255"/>
      <c r="T337" s="25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7" t="s">
        <v>136</v>
      </c>
      <c r="AU337" s="257" t="s">
        <v>87</v>
      </c>
      <c r="AV337" s="13" t="s">
        <v>85</v>
      </c>
      <c r="AW337" s="13" t="s">
        <v>35</v>
      </c>
      <c r="AX337" s="13" t="s">
        <v>78</v>
      </c>
      <c r="AY337" s="257" t="s">
        <v>125</v>
      </c>
    </row>
    <row r="338" spans="1:51" s="14" customFormat="1" ht="12">
      <c r="A338" s="14"/>
      <c r="B338" s="258"/>
      <c r="C338" s="259"/>
      <c r="D338" s="244" t="s">
        <v>136</v>
      </c>
      <c r="E338" s="260" t="s">
        <v>1</v>
      </c>
      <c r="F338" s="261" t="s">
        <v>380</v>
      </c>
      <c r="G338" s="259"/>
      <c r="H338" s="262">
        <v>54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8" t="s">
        <v>136</v>
      </c>
      <c r="AU338" s="268" t="s">
        <v>87</v>
      </c>
      <c r="AV338" s="14" t="s">
        <v>87</v>
      </c>
      <c r="AW338" s="14" t="s">
        <v>35</v>
      </c>
      <c r="AX338" s="14" t="s">
        <v>78</v>
      </c>
      <c r="AY338" s="268" t="s">
        <v>125</v>
      </c>
    </row>
    <row r="339" spans="1:51" s="14" customFormat="1" ht="12">
      <c r="A339" s="14"/>
      <c r="B339" s="258"/>
      <c r="C339" s="259"/>
      <c r="D339" s="244" t="s">
        <v>136</v>
      </c>
      <c r="E339" s="260" t="s">
        <v>1</v>
      </c>
      <c r="F339" s="261" t="s">
        <v>381</v>
      </c>
      <c r="G339" s="259"/>
      <c r="H339" s="262">
        <v>275.7</v>
      </c>
      <c r="I339" s="263"/>
      <c r="J339" s="259"/>
      <c r="K339" s="259"/>
      <c r="L339" s="264"/>
      <c r="M339" s="265"/>
      <c r="N339" s="266"/>
      <c r="O339" s="266"/>
      <c r="P339" s="266"/>
      <c r="Q339" s="266"/>
      <c r="R339" s="266"/>
      <c r="S339" s="266"/>
      <c r="T339" s="26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8" t="s">
        <v>136</v>
      </c>
      <c r="AU339" s="268" t="s">
        <v>87</v>
      </c>
      <c r="AV339" s="14" t="s">
        <v>87</v>
      </c>
      <c r="AW339" s="14" t="s">
        <v>35</v>
      </c>
      <c r="AX339" s="14" t="s">
        <v>78</v>
      </c>
      <c r="AY339" s="268" t="s">
        <v>125</v>
      </c>
    </row>
    <row r="340" spans="1:51" s="14" customFormat="1" ht="12">
      <c r="A340" s="14"/>
      <c r="B340" s="258"/>
      <c r="C340" s="259"/>
      <c r="D340" s="244" t="s">
        <v>136</v>
      </c>
      <c r="E340" s="260" t="s">
        <v>1</v>
      </c>
      <c r="F340" s="261" t="s">
        <v>382</v>
      </c>
      <c r="G340" s="259"/>
      <c r="H340" s="262">
        <v>36</v>
      </c>
      <c r="I340" s="263"/>
      <c r="J340" s="259"/>
      <c r="K340" s="259"/>
      <c r="L340" s="264"/>
      <c r="M340" s="265"/>
      <c r="N340" s="266"/>
      <c r="O340" s="266"/>
      <c r="P340" s="266"/>
      <c r="Q340" s="266"/>
      <c r="R340" s="266"/>
      <c r="S340" s="266"/>
      <c r="T340" s="26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8" t="s">
        <v>136</v>
      </c>
      <c r="AU340" s="268" t="s">
        <v>87</v>
      </c>
      <c r="AV340" s="14" t="s">
        <v>87</v>
      </c>
      <c r="AW340" s="14" t="s">
        <v>35</v>
      </c>
      <c r="AX340" s="14" t="s">
        <v>78</v>
      </c>
      <c r="AY340" s="268" t="s">
        <v>125</v>
      </c>
    </row>
    <row r="341" spans="1:51" s="15" customFormat="1" ht="12">
      <c r="A341" s="15"/>
      <c r="B341" s="269"/>
      <c r="C341" s="270"/>
      <c r="D341" s="244" t="s">
        <v>136</v>
      </c>
      <c r="E341" s="271" t="s">
        <v>1</v>
      </c>
      <c r="F341" s="272" t="s">
        <v>139</v>
      </c>
      <c r="G341" s="270"/>
      <c r="H341" s="273">
        <v>365.7</v>
      </c>
      <c r="I341" s="274"/>
      <c r="J341" s="270"/>
      <c r="K341" s="270"/>
      <c r="L341" s="275"/>
      <c r="M341" s="276"/>
      <c r="N341" s="277"/>
      <c r="O341" s="277"/>
      <c r="P341" s="277"/>
      <c r="Q341" s="277"/>
      <c r="R341" s="277"/>
      <c r="S341" s="277"/>
      <c r="T341" s="278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9" t="s">
        <v>136</v>
      </c>
      <c r="AU341" s="279" t="s">
        <v>87</v>
      </c>
      <c r="AV341" s="15" t="s">
        <v>132</v>
      </c>
      <c r="AW341" s="15" t="s">
        <v>35</v>
      </c>
      <c r="AX341" s="15" t="s">
        <v>85</v>
      </c>
      <c r="AY341" s="279" t="s">
        <v>125</v>
      </c>
    </row>
    <row r="342" spans="1:65" s="2" customFormat="1" ht="16.5" customHeight="1">
      <c r="A342" s="38"/>
      <c r="B342" s="39"/>
      <c r="C342" s="280" t="s">
        <v>383</v>
      </c>
      <c r="D342" s="280" t="s">
        <v>193</v>
      </c>
      <c r="E342" s="281" t="s">
        <v>384</v>
      </c>
      <c r="F342" s="282" t="s">
        <v>385</v>
      </c>
      <c r="G342" s="283" t="s">
        <v>255</v>
      </c>
      <c r="H342" s="284">
        <v>337.971</v>
      </c>
      <c r="I342" s="285"/>
      <c r="J342" s="286">
        <f>ROUND(I342*H342,2)</f>
        <v>0</v>
      </c>
      <c r="K342" s="282" t="s">
        <v>131</v>
      </c>
      <c r="L342" s="287"/>
      <c r="M342" s="288" t="s">
        <v>1</v>
      </c>
      <c r="N342" s="289" t="s">
        <v>43</v>
      </c>
      <c r="O342" s="91"/>
      <c r="P342" s="240">
        <f>O342*H342</f>
        <v>0</v>
      </c>
      <c r="Q342" s="240">
        <v>0.00019</v>
      </c>
      <c r="R342" s="240">
        <f>Q342*H342</f>
        <v>0.06421449</v>
      </c>
      <c r="S342" s="240">
        <v>0</v>
      </c>
      <c r="T342" s="241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2" t="s">
        <v>303</v>
      </c>
      <c r="AT342" s="242" t="s">
        <v>193</v>
      </c>
      <c r="AU342" s="242" t="s">
        <v>87</v>
      </c>
      <c r="AY342" s="17" t="s">
        <v>125</v>
      </c>
      <c r="BE342" s="243">
        <f>IF(N342="základní",J342,0)</f>
        <v>0</v>
      </c>
      <c r="BF342" s="243">
        <f>IF(N342="snížená",J342,0)</f>
        <v>0</v>
      </c>
      <c r="BG342" s="243">
        <f>IF(N342="zákl. přenesená",J342,0)</f>
        <v>0</v>
      </c>
      <c r="BH342" s="243">
        <f>IF(N342="sníž. přenesená",J342,0)</f>
        <v>0</v>
      </c>
      <c r="BI342" s="243">
        <f>IF(N342="nulová",J342,0)</f>
        <v>0</v>
      </c>
      <c r="BJ342" s="17" t="s">
        <v>85</v>
      </c>
      <c r="BK342" s="243">
        <f>ROUND(I342*H342,2)</f>
        <v>0</v>
      </c>
      <c r="BL342" s="17" t="s">
        <v>303</v>
      </c>
      <c r="BM342" s="242" t="s">
        <v>386</v>
      </c>
    </row>
    <row r="343" spans="1:47" s="2" customFormat="1" ht="12">
      <c r="A343" s="38"/>
      <c r="B343" s="39"/>
      <c r="C343" s="40"/>
      <c r="D343" s="244" t="s">
        <v>134</v>
      </c>
      <c r="E343" s="40"/>
      <c r="F343" s="245" t="s">
        <v>385</v>
      </c>
      <c r="G343" s="40"/>
      <c r="H343" s="40"/>
      <c r="I343" s="140"/>
      <c r="J343" s="40"/>
      <c r="K343" s="40"/>
      <c r="L343" s="44"/>
      <c r="M343" s="246"/>
      <c r="N343" s="247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134</v>
      </c>
      <c r="AU343" s="17" t="s">
        <v>87</v>
      </c>
    </row>
    <row r="344" spans="1:51" s="13" customFormat="1" ht="12">
      <c r="A344" s="13"/>
      <c r="B344" s="248"/>
      <c r="C344" s="249"/>
      <c r="D344" s="244" t="s">
        <v>136</v>
      </c>
      <c r="E344" s="250" t="s">
        <v>1</v>
      </c>
      <c r="F344" s="251" t="s">
        <v>387</v>
      </c>
      <c r="G344" s="249"/>
      <c r="H344" s="250" t="s">
        <v>1</v>
      </c>
      <c r="I344" s="252"/>
      <c r="J344" s="249"/>
      <c r="K344" s="249"/>
      <c r="L344" s="253"/>
      <c r="M344" s="254"/>
      <c r="N344" s="255"/>
      <c r="O344" s="255"/>
      <c r="P344" s="255"/>
      <c r="Q344" s="255"/>
      <c r="R344" s="255"/>
      <c r="S344" s="255"/>
      <c r="T344" s="25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7" t="s">
        <v>136</v>
      </c>
      <c r="AU344" s="257" t="s">
        <v>87</v>
      </c>
      <c r="AV344" s="13" t="s">
        <v>85</v>
      </c>
      <c r="AW344" s="13" t="s">
        <v>35</v>
      </c>
      <c r="AX344" s="13" t="s">
        <v>78</v>
      </c>
      <c r="AY344" s="257" t="s">
        <v>125</v>
      </c>
    </row>
    <row r="345" spans="1:51" s="14" customFormat="1" ht="12">
      <c r="A345" s="14"/>
      <c r="B345" s="258"/>
      <c r="C345" s="259"/>
      <c r="D345" s="244" t="s">
        <v>136</v>
      </c>
      <c r="E345" s="260" t="s">
        <v>1</v>
      </c>
      <c r="F345" s="261" t="s">
        <v>380</v>
      </c>
      <c r="G345" s="259"/>
      <c r="H345" s="262">
        <v>54</v>
      </c>
      <c r="I345" s="263"/>
      <c r="J345" s="259"/>
      <c r="K345" s="259"/>
      <c r="L345" s="264"/>
      <c r="M345" s="265"/>
      <c r="N345" s="266"/>
      <c r="O345" s="266"/>
      <c r="P345" s="266"/>
      <c r="Q345" s="266"/>
      <c r="R345" s="266"/>
      <c r="S345" s="266"/>
      <c r="T345" s="26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8" t="s">
        <v>136</v>
      </c>
      <c r="AU345" s="268" t="s">
        <v>87</v>
      </c>
      <c r="AV345" s="14" t="s">
        <v>87</v>
      </c>
      <c r="AW345" s="14" t="s">
        <v>35</v>
      </c>
      <c r="AX345" s="14" t="s">
        <v>78</v>
      </c>
      <c r="AY345" s="268" t="s">
        <v>125</v>
      </c>
    </row>
    <row r="346" spans="1:51" s="14" customFormat="1" ht="12">
      <c r="A346" s="14"/>
      <c r="B346" s="258"/>
      <c r="C346" s="259"/>
      <c r="D346" s="244" t="s">
        <v>136</v>
      </c>
      <c r="E346" s="260" t="s">
        <v>1</v>
      </c>
      <c r="F346" s="261" t="s">
        <v>388</v>
      </c>
      <c r="G346" s="259"/>
      <c r="H346" s="262">
        <v>283.971</v>
      </c>
      <c r="I346" s="263"/>
      <c r="J346" s="259"/>
      <c r="K346" s="259"/>
      <c r="L346" s="264"/>
      <c r="M346" s="265"/>
      <c r="N346" s="266"/>
      <c r="O346" s="266"/>
      <c r="P346" s="266"/>
      <c r="Q346" s="266"/>
      <c r="R346" s="266"/>
      <c r="S346" s="266"/>
      <c r="T346" s="26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8" t="s">
        <v>136</v>
      </c>
      <c r="AU346" s="268" t="s">
        <v>87</v>
      </c>
      <c r="AV346" s="14" t="s">
        <v>87</v>
      </c>
      <c r="AW346" s="14" t="s">
        <v>35</v>
      </c>
      <c r="AX346" s="14" t="s">
        <v>78</v>
      </c>
      <c r="AY346" s="268" t="s">
        <v>125</v>
      </c>
    </row>
    <row r="347" spans="1:51" s="15" customFormat="1" ht="12">
      <c r="A347" s="15"/>
      <c r="B347" s="269"/>
      <c r="C347" s="270"/>
      <c r="D347" s="244" t="s">
        <v>136</v>
      </c>
      <c r="E347" s="271" t="s">
        <v>1</v>
      </c>
      <c r="F347" s="272" t="s">
        <v>139</v>
      </c>
      <c r="G347" s="270"/>
      <c r="H347" s="273">
        <v>337.971</v>
      </c>
      <c r="I347" s="274"/>
      <c r="J347" s="270"/>
      <c r="K347" s="270"/>
      <c r="L347" s="275"/>
      <c r="M347" s="276"/>
      <c r="N347" s="277"/>
      <c r="O347" s="277"/>
      <c r="P347" s="277"/>
      <c r="Q347" s="277"/>
      <c r="R347" s="277"/>
      <c r="S347" s="277"/>
      <c r="T347" s="278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9" t="s">
        <v>136</v>
      </c>
      <c r="AU347" s="279" t="s">
        <v>87</v>
      </c>
      <c r="AV347" s="15" t="s">
        <v>132</v>
      </c>
      <c r="AW347" s="15" t="s">
        <v>35</v>
      </c>
      <c r="AX347" s="15" t="s">
        <v>85</v>
      </c>
      <c r="AY347" s="279" t="s">
        <v>125</v>
      </c>
    </row>
    <row r="348" spans="1:65" s="2" customFormat="1" ht="16.5" customHeight="1">
      <c r="A348" s="38"/>
      <c r="B348" s="39"/>
      <c r="C348" s="280" t="s">
        <v>389</v>
      </c>
      <c r="D348" s="280" t="s">
        <v>193</v>
      </c>
      <c r="E348" s="281" t="s">
        <v>390</v>
      </c>
      <c r="F348" s="282" t="s">
        <v>391</v>
      </c>
      <c r="G348" s="283" t="s">
        <v>255</v>
      </c>
      <c r="H348" s="284">
        <v>319.971</v>
      </c>
      <c r="I348" s="285"/>
      <c r="J348" s="286">
        <f>ROUND(I348*H348,2)</f>
        <v>0</v>
      </c>
      <c r="K348" s="282" t="s">
        <v>131</v>
      </c>
      <c r="L348" s="287"/>
      <c r="M348" s="288" t="s">
        <v>1</v>
      </c>
      <c r="N348" s="289" t="s">
        <v>43</v>
      </c>
      <c r="O348" s="91"/>
      <c r="P348" s="240">
        <f>O348*H348</f>
        <v>0</v>
      </c>
      <c r="Q348" s="240">
        <v>0.0009</v>
      </c>
      <c r="R348" s="240">
        <f>Q348*H348</f>
        <v>0.2879739</v>
      </c>
      <c r="S348" s="240">
        <v>0</v>
      </c>
      <c r="T348" s="241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2" t="s">
        <v>303</v>
      </c>
      <c r="AT348" s="242" t="s">
        <v>193</v>
      </c>
      <c r="AU348" s="242" t="s">
        <v>87</v>
      </c>
      <c r="AY348" s="17" t="s">
        <v>125</v>
      </c>
      <c r="BE348" s="243">
        <f>IF(N348="základní",J348,0)</f>
        <v>0</v>
      </c>
      <c r="BF348" s="243">
        <f>IF(N348="snížená",J348,0)</f>
        <v>0</v>
      </c>
      <c r="BG348" s="243">
        <f>IF(N348="zákl. přenesená",J348,0)</f>
        <v>0</v>
      </c>
      <c r="BH348" s="243">
        <f>IF(N348="sníž. přenesená",J348,0)</f>
        <v>0</v>
      </c>
      <c r="BI348" s="243">
        <f>IF(N348="nulová",J348,0)</f>
        <v>0</v>
      </c>
      <c r="BJ348" s="17" t="s">
        <v>85</v>
      </c>
      <c r="BK348" s="243">
        <f>ROUND(I348*H348,2)</f>
        <v>0</v>
      </c>
      <c r="BL348" s="17" t="s">
        <v>303</v>
      </c>
      <c r="BM348" s="242" t="s">
        <v>392</v>
      </c>
    </row>
    <row r="349" spans="1:47" s="2" customFormat="1" ht="12">
      <c r="A349" s="38"/>
      <c r="B349" s="39"/>
      <c r="C349" s="40"/>
      <c r="D349" s="244" t="s">
        <v>134</v>
      </c>
      <c r="E349" s="40"/>
      <c r="F349" s="245" t="s">
        <v>391</v>
      </c>
      <c r="G349" s="40"/>
      <c r="H349" s="40"/>
      <c r="I349" s="140"/>
      <c r="J349" s="40"/>
      <c r="K349" s="40"/>
      <c r="L349" s="44"/>
      <c r="M349" s="246"/>
      <c r="N349" s="247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134</v>
      </c>
      <c r="AU349" s="17" t="s">
        <v>87</v>
      </c>
    </row>
    <row r="350" spans="1:51" s="13" customFormat="1" ht="12">
      <c r="A350" s="13"/>
      <c r="B350" s="248"/>
      <c r="C350" s="249"/>
      <c r="D350" s="244" t="s">
        <v>136</v>
      </c>
      <c r="E350" s="250" t="s">
        <v>1</v>
      </c>
      <c r="F350" s="251" t="s">
        <v>339</v>
      </c>
      <c r="G350" s="249"/>
      <c r="H350" s="250" t="s">
        <v>1</v>
      </c>
      <c r="I350" s="252"/>
      <c r="J350" s="249"/>
      <c r="K350" s="249"/>
      <c r="L350" s="253"/>
      <c r="M350" s="254"/>
      <c r="N350" s="255"/>
      <c r="O350" s="255"/>
      <c r="P350" s="255"/>
      <c r="Q350" s="255"/>
      <c r="R350" s="255"/>
      <c r="S350" s="255"/>
      <c r="T350" s="25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7" t="s">
        <v>136</v>
      </c>
      <c r="AU350" s="257" t="s">
        <v>87</v>
      </c>
      <c r="AV350" s="13" t="s">
        <v>85</v>
      </c>
      <c r="AW350" s="13" t="s">
        <v>35</v>
      </c>
      <c r="AX350" s="13" t="s">
        <v>78</v>
      </c>
      <c r="AY350" s="257" t="s">
        <v>125</v>
      </c>
    </row>
    <row r="351" spans="1:51" s="14" customFormat="1" ht="12">
      <c r="A351" s="14"/>
      <c r="B351" s="258"/>
      <c r="C351" s="259"/>
      <c r="D351" s="244" t="s">
        <v>136</v>
      </c>
      <c r="E351" s="260" t="s">
        <v>1</v>
      </c>
      <c r="F351" s="261" t="s">
        <v>388</v>
      </c>
      <c r="G351" s="259"/>
      <c r="H351" s="262">
        <v>283.971</v>
      </c>
      <c r="I351" s="263"/>
      <c r="J351" s="259"/>
      <c r="K351" s="259"/>
      <c r="L351" s="264"/>
      <c r="M351" s="265"/>
      <c r="N351" s="266"/>
      <c r="O351" s="266"/>
      <c r="P351" s="266"/>
      <c r="Q351" s="266"/>
      <c r="R351" s="266"/>
      <c r="S351" s="266"/>
      <c r="T351" s="26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8" t="s">
        <v>136</v>
      </c>
      <c r="AU351" s="268" t="s">
        <v>87</v>
      </c>
      <c r="AV351" s="14" t="s">
        <v>87</v>
      </c>
      <c r="AW351" s="14" t="s">
        <v>35</v>
      </c>
      <c r="AX351" s="14" t="s">
        <v>78</v>
      </c>
      <c r="AY351" s="268" t="s">
        <v>125</v>
      </c>
    </row>
    <row r="352" spans="1:51" s="14" customFormat="1" ht="12">
      <c r="A352" s="14"/>
      <c r="B352" s="258"/>
      <c r="C352" s="259"/>
      <c r="D352" s="244" t="s">
        <v>136</v>
      </c>
      <c r="E352" s="260" t="s">
        <v>1</v>
      </c>
      <c r="F352" s="261" t="s">
        <v>382</v>
      </c>
      <c r="G352" s="259"/>
      <c r="H352" s="262">
        <v>36</v>
      </c>
      <c r="I352" s="263"/>
      <c r="J352" s="259"/>
      <c r="K352" s="259"/>
      <c r="L352" s="264"/>
      <c r="M352" s="265"/>
      <c r="N352" s="266"/>
      <c r="O352" s="266"/>
      <c r="P352" s="266"/>
      <c r="Q352" s="266"/>
      <c r="R352" s="266"/>
      <c r="S352" s="266"/>
      <c r="T352" s="26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8" t="s">
        <v>136</v>
      </c>
      <c r="AU352" s="268" t="s">
        <v>87</v>
      </c>
      <c r="AV352" s="14" t="s">
        <v>87</v>
      </c>
      <c r="AW352" s="14" t="s">
        <v>35</v>
      </c>
      <c r="AX352" s="14" t="s">
        <v>78</v>
      </c>
      <c r="AY352" s="268" t="s">
        <v>125</v>
      </c>
    </row>
    <row r="353" spans="1:51" s="15" customFormat="1" ht="12">
      <c r="A353" s="15"/>
      <c r="B353" s="269"/>
      <c r="C353" s="270"/>
      <c r="D353" s="244" t="s">
        <v>136</v>
      </c>
      <c r="E353" s="271" t="s">
        <v>1</v>
      </c>
      <c r="F353" s="272" t="s">
        <v>139</v>
      </c>
      <c r="G353" s="270"/>
      <c r="H353" s="273">
        <v>319.971</v>
      </c>
      <c r="I353" s="274"/>
      <c r="J353" s="270"/>
      <c r="K353" s="270"/>
      <c r="L353" s="275"/>
      <c r="M353" s="276"/>
      <c r="N353" s="277"/>
      <c r="O353" s="277"/>
      <c r="P353" s="277"/>
      <c r="Q353" s="277"/>
      <c r="R353" s="277"/>
      <c r="S353" s="277"/>
      <c r="T353" s="278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9" t="s">
        <v>136</v>
      </c>
      <c r="AU353" s="279" t="s">
        <v>87</v>
      </c>
      <c r="AV353" s="15" t="s">
        <v>132</v>
      </c>
      <c r="AW353" s="15" t="s">
        <v>35</v>
      </c>
      <c r="AX353" s="15" t="s">
        <v>85</v>
      </c>
      <c r="AY353" s="279" t="s">
        <v>125</v>
      </c>
    </row>
    <row r="354" spans="1:65" s="2" customFormat="1" ht="16.5" customHeight="1">
      <c r="A354" s="38"/>
      <c r="B354" s="39"/>
      <c r="C354" s="280" t="s">
        <v>393</v>
      </c>
      <c r="D354" s="280" t="s">
        <v>193</v>
      </c>
      <c r="E354" s="281" t="s">
        <v>394</v>
      </c>
      <c r="F354" s="282" t="s">
        <v>395</v>
      </c>
      <c r="G354" s="283" t="s">
        <v>255</v>
      </c>
      <c r="H354" s="284">
        <v>55.62</v>
      </c>
      <c r="I354" s="285"/>
      <c r="J354" s="286">
        <f>ROUND(I354*H354,2)</f>
        <v>0</v>
      </c>
      <c r="K354" s="282" t="s">
        <v>131</v>
      </c>
      <c r="L354" s="287"/>
      <c r="M354" s="288" t="s">
        <v>1</v>
      </c>
      <c r="N354" s="289" t="s">
        <v>43</v>
      </c>
      <c r="O354" s="91"/>
      <c r="P354" s="240">
        <f>O354*H354</f>
        <v>0</v>
      </c>
      <c r="Q354" s="240">
        <v>0.00012</v>
      </c>
      <c r="R354" s="240">
        <f>Q354*H354</f>
        <v>0.0066744</v>
      </c>
      <c r="S354" s="240">
        <v>0</v>
      </c>
      <c r="T354" s="241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2" t="s">
        <v>303</v>
      </c>
      <c r="AT354" s="242" t="s">
        <v>193</v>
      </c>
      <c r="AU354" s="242" t="s">
        <v>87</v>
      </c>
      <c r="AY354" s="17" t="s">
        <v>125</v>
      </c>
      <c r="BE354" s="243">
        <f>IF(N354="základní",J354,0)</f>
        <v>0</v>
      </c>
      <c r="BF354" s="243">
        <f>IF(N354="snížená",J354,0)</f>
        <v>0</v>
      </c>
      <c r="BG354" s="243">
        <f>IF(N354="zákl. přenesená",J354,0)</f>
        <v>0</v>
      </c>
      <c r="BH354" s="243">
        <f>IF(N354="sníž. přenesená",J354,0)</f>
        <v>0</v>
      </c>
      <c r="BI354" s="243">
        <f>IF(N354="nulová",J354,0)</f>
        <v>0</v>
      </c>
      <c r="BJ354" s="17" t="s">
        <v>85</v>
      </c>
      <c r="BK354" s="243">
        <f>ROUND(I354*H354,2)</f>
        <v>0</v>
      </c>
      <c r="BL354" s="17" t="s">
        <v>303</v>
      </c>
      <c r="BM354" s="242" t="s">
        <v>396</v>
      </c>
    </row>
    <row r="355" spans="1:47" s="2" customFormat="1" ht="12">
      <c r="A355" s="38"/>
      <c r="B355" s="39"/>
      <c r="C355" s="40"/>
      <c r="D355" s="244" t="s">
        <v>134</v>
      </c>
      <c r="E355" s="40"/>
      <c r="F355" s="245" t="s">
        <v>395</v>
      </c>
      <c r="G355" s="40"/>
      <c r="H355" s="40"/>
      <c r="I355" s="140"/>
      <c r="J355" s="40"/>
      <c r="K355" s="40"/>
      <c r="L355" s="44"/>
      <c r="M355" s="246"/>
      <c r="N355" s="247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134</v>
      </c>
      <c r="AU355" s="17" t="s">
        <v>87</v>
      </c>
    </row>
    <row r="356" spans="1:51" s="13" customFormat="1" ht="12">
      <c r="A356" s="13"/>
      <c r="B356" s="248"/>
      <c r="C356" s="249"/>
      <c r="D356" s="244" t="s">
        <v>136</v>
      </c>
      <c r="E356" s="250" t="s">
        <v>1</v>
      </c>
      <c r="F356" s="251" t="s">
        <v>339</v>
      </c>
      <c r="G356" s="249"/>
      <c r="H356" s="250" t="s">
        <v>1</v>
      </c>
      <c r="I356" s="252"/>
      <c r="J356" s="249"/>
      <c r="K356" s="249"/>
      <c r="L356" s="253"/>
      <c r="M356" s="254"/>
      <c r="N356" s="255"/>
      <c r="O356" s="255"/>
      <c r="P356" s="255"/>
      <c r="Q356" s="255"/>
      <c r="R356" s="255"/>
      <c r="S356" s="255"/>
      <c r="T356" s="25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7" t="s">
        <v>136</v>
      </c>
      <c r="AU356" s="257" t="s">
        <v>87</v>
      </c>
      <c r="AV356" s="13" t="s">
        <v>85</v>
      </c>
      <c r="AW356" s="13" t="s">
        <v>35</v>
      </c>
      <c r="AX356" s="13" t="s">
        <v>78</v>
      </c>
      <c r="AY356" s="257" t="s">
        <v>125</v>
      </c>
    </row>
    <row r="357" spans="1:51" s="14" customFormat="1" ht="12">
      <c r="A357" s="14"/>
      <c r="B357" s="258"/>
      <c r="C357" s="259"/>
      <c r="D357" s="244" t="s">
        <v>136</v>
      </c>
      <c r="E357" s="260" t="s">
        <v>1</v>
      </c>
      <c r="F357" s="261" t="s">
        <v>397</v>
      </c>
      <c r="G357" s="259"/>
      <c r="H357" s="262">
        <v>55.62</v>
      </c>
      <c r="I357" s="263"/>
      <c r="J357" s="259"/>
      <c r="K357" s="259"/>
      <c r="L357" s="264"/>
      <c r="M357" s="265"/>
      <c r="N357" s="266"/>
      <c r="O357" s="266"/>
      <c r="P357" s="266"/>
      <c r="Q357" s="266"/>
      <c r="R357" s="266"/>
      <c r="S357" s="266"/>
      <c r="T357" s="26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8" t="s">
        <v>136</v>
      </c>
      <c r="AU357" s="268" t="s">
        <v>87</v>
      </c>
      <c r="AV357" s="14" t="s">
        <v>87</v>
      </c>
      <c r="AW357" s="14" t="s">
        <v>35</v>
      </c>
      <c r="AX357" s="14" t="s">
        <v>78</v>
      </c>
      <c r="AY357" s="268" t="s">
        <v>125</v>
      </c>
    </row>
    <row r="358" spans="1:51" s="15" customFormat="1" ht="12">
      <c r="A358" s="15"/>
      <c r="B358" s="269"/>
      <c r="C358" s="270"/>
      <c r="D358" s="244" t="s">
        <v>136</v>
      </c>
      <c r="E358" s="271" t="s">
        <v>1</v>
      </c>
      <c r="F358" s="272" t="s">
        <v>139</v>
      </c>
      <c r="G358" s="270"/>
      <c r="H358" s="273">
        <v>55.62</v>
      </c>
      <c r="I358" s="274"/>
      <c r="J358" s="270"/>
      <c r="K358" s="270"/>
      <c r="L358" s="275"/>
      <c r="M358" s="276"/>
      <c r="N358" s="277"/>
      <c r="O358" s="277"/>
      <c r="P358" s="277"/>
      <c r="Q358" s="277"/>
      <c r="R358" s="277"/>
      <c r="S358" s="277"/>
      <c r="T358" s="278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79" t="s">
        <v>136</v>
      </c>
      <c r="AU358" s="279" t="s">
        <v>87</v>
      </c>
      <c r="AV358" s="15" t="s">
        <v>132</v>
      </c>
      <c r="AW358" s="15" t="s">
        <v>35</v>
      </c>
      <c r="AX358" s="15" t="s">
        <v>85</v>
      </c>
      <c r="AY358" s="279" t="s">
        <v>125</v>
      </c>
    </row>
    <row r="359" spans="1:65" s="2" customFormat="1" ht="16.5" customHeight="1">
      <c r="A359" s="38"/>
      <c r="B359" s="39"/>
      <c r="C359" s="231" t="s">
        <v>398</v>
      </c>
      <c r="D359" s="231" t="s">
        <v>127</v>
      </c>
      <c r="E359" s="232" t="s">
        <v>399</v>
      </c>
      <c r="F359" s="233" t="s">
        <v>400</v>
      </c>
      <c r="G359" s="234" t="s">
        <v>179</v>
      </c>
      <c r="H359" s="235">
        <v>1.706</v>
      </c>
      <c r="I359" s="236"/>
      <c r="J359" s="237">
        <f>ROUND(I359*H359,2)</f>
        <v>0</v>
      </c>
      <c r="K359" s="233" t="s">
        <v>131</v>
      </c>
      <c r="L359" s="44"/>
      <c r="M359" s="238" t="s">
        <v>1</v>
      </c>
      <c r="N359" s="239" t="s">
        <v>43</v>
      </c>
      <c r="O359" s="91"/>
      <c r="P359" s="240">
        <f>O359*H359</f>
        <v>0</v>
      </c>
      <c r="Q359" s="240">
        <v>0</v>
      </c>
      <c r="R359" s="240">
        <f>Q359*H359</f>
        <v>0</v>
      </c>
      <c r="S359" s="240">
        <v>0</v>
      </c>
      <c r="T359" s="241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42" t="s">
        <v>239</v>
      </c>
      <c r="AT359" s="242" t="s">
        <v>127</v>
      </c>
      <c r="AU359" s="242" t="s">
        <v>87</v>
      </c>
      <c r="AY359" s="17" t="s">
        <v>125</v>
      </c>
      <c r="BE359" s="243">
        <f>IF(N359="základní",J359,0)</f>
        <v>0</v>
      </c>
      <c r="BF359" s="243">
        <f>IF(N359="snížená",J359,0)</f>
        <v>0</v>
      </c>
      <c r="BG359" s="243">
        <f>IF(N359="zákl. přenesená",J359,0)</f>
        <v>0</v>
      </c>
      <c r="BH359" s="243">
        <f>IF(N359="sníž. přenesená",J359,0)</f>
        <v>0</v>
      </c>
      <c r="BI359" s="243">
        <f>IF(N359="nulová",J359,0)</f>
        <v>0</v>
      </c>
      <c r="BJ359" s="17" t="s">
        <v>85</v>
      </c>
      <c r="BK359" s="243">
        <f>ROUND(I359*H359,2)</f>
        <v>0</v>
      </c>
      <c r="BL359" s="17" t="s">
        <v>239</v>
      </c>
      <c r="BM359" s="242" t="s">
        <v>401</v>
      </c>
    </row>
    <row r="360" spans="1:47" s="2" customFormat="1" ht="12">
      <c r="A360" s="38"/>
      <c r="B360" s="39"/>
      <c r="C360" s="40"/>
      <c r="D360" s="244" t="s">
        <v>134</v>
      </c>
      <c r="E360" s="40"/>
      <c r="F360" s="245" t="s">
        <v>402</v>
      </c>
      <c r="G360" s="40"/>
      <c r="H360" s="40"/>
      <c r="I360" s="140"/>
      <c r="J360" s="40"/>
      <c r="K360" s="40"/>
      <c r="L360" s="44"/>
      <c r="M360" s="246"/>
      <c r="N360" s="247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134</v>
      </c>
      <c r="AU360" s="17" t="s">
        <v>87</v>
      </c>
    </row>
    <row r="361" spans="1:51" s="14" customFormat="1" ht="12">
      <c r="A361" s="14"/>
      <c r="B361" s="258"/>
      <c r="C361" s="259"/>
      <c r="D361" s="244" t="s">
        <v>136</v>
      </c>
      <c r="E361" s="260" t="s">
        <v>1</v>
      </c>
      <c r="F361" s="261" t="s">
        <v>403</v>
      </c>
      <c r="G361" s="259"/>
      <c r="H361" s="262">
        <v>1.706</v>
      </c>
      <c r="I361" s="263"/>
      <c r="J361" s="259"/>
      <c r="K361" s="259"/>
      <c r="L361" s="264"/>
      <c r="M361" s="265"/>
      <c r="N361" s="266"/>
      <c r="O361" s="266"/>
      <c r="P361" s="266"/>
      <c r="Q361" s="266"/>
      <c r="R361" s="266"/>
      <c r="S361" s="266"/>
      <c r="T361" s="26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8" t="s">
        <v>136</v>
      </c>
      <c r="AU361" s="268" t="s">
        <v>87</v>
      </c>
      <c r="AV361" s="14" t="s">
        <v>87</v>
      </c>
      <c r="AW361" s="14" t="s">
        <v>35</v>
      </c>
      <c r="AX361" s="14" t="s">
        <v>78</v>
      </c>
      <c r="AY361" s="268" t="s">
        <v>125</v>
      </c>
    </row>
    <row r="362" spans="1:51" s="15" customFormat="1" ht="12">
      <c r="A362" s="15"/>
      <c r="B362" s="269"/>
      <c r="C362" s="270"/>
      <c r="D362" s="244" t="s">
        <v>136</v>
      </c>
      <c r="E362" s="271" t="s">
        <v>1</v>
      </c>
      <c r="F362" s="272" t="s">
        <v>139</v>
      </c>
      <c r="G362" s="270"/>
      <c r="H362" s="273">
        <v>1.706</v>
      </c>
      <c r="I362" s="274"/>
      <c r="J362" s="270"/>
      <c r="K362" s="270"/>
      <c r="L362" s="275"/>
      <c r="M362" s="276"/>
      <c r="N362" s="277"/>
      <c r="O362" s="277"/>
      <c r="P362" s="277"/>
      <c r="Q362" s="277"/>
      <c r="R362" s="277"/>
      <c r="S362" s="277"/>
      <c r="T362" s="278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79" t="s">
        <v>136</v>
      </c>
      <c r="AU362" s="279" t="s">
        <v>87</v>
      </c>
      <c r="AV362" s="15" t="s">
        <v>132</v>
      </c>
      <c r="AW362" s="15" t="s">
        <v>35</v>
      </c>
      <c r="AX362" s="15" t="s">
        <v>85</v>
      </c>
      <c r="AY362" s="279" t="s">
        <v>125</v>
      </c>
    </row>
    <row r="363" spans="1:63" s="12" customFormat="1" ht="25.9" customHeight="1">
      <c r="A363" s="12"/>
      <c r="B363" s="215"/>
      <c r="C363" s="216"/>
      <c r="D363" s="217" t="s">
        <v>77</v>
      </c>
      <c r="E363" s="218" t="s">
        <v>404</v>
      </c>
      <c r="F363" s="218" t="s">
        <v>405</v>
      </c>
      <c r="G363" s="216"/>
      <c r="H363" s="216"/>
      <c r="I363" s="219"/>
      <c r="J363" s="220">
        <f>BK363</f>
        <v>0</v>
      </c>
      <c r="K363" s="216"/>
      <c r="L363" s="221"/>
      <c r="M363" s="222"/>
      <c r="N363" s="223"/>
      <c r="O363" s="223"/>
      <c r="P363" s="224">
        <f>P364+P371+P376</f>
        <v>0</v>
      </c>
      <c r="Q363" s="223"/>
      <c r="R363" s="224">
        <f>R364+R371+R376</f>
        <v>0</v>
      </c>
      <c r="S363" s="223"/>
      <c r="T363" s="225">
        <f>T364+T371+T376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6" t="s">
        <v>160</v>
      </c>
      <c r="AT363" s="227" t="s">
        <v>77</v>
      </c>
      <c r="AU363" s="227" t="s">
        <v>78</v>
      </c>
      <c r="AY363" s="226" t="s">
        <v>125</v>
      </c>
      <c r="BK363" s="228">
        <f>BK364+BK371+BK376</f>
        <v>0</v>
      </c>
    </row>
    <row r="364" spans="1:63" s="12" customFormat="1" ht="22.8" customHeight="1">
      <c r="A364" s="12"/>
      <c r="B364" s="215"/>
      <c r="C364" s="216"/>
      <c r="D364" s="217" t="s">
        <v>77</v>
      </c>
      <c r="E364" s="229" t="s">
        <v>406</v>
      </c>
      <c r="F364" s="229" t="s">
        <v>407</v>
      </c>
      <c r="G364" s="216"/>
      <c r="H364" s="216"/>
      <c r="I364" s="219"/>
      <c r="J364" s="230">
        <f>BK364</f>
        <v>0</v>
      </c>
      <c r="K364" s="216"/>
      <c r="L364" s="221"/>
      <c r="M364" s="222"/>
      <c r="N364" s="223"/>
      <c r="O364" s="223"/>
      <c r="P364" s="224">
        <f>SUM(P365:P370)</f>
        <v>0</v>
      </c>
      <c r="Q364" s="223"/>
      <c r="R364" s="224">
        <f>SUM(R365:R370)</f>
        <v>0</v>
      </c>
      <c r="S364" s="223"/>
      <c r="T364" s="225">
        <f>SUM(T365:T370)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26" t="s">
        <v>160</v>
      </c>
      <c r="AT364" s="227" t="s">
        <v>77</v>
      </c>
      <c r="AU364" s="227" t="s">
        <v>85</v>
      </c>
      <c r="AY364" s="226" t="s">
        <v>125</v>
      </c>
      <c r="BK364" s="228">
        <f>SUM(BK365:BK370)</f>
        <v>0</v>
      </c>
    </row>
    <row r="365" spans="1:65" s="2" customFormat="1" ht="16.5" customHeight="1">
      <c r="A365" s="38"/>
      <c r="B365" s="39"/>
      <c r="C365" s="231" t="s">
        <v>408</v>
      </c>
      <c r="D365" s="231" t="s">
        <v>127</v>
      </c>
      <c r="E365" s="232" t="s">
        <v>409</v>
      </c>
      <c r="F365" s="233" t="s">
        <v>407</v>
      </c>
      <c r="G365" s="234" t="s">
        <v>410</v>
      </c>
      <c r="H365" s="235">
        <v>1</v>
      </c>
      <c r="I365" s="236"/>
      <c r="J365" s="237">
        <f>ROUND(I365*H365,2)</f>
        <v>0</v>
      </c>
      <c r="K365" s="233" t="s">
        <v>131</v>
      </c>
      <c r="L365" s="44"/>
      <c r="M365" s="238" t="s">
        <v>1</v>
      </c>
      <c r="N365" s="239" t="s">
        <v>43</v>
      </c>
      <c r="O365" s="91"/>
      <c r="P365" s="240">
        <f>O365*H365</f>
        <v>0</v>
      </c>
      <c r="Q365" s="240">
        <v>0</v>
      </c>
      <c r="R365" s="240">
        <f>Q365*H365</f>
        <v>0</v>
      </c>
      <c r="S365" s="240">
        <v>0</v>
      </c>
      <c r="T365" s="241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42" t="s">
        <v>411</v>
      </c>
      <c r="AT365" s="242" t="s">
        <v>127</v>
      </c>
      <c r="AU365" s="242" t="s">
        <v>87</v>
      </c>
      <c r="AY365" s="17" t="s">
        <v>125</v>
      </c>
      <c r="BE365" s="243">
        <f>IF(N365="základní",J365,0)</f>
        <v>0</v>
      </c>
      <c r="BF365" s="243">
        <f>IF(N365="snížená",J365,0)</f>
        <v>0</v>
      </c>
      <c r="BG365" s="243">
        <f>IF(N365="zákl. přenesená",J365,0)</f>
        <v>0</v>
      </c>
      <c r="BH365" s="243">
        <f>IF(N365="sníž. přenesená",J365,0)</f>
        <v>0</v>
      </c>
      <c r="BI365" s="243">
        <f>IF(N365="nulová",J365,0)</f>
        <v>0</v>
      </c>
      <c r="BJ365" s="17" t="s">
        <v>85</v>
      </c>
      <c r="BK365" s="243">
        <f>ROUND(I365*H365,2)</f>
        <v>0</v>
      </c>
      <c r="BL365" s="17" t="s">
        <v>411</v>
      </c>
      <c r="BM365" s="242" t="s">
        <v>412</v>
      </c>
    </row>
    <row r="366" spans="1:47" s="2" customFormat="1" ht="12">
      <c r="A366" s="38"/>
      <c r="B366" s="39"/>
      <c r="C366" s="40"/>
      <c r="D366" s="244" t="s">
        <v>134</v>
      </c>
      <c r="E366" s="40"/>
      <c r="F366" s="245" t="s">
        <v>407</v>
      </c>
      <c r="G366" s="40"/>
      <c r="H366" s="40"/>
      <c r="I366" s="140"/>
      <c r="J366" s="40"/>
      <c r="K366" s="40"/>
      <c r="L366" s="44"/>
      <c r="M366" s="246"/>
      <c r="N366" s="247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134</v>
      </c>
      <c r="AU366" s="17" t="s">
        <v>87</v>
      </c>
    </row>
    <row r="367" spans="1:65" s="2" customFormat="1" ht="16.5" customHeight="1">
      <c r="A367" s="38"/>
      <c r="B367" s="39"/>
      <c r="C367" s="231" t="s">
        <v>413</v>
      </c>
      <c r="D367" s="231" t="s">
        <v>127</v>
      </c>
      <c r="E367" s="232" t="s">
        <v>414</v>
      </c>
      <c r="F367" s="233" t="s">
        <v>415</v>
      </c>
      <c r="G367" s="234" t="s">
        <v>410</v>
      </c>
      <c r="H367" s="235">
        <v>1</v>
      </c>
      <c r="I367" s="236"/>
      <c r="J367" s="237">
        <f>ROUND(I367*H367,2)</f>
        <v>0</v>
      </c>
      <c r="K367" s="233" t="s">
        <v>131</v>
      </c>
      <c r="L367" s="44"/>
      <c r="M367" s="238" t="s">
        <v>1</v>
      </c>
      <c r="N367" s="239" t="s">
        <v>43</v>
      </c>
      <c r="O367" s="91"/>
      <c r="P367" s="240">
        <f>O367*H367</f>
        <v>0</v>
      </c>
      <c r="Q367" s="240">
        <v>0</v>
      </c>
      <c r="R367" s="240">
        <f>Q367*H367</f>
        <v>0</v>
      </c>
      <c r="S367" s="240">
        <v>0</v>
      </c>
      <c r="T367" s="241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2" t="s">
        <v>411</v>
      </c>
      <c r="AT367" s="242" t="s">
        <v>127</v>
      </c>
      <c r="AU367" s="242" t="s">
        <v>87</v>
      </c>
      <c r="AY367" s="17" t="s">
        <v>125</v>
      </c>
      <c r="BE367" s="243">
        <f>IF(N367="základní",J367,0)</f>
        <v>0</v>
      </c>
      <c r="BF367" s="243">
        <f>IF(N367="snížená",J367,0)</f>
        <v>0</v>
      </c>
      <c r="BG367" s="243">
        <f>IF(N367="zákl. přenesená",J367,0)</f>
        <v>0</v>
      </c>
      <c r="BH367" s="243">
        <f>IF(N367="sníž. přenesená",J367,0)</f>
        <v>0</v>
      </c>
      <c r="BI367" s="243">
        <f>IF(N367="nulová",J367,0)</f>
        <v>0</v>
      </c>
      <c r="BJ367" s="17" t="s">
        <v>85</v>
      </c>
      <c r="BK367" s="243">
        <f>ROUND(I367*H367,2)</f>
        <v>0</v>
      </c>
      <c r="BL367" s="17" t="s">
        <v>411</v>
      </c>
      <c r="BM367" s="242" t="s">
        <v>416</v>
      </c>
    </row>
    <row r="368" spans="1:47" s="2" customFormat="1" ht="12">
      <c r="A368" s="38"/>
      <c r="B368" s="39"/>
      <c r="C368" s="40"/>
      <c r="D368" s="244" t="s">
        <v>134</v>
      </c>
      <c r="E368" s="40"/>
      <c r="F368" s="245" t="s">
        <v>415</v>
      </c>
      <c r="G368" s="40"/>
      <c r="H368" s="40"/>
      <c r="I368" s="140"/>
      <c r="J368" s="40"/>
      <c r="K368" s="40"/>
      <c r="L368" s="44"/>
      <c r="M368" s="246"/>
      <c r="N368" s="247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134</v>
      </c>
      <c r="AU368" s="17" t="s">
        <v>87</v>
      </c>
    </row>
    <row r="369" spans="1:65" s="2" customFormat="1" ht="16.5" customHeight="1">
      <c r="A369" s="38"/>
      <c r="B369" s="39"/>
      <c r="C369" s="231" t="s">
        <v>417</v>
      </c>
      <c r="D369" s="231" t="s">
        <v>127</v>
      </c>
      <c r="E369" s="232" t="s">
        <v>418</v>
      </c>
      <c r="F369" s="233" t="s">
        <v>419</v>
      </c>
      <c r="G369" s="234" t="s">
        <v>410</v>
      </c>
      <c r="H369" s="235">
        <v>1</v>
      </c>
      <c r="I369" s="236"/>
      <c r="J369" s="237">
        <f>ROUND(I369*H369,2)</f>
        <v>0</v>
      </c>
      <c r="K369" s="233" t="s">
        <v>131</v>
      </c>
      <c r="L369" s="44"/>
      <c r="M369" s="238" t="s">
        <v>1</v>
      </c>
      <c r="N369" s="239" t="s">
        <v>43</v>
      </c>
      <c r="O369" s="91"/>
      <c r="P369" s="240">
        <f>O369*H369</f>
        <v>0</v>
      </c>
      <c r="Q369" s="240">
        <v>0</v>
      </c>
      <c r="R369" s="240">
        <f>Q369*H369</f>
        <v>0</v>
      </c>
      <c r="S369" s="240">
        <v>0</v>
      </c>
      <c r="T369" s="241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2" t="s">
        <v>411</v>
      </c>
      <c r="AT369" s="242" t="s">
        <v>127</v>
      </c>
      <c r="AU369" s="242" t="s">
        <v>87</v>
      </c>
      <c r="AY369" s="17" t="s">
        <v>125</v>
      </c>
      <c r="BE369" s="243">
        <f>IF(N369="základní",J369,0)</f>
        <v>0</v>
      </c>
      <c r="BF369" s="243">
        <f>IF(N369="snížená",J369,0)</f>
        <v>0</v>
      </c>
      <c r="BG369" s="243">
        <f>IF(N369="zákl. přenesená",J369,0)</f>
        <v>0</v>
      </c>
      <c r="BH369" s="243">
        <f>IF(N369="sníž. přenesená",J369,0)</f>
        <v>0</v>
      </c>
      <c r="BI369" s="243">
        <f>IF(N369="nulová",J369,0)</f>
        <v>0</v>
      </c>
      <c r="BJ369" s="17" t="s">
        <v>85</v>
      </c>
      <c r="BK369" s="243">
        <f>ROUND(I369*H369,2)</f>
        <v>0</v>
      </c>
      <c r="BL369" s="17" t="s">
        <v>411</v>
      </c>
      <c r="BM369" s="242" t="s">
        <v>420</v>
      </c>
    </row>
    <row r="370" spans="1:47" s="2" customFormat="1" ht="12">
      <c r="A370" s="38"/>
      <c r="B370" s="39"/>
      <c r="C370" s="40"/>
      <c r="D370" s="244" t="s">
        <v>134</v>
      </c>
      <c r="E370" s="40"/>
      <c r="F370" s="245" t="s">
        <v>419</v>
      </c>
      <c r="G370" s="40"/>
      <c r="H370" s="40"/>
      <c r="I370" s="140"/>
      <c r="J370" s="40"/>
      <c r="K370" s="40"/>
      <c r="L370" s="44"/>
      <c r="M370" s="246"/>
      <c r="N370" s="247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134</v>
      </c>
      <c r="AU370" s="17" t="s">
        <v>87</v>
      </c>
    </row>
    <row r="371" spans="1:63" s="12" customFormat="1" ht="22.8" customHeight="1">
      <c r="A371" s="12"/>
      <c r="B371" s="215"/>
      <c r="C371" s="216"/>
      <c r="D371" s="217" t="s">
        <v>77</v>
      </c>
      <c r="E371" s="229" t="s">
        <v>421</v>
      </c>
      <c r="F371" s="229" t="s">
        <v>422</v>
      </c>
      <c r="G371" s="216"/>
      <c r="H371" s="216"/>
      <c r="I371" s="219"/>
      <c r="J371" s="230">
        <f>BK371</f>
        <v>0</v>
      </c>
      <c r="K371" s="216"/>
      <c r="L371" s="221"/>
      <c r="M371" s="222"/>
      <c r="N371" s="223"/>
      <c r="O371" s="223"/>
      <c r="P371" s="224">
        <f>SUM(P372:P375)</f>
        <v>0</v>
      </c>
      <c r="Q371" s="223"/>
      <c r="R371" s="224">
        <f>SUM(R372:R375)</f>
        <v>0</v>
      </c>
      <c r="S371" s="223"/>
      <c r="T371" s="225">
        <f>SUM(T372:T375)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26" t="s">
        <v>160</v>
      </c>
      <c r="AT371" s="227" t="s">
        <v>77</v>
      </c>
      <c r="AU371" s="227" t="s">
        <v>85</v>
      </c>
      <c r="AY371" s="226" t="s">
        <v>125</v>
      </c>
      <c r="BK371" s="228">
        <f>SUM(BK372:BK375)</f>
        <v>0</v>
      </c>
    </row>
    <row r="372" spans="1:65" s="2" customFormat="1" ht="16.5" customHeight="1">
      <c r="A372" s="38"/>
      <c r="B372" s="39"/>
      <c r="C372" s="231" t="s">
        <v>423</v>
      </c>
      <c r="D372" s="231" t="s">
        <v>127</v>
      </c>
      <c r="E372" s="232" t="s">
        <v>424</v>
      </c>
      <c r="F372" s="233" t="s">
        <v>422</v>
      </c>
      <c r="G372" s="234" t="s">
        <v>410</v>
      </c>
      <c r="H372" s="235">
        <v>1</v>
      </c>
      <c r="I372" s="236"/>
      <c r="J372" s="237">
        <f>ROUND(I372*H372,2)</f>
        <v>0</v>
      </c>
      <c r="K372" s="233" t="s">
        <v>131</v>
      </c>
      <c r="L372" s="44"/>
      <c r="M372" s="238" t="s">
        <v>1</v>
      </c>
      <c r="N372" s="239" t="s">
        <v>43</v>
      </c>
      <c r="O372" s="91"/>
      <c r="P372" s="240">
        <f>O372*H372</f>
        <v>0</v>
      </c>
      <c r="Q372" s="240">
        <v>0</v>
      </c>
      <c r="R372" s="240">
        <f>Q372*H372</f>
        <v>0</v>
      </c>
      <c r="S372" s="240">
        <v>0</v>
      </c>
      <c r="T372" s="241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2" t="s">
        <v>411</v>
      </c>
      <c r="AT372" s="242" t="s">
        <v>127</v>
      </c>
      <c r="AU372" s="242" t="s">
        <v>87</v>
      </c>
      <c r="AY372" s="17" t="s">
        <v>125</v>
      </c>
      <c r="BE372" s="243">
        <f>IF(N372="základní",J372,0)</f>
        <v>0</v>
      </c>
      <c r="BF372" s="243">
        <f>IF(N372="snížená",J372,0)</f>
        <v>0</v>
      </c>
      <c r="BG372" s="243">
        <f>IF(N372="zákl. přenesená",J372,0)</f>
        <v>0</v>
      </c>
      <c r="BH372" s="243">
        <f>IF(N372="sníž. přenesená",J372,0)</f>
        <v>0</v>
      </c>
      <c r="BI372" s="243">
        <f>IF(N372="nulová",J372,0)</f>
        <v>0</v>
      </c>
      <c r="BJ372" s="17" t="s">
        <v>85</v>
      </c>
      <c r="BK372" s="243">
        <f>ROUND(I372*H372,2)</f>
        <v>0</v>
      </c>
      <c r="BL372" s="17" t="s">
        <v>411</v>
      </c>
      <c r="BM372" s="242" t="s">
        <v>425</v>
      </c>
    </row>
    <row r="373" spans="1:47" s="2" customFormat="1" ht="12">
      <c r="A373" s="38"/>
      <c r="B373" s="39"/>
      <c r="C373" s="40"/>
      <c r="D373" s="244" t="s">
        <v>134</v>
      </c>
      <c r="E373" s="40"/>
      <c r="F373" s="245" t="s">
        <v>422</v>
      </c>
      <c r="G373" s="40"/>
      <c r="H373" s="40"/>
      <c r="I373" s="140"/>
      <c r="J373" s="40"/>
      <c r="K373" s="40"/>
      <c r="L373" s="44"/>
      <c r="M373" s="246"/>
      <c r="N373" s="247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134</v>
      </c>
      <c r="AU373" s="17" t="s">
        <v>87</v>
      </c>
    </row>
    <row r="374" spans="1:65" s="2" customFormat="1" ht="16.5" customHeight="1">
      <c r="A374" s="38"/>
      <c r="B374" s="39"/>
      <c r="C374" s="231" t="s">
        <v>426</v>
      </c>
      <c r="D374" s="231" t="s">
        <v>127</v>
      </c>
      <c r="E374" s="232" t="s">
        <v>427</v>
      </c>
      <c r="F374" s="233" t="s">
        <v>428</v>
      </c>
      <c r="G374" s="234" t="s">
        <v>410</v>
      </c>
      <c r="H374" s="235">
        <v>1</v>
      </c>
      <c r="I374" s="236"/>
      <c r="J374" s="237">
        <f>ROUND(I374*H374,2)</f>
        <v>0</v>
      </c>
      <c r="K374" s="233" t="s">
        <v>131</v>
      </c>
      <c r="L374" s="44"/>
      <c r="M374" s="238" t="s">
        <v>1</v>
      </c>
      <c r="N374" s="239" t="s">
        <v>43</v>
      </c>
      <c r="O374" s="91"/>
      <c r="P374" s="240">
        <f>O374*H374</f>
        <v>0</v>
      </c>
      <c r="Q374" s="240">
        <v>0</v>
      </c>
      <c r="R374" s="240">
        <f>Q374*H374</f>
        <v>0</v>
      </c>
      <c r="S374" s="240">
        <v>0</v>
      </c>
      <c r="T374" s="241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2" t="s">
        <v>411</v>
      </c>
      <c r="AT374" s="242" t="s">
        <v>127</v>
      </c>
      <c r="AU374" s="242" t="s">
        <v>87</v>
      </c>
      <c r="AY374" s="17" t="s">
        <v>125</v>
      </c>
      <c r="BE374" s="243">
        <f>IF(N374="základní",J374,0)</f>
        <v>0</v>
      </c>
      <c r="BF374" s="243">
        <f>IF(N374="snížená",J374,0)</f>
        <v>0</v>
      </c>
      <c r="BG374" s="243">
        <f>IF(N374="zákl. přenesená",J374,0)</f>
        <v>0</v>
      </c>
      <c r="BH374" s="243">
        <f>IF(N374="sníž. přenesená",J374,0)</f>
        <v>0</v>
      </c>
      <c r="BI374" s="243">
        <f>IF(N374="nulová",J374,0)</f>
        <v>0</v>
      </c>
      <c r="BJ374" s="17" t="s">
        <v>85</v>
      </c>
      <c r="BK374" s="243">
        <f>ROUND(I374*H374,2)</f>
        <v>0</v>
      </c>
      <c r="BL374" s="17" t="s">
        <v>411</v>
      </c>
      <c r="BM374" s="242" t="s">
        <v>429</v>
      </c>
    </row>
    <row r="375" spans="1:47" s="2" customFormat="1" ht="12">
      <c r="A375" s="38"/>
      <c r="B375" s="39"/>
      <c r="C375" s="40"/>
      <c r="D375" s="244" t="s">
        <v>134</v>
      </c>
      <c r="E375" s="40"/>
      <c r="F375" s="245" t="s">
        <v>428</v>
      </c>
      <c r="G375" s="40"/>
      <c r="H375" s="40"/>
      <c r="I375" s="140"/>
      <c r="J375" s="40"/>
      <c r="K375" s="40"/>
      <c r="L375" s="44"/>
      <c r="M375" s="246"/>
      <c r="N375" s="247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134</v>
      </c>
      <c r="AU375" s="17" t="s">
        <v>87</v>
      </c>
    </row>
    <row r="376" spans="1:63" s="12" customFormat="1" ht="22.8" customHeight="1">
      <c r="A376" s="12"/>
      <c r="B376" s="215"/>
      <c r="C376" s="216"/>
      <c r="D376" s="217" t="s">
        <v>77</v>
      </c>
      <c r="E376" s="229" t="s">
        <v>430</v>
      </c>
      <c r="F376" s="229" t="s">
        <v>431</v>
      </c>
      <c r="G376" s="216"/>
      <c r="H376" s="216"/>
      <c r="I376" s="219"/>
      <c r="J376" s="230">
        <f>BK376</f>
        <v>0</v>
      </c>
      <c r="K376" s="216"/>
      <c r="L376" s="221"/>
      <c r="M376" s="222"/>
      <c r="N376" s="223"/>
      <c r="O376" s="223"/>
      <c r="P376" s="224">
        <f>SUM(P377:P380)</f>
        <v>0</v>
      </c>
      <c r="Q376" s="223"/>
      <c r="R376" s="224">
        <f>SUM(R377:R380)</f>
        <v>0</v>
      </c>
      <c r="S376" s="223"/>
      <c r="T376" s="225">
        <f>SUM(T377:T380)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26" t="s">
        <v>160</v>
      </c>
      <c r="AT376" s="227" t="s">
        <v>77</v>
      </c>
      <c r="AU376" s="227" t="s">
        <v>85</v>
      </c>
      <c r="AY376" s="226" t="s">
        <v>125</v>
      </c>
      <c r="BK376" s="228">
        <f>SUM(BK377:BK380)</f>
        <v>0</v>
      </c>
    </row>
    <row r="377" spans="1:65" s="2" customFormat="1" ht="16.5" customHeight="1">
      <c r="A377" s="38"/>
      <c r="B377" s="39"/>
      <c r="C377" s="231" t="s">
        <v>432</v>
      </c>
      <c r="D377" s="231" t="s">
        <v>127</v>
      </c>
      <c r="E377" s="232" t="s">
        <v>433</v>
      </c>
      <c r="F377" s="233" t="s">
        <v>434</v>
      </c>
      <c r="G377" s="234" t="s">
        <v>410</v>
      </c>
      <c r="H377" s="235">
        <v>1</v>
      </c>
      <c r="I377" s="236"/>
      <c r="J377" s="237">
        <f>ROUND(I377*H377,2)</f>
        <v>0</v>
      </c>
      <c r="K377" s="233" t="s">
        <v>131</v>
      </c>
      <c r="L377" s="44"/>
      <c r="M377" s="238" t="s">
        <v>1</v>
      </c>
      <c r="N377" s="239" t="s">
        <v>43</v>
      </c>
      <c r="O377" s="91"/>
      <c r="P377" s="240">
        <f>O377*H377</f>
        <v>0</v>
      </c>
      <c r="Q377" s="240">
        <v>0</v>
      </c>
      <c r="R377" s="240">
        <f>Q377*H377</f>
        <v>0</v>
      </c>
      <c r="S377" s="240">
        <v>0</v>
      </c>
      <c r="T377" s="241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2" t="s">
        <v>411</v>
      </c>
      <c r="AT377" s="242" t="s">
        <v>127</v>
      </c>
      <c r="AU377" s="242" t="s">
        <v>87</v>
      </c>
      <c r="AY377" s="17" t="s">
        <v>125</v>
      </c>
      <c r="BE377" s="243">
        <f>IF(N377="základní",J377,0)</f>
        <v>0</v>
      </c>
      <c r="BF377" s="243">
        <f>IF(N377="snížená",J377,0)</f>
        <v>0</v>
      </c>
      <c r="BG377" s="243">
        <f>IF(N377="zákl. přenesená",J377,0)</f>
        <v>0</v>
      </c>
      <c r="BH377" s="243">
        <f>IF(N377="sníž. přenesená",J377,0)</f>
        <v>0</v>
      </c>
      <c r="BI377" s="243">
        <f>IF(N377="nulová",J377,0)</f>
        <v>0</v>
      </c>
      <c r="BJ377" s="17" t="s">
        <v>85</v>
      </c>
      <c r="BK377" s="243">
        <f>ROUND(I377*H377,2)</f>
        <v>0</v>
      </c>
      <c r="BL377" s="17" t="s">
        <v>411</v>
      </c>
      <c r="BM377" s="242" t="s">
        <v>435</v>
      </c>
    </row>
    <row r="378" spans="1:47" s="2" customFormat="1" ht="12">
      <c r="A378" s="38"/>
      <c r="B378" s="39"/>
      <c r="C378" s="40"/>
      <c r="D378" s="244" t="s">
        <v>134</v>
      </c>
      <c r="E378" s="40"/>
      <c r="F378" s="245" t="s">
        <v>434</v>
      </c>
      <c r="G378" s="40"/>
      <c r="H378" s="40"/>
      <c r="I378" s="140"/>
      <c r="J378" s="40"/>
      <c r="K378" s="40"/>
      <c r="L378" s="44"/>
      <c r="M378" s="246"/>
      <c r="N378" s="247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134</v>
      </c>
      <c r="AU378" s="17" t="s">
        <v>87</v>
      </c>
    </row>
    <row r="379" spans="1:65" s="2" customFormat="1" ht="16.5" customHeight="1">
      <c r="A379" s="38"/>
      <c r="B379" s="39"/>
      <c r="C379" s="231" t="s">
        <v>436</v>
      </c>
      <c r="D379" s="231" t="s">
        <v>127</v>
      </c>
      <c r="E379" s="232" t="s">
        <v>437</v>
      </c>
      <c r="F379" s="233" t="s">
        <v>438</v>
      </c>
      <c r="G379" s="234" t="s">
        <v>410</v>
      </c>
      <c r="H379" s="235">
        <v>1</v>
      </c>
      <c r="I379" s="236"/>
      <c r="J379" s="237">
        <f>ROUND(I379*H379,2)</f>
        <v>0</v>
      </c>
      <c r="K379" s="233" t="s">
        <v>131</v>
      </c>
      <c r="L379" s="44"/>
      <c r="M379" s="238" t="s">
        <v>1</v>
      </c>
      <c r="N379" s="239" t="s">
        <v>43</v>
      </c>
      <c r="O379" s="91"/>
      <c r="P379" s="240">
        <f>O379*H379</f>
        <v>0</v>
      </c>
      <c r="Q379" s="240">
        <v>0</v>
      </c>
      <c r="R379" s="240">
        <f>Q379*H379</f>
        <v>0</v>
      </c>
      <c r="S379" s="240">
        <v>0</v>
      </c>
      <c r="T379" s="241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2" t="s">
        <v>411</v>
      </c>
      <c r="AT379" s="242" t="s">
        <v>127</v>
      </c>
      <c r="AU379" s="242" t="s">
        <v>87</v>
      </c>
      <c r="AY379" s="17" t="s">
        <v>125</v>
      </c>
      <c r="BE379" s="243">
        <f>IF(N379="základní",J379,0)</f>
        <v>0</v>
      </c>
      <c r="BF379" s="243">
        <f>IF(N379="snížená",J379,0)</f>
        <v>0</v>
      </c>
      <c r="BG379" s="243">
        <f>IF(N379="zákl. přenesená",J379,0)</f>
        <v>0</v>
      </c>
      <c r="BH379" s="243">
        <f>IF(N379="sníž. přenesená",J379,0)</f>
        <v>0</v>
      </c>
      <c r="BI379" s="243">
        <f>IF(N379="nulová",J379,0)</f>
        <v>0</v>
      </c>
      <c r="BJ379" s="17" t="s">
        <v>85</v>
      </c>
      <c r="BK379" s="243">
        <f>ROUND(I379*H379,2)</f>
        <v>0</v>
      </c>
      <c r="BL379" s="17" t="s">
        <v>411</v>
      </c>
      <c r="BM379" s="242" t="s">
        <v>439</v>
      </c>
    </row>
    <row r="380" spans="1:47" s="2" customFormat="1" ht="12">
      <c r="A380" s="38"/>
      <c r="B380" s="39"/>
      <c r="C380" s="40"/>
      <c r="D380" s="244" t="s">
        <v>134</v>
      </c>
      <c r="E380" s="40"/>
      <c r="F380" s="245" t="s">
        <v>438</v>
      </c>
      <c r="G380" s="40"/>
      <c r="H380" s="40"/>
      <c r="I380" s="140"/>
      <c r="J380" s="40"/>
      <c r="K380" s="40"/>
      <c r="L380" s="44"/>
      <c r="M380" s="290"/>
      <c r="N380" s="291"/>
      <c r="O380" s="292"/>
      <c r="P380" s="292"/>
      <c r="Q380" s="292"/>
      <c r="R380" s="292"/>
      <c r="S380" s="292"/>
      <c r="T380" s="293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134</v>
      </c>
      <c r="AU380" s="17" t="s">
        <v>87</v>
      </c>
    </row>
    <row r="381" spans="1:31" s="2" customFormat="1" ht="6.95" customHeight="1">
      <c r="A381" s="38"/>
      <c r="B381" s="66"/>
      <c r="C381" s="67"/>
      <c r="D381" s="67"/>
      <c r="E381" s="67"/>
      <c r="F381" s="67"/>
      <c r="G381" s="67"/>
      <c r="H381" s="67"/>
      <c r="I381" s="179"/>
      <c r="J381" s="67"/>
      <c r="K381" s="67"/>
      <c r="L381" s="44"/>
      <c r="M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</row>
  </sheetData>
  <sheetProtection password="CC35" sheet="1" objects="1" scenarios="1" formatColumns="0" formatRows="0" autoFilter="0"/>
  <autoFilter ref="C129:K380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DESKTOP-JJA4DNO\MESSOR COMPANY</dc:creator>
  <cp:keywords/>
  <dc:description/>
  <cp:lastModifiedBy>DESKTOP-JJA4DNO\MESSOR COMPANY</cp:lastModifiedBy>
  <dcterms:created xsi:type="dcterms:W3CDTF">2020-03-03T05:50:20Z</dcterms:created>
  <dcterms:modified xsi:type="dcterms:W3CDTF">2020-03-03T05:50:22Z</dcterms:modified>
  <cp:category/>
  <cp:version/>
  <cp:contentType/>
  <cp:contentStatus/>
</cp:coreProperties>
</file>