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ráce 6_2020\210.) Litvínov, VO, ul. Šafaříkova\2. PD\4. Rozpočtová část\Slepý rozpočet\"/>
    </mc:Choice>
  </mc:AlternateContent>
  <xr:revisionPtr revIDLastSave="0" documentId="13_ncr:1_{F3F9089C-2B1A-46FD-9A60-E214C9AAA05C}" xr6:coauthVersionLast="45" xr6:coauthVersionMax="45" xr10:uidLastSave="{00000000-0000-0000-0000-000000000000}"/>
  <bookViews>
    <workbookView xWindow="28680" yWindow="-120" windowWidth="29040" windowHeight="164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Pol'!$A$1:$X$165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162" i="12" l="1"/>
  <c r="BA107" i="12"/>
  <c r="BA84" i="12"/>
  <c r="BA78" i="12"/>
  <c r="BA76" i="12"/>
  <c r="BA70" i="12"/>
  <c r="BA65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O8" i="12" s="1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O20" i="12"/>
  <c r="G21" i="12"/>
  <c r="M21" i="12" s="1"/>
  <c r="I21" i="12"/>
  <c r="I20" i="12" s="1"/>
  <c r="K21" i="12"/>
  <c r="K20" i="12" s="1"/>
  <c r="O21" i="12"/>
  <c r="Q21" i="12"/>
  <c r="Q20" i="12" s="1"/>
  <c r="V21" i="12"/>
  <c r="V20" i="12" s="1"/>
  <c r="G23" i="12"/>
  <c r="I23" i="12"/>
  <c r="K23" i="12"/>
  <c r="M23" i="12"/>
  <c r="O23" i="12"/>
  <c r="Q23" i="12"/>
  <c r="V23" i="12"/>
  <c r="G27" i="12"/>
  <c r="I27" i="12"/>
  <c r="K27" i="12"/>
  <c r="M27" i="12"/>
  <c r="O27" i="12"/>
  <c r="Q27" i="12"/>
  <c r="V27" i="12"/>
  <c r="O30" i="12"/>
  <c r="G31" i="12"/>
  <c r="M31" i="12" s="1"/>
  <c r="I31" i="12"/>
  <c r="I30" i="12" s="1"/>
  <c r="K31" i="12"/>
  <c r="K30" i="12" s="1"/>
  <c r="O31" i="12"/>
  <c r="Q31" i="12"/>
  <c r="Q30" i="12" s="1"/>
  <c r="V31" i="12"/>
  <c r="V30" i="12" s="1"/>
  <c r="G32" i="12"/>
  <c r="M32" i="12" s="1"/>
  <c r="I32" i="12"/>
  <c r="K32" i="12"/>
  <c r="O32" i="12"/>
  <c r="Q32" i="12"/>
  <c r="V32" i="12"/>
  <c r="G34" i="12"/>
  <c r="I34" i="12"/>
  <c r="I33" i="12" s="1"/>
  <c r="K34" i="12"/>
  <c r="K33" i="12" s="1"/>
  <c r="O34" i="12"/>
  <c r="O33" i="12" s="1"/>
  <c r="Q34" i="12"/>
  <c r="Q33" i="12" s="1"/>
  <c r="V34" i="12"/>
  <c r="V33" i="12" s="1"/>
  <c r="G38" i="12"/>
  <c r="I38" i="12"/>
  <c r="K38" i="12"/>
  <c r="M38" i="12"/>
  <c r="O38" i="12"/>
  <c r="Q38" i="12"/>
  <c r="V38" i="12"/>
  <c r="G39" i="12"/>
  <c r="I39" i="12"/>
  <c r="K39" i="12"/>
  <c r="M39" i="12"/>
  <c r="O39" i="12"/>
  <c r="Q39" i="12"/>
  <c r="V39" i="12"/>
  <c r="G44" i="12"/>
  <c r="M44" i="12" s="1"/>
  <c r="I44" i="12"/>
  <c r="K44" i="12"/>
  <c r="O44" i="12"/>
  <c r="Q44" i="12"/>
  <c r="V44" i="12"/>
  <c r="G48" i="12"/>
  <c r="I54" i="1" s="1"/>
  <c r="O48" i="12"/>
  <c r="G49" i="12"/>
  <c r="M49" i="12" s="1"/>
  <c r="M48" i="12" s="1"/>
  <c r="I49" i="12"/>
  <c r="I48" i="12" s="1"/>
  <c r="K49" i="12"/>
  <c r="K48" i="12" s="1"/>
  <c r="O49" i="12"/>
  <c r="Q49" i="12"/>
  <c r="Q48" i="12" s="1"/>
  <c r="V49" i="12"/>
  <c r="V48" i="12" s="1"/>
  <c r="G51" i="12"/>
  <c r="I51" i="12"/>
  <c r="I50" i="12" s="1"/>
  <c r="K51" i="12"/>
  <c r="M51" i="12"/>
  <c r="O51" i="12"/>
  <c r="O50" i="12" s="1"/>
  <c r="Q51" i="12"/>
  <c r="Q50" i="12" s="1"/>
  <c r="V51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4" i="12"/>
  <c r="I54" i="12"/>
  <c r="K54" i="12"/>
  <c r="K50" i="12" s="1"/>
  <c r="M54" i="12"/>
  <c r="O54" i="12"/>
  <c r="Q54" i="12"/>
  <c r="V54" i="12"/>
  <c r="V50" i="12" s="1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8" i="12"/>
  <c r="I58" i="12"/>
  <c r="K58" i="12"/>
  <c r="M58" i="12"/>
  <c r="O58" i="12"/>
  <c r="Q58" i="12"/>
  <c r="V58" i="12"/>
  <c r="G59" i="12"/>
  <c r="I59" i="12"/>
  <c r="K59" i="12"/>
  <c r="M59" i="12"/>
  <c r="O59" i="12"/>
  <c r="Q59" i="12"/>
  <c r="V59" i="12"/>
  <c r="G60" i="12"/>
  <c r="I60" i="12"/>
  <c r="K60" i="12"/>
  <c r="M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K68" i="12" s="1"/>
  <c r="O69" i="12"/>
  <c r="O68" i="12" s="1"/>
  <c r="Q69" i="12"/>
  <c r="V69" i="12"/>
  <c r="V68" i="12" s="1"/>
  <c r="G72" i="12"/>
  <c r="I72" i="12"/>
  <c r="K72" i="12"/>
  <c r="M72" i="12"/>
  <c r="O72" i="12"/>
  <c r="Q72" i="12"/>
  <c r="V72" i="12"/>
  <c r="G75" i="12"/>
  <c r="M75" i="12" s="1"/>
  <c r="I75" i="12"/>
  <c r="K75" i="12"/>
  <c r="O75" i="12"/>
  <c r="Q75" i="12"/>
  <c r="V75" i="12"/>
  <c r="G77" i="12"/>
  <c r="M77" i="12" s="1"/>
  <c r="I77" i="12"/>
  <c r="I68" i="12" s="1"/>
  <c r="K77" i="12"/>
  <c r="O77" i="12"/>
  <c r="Q77" i="12"/>
  <c r="Q68" i="12" s="1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6" i="12"/>
  <c r="I86" i="12"/>
  <c r="K86" i="12"/>
  <c r="M86" i="12"/>
  <c r="O86" i="12"/>
  <c r="Q86" i="12"/>
  <c r="V86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8" i="12"/>
  <c r="I98" i="12"/>
  <c r="K98" i="12"/>
  <c r="M98" i="12"/>
  <c r="O98" i="12"/>
  <c r="Q98" i="12"/>
  <c r="V98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6" i="12"/>
  <c r="M106" i="12" s="1"/>
  <c r="I106" i="12"/>
  <c r="K106" i="12"/>
  <c r="O106" i="12"/>
  <c r="Q106" i="12"/>
  <c r="V106" i="12"/>
  <c r="G109" i="12"/>
  <c r="I109" i="12"/>
  <c r="K109" i="12"/>
  <c r="M109" i="12"/>
  <c r="O109" i="12"/>
  <c r="Q109" i="12"/>
  <c r="V109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19" i="12"/>
  <c r="I119" i="12"/>
  <c r="K119" i="12"/>
  <c r="M119" i="12"/>
  <c r="O119" i="12"/>
  <c r="Q119" i="12"/>
  <c r="V119" i="12"/>
  <c r="G121" i="12"/>
  <c r="I121" i="12"/>
  <c r="K121" i="12"/>
  <c r="M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9" i="12"/>
  <c r="M129" i="12" s="1"/>
  <c r="I129" i="12"/>
  <c r="K129" i="12"/>
  <c r="O129" i="12"/>
  <c r="Q129" i="12"/>
  <c r="V129" i="12"/>
  <c r="G131" i="12"/>
  <c r="I131" i="12"/>
  <c r="K131" i="12"/>
  <c r="M131" i="12"/>
  <c r="O131" i="12"/>
  <c r="Q131" i="12"/>
  <c r="V131" i="12"/>
  <c r="G136" i="12"/>
  <c r="M136" i="12" s="1"/>
  <c r="I136" i="12"/>
  <c r="K136" i="12"/>
  <c r="O136" i="12"/>
  <c r="Q136" i="12"/>
  <c r="V136" i="12"/>
  <c r="G139" i="12"/>
  <c r="I139" i="12"/>
  <c r="K139" i="12"/>
  <c r="M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6" i="12"/>
  <c r="I146" i="12"/>
  <c r="K146" i="12"/>
  <c r="M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I150" i="12"/>
  <c r="K150" i="12"/>
  <c r="M150" i="12"/>
  <c r="O150" i="12"/>
  <c r="Q150" i="12"/>
  <c r="V150" i="12"/>
  <c r="G152" i="12"/>
  <c r="M152" i="12" s="1"/>
  <c r="I152" i="12"/>
  <c r="K152" i="12"/>
  <c r="O152" i="12"/>
  <c r="Q152" i="12"/>
  <c r="V152" i="12"/>
  <c r="G156" i="12"/>
  <c r="M156" i="12" s="1"/>
  <c r="I156" i="12"/>
  <c r="K156" i="12"/>
  <c r="O156" i="12"/>
  <c r="Q156" i="12"/>
  <c r="V156" i="12"/>
  <c r="K158" i="12"/>
  <c r="V158" i="12"/>
  <c r="G159" i="12"/>
  <c r="M159" i="12" s="1"/>
  <c r="I159" i="12"/>
  <c r="I158" i="12" s="1"/>
  <c r="K159" i="12"/>
  <c r="O159" i="12"/>
  <c r="Q159" i="12"/>
  <c r="Q158" i="12" s="1"/>
  <c r="V159" i="12"/>
  <c r="G160" i="12"/>
  <c r="I160" i="12"/>
  <c r="K160" i="12"/>
  <c r="O160" i="12"/>
  <c r="O158" i="12" s="1"/>
  <c r="Q160" i="12"/>
  <c r="V160" i="12"/>
  <c r="G161" i="12"/>
  <c r="M161" i="12" s="1"/>
  <c r="I161" i="12"/>
  <c r="K161" i="12"/>
  <c r="O161" i="12"/>
  <c r="Q161" i="12"/>
  <c r="V161" i="12"/>
  <c r="AE164" i="12"/>
  <c r="F42" i="1" s="1"/>
  <c r="I19" i="1"/>
  <c r="I17" i="1"/>
  <c r="H43" i="1"/>
  <c r="G158" i="12" l="1"/>
  <c r="I57" i="1" s="1"/>
  <c r="I20" i="1" s="1"/>
  <c r="G68" i="12"/>
  <c r="I56" i="1" s="1"/>
  <c r="M69" i="12"/>
  <c r="M68" i="12" s="1"/>
  <c r="G50" i="12"/>
  <c r="I55" i="1" s="1"/>
  <c r="G33" i="12"/>
  <c r="I53" i="1" s="1"/>
  <c r="M30" i="12"/>
  <c r="G30" i="12"/>
  <c r="I52" i="1" s="1"/>
  <c r="F39" i="1"/>
  <c r="F43" i="1" s="1"/>
  <c r="G23" i="1" s="1"/>
  <c r="M20" i="12"/>
  <c r="G20" i="12"/>
  <c r="I51" i="1" s="1"/>
  <c r="AF164" i="12"/>
  <c r="G41" i="1" s="1"/>
  <c r="M10" i="12"/>
  <c r="F41" i="1"/>
  <c r="M8" i="12"/>
  <c r="M50" i="12"/>
  <c r="G8" i="12"/>
  <c r="M160" i="12"/>
  <c r="M158" i="12" s="1"/>
  <c r="M34" i="12"/>
  <c r="M33" i="12" s="1"/>
  <c r="J28" i="1"/>
  <c r="J26" i="1"/>
  <c r="G38" i="1"/>
  <c r="F38" i="1"/>
  <c r="J23" i="1"/>
  <c r="J24" i="1"/>
  <c r="J25" i="1"/>
  <c r="J27" i="1"/>
  <c r="E24" i="1"/>
  <c r="E26" i="1"/>
  <c r="I18" i="1" l="1"/>
  <c r="G42" i="1"/>
  <c r="I42" i="1" s="1"/>
  <c r="G39" i="1"/>
  <c r="G43" i="1" s="1"/>
  <c r="G25" i="1" s="1"/>
  <c r="A27" i="1" s="1"/>
  <c r="I41" i="1"/>
  <c r="G164" i="12"/>
  <c r="I50" i="1"/>
  <c r="I39" i="1" l="1"/>
  <c r="I43" i="1" s="1"/>
  <c r="J42" i="1" s="1"/>
  <c r="G28" i="1"/>
  <c r="G27" i="1" s="1"/>
  <c r="G29" i="1" s="1"/>
  <c r="A28" i="1"/>
  <c r="I16" i="1"/>
  <c r="I21" i="1" s="1"/>
  <c r="I58" i="1"/>
  <c r="J41" i="1" l="1"/>
  <c r="J39" i="1"/>
  <c r="J43" i="1" s="1"/>
  <c r="J57" i="1"/>
  <c r="J54" i="1"/>
  <c r="J50" i="1"/>
  <c r="J51" i="1"/>
  <c r="J56" i="1"/>
  <c r="J53" i="1"/>
  <c r="J55" i="1"/>
  <c r="J52" i="1"/>
  <c r="J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 Krejci</author>
  </authors>
  <commentList>
    <comment ref="S6" authorId="0" shapeId="0" xr:uid="{15F4AE70-CBB6-4F1D-B0D9-B1AD1E65879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F09584D-0E09-4D88-92BB-8210455D4D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<sst xmlns="http://schemas.openxmlformats.org/spreadsheetml/2006/main" count="872" uniqueCount="336">
  <si>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</si>
  <si>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</si>
  <si>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</si>
  <si>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</si>
  <si>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</si>
  <si>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</si>
  <si>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</si>
  <si>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</si>
  <si>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</si>
  <si>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</si>
  <si>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</si>
  <si>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</si>
  <si>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</si>
  <si>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</si>
  <si>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</si>
  <si>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</si>
  <si>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</si>
  <si>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</si>
  <si>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</si>
  <si>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</si>
  <si>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</si>
  <si>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</si>
  <si>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</si>
  <si>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</si>
  <si>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</si>
  <si>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</si>
  <si>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</si>
  <si>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</si>
  <si>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</si>
  <si>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</si>
  <si>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</si>
  <si>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</si>
  <si>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</si>
  <si>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</si>
  <si>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</si>
  <si>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</si>
  <si>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</si>
  <si>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</si>
  <si>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</si>
  <si>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</si>
  <si>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</si>
  <si>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</si>
  <si>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</si>
  <si>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</si>
  <si>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Veřejné osvětlení</t>
  </si>
  <si>
    <t>Objekt:</t>
  </si>
  <si>
    <t>Rozpočet:</t>
  </si>
  <si>
    <t>3.6.2020</t>
  </si>
  <si>
    <t>Vybudování VO ul. Šafaříkova (mezi č.p. 2052-2058)</t>
  </si>
  <si>
    <t>Stavba</t>
  </si>
  <si>
    <t>Stavební objekt</t>
  </si>
  <si>
    <t>Celkem za stavbu</t>
  </si>
  <si>
    <t>CZK</t>
  </si>
  <si>
    <t>Rekapitulace dílů</t>
  </si>
  <si>
    <t>Typ dílu</t>
  </si>
  <si>
    <t>_1</t>
  </si>
  <si>
    <t>Materiál</t>
  </si>
  <si>
    <t>4</t>
  </si>
  <si>
    <t>Vodorovné konstrukce</t>
  </si>
  <si>
    <t>900</t>
  </si>
  <si>
    <t>HZS</t>
  </si>
  <si>
    <t>D96</t>
  </si>
  <si>
    <t>Zemní práce</t>
  </si>
  <si>
    <t>M</t>
  </si>
  <si>
    <t>Montážní přirážky</t>
  </si>
  <si>
    <t>M21</t>
  </si>
  <si>
    <t>Elektromontáže</t>
  </si>
  <si>
    <t>M46</t>
  </si>
  <si>
    <t>Zemní práce při montážích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</si>
  <si>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</si>
  <si>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</si>
  <si>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</si>
  <si>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</si>
  <si>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</si>
  <si>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</si>
  <si>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</si>
  <si>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</si>
  <si>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</si>
  <si>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</si>
  <si>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</si>
  <si>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</si>
  <si>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</si>
  <si>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</si>
  <si>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</si>
  <si>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</si>
  <si>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</si>
  <si>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</si>
  <si>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</si>
  <si>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</si>
  <si>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</si>
  <si>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</si>
  <si>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</si>
  <si>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</si>
  <si>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</si>
  <si>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</si>
  <si>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</si>
  <si>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</si>
  <si>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</si>
  <si>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</si>
  <si>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2T</t>
  </si>
  <si>
    <t>stožár ocelový , ochranná manžeta, průměr 133mm</t>
  </si>
  <si>
    <t xml:space="preserve">ks    </t>
  </si>
  <si>
    <t>Vlastní</t>
  </si>
  <si>
    <t>Specifikace</t>
  </si>
  <si>
    <t>POL3_</t>
  </si>
  <si>
    <t>316735704-3T</t>
  </si>
  <si>
    <t>Stožár osvětlovací sadový KL 5-133/60</t>
  </si>
  <si>
    <t>kus</t>
  </si>
  <si>
    <t>31678616T</t>
  </si>
  <si>
    <t>Rozvodnice stožárová 721-27/N, IP20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</si>
  <si>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</si>
  <si>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</si>
  <si>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m</t>
  </si>
  <si>
    <t>SPCM</t>
  </si>
  <si>
    <t>RTS 20/ I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</si>
  <si>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</si>
  <si>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</si>
  <si>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34523412R</t>
  </si>
  <si>
    <t>vložka pojistková typ E 27, 2A; normální</t>
  </si>
  <si>
    <t>345711316R</t>
  </si>
  <si>
    <t>trubka ocelová, elektroinstalační; mat. bez závitu, lakovaná; vnější pr.= 50,0 mm; vnitřní pr.= 47,6 mm; mech.odolnost vysoká; mezní hodnota zatížení 1250 N/5 cm; teplot.rozsah -45 až 250 °C; použití: pro mechanickou ochranu vodičů a kabelů, z jedné strany osazena spojkou; délka l = 3 m</t>
  </si>
  <si>
    <t>3457114701R</t>
  </si>
  <si>
    <t>trubka kabelová ohebná dvouplášťová korugovaná chránička; vnější plášť z HDPE, vnitřní z LDPE; vnější pr.= 50,0 mm; vnitřní pr.= 41,0 mm; mezní hodnota zatížení 450 N/5 cm; teplot.rozsah -45 až 60 °C; stupeň hořlavosti A1; mat. bezhalogenový; IP 40, při použití těsnicího kroužku IP 67</t>
  </si>
  <si>
    <t>3484120108T</t>
  </si>
  <si>
    <t>Svítidlo venkovní výbojkové, Atos, 50W</t>
  </si>
  <si>
    <t>59212021R</t>
  </si>
  <si>
    <t>žlab kabelový beton; l = 1000,0 mm; š = 170 mm; š 1 = 100 mm; h = 140,0 mm; h 1 = 105 mm; beton C 25/30; XF1</t>
  </si>
  <si>
    <t>59213344R</t>
  </si>
  <si>
    <t>poklop kabelového žlabu l = 500,0 mm; š = 160 mm; tl = 35,0 mm; beton C 25/30; XF1</t>
  </si>
  <si>
    <t>430321313R00</t>
  </si>
  <si>
    <t>Beton schodišťových konstrukcí (stupňů, schodnic, ramen, podest s nosníky) železový třídy C 16/20</t>
  </si>
  <si>
    <t>m3</t>
  </si>
  <si>
    <t>801-1</t>
  </si>
  <si>
    <t>Práce</t>
  </si>
  <si>
    <t>POL1_</t>
  </si>
  <si>
    <t>3*1*0,5</t>
  </si>
  <si>
    <t>VV</t>
  </si>
  <si>
    <t>433351131R00</t>
  </si>
  <si>
    <t>Bednění schodnic přímočarých zřízení</t>
  </si>
  <si>
    <t>m2</t>
  </si>
  <si>
    <t>včetně podpěrné konstrukce do výšky 4 m</t>
  </si>
  <si>
    <t>SPI</t>
  </si>
  <si>
    <t>s pomocným lešením o výšce podlahy do 1900 mm a pro zatížení do 1,5 kPa,</t>
  </si>
  <si>
    <t>POP</t>
  </si>
  <si>
    <t>3*1</t>
  </si>
  <si>
    <t>433351132R00</t>
  </si>
  <si>
    <t>Bednění schodnic přímočarých odstranění</t>
  </si>
  <si>
    <t>904      R00</t>
  </si>
  <si>
    <t>Hzs-zkousky v ramci montaz.praci</t>
  </si>
  <si>
    <t>h</t>
  </si>
  <si>
    <t>905      R01</t>
  </si>
  <si>
    <t>Hzs-revize provoz.souboru a st.obj., Revize</t>
  </si>
  <si>
    <t>979990112R00</t>
  </si>
  <si>
    <t>Poplatek za skládku obalovaný asfalt , skupina 17 09 04 z Katalogu odpadů</t>
  </si>
  <si>
    <t>t</t>
  </si>
  <si>
    <t>801-3</t>
  </si>
  <si>
    <t>D : 6*0,9*0,2*2</t>
  </si>
  <si>
    <t>E : 24*0,75*0,13*2</t>
  </si>
  <si>
    <t>Schody : 3*0,5*0,5*2</t>
  </si>
  <si>
    <t>0</t>
  </si>
  <si>
    <t>Naložení a odvoz suti, odvoz na vzdálenost 10000 m</t>
  </si>
  <si>
    <t>Indiv</t>
  </si>
  <si>
    <t>POL1_9</t>
  </si>
  <si>
    <t>199000002R00</t>
  </si>
  <si>
    <t>horniny 1- 4, skupina 17 05 04 z Katalogu odpadů</t>
  </si>
  <si>
    <t>A : 140*0,35*0,2</t>
  </si>
  <si>
    <t>B : 3*0,35*0,2+3*0,55*0,1+3*0,14*0,75</t>
  </si>
  <si>
    <t>D : 6*0,5*0,2+6*0,7*0,1</t>
  </si>
  <si>
    <t>E : 24*0,35*0,2+24*0,55*0,1</t>
  </si>
  <si>
    <t>460600001RT8</t>
  </si>
  <si>
    <t>Naložení a odvoz zeminy, odvoz na vzdálenost 10000 m</t>
  </si>
  <si>
    <t>D : 6*0,9*0,2</t>
  </si>
  <si>
    <t>E : 24*0,75*0,13</t>
  </si>
  <si>
    <t>Schody : 3*0,5*0,5</t>
  </si>
  <si>
    <t>Montážní přirážka 3% na podružný materiál M21 a _1</t>
  </si>
  <si>
    <t>Soubor</t>
  </si>
  <si>
    <t>VRN</t>
  </si>
  <si>
    <t>POL99_7</t>
  </si>
  <si>
    <t>210010123R00</t>
  </si>
  <si>
    <t>Montáž trubky  ochranné, polyetylenové, DN do 47 mm, volně uložené</t>
  </si>
  <si>
    <t>210010231R00</t>
  </si>
  <si>
    <t>Montáž trubky  , ocelové se základním nátěrem, volně uložené, o rozměru 60/2-4 mm</t>
  </si>
  <si>
    <t>210100001R00</t>
  </si>
  <si>
    <t>Ukončení vodičů  v rozvaděči včetně zapojení a vodičové koncovky,  , průřez do 2,5 mm2</t>
  </si>
  <si>
    <t>210100003R00</t>
  </si>
  <si>
    <t>Ukončení vodičů  v rozvaděči včetně zapojení a vodičové koncovky,  , průřez do 16 mm2</t>
  </si>
  <si>
    <t>210202115R00</t>
  </si>
  <si>
    <t>Montáž svítidla veřejného osvětlení, parkového</t>
  </si>
  <si>
    <t>210220022RT1</t>
  </si>
  <si>
    <t>Montáž uzemňovacího vedení v zemi, včetně svorek, propojení a izolace spojů, z drátů ocelových pozinkovaných  (FeZn),  , včetně dodávky drátu průměru 10 mm</t>
  </si>
  <si>
    <t>včetně montáže svorek spojovacích, odbočných, upevňovacích a spojovacího materiálu.</t>
  </si>
  <si>
    <t>210800628RT1</t>
  </si>
  <si>
    <t>Montáž vodiče H07V-K (CYA), 16 mm2, uloženého volně, včetně dodávky vodiče</t>
  </si>
  <si>
    <t>210810005R00</t>
  </si>
  <si>
    <t>Montáž kabelu CYKY 750 V, 3 x 1,5 mm2, volně uloženého</t>
  </si>
  <si>
    <t>210810014R00</t>
  </si>
  <si>
    <t>Montáž kabelu CYKY 750 V, 4 x 16 mm2, volně uloženého</t>
  </si>
  <si>
    <t>210120001R00</t>
  </si>
  <si>
    <t>závitové s předním přívodem do 500 V včetně pojistkové hlavice, vložek, styčných kroužků a zapojení,  , E 27, do 25 A</t>
  </si>
  <si>
    <t>210204011R00</t>
  </si>
  <si>
    <t xml:space="preserve">uličního, ocelového, délky do 12 m,  </t>
  </si>
  <si>
    <t>Montáž stožárů, jejich rozvoz po trase, postavení, vyrovnání a definitivní zajištění v základu.</t>
  </si>
  <si>
    <t>210204201R00</t>
  </si>
  <si>
    <t>pro 1 okruh</t>
  </si>
  <si>
    <t>Montáž stožárové rozvodnice, montáže kabelu mezi rozvodnicí a vlastním svítidlem včetně jeho ukončení a zapojení v rozvodnici. U stožárů typu Ž je v položce zakalkulováno i zapojení dotykové spojky.</t>
  </si>
  <si>
    <t>10010T</t>
  </si>
  <si>
    <t>Bužírka smršťovací SB/SBF-3 ŽZ</t>
  </si>
  <si>
    <t>180456171100R</t>
  </si>
  <si>
    <t>Montážní plošina na autopod. MP-16 (A 31)</t>
  </si>
  <si>
    <t>Sh</t>
  </si>
  <si>
    <t>STROJ</t>
  </si>
  <si>
    <t>Stroj</t>
  </si>
  <si>
    <t>POL6_</t>
  </si>
  <si>
    <t>111201101R00</t>
  </si>
  <si>
    <t>Odstranění křovin a stromů o průměru do 10 cm při celkové ploše do 1 000 m2</t>
  </si>
  <si>
    <t>800-1</t>
  </si>
  <si>
    <t>s odstraněním kořenů a s případným nutným odklizením křovin a stromů na hromady na vzdálenost do 50 m nebo s naložením na dopravní prostředek, do sklonu terénu 1 : 5,</t>
  </si>
  <si>
    <t>18*1</t>
  </si>
  <si>
    <t>113106121R00</t>
  </si>
  <si>
    <t>Rozebrání komunikací pro pěší s jakýmkoliv ložem a výplní spár_x000D_
 z betonových nebo kameninových dlaždic nebo tvarovek</t>
  </si>
  <si>
    <t>822-1</t>
  </si>
  <si>
    <t>s přemístěním hmot na skládku na vzdálenost do 3 m nebo s naložením na dopravní prostředek</t>
  </si>
  <si>
    <t>B : 3*0,75</t>
  </si>
  <si>
    <t>119001421R00</t>
  </si>
  <si>
    <t>Dočasné zajištění podzemního potrubí nebo vedení kabelů do 3 kabelů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</si>
  <si>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</si>
  <si>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141721101R00</t>
  </si>
  <si>
    <t>Řízené protlačení a vtažení trub PE v hornině 1 - 4 průměru do 110 mm</t>
  </si>
  <si>
    <t>Horizontálně řízené vrtání, vtažení potrubí na principu rozplavování a rozrušování zeminy pomocí vysokotlaké směsi vody a bentonitu. Případné svařování vtahovaného potrubí.</t>
  </si>
  <si>
    <t>162301501R00</t>
  </si>
  <si>
    <t>Vodorovné přemístění křovin nma vzdálenost do 5 000 m</t>
  </si>
  <si>
    <t>o průměru kmene do 10 cm na vzdálenost, složení z dopravního porstředku.</t>
  </si>
  <si>
    <t>184102211R00</t>
  </si>
  <si>
    <t xml:space="preserve">Výsadba keře bez balu výška do 1 m, v rovině nebo na svahu do 1:5,  </t>
  </si>
  <si>
    <t>823-1</t>
  </si>
  <si>
    <t>do předem vyhloubené jamky se zalitím,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</si>
  <si>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</si>
  <si>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</si>
  <si>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</si>
  <si>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5*0,6*0,3*4</t>
  </si>
  <si>
    <t>564231111R00</t>
  </si>
  <si>
    <t>Podklad nebo podsyp ze štěrkopísku tloušťka po zhutnění 100 mm</t>
  </si>
  <si>
    <t>s rozprostřením, vlhčením a zhutněním</t>
  </si>
  <si>
    <t>D : 6*0,7</t>
  </si>
  <si>
    <t>E : 24*0,55</t>
  </si>
  <si>
    <t>564251111R00</t>
  </si>
  <si>
    <t>Podklad nebo podsyp ze štěrkopísku tloušťka po zhutnění 150 mm</t>
  </si>
  <si>
    <t>564851111R00</t>
  </si>
  <si>
    <t>Podklad ze štěrkodrti s rozprostřením a zhutněním frakce 0-63 mm, tloušťka po zhutnění 150 mm</t>
  </si>
  <si>
    <t>B : 3*0,55</t>
  </si>
  <si>
    <t>565171111R00</t>
  </si>
  <si>
    <t>Podklad z kameniva obaleného asfaltem ACP 22+, v pruhu šířky do 3 m, třídy 1, tloušťka po zhutnění 100 mm</t>
  </si>
  <si>
    <t>s rozprostřením a zhutněním</t>
  </si>
  <si>
    <t>565181111R00</t>
  </si>
  <si>
    <t>Podklad z kameniva obaleného asfaltem ACP 22+, v pruhu šířky do 3 m, třídy 1, tloušťka po zhutnění 150 mm</t>
  </si>
  <si>
    <t>D : 6*0,9</t>
  </si>
  <si>
    <t>577114125R00</t>
  </si>
  <si>
    <t>Beton asfaltový z modifikovaného asfaltu v pruhu šířky přes 3 m, ACL 16 S , tloušťky 60 mm, plochy přes 1000 m2</t>
  </si>
  <si>
    <t>578141111R00</t>
  </si>
  <si>
    <t>Litý asfalt z kameniva v pruhu šířky do 3 m, jemnozrnný, tloušťky 40 mm</t>
  </si>
  <si>
    <t>z kameniva těženého nebo drceného s rozprostřením</t>
  </si>
  <si>
    <t>E : 24*0,75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</si>
  <si>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</si>
  <si>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</si>
  <si>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</si>
  <si>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460030081RT3</t>
  </si>
  <si>
    <t>Řezání spáry v asfaltu nebo betonu, v tloušťce vrstvy do 8-10 cm</t>
  </si>
  <si>
    <t>D : 6*2</t>
  </si>
  <si>
    <t>E : 24*2</t>
  </si>
  <si>
    <t>460100034TV1</t>
  </si>
  <si>
    <t>Pouzdrový základ "Zelený utopenec" 600x600, v.900</t>
  </si>
  <si>
    <t>460120002R00</t>
  </si>
  <si>
    <t>Zához jámy, hornina třídy 3 - 4</t>
  </si>
  <si>
    <t xml:space="preserve">m3    </t>
  </si>
  <si>
    <t>8*1,5*1*1</t>
  </si>
  <si>
    <t>460200133RT2</t>
  </si>
  <si>
    <t>Výkop kabelové rýhy 35/50 cm  hor.3, ruční výkop rýhy</t>
  </si>
  <si>
    <t>E : 24</t>
  </si>
  <si>
    <t>460200143RT2</t>
  </si>
  <si>
    <t>Výkop kabelové rýhy 35/60 cm  hor.3, ruční výkop rýhy</t>
  </si>
  <si>
    <t>B : 3</t>
  </si>
  <si>
    <t>460200163RT1</t>
  </si>
  <si>
    <t>Výkop kabelové rýhy 35/80 cm  hor.3, strojní výkop rýhy</t>
  </si>
  <si>
    <t>A : 25</t>
  </si>
  <si>
    <t>460200163RT2</t>
  </si>
  <si>
    <t>Výkop kabelové rýhy 35/80 cm  hor.3, ruční výkop rýhy</t>
  </si>
  <si>
    <t>A : 115</t>
  </si>
  <si>
    <t>460200283RT2</t>
  </si>
  <si>
    <t>Výkop kabelové rýhy 50/100 cm hor.3, ruční výkop rýhy</t>
  </si>
  <si>
    <t>D : 6</t>
  </si>
  <si>
    <t>460420018RT3</t>
  </si>
  <si>
    <t>Zřízení kabelového lože v rýze š.do 35 cm z písku, tloušťka vrstvy 20 cm</t>
  </si>
  <si>
    <t>A : 140</t>
  </si>
  <si>
    <t>460420022RT3</t>
  </si>
  <si>
    <t>Zřízení kabelového lože v rýze š. do 65 cm z písku, lože tloušťky 20 cm</t>
  </si>
  <si>
    <t>460490012RT1</t>
  </si>
  <si>
    <t>Fólie výstražná z PVC, šířka 33 cm, fólie PVC šířka 33 cm</t>
  </si>
  <si>
    <t>460570103R00</t>
  </si>
  <si>
    <t>Zához rýhy 35/20 cm, hornina třídy 3, se zhutněním</t>
  </si>
  <si>
    <t>460570253R00</t>
  </si>
  <si>
    <t>Zához rýhy 50/70 cm, hornina třídy 3, se zhutněním</t>
  </si>
  <si>
    <t>460620006RT1</t>
  </si>
  <si>
    <t>Osetí povrchu trávou, včetně dodávky osiva</t>
  </si>
  <si>
    <t>A : 140*0,45</t>
  </si>
  <si>
    <t>00</t>
  </si>
  <si>
    <t>Jáma do 2 m3 pro protlak, ruční výkop jámy</t>
  </si>
  <si>
    <t>RTS 19/ I</t>
  </si>
  <si>
    <t>460010024RT2</t>
  </si>
  <si>
    <t>Vytýčení kabelové trasy v zastavěném prostoru, délka trasy do 500 m</t>
  </si>
  <si>
    <t>km</t>
  </si>
  <si>
    <t>460050703RT1</t>
  </si>
  <si>
    <t>Jáma do 2 m3 pro stožár veřejného osvětlení, hor.3, ruční výkop jámy</t>
  </si>
  <si>
    <t>5*0,6*0,6*0,9</t>
  </si>
  <si>
    <t>460570143R00</t>
  </si>
  <si>
    <t>Zához rýhy 35/60 cm, hornina třídy 3, se zhutněním</t>
  </si>
  <si>
    <t>460620013R00</t>
  </si>
  <si>
    <t>Provizorní úprava terénu v přírodní hornině 3</t>
  </si>
  <si>
    <t>965200012RA0</t>
  </si>
  <si>
    <t>betonových a asfaltových</t>
  </si>
  <si>
    <t>Agregovaná položka</t>
  </si>
  <si>
    <t>POL2_</t>
  </si>
  <si>
    <t>58922151R</t>
  </si>
  <si>
    <t>beton  třídy C 16/20; frakce kameniva do 22 mm; konzistence měkká; z cementu struskoportlandského</t>
  </si>
  <si>
    <t>00000</t>
  </si>
  <si>
    <t>Vytýčení trasy inženýrských sítí</t>
  </si>
  <si>
    <t>soubor</t>
  </si>
  <si>
    <t>R-položka</t>
  </si>
  <si>
    <t>POL12_1</t>
  </si>
  <si>
    <t>Náklady na výsadbu náhradní zeleně</t>
  </si>
  <si>
    <t>POL99_8</t>
  </si>
  <si>
    <t>005241020R</t>
  </si>
  <si>
    <t xml:space="preserve">Geodetické zaměření skutečného provedení  </t>
  </si>
  <si>
    <t xml:space="preserve">km    </t>
  </si>
  <si>
    <t>Náklady na provedení skutečného zaměření stavby v rozsahu nezbytném pro zápis změny do katastru nemovitostí.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</si>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</sst>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Zmt+gHyE2OQODGkrf+NaTeS6M/VCu4vnh9Q1RkmgSoyUUb48A6stD/epSWLfOCQ/DAU9kAt6AsyEuDOBm9hXug==" saltValue="IYod54vIePkk1e2gTIu3u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7" t="s">
        <v>22</v>
      </c>
      <c r="C2" s="78"/>
      <c r="D2" s="79" t="s">
        <v>47</v>
      </c>
      <c r="E2" s="235" t="s">
        <v>48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38" t="s">
        <v>44</v>
      </c>
      <c r="F3" s="239"/>
      <c r="G3" s="239"/>
      <c r="H3" s="239"/>
      <c r="I3" s="239"/>
      <c r="J3" s="240"/>
    </row>
    <row r="4" spans="1:15" ht="23.25" customHeight="1" x14ac:dyDescent="0.2">
      <c r="A4" s="76">
        <v>323</v>
      </c>
      <c r="B4" s="82" t="s">
        <v>46</v>
      </c>
      <c r="C4" s="83"/>
      <c r="D4" s="84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/>
      <c r="E5" s="224"/>
      <c r="F5" s="224"/>
      <c r="G5" s="224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5"/>
      <c r="E6" s="226"/>
      <c r="F6" s="226"/>
      <c r="G6" s="226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SUMIF(F50:F57,A16,I50:I57)+SUMIF(F50:F57,"PSU",I50:I57)</f>
        <v>0</v>
      </c>
      <c r="J16" s="208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SUMIF(F50:F57,A17,I50:I57)</f>
        <v>0</v>
      </c>
      <c r="J17" s="208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SUMIF(F50:F57,A18,I50:I57)</f>
        <v>0</v>
      </c>
      <c r="J18" s="208"/>
    </row>
    <row r="19" spans="1:10" ht="23.25" customHeight="1" x14ac:dyDescent="0.2">
      <c r="A19" s="143" t="s">
        <v>70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SUMIF(F50:F57,A19,I50:I57)</f>
        <v>0</v>
      </c>
      <c r="J19" s="208"/>
    </row>
    <row r="20" spans="1:10" ht="23.25" customHeight="1" x14ac:dyDescent="0.2">
      <c r="A20" s="143" t="s">
        <v>69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SUMIF(F50:F57,A20,I50:I57)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v>89982.15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4">
        <f>CenaCelkemBezDPH-(ZakladDPHSni+ZakladDPHZakl)</f>
        <v>0</v>
      </c>
      <c r="H27" s="234"/>
      <c r="I27" s="23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11">
        <f>A27</f>
        <v>0</v>
      </c>
      <c r="H28" s="212"/>
      <c r="I28" s="212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11">
        <f>ZakladDPHSni+DPHSni+ZakladDPHZakl+DPHZakl+Zaokrouhleni</f>
        <v>89982.15</v>
      </c>
      <c r="H29" s="211"/>
      <c r="I29" s="211"/>
      <c r="J29" s="12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49</v>
      </c>
      <c r="C39" s="197"/>
      <c r="D39" s="197"/>
      <c r="E39" s="197"/>
      <c r="F39" s="101">
        <f>'1 1 Pol'!AE164</f>
        <v>0</v>
      </c>
      <c r="G39" s="102">
        <f>'1 1 Pol'!AF164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/>
      <c r="C40" s="198" t="s">
        <v>50</v>
      </c>
      <c r="D40" s="198"/>
      <c r="E40" s="198"/>
      <c r="F40" s="107"/>
      <c r="G40" s="108"/>
      <c r="H40" s="108"/>
      <c r="I40" s="109"/>
      <c r="J40" s="110"/>
    </row>
    <row r="41" spans="1:10" ht="25.5" hidden="1" customHeight="1" x14ac:dyDescent="0.2">
      <c r="A41" s="89">
        <v>2</v>
      </c>
      <c r="B41" s="106" t="s">
        <v>43</v>
      </c>
      <c r="C41" s="198" t="s">
        <v>44</v>
      </c>
      <c r="D41" s="198"/>
      <c r="E41" s="198"/>
      <c r="F41" s="107">
        <f>'1 1 Pol'!AE164</f>
        <v>0</v>
      </c>
      <c r="G41" s="108">
        <f>'1 1 Pol'!AF164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89">
        <v>3</v>
      </c>
      <c r="B42" s="111" t="s">
        <v>43</v>
      </c>
      <c r="C42" s="197" t="s">
        <v>44</v>
      </c>
      <c r="D42" s="197"/>
      <c r="E42" s="197"/>
      <c r="F42" s="112">
        <f>'1 1 Pol'!AE164</f>
        <v>0</v>
      </c>
      <c r="G42" s="103">
        <f>'1 1 Pol'!AF164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89"/>
      <c r="B43" s="199" t="s">
        <v>51</v>
      </c>
      <c r="C43" s="200"/>
      <c r="D43" s="200"/>
      <c r="E43" s="200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7" spans="1:10" ht="15.75" x14ac:dyDescent="0.25">
      <c r="B47" s="125" t="s">
        <v>53</v>
      </c>
    </row>
    <row r="49" spans="1:10" ht="25.5" customHeight="1" x14ac:dyDescent="0.2">
      <c r="A49" s="127"/>
      <c r="B49" s="130" t="s">
        <v>17</v>
      </c>
      <c r="C49" s="130" t="s">
        <v>5</v>
      </c>
      <c r="D49" s="131"/>
      <c r="E49" s="131"/>
      <c r="F49" s="132" t="s">
        <v>54</v>
      </c>
      <c r="G49" s="132"/>
      <c r="H49" s="132"/>
      <c r="I49" s="132" t="s">
        <v>29</v>
      </c>
      <c r="J49" s="132" t="s">
        <v>0</v>
      </c>
    </row>
    <row r="50" spans="1:10" ht="36.75" customHeight="1" x14ac:dyDescent="0.2">
      <c r="A50" s="128"/>
      <c r="B50" s="133" t="s">
        <v>55</v>
      </c>
      <c r="C50" s="195" t="s">
        <v>56</v>
      </c>
      <c r="D50" s="196"/>
      <c r="E50" s="196"/>
      <c r="F50" s="141" t="s">
        <v>24</v>
      </c>
      <c r="G50" s="134"/>
      <c r="H50" s="134"/>
      <c r="I50" s="134">
        <f>'1 1 Pol'!G8</f>
        <v>0</v>
      </c>
      <c r="J50" s="139" t="str">
        <f>IF(I58=0,"",I50/I58*100)</f>
        <v/>
      </c>
    </row>
    <row r="51" spans="1:10" ht="36.75" customHeight="1" x14ac:dyDescent="0.2">
      <c r="A51" s="128"/>
      <c r="B51" s="133" t="s">
        <v>57</v>
      </c>
      <c r="C51" s="195" t="s">
        <v>58</v>
      </c>
      <c r="D51" s="196"/>
      <c r="E51" s="196"/>
      <c r="F51" s="141" t="s">
        <v>24</v>
      </c>
      <c r="G51" s="134"/>
      <c r="H51" s="134"/>
      <c r="I51" s="134">
        <f>'1 1 Pol'!G20</f>
        <v>0</v>
      </c>
      <c r="J51" s="139" t="str">
        <f>IF(I58=0,"",I51/I58*100)</f>
        <v/>
      </c>
    </row>
    <row r="52" spans="1:10" ht="36.75" customHeight="1" x14ac:dyDescent="0.2">
      <c r="A52" s="128"/>
      <c r="B52" s="133" t="s">
        <v>59</v>
      </c>
      <c r="C52" s="195" t="s">
        <v>60</v>
      </c>
      <c r="D52" s="196"/>
      <c r="E52" s="196"/>
      <c r="F52" s="141" t="s">
        <v>24</v>
      </c>
      <c r="G52" s="134"/>
      <c r="H52" s="134"/>
      <c r="I52" s="134">
        <f>'1 1 Pol'!G30</f>
        <v>0</v>
      </c>
      <c r="J52" s="139" t="str">
        <f>IF(I58=0,"",I52/I58*100)</f>
        <v/>
      </c>
    </row>
    <row r="53" spans="1:10" ht="36.75" customHeight="1" x14ac:dyDescent="0.2">
      <c r="A53" s="128"/>
      <c r="B53" s="133" t="s">
        <v>61</v>
      </c>
      <c r="C53" s="195" t="s">
        <v>62</v>
      </c>
      <c r="D53" s="196"/>
      <c r="E53" s="196"/>
      <c r="F53" s="141" t="s">
        <v>24</v>
      </c>
      <c r="G53" s="134"/>
      <c r="H53" s="134"/>
      <c r="I53" s="134">
        <f>'1 1 Pol'!G33</f>
        <v>0</v>
      </c>
      <c r="J53" s="139" t="str">
        <f>IF(I58=0,"",I53/I58*100)</f>
        <v/>
      </c>
    </row>
    <row r="54" spans="1:10" ht="36.75" customHeight="1" x14ac:dyDescent="0.2">
      <c r="A54" s="128"/>
      <c r="B54" s="133" t="s">
        <v>63</v>
      </c>
      <c r="C54" s="195" t="s">
        <v>64</v>
      </c>
      <c r="D54" s="196"/>
      <c r="E54" s="196"/>
      <c r="F54" s="141" t="s">
        <v>26</v>
      </c>
      <c r="G54" s="134"/>
      <c r="H54" s="134"/>
      <c r="I54" s="134">
        <f>'1 1 Pol'!G48</f>
        <v>0</v>
      </c>
      <c r="J54" s="139" t="str">
        <f>IF(I58=0,"",I54/I58*100)</f>
        <v/>
      </c>
    </row>
    <row r="55" spans="1:10" ht="36.75" customHeight="1" x14ac:dyDescent="0.2">
      <c r="A55" s="128"/>
      <c r="B55" s="133" t="s">
        <v>65</v>
      </c>
      <c r="C55" s="195" t="s">
        <v>66</v>
      </c>
      <c r="D55" s="196"/>
      <c r="E55" s="196"/>
      <c r="F55" s="141" t="s">
        <v>26</v>
      </c>
      <c r="G55" s="134"/>
      <c r="H55" s="134"/>
      <c r="I55" s="134">
        <f>'1 1 Pol'!G50</f>
        <v>0</v>
      </c>
      <c r="J55" s="139" t="str">
        <f>IF(I58=0,"",I55/I58*100)</f>
        <v/>
      </c>
    </row>
    <row r="56" spans="1:10" ht="36.75" customHeight="1" x14ac:dyDescent="0.2">
      <c r="A56" s="128"/>
      <c r="B56" s="133" t="s">
        <v>67</v>
      </c>
      <c r="C56" s="195" t="s">
        <v>68</v>
      </c>
      <c r="D56" s="196"/>
      <c r="E56" s="196"/>
      <c r="F56" s="141" t="s">
        <v>26</v>
      </c>
      <c r="G56" s="134"/>
      <c r="H56" s="134"/>
      <c r="I56" s="134">
        <f>'1 1 Pol'!G68</f>
        <v>0</v>
      </c>
      <c r="J56" s="139" t="str">
        <f>IF(I58=0,"",I56/I58*100)</f>
        <v/>
      </c>
    </row>
    <row r="57" spans="1:10" ht="36.75" customHeight="1" x14ac:dyDescent="0.2">
      <c r="A57" s="128"/>
      <c r="B57" s="133" t="s">
        <v>69</v>
      </c>
      <c r="C57" s="195" t="s">
        <v>28</v>
      </c>
      <c r="D57" s="196"/>
      <c r="E57" s="196"/>
      <c r="F57" s="141" t="s">
        <v>69</v>
      </c>
      <c r="G57" s="134"/>
      <c r="H57" s="134"/>
      <c r="I57" s="134">
        <f>'1 1 Pol'!G158</f>
        <v>0</v>
      </c>
      <c r="J57" s="139" t="str">
        <f>IF(I58=0,"",I57/I58*100)</f>
        <v/>
      </c>
    </row>
    <row r="58" spans="1:10" ht="25.5" customHeight="1" x14ac:dyDescent="0.2">
      <c r="A58" s="129"/>
      <c r="B58" s="135" t="s">
        <v>1</v>
      </c>
      <c r="C58" s="136"/>
      <c r="D58" s="137"/>
      <c r="E58" s="137"/>
      <c r="F58" s="142"/>
      <c r="G58" s="138"/>
      <c r="H58" s="138"/>
      <c r="I58" s="138">
        <f>SUM(I50:I57)</f>
        <v>0</v>
      </c>
      <c r="J58" s="140">
        <f>SUM(J50:J57)</f>
        <v>0</v>
      </c>
    </row>
    <row r="59" spans="1:10" x14ac:dyDescent="0.2">
      <c r="F59" s="87"/>
      <c r="G59" s="87"/>
      <c r="H59" s="87"/>
      <c r="I59" s="87"/>
      <c r="J59" s="88"/>
    </row>
    <row r="60" spans="1:10" x14ac:dyDescent="0.2">
      <c r="F60" s="87"/>
      <c r="G60" s="87"/>
      <c r="H60" s="87"/>
      <c r="I60" s="87"/>
      <c r="J60" s="88"/>
    </row>
    <row r="61" spans="1:10" x14ac:dyDescent="0.2">
      <c r="F61" s="87"/>
      <c r="G61" s="87"/>
      <c r="H61" s="87"/>
      <c r="I61" s="87"/>
      <c r="J61" s="88"/>
    </row>
  </sheetData>
  <sheetProtection algorithmName="SHA-512" hashValue="ii9ZSEaUgWYhvvnCtCjFUh9sU37V9afyTbSaZnPjGKN+LAfue73Die1ZRRWTiuP/Xj+jfeCfNdovOpufpuQn3Q==" saltValue="jlr91qfG5w5aeqQwy1xs0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5:E55"/>
    <mergeCell ref="C56:E56"/>
    <mergeCell ref="C57:E57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XXEJTEAl9Tu6DEqhTUOb21U1wexumUfjG8DBi2UpwHFttWfOWSBLeDcju/khIrIG/V0qoCK8xw5h0yjlh72E7w==" saltValue="QONg4XaFnndKvubR3OqGZ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6B947-D41D-4588-A3E7-3A58A4563C0C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D12" sqref="AD12"/>
    </sheetView>
  </sheetViews>
  <sheetFormatPr defaultRowHeight="12.75" outlineLevelRow="1" x14ac:dyDescent="0.2"/>
  <cols>
    <col min="1" max="1" width="3.42578125" customWidth="1"/>
    <col min="2" max="2" width="12.7109375" style="126" customWidth="1"/>
    <col min="3" max="3" width="63.28515625" style="12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71</v>
      </c>
      <c r="B1" s="254"/>
      <c r="C1" s="254"/>
      <c r="D1" s="254"/>
      <c r="E1" s="254"/>
      <c r="F1" s="254"/>
      <c r="G1" s="254"/>
      <c r="AG1" t="s">
        <v>72</v>
      </c>
    </row>
    <row r="2" spans="1:60" ht="25.15" customHeight="1" x14ac:dyDescent="0.2">
      <c r="A2" s="144" t="s">
        <v>7</v>
      </c>
      <c r="B2" s="49" t="s">
        <v>47</v>
      </c>
      <c r="C2" s="255" t="s">
        <v>48</v>
      </c>
      <c r="D2" s="256"/>
      <c r="E2" s="256"/>
      <c r="F2" s="256"/>
      <c r="G2" s="257"/>
      <c r="AG2" t="s">
        <v>73</v>
      </c>
    </row>
    <row r="3" spans="1:60" ht="25.15" customHeight="1" x14ac:dyDescent="0.2">
      <c r="A3" s="144" t="s">
        <v>8</v>
      </c>
      <c r="B3" s="49" t="s">
        <v>43</v>
      </c>
      <c r="C3" s="255" t="s">
        <v>44</v>
      </c>
      <c r="D3" s="256"/>
      <c r="E3" s="256"/>
      <c r="F3" s="256"/>
      <c r="G3" s="257"/>
      <c r="AC3" s="126" t="s">
        <v>73</v>
      </c>
      <c r="AG3" t="s">
        <v>74</v>
      </c>
    </row>
    <row r="4" spans="1:60" ht="25.15" customHeight="1" x14ac:dyDescent="0.2">
      <c r="A4" s="145" t="s">
        <v>9</v>
      </c>
      <c r="B4" s="146" t="s">
        <v>43</v>
      </c>
      <c r="C4" s="258" t="s">
        <v>44</v>
      </c>
      <c r="D4" s="259"/>
      <c r="E4" s="259"/>
      <c r="F4" s="259"/>
      <c r="G4" s="260"/>
      <c r="AG4" t="s">
        <v>75</v>
      </c>
    </row>
    <row r="5" spans="1:60" x14ac:dyDescent="0.2">
      <c r="D5" s="10"/>
    </row>
    <row r="6" spans="1:60" ht="38.25" x14ac:dyDescent="0.2">
      <c r="A6" s="148" t="s">
        <v>76</v>
      </c>
      <c r="B6" s="150" t="s">
        <v>77</v>
      </c>
      <c r="C6" s="150" t="s">
        <v>78</v>
      </c>
      <c r="D6" s="149" t="s">
        <v>79</v>
      </c>
      <c r="E6" s="148" t="s">
        <v>80</v>
      </c>
      <c r="F6" s="147" t="s">
        <v>81</v>
      </c>
      <c r="G6" s="148" t="s">
        <v>29</v>
      </c>
      <c r="H6" s="151" t="s">
        <v>30</v>
      </c>
      <c r="I6" s="151" t="s">
        <v>82</v>
      </c>
      <c r="J6" s="151" t="s">
        <v>31</v>
      </c>
      <c r="K6" s="151" t="s">
        <v>83</v>
      </c>
      <c r="L6" s="151" t="s">
        <v>84</v>
      </c>
      <c r="M6" s="151" t="s">
        <v>85</v>
      </c>
      <c r="N6" s="151" t="s">
        <v>86</v>
      </c>
      <c r="O6" s="151" t="s">
        <v>87</v>
      </c>
      <c r="P6" s="151" t="s">
        <v>88</v>
      </c>
      <c r="Q6" s="151" t="s">
        <v>89</v>
      </c>
      <c r="R6" s="151" t="s">
        <v>90</v>
      </c>
      <c r="S6" s="151" t="s">
        <v>91</v>
      </c>
      <c r="T6" s="151" t="s">
        <v>92</v>
      </c>
      <c r="U6" s="151" t="s">
        <v>93</v>
      </c>
      <c r="V6" s="151" t="s">
        <v>94</v>
      </c>
      <c r="W6" s="151" t="s">
        <v>95</v>
      </c>
      <c r="X6" s="151" t="s">
        <v>96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65" t="s">
        <v>97</v>
      </c>
      <c r="B8" s="166" t="s">
        <v>55</v>
      </c>
      <c r="C8" s="187" t="s">
        <v>56</v>
      </c>
      <c r="D8" s="167"/>
      <c r="E8" s="168"/>
      <c r="F8" s="169"/>
      <c r="G8" s="169">
        <f>SUMIF(AG9:AG19,"&lt;&gt;NOR",G9:G19)</f>
        <v>0</v>
      </c>
      <c r="H8" s="169"/>
      <c r="I8" s="169">
        <f>SUM(I9:I19)</f>
        <v>93916.4</v>
      </c>
      <c r="J8" s="169"/>
      <c r="K8" s="169">
        <f>SUM(K9:K19)</f>
        <v>0</v>
      </c>
      <c r="L8" s="169"/>
      <c r="M8" s="169">
        <f>SUM(M9:M19)</f>
        <v>0</v>
      </c>
      <c r="N8" s="169"/>
      <c r="O8" s="169">
        <f>SUM(O9:O19)</f>
        <v>0.70000000000000007</v>
      </c>
      <c r="P8" s="169"/>
      <c r="Q8" s="169">
        <f>SUM(Q9:Q19)</f>
        <v>0</v>
      </c>
      <c r="R8" s="169"/>
      <c r="S8" s="169"/>
      <c r="T8" s="170"/>
      <c r="U8" s="164"/>
      <c r="V8" s="164">
        <f>SUM(V9:V19)</f>
        <v>0</v>
      </c>
      <c r="W8" s="164"/>
      <c r="X8" s="164"/>
      <c r="AG8" t="s">
        <v>98</v>
      </c>
    </row>
    <row r="9" spans="1:60" outlineLevel="1" x14ac:dyDescent="0.2">
      <c r="A9" s="178">
        <v>1</v>
      </c>
      <c r="B9" s="179" t="s">
        <v>99</v>
      </c>
      <c r="C9" s="188" t="s">
        <v>100</v>
      </c>
      <c r="D9" s="180" t="s">
        <v>101</v>
      </c>
      <c r="E9" s="181">
        <v>5</v>
      </c>
      <c r="F9" s="182"/>
      <c r="G9" s="183">
        <f t="shared" ref="G9:G19" si="0">ROUND(E9*F9,2)</f>
        <v>0</v>
      </c>
      <c r="H9" s="182">
        <v>884</v>
      </c>
      <c r="I9" s="183">
        <f t="shared" ref="I9:I19" si="1">ROUND(E9*H9,2)</f>
        <v>4420</v>
      </c>
      <c r="J9" s="182">
        <v>0</v>
      </c>
      <c r="K9" s="183">
        <f t="shared" ref="K9:K19" si="2">ROUND(E9*J9,2)</f>
        <v>0</v>
      </c>
      <c r="L9" s="183">
        <v>21</v>
      </c>
      <c r="M9" s="183">
        <f t="shared" ref="M9:M19" si="3">G9*(1+L9/100)</f>
        <v>0</v>
      </c>
      <c r="N9" s="183">
        <v>0</v>
      </c>
      <c r="O9" s="183">
        <f t="shared" ref="O9:O19" si="4">ROUND(E9*N9,2)</f>
        <v>0</v>
      </c>
      <c r="P9" s="183">
        <v>0</v>
      </c>
      <c r="Q9" s="183">
        <f t="shared" ref="Q9:Q19" si="5">ROUND(E9*P9,2)</f>
        <v>0</v>
      </c>
      <c r="R9" s="183"/>
      <c r="S9" s="183" t="s">
        <v>102</v>
      </c>
      <c r="T9" s="184">
        <v>1</v>
      </c>
      <c r="U9" s="161">
        <v>0</v>
      </c>
      <c r="V9" s="161">
        <f t="shared" ref="V9:V19" si="6">ROUND(E9*U9,2)</f>
        <v>0</v>
      </c>
      <c r="W9" s="161"/>
      <c r="X9" s="161" t="s">
        <v>103</v>
      </c>
      <c r="Y9" s="152"/>
      <c r="Z9" s="152"/>
      <c r="AA9" s="152"/>
      <c r="AB9" s="152"/>
      <c r="AC9" s="152"/>
      <c r="AD9" s="152"/>
      <c r="AE9" s="152"/>
      <c r="AF9" s="152"/>
      <c r="AG9" s="152" t="s">
        <v>104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78">
        <v>2</v>
      </c>
      <c r="B10" s="179" t="s">
        <v>105</v>
      </c>
      <c r="C10" s="188" t="s">
        <v>106</v>
      </c>
      <c r="D10" s="180" t="s">
        <v>107</v>
      </c>
      <c r="E10" s="181">
        <v>5</v>
      </c>
      <c r="F10" s="182"/>
      <c r="G10" s="183">
        <f t="shared" si="0"/>
        <v>0</v>
      </c>
      <c r="H10" s="182">
        <v>3780</v>
      </c>
      <c r="I10" s="183">
        <f t="shared" si="1"/>
        <v>18900</v>
      </c>
      <c r="J10" s="182">
        <v>0</v>
      </c>
      <c r="K10" s="183">
        <f t="shared" si="2"/>
        <v>0</v>
      </c>
      <c r="L10" s="183">
        <v>21</v>
      </c>
      <c r="M10" s="183">
        <f t="shared" si="3"/>
        <v>0</v>
      </c>
      <c r="N10" s="183">
        <v>0.05</v>
      </c>
      <c r="O10" s="183">
        <f t="shared" si="4"/>
        <v>0.25</v>
      </c>
      <c r="P10" s="183">
        <v>0</v>
      </c>
      <c r="Q10" s="183">
        <f t="shared" si="5"/>
        <v>0</v>
      </c>
      <c r="R10" s="183"/>
      <c r="S10" s="183" t="s">
        <v>102</v>
      </c>
      <c r="T10" s="184">
        <v>1</v>
      </c>
      <c r="U10" s="161">
        <v>0</v>
      </c>
      <c r="V10" s="161">
        <f t="shared" si="6"/>
        <v>0</v>
      </c>
      <c r="W10" s="161"/>
      <c r="X10" s="161" t="s">
        <v>103</v>
      </c>
      <c r="Y10" s="152"/>
      <c r="Z10" s="152"/>
      <c r="AA10" s="152"/>
      <c r="AB10" s="152"/>
      <c r="AC10" s="152"/>
      <c r="AD10" s="152"/>
      <c r="AE10" s="152"/>
      <c r="AF10" s="152"/>
      <c r="AG10" s="152" t="s">
        <v>104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8">
        <v>3</v>
      </c>
      <c r="B11" s="179" t="s">
        <v>108</v>
      </c>
      <c r="C11" s="188" t="s">
        <v>109</v>
      </c>
      <c r="D11" s="180" t="s">
        <v>107</v>
      </c>
      <c r="E11" s="181">
        <v>5</v>
      </c>
      <c r="F11" s="182"/>
      <c r="G11" s="183">
        <f t="shared" si="0"/>
        <v>0</v>
      </c>
      <c r="H11" s="182">
        <v>650</v>
      </c>
      <c r="I11" s="183">
        <f t="shared" si="1"/>
        <v>3250</v>
      </c>
      <c r="J11" s="182">
        <v>0</v>
      </c>
      <c r="K11" s="183">
        <f t="shared" si="2"/>
        <v>0</v>
      </c>
      <c r="L11" s="183">
        <v>21</v>
      </c>
      <c r="M11" s="183">
        <f t="shared" si="3"/>
        <v>0</v>
      </c>
      <c r="N11" s="183">
        <v>2.0000000000000001E-4</v>
      </c>
      <c r="O11" s="183">
        <f t="shared" si="4"/>
        <v>0</v>
      </c>
      <c r="P11" s="183">
        <v>0</v>
      </c>
      <c r="Q11" s="183">
        <f t="shared" si="5"/>
        <v>0</v>
      </c>
      <c r="R11" s="183"/>
      <c r="S11" s="183" t="s">
        <v>102</v>
      </c>
      <c r="T11" s="184">
        <v>1</v>
      </c>
      <c r="U11" s="161">
        <v>0</v>
      </c>
      <c r="V11" s="161">
        <f t="shared" si="6"/>
        <v>0</v>
      </c>
      <c r="W11" s="161"/>
      <c r="X11" s="161" t="s">
        <v>103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104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56.25" outlineLevel="1" x14ac:dyDescent="0.2">
      <c r="A12" s="178">
        <v>4</v>
      </c>
      <c r="B12" s="179" t="s">
        <v>110</v>
      </c>
      <c r="C12" s="188" t="s">
        <v>111</v>
      </c>
      <c r="D12" s="180" t="s">
        <v>112</v>
      </c>
      <c r="E12" s="181">
        <v>28</v>
      </c>
      <c r="F12" s="182"/>
      <c r="G12" s="183">
        <f t="shared" si="0"/>
        <v>0</v>
      </c>
      <c r="H12" s="182">
        <v>13.4</v>
      </c>
      <c r="I12" s="183">
        <f t="shared" si="1"/>
        <v>375.2</v>
      </c>
      <c r="J12" s="182">
        <v>0</v>
      </c>
      <c r="K12" s="183">
        <f t="shared" si="2"/>
        <v>0</v>
      </c>
      <c r="L12" s="183">
        <v>21</v>
      </c>
      <c r="M12" s="183">
        <f t="shared" si="3"/>
        <v>0</v>
      </c>
      <c r="N12" s="183">
        <v>1.4999999999999999E-4</v>
      </c>
      <c r="O12" s="183">
        <f t="shared" si="4"/>
        <v>0</v>
      </c>
      <c r="P12" s="183">
        <v>0</v>
      </c>
      <c r="Q12" s="183">
        <f t="shared" si="5"/>
        <v>0</v>
      </c>
      <c r="R12" s="183" t="s">
        <v>113</v>
      </c>
      <c r="S12" s="183" t="s">
        <v>114</v>
      </c>
      <c r="T12" s="184" t="s">
        <v>114</v>
      </c>
      <c r="U12" s="161">
        <v>0</v>
      </c>
      <c r="V12" s="161">
        <f t="shared" si="6"/>
        <v>0</v>
      </c>
      <c r="W12" s="161"/>
      <c r="X12" s="161" t="s">
        <v>103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104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56.25" outlineLevel="1" x14ac:dyDescent="0.2">
      <c r="A13" s="178">
        <v>5</v>
      </c>
      <c r="B13" s="179" t="s">
        <v>115</v>
      </c>
      <c r="C13" s="188" t="s">
        <v>116</v>
      </c>
      <c r="D13" s="180" t="s">
        <v>112</v>
      </c>
      <c r="E13" s="181">
        <v>224</v>
      </c>
      <c r="F13" s="182"/>
      <c r="G13" s="183">
        <f t="shared" si="0"/>
        <v>0</v>
      </c>
      <c r="H13" s="182">
        <v>175.5</v>
      </c>
      <c r="I13" s="183">
        <f t="shared" si="1"/>
        <v>39312</v>
      </c>
      <c r="J13" s="182">
        <v>0</v>
      </c>
      <c r="K13" s="183">
        <f t="shared" si="2"/>
        <v>0</v>
      </c>
      <c r="L13" s="183">
        <v>21</v>
      </c>
      <c r="M13" s="183">
        <f t="shared" si="3"/>
        <v>0</v>
      </c>
      <c r="N13" s="183">
        <v>8.8999999999999995E-4</v>
      </c>
      <c r="O13" s="183">
        <f t="shared" si="4"/>
        <v>0.2</v>
      </c>
      <c r="P13" s="183">
        <v>0</v>
      </c>
      <c r="Q13" s="183">
        <f t="shared" si="5"/>
        <v>0</v>
      </c>
      <c r="R13" s="183" t="s">
        <v>113</v>
      </c>
      <c r="S13" s="183" t="s">
        <v>114</v>
      </c>
      <c r="T13" s="184" t="s">
        <v>114</v>
      </c>
      <c r="U13" s="161">
        <v>0</v>
      </c>
      <c r="V13" s="161">
        <f t="shared" si="6"/>
        <v>0</v>
      </c>
      <c r="W13" s="161"/>
      <c r="X13" s="161" t="s">
        <v>103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104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8">
        <v>6</v>
      </c>
      <c r="B14" s="179" t="s">
        <v>117</v>
      </c>
      <c r="C14" s="188" t="s">
        <v>118</v>
      </c>
      <c r="D14" s="180" t="s">
        <v>107</v>
      </c>
      <c r="E14" s="181">
        <v>5</v>
      </c>
      <c r="F14" s="182"/>
      <c r="G14" s="183">
        <f t="shared" si="0"/>
        <v>0</v>
      </c>
      <c r="H14" s="182">
        <v>6.9</v>
      </c>
      <c r="I14" s="183">
        <f t="shared" si="1"/>
        <v>34.5</v>
      </c>
      <c r="J14" s="182">
        <v>0</v>
      </c>
      <c r="K14" s="183">
        <f t="shared" si="2"/>
        <v>0</v>
      </c>
      <c r="L14" s="183">
        <v>21</v>
      </c>
      <c r="M14" s="183">
        <f t="shared" si="3"/>
        <v>0</v>
      </c>
      <c r="N14" s="183">
        <v>2.0000000000000002E-5</v>
      </c>
      <c r="O14" s="183">
        <f t="shared" si="4"/>
        <v>0</v>
      </c>
      <c r="P14" s="183">
        <v>0</v>
      </c>
      <c r="Q14" s="183">
        <f t="shared" si="5"/>
        <v>0</v>
      </c>
      <c r="R14" s="183" t="s">
        <v>113</v>
      </c>
      <c r="S14" s="183" t="s">
        <v>114</v>
      </c>
      <c r="T14" s="184" t="s">
        <v>114</v>
      </c>
      <c r="U14" s="161">
        <v>0</v>
      </c>
      <c r="V14" s="161">
        <f t="shared" si="6"/>
        <v>0</v>
      </c>
      <c r="W14" s="161"/>
      <c r="X14" s="161" t="s">
        <v>103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104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45" outlineLevel="1" x14ac:dyDescent="0.2">
      <c r="A15" s="178">
        <v>7</v>
      </c>
      <c r="B15" s="179" t="s">
        <v>119</v>
      </c>
      <c r="C15" s="188" t="s">
        <v>120</v>
      </c>
      <c r="D15" s="180" t="s">
        <v>112</v>
      </c>
      <c r="E15" s="181">
        <v>27</v>
      </c>
      <c r="F15" s="182"/>
      <c r="G15" s="183">
        <f t="shared" si="0"/>
        <v>0</v>
      </c>
      <c r="H15" s="182">
        <v>290.5</v>
      </c>
      <c r="I15" s="183">
        <f t="shared" si="1"/>
        <v>7843.5</v>
      </c>
      <c r="J15" s="182">
        <v>0</v>
      </c>
      <c r="K15" s="183">
        <f t="shared" si="2"/>
        <v>0</v>
      </c>
      <c r="L15" s="183">
        <v>21</v>
      </c>
      <c r="M15" s="183">
        <f t="shared" si="3"/>
        <v>0</v>
      </c>
      <c r="N15" s="183">
        <v>1.5200000000000001E-3</v>
      </c>
      <c r="O15" s="183">
        <f t="shared" si="4"/>
        <v>0.04</v>
      </c>
      <c r="P15" s="183">
        <v>0</v>
      </c>
      <c r="Q15" s="183">
        <f t="shared" si="5"/>
        <v>0</v>
      </c>
      <c r="R15" s="183" t="s">
        <v>113</v>
      </c>
      <c r="S15" s="183" t="s">
        <v>114</v>
      </c>
      <c r="T15" s="184" t="s">
        <v>114</v>
      </c>
      <c r="U15" s="161">
        <v>0</v>
      </c>
      <c r="V15" s="161">
        <f t="shared" si="6"/>
        <v>0</v>
      </c>
      <c r="W15" s="161"/>
      <c r="X15" s="161" t="s">
        <v>103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104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45" outlineLevel="1" x14ac:dyDescent="0.2">
      <c r="A16" s="178">
        <v>8</v>
      </c>
      <c r="B16" s="179" t="s">
        <v>121</v>
      </c>
      <c r="C16" s="188" t="s">
        <v>122</v>
      </c>
      <c r="D16" s="180" t="s">
        <v>112</v>
      </c>
      <c r="E16" s="181">
        <v>176</v>
      </c>
      <c r="F16" s="182"/>
      <c r="G16" s="183">
        <f t="shared" si="0"/>
        <v>0</v>
      </c>
      <c r="H16" s="182">
        <v>15.9</v>
      </c>
      <c r="I16" s="183">
        <f t="shared" si="1"/>
        <v>2798.4</v>
      </c>
      <c r="J16" s="182">
        <v>0</v>
      </c>
      <c r="K16" s="183">
        <f t="shared" si="2"/>
        <v>0</v>
      </c>
      <c r="L16" s="183">
        <v>21</v>
      </c>
      <c r="M16" s="183">
        <f t="shared" si="3"/>
        <v>0</v>
      </c>
      <c r="N16" s="183">
        <v>2.5999999999999998E-4</v>
      </c>
      <c r="O16" s="183">
        <f t="shared" si="4"/>
        <v>0.05</v>
      </c>
      <c r="P16" s="183">
        <v>0</v>
      </c>
      <c r="Q16" s="183">
        <f t="shared" si="5"/>
        <v>0</v>
      </c>
      <c r="R16" s="183" t="s">
        <v>113</v>
      </c>
      <c r="S16" s="183" t="s">
        <v>114</v>
      </c>
      <c r="T16" s="184" t="s">
        <v>114</v>
      </c>
      <c r="U16" s="161">
        <v>0</v>
      </c>
      <c r="V16" s="161">
        <f t="shared" si="6"/>
        <v>0</v>
      </c>
      <c r="W16" s="161"/>
      <c r="X16" s="161" t="s">
        <v>103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104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8">
        <v>9</v>
      </c>
      <c r="B17" s="179" t="s">
        <v>123</v>
      </c>
      <c r="C17" s="188" t="s">
        <v>124</v>
      </c>
      <c r="D17" s="180" t="s">
        <v>107</v>
      </c>
      <c r="E17" s="181">
        <v>5</v>
      </c>
      <c r="F17" s="182"/>
      <c r="G17" s="183">
        <f t="shared" si="0"/>
        <v>0</v>
      </c>
      <c r="H17" s="182">
        <v>3150</v>
      </c>
      <c r="I17" s="183">
        <f t="shared" si="1"/>
        <v>15750</v>
      </c>
      <c r="J17" s="182">
        <v>0</v>
      </c>
      <c r="K17" s="183">
        <f t="shared" si="2"/>
        <v>0</v>
      </c>
      <c r="L17" s="183">
        <v>21</v>
      </c>
      <c r="M17" s="183">
        <f t="shared" si="3"/>
        <v>0</v>
      </c>
      <c r="N17" s="183">
        <v>6.0000000000000001E-3</v>
      </c>
      <c r="O17" s="183">
        <f t="shared" si="4"/>
        <v>0.03</v>
      </c>
      <c r="P17" s="183">
        <v>0</v>
      </c>
      <c r="Q17" s="183">
        <f t="shared" si="5"/>
        <v>0</v>
      </c>
      <c r="R17" s="183"/>
      <c r="S17" s="183" t="s">
        <v>102</v>
      </c>
      <c r="T17" s="184">
        <v>1</v>
      </c>
      <c r="U17" s="161">
        <v>0</v>
      </c>
      <c r="V17" s="161">
        <f t="shared" si="6"/>
        <v>0</v>
      </c>
      <c r="W17" s="161"/>
      <c r="X17" s="161" t="s">
        <v>103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104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78">
        <v>10</v>
      </c>
      <c r="B18" s="179" t="s">
        <v>125</v>
      </c>
      <c r="C18" s="188" t="s">
        <v>126</v>
      </c>
      <c r="D18" s="180" t="s">
        <v>107</v>
      </c>
      <c r="E18" s="181">
        <v>8</v>
      </c>
      <c r="F18" s="182"/>
      <c r="G18" s="183">
        <f t="shared" si="0"/>
        <v>0</v>
      </c>
      <c r="H18" s="182">
        <v>96.5</v>
      </c>
      <c r="I18" s="183">
        <f t="shared" si="1"/>
        <v>772</v>
      </c>
      <c r="J18" s="182">
        <v>0</v>
      </c>
      <c r="K18" s="183">
        <f t="shared" si="2"/>
        <v>0</v>
      </c>
      <c r="L18" s="183">
        <v>21</v>
      </c>
      <c r="M18" s="183">
        <f t="shared" si="3"/>
        <v>0</v>
      </c>
      <c r="N18" s="183">
        <v>3.2000000000000002E-3</v>
      </c>
      <c r="O18" s="183">
        <f t="shared" si="4"/>
        <v>0.03</v>
      </c>
      <c r="P18" s="183">
        <v>0</v>
      </c>
      <c r="Q18" s="183">
        <f t="shared" si="5"/>
        <v>0</v>
      </c>
      <c r="R18" s="183" t="s">
        <v>113</v>
      </c>
      <c r="S18" s="183" t="s">
        <v>114</v>
      </c>
      <c r="T18" s="184" t="s">
        <v>114</v>
      </c>
      <c r="U18" s="161">
        <v>0</v>
      </c>
      <c r="V18" s="161">
        <f t="shared" si="6"/>
        <v>0</v>
      </c>
      <c r="W18" s="161"/>
      <c r="X18" s="161" t="s">
        <v>103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104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8">
        <v>11</v>
      </c>
      <c r="B19" s="179" t="s">
        <v>127</v>
      </c>
      <c r="C19" s="188" t="s">
        <v>128</v>
      </c>
      <c r="D19" s="180" t="s">
        <v>107</v>
      </c>
      <c r="E19" s="181">
        <v>16</v>
      </c>
      <c r="F19" s="182"/>
      <c r="G19" s="183">
        <f t="shared" si="0"/>
        <v>0</v>
      </c>
      <c r="H19" s="182">
        <v>28.8</v>
      </c>
      <c r="I19" s="183">
        <f t="shared" si="1"/>
        <v>460.8</v>
      </c>
      <c r="J19" s="182">
        <v>0</v>
      </c>
      <c r="K19" s="183">
        <f t="shared" si="2"/>
        <v>0</v>
      </c>
      <c r="L19" s="183">
        <v>21</v>
      </c>
      <c r="M19" s="183">
        <f t="shared" si="3"/>
        <v>0</v>
      </c>
      <c r="N19" s="183">
        <v>6.0000000000000001E-3</v>
      </c>
      <c r="O19" s="183">
        <f t="shared" si="4"/>
        <v>0.1</v>
      </c>
      <c r="P19" s="183">
        <v>0</v>
      </c>
      <c r="Q19" s="183">
        <f t="shared" si="5"/>
        <v>0</v>
      </c>
      <c r="R19" s="183" t="s">
        <v>113</v>
      </c>
      <c r="S19" s="183" t="s">
        <v>114</v>
      </c>
      <c r="T19" s="184" t="s">
        <v>114</v>
      </c>
      <c r="U19" s="161">
        <v>0</v>
      </c>
      <c r="V19" s="161">
        <f t="shared" si="6"/>
        <v>0</v>
      </c>
      <c r="W19" s="161"/>
      <c r="X19" s="161" t="s">
        <v>103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104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x14ac:dyDescent="0.2">
      <c r="A20" s="165" t="s">
        <v>97</v>
      </c>
      <c r="B20" s="166" t="s">
        <v>57</v>
      </c>
      <c r="C20" s="187" t="s">
        <v>58</v>
      </c>
      <c r="D20" s="167"/>
      <c r="E20" s="168"/>
      <c r="F20" s="169"/>
      <c r="G20" s="169">
        <f>SUMIF(AG21:AG29,"&lt;&gt;NOR",G21:G29)</f>
        <v>0</v>
      </c>
      <c r="H20" s="169"/>
      <c r="I20" s="169">
        <f>SUM(I21:I29)</f>
        <v>4814.33</v>
      </c>
      <c r="J20" s="169"/>
      <c r="K20" s="169">
        <f>SUM(K21:K29)</f>
        <v>6075.68</v>
      </c>
      <c r="L20" s="169"/>
      <c r="M20" s="169">
        <f>SUM(M21:M29)</f>
        <v>0</v>
      </c>
      <c r="N20" s="169"/>
      <c r="O20" s="169">
        <f>SUM(O21:O29)</f>
        <v>3.89</v>
      </c>
      <c r="P20" s="169"/>
      <c r="Q20" s="169">
        <f>SUM(Q21:Q29)</f>
        <v>0</v>
      </c>
      <c r="R20" s="169"/>
      <c r="S20" s="169"/>
      <c r="T20" s="170"/>
      <c r="U20" s="164"/>
      <c r="V20" s="164">
        <f>SUM(V21:V29)</f>
        <v>13.61</v>
      </c>
      <c r="W20" s="164"/>
      <c r="X20" s="164"/>
      <c r="AG20" t="s">
        <v>98</v>
      </c>
    </row>
    <row r="21" spans="1:60" ht="22.5" outlineLevel="1" x14ac:dyDescent="0.2">
      <c r="A21" s="171">
        <v>12</v>
      </c>
      <c r="B21" s="172" t="s">
        <v>129</v>
      </c>
      <c r="C21" s="189" t="s">
        <v>130</v>
      </c>
      <c r="D21" s="173" t="s">
        <v>131</v>
      </c>
      <c r="E21" s="174">
        <v>1.5</v>
      </c>
      <c r="F21" s="175"/>
      <c r="G21" s="176">
        <f>ROUND(E21*F21,2)</f>
        <v>0</v>
      </c>
      <c r="H21" s="175">
        <v>2424.89</v>
      </c>
      <c r="I21" s="176">
        <f>ROUND(E21*H21,2)</f>
        <v>3637.34</v>
      </c>
      <c r="J21" s="175">
        <v>1710.11</v>
      </c>
      <c r="K21" s="176">
        <f>ROUND(E21*J21,2)</f>
        <v>2565.17</v>
      </c>
      <c r="L21" s="176">
        <v>21</v>
      </c>
      <c r="M21" s="176">
        <f>G21*(1+L21/100)</f>
        <v>0</v>
      </c>
      <c r="N21" s="176">
        <v>2.52508</v>
      </c>
      <c r="O21" s="176">
        <f>ROUND(E21*N21,2)</f>
        <v>3.79</v>
      </c>
      <c r="P21" s="176">
        <v>0</v>
      </c>
      <c r="Q21" s="176">
        <f>ROUND(E21*P21,2)</f>
        <v>0</v>
      </c>
      <c r="R21" s="176" t="s">
        <v>132</v>
      </c>
      <c r="S21" s="176" t="s">
        <v>114</v>
      </c>
      <c r="T21" s="177" t="s">
        <v>114</v>
      </c>
      <c r="U21" s="161">
        <v>3.6749999999999998</v>
      </c>
      <c r="V21" s="161">
        <f>ROUND(E21*U21,2)</f>
        <v>5.51</v>
      </c>
      <c r="W21" s="161"/>
      <c r="X21" s="161" t="s">
        <v>133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134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0" t="s">
        <v>135</v>
      </c>
      <c r="D22" s="162"/>
      <c r="E22" s="163">
        <v>1.5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52"/>
      <c r="Z22" s="152"/>
      <c r="AA22" s="152"/>
      <c r="AB22" s="152"/>
      <c r="AC22" s="152"/>
      <c r="AD22" s="152"/>
      <c r="AE22" s="152"/>
      <c r="AF22" s="152"/>
      <c r="AG22" s="152" t="s">
        <v>136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1">
        <v>13</v>
      </c>
      <c r="B23" s="172" t="s">
        <v>137</v>
      </c>
      <c r="C23" s="189" t="s">
        <v>138</v>
      </c>
      <c r="D23" s="173" t="s">
        <v>139</v>
      </c>
      <c r="E23" s="174">
        <v>3</v>
      </c>
      <c r="F23" s="175"/>
      <c r="G23" s="176">
        <f>ROUND(E23*F23,2)</f>
        <v>0</v>
      </c>
      <c r="H23" s="175">
        <v>392.33</v>
      </c>
      <c r="I23" s="176">
        <f>ROUND(E23*H23,2)</f>
        <v>1176.99</v>
      </c>
      <c r="J23" s="175">
        <v>993.67</v>
      </c>
      <c r="K23" s="176">
        <f>ROUND(E23*J23,2)</f>
        <v>2981.01</v>
      </c>
      <c r="L23" s="176">
        <v>21</v>
      </c>
      <c r="M23" s="176">
        <f>G23*(1+L23/100)</f>
        <v>0</v>
      </c>
      <c r="N23" s="176">
        <v>3.2399999999999998E-2</v>
      </c>
      <c r="O23" s="176">
        <f>ROUND(E23*N23,2)</f>
        <v>0.1</v>
      </c>
      <c r="P23" s="176">
        <v>0</v>
      </c>
      <c r="Q23" s="176">
        <f>ROUND(E23*P23,2)</f>
        <v>0</v>
      </c>
      <c r="R23" s="176" t="s">
        <v>132</v>
      </c>
      <c r="S23" s="176" t="s">
        <v>114</v>
      </c>
      <c r="T23" s="177" t="s">
        <v>114</v>
      </c>
      <c r="U23" s="161">
        <v>2.31</v>
      </c>
      <c r="V23" s="161">
        <f>ROUND(E23*U23,2)</f>
        <v>6.93</v>
      </c>
      <c r="W23" s="161"/>
      <c r="X23" s="161" t="s">
        <v>133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134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250" t="s">
        <v>140</v>
      </c>
      <c r="D24" s="251"/>
      <c r="E24" s="251"/>
      <c r="F24" s="251"/>
      <c r="G24" s="25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2"/>
      <c r="Z24" s="152"/>
      <c r="AA24" s="152"/>
      <c r="AB24" s="152"/>
      <c r="AC24" s="152"/>
      <c r="AD24" s="152"/>
      <c r="AE24" s="152"/>
      <c r="AF24" s="152"/>
      <c r="AG24" s="152" t="s">
        <v>141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261" t="s">
        <v>142</v>
      </c>
      <c r="D25" s="262"/>
      <c r="E25" s="262"/>
      <c r="F25" s="262"/>
      <c r="G25" s="262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52"/>
      <c r="Z25" s="152"/>
      <c r="AA25" s="152"/>
      <c r="AB25" s="152"/>
      <c r="AC25" s="152"/>
      <c r="AD25" s="152"/>
      <c r="AE25" s="152"/>
      <c r="AF25" s="152"/>
      <c r="AG25" s="152" t="s">
        <v>143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0" t="s">
        <v>144</v>
      </c>
      <c r="D26" s="162"/>
      <c r="E26" s="163">
        <v>3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2"/>
      <c r="Z26" s="152"/>
      <c r="AA26" s="152"/>
      <c r="AB26" s="152"/>
      <c r="AC26" s="152"/>
      <c r="AD26" s="152"/>
      <c r="AE26" s="152"/>
      <c r="AF26" s="152"/>
      <c r="AG26" s="152" t="s">
        <v>136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1">
        <v>14</v>
      </c>
      <c r="B27" s="172" t="s">
        <v>145</v>
      </c>
      <c r="C27" s="189" t="s">
        <v>146</v>
      </c>
      <c r="D27" s="173" t="s">
        <v>139</v>
      </c>
      <c r="E27" s="174">
        <v>3</v>
      </c>
      <c r="F27" s="175"/>
      <c r="G27" s="176">
        <f>ROUND(E27*F27,2)</f>
        <v>0</v>
      </c>
      <c r="H27" s="175">
        <v>0</v>
      </c>
      <c r="I27" s="176">
        <f>ROUND(E27*H27,2)</f>
        <v>0</v>
      </c>
      <c r="J27" s="175">
        <v>176.5</v>
      </c>
      <c r="K27" s="176">
        <f>ROUND(E27*J27,2)</f>
        <v>529.5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132</v>
      </c>
      <c r="S27" s="176" t="s">
        <v>114</v>
      </c>
      <c r="T27" s="177" t="s">
        <v>114</v>
      </c>
      <c r="U27" s="161">
        <v>0.39</v>
      </c>
      <c r="V27" s="161">
        <f>ROUND(E27*U27,2)</f>
        <v>1.17</v>
      </c>
      <c r="W27" s="161"/>
      <c r="X27" s="161" t="s">
        <v>133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134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250" t="s">
        <v>140</v>
      </c>
      <c r="D28" s="251"/>
      <c r="E28" s="251"/>
      <c r="F28" s="251"/>
      <c r="G28" s="25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141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90" t="s">
        <v>144</v>
      </c>
      <c r="D29" s="162"/>
      <c r="E29" s="163">
        <v>3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2"/>
      <c r="Z29" s="152"/>
      <c r="AA29" s="152"/>
      <c r="AB29" s="152"/>
      <c r="AC29" s="152"/>
      <c r="AD29" s="152"/>
      <c r="AE29" s="152"/>
      <c r="AF29" s="152"/>
      <c r="AG29" s="152" t="s">
        <v>136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x14ac:dyDescent="0.2">
      <c r="A30" s="165" t="s">
        <v>97</v>
      </c>
      <c r="B30" s="166" t="s">
        <v>59</v>
      </c>
      <c r="C30" s="187" t="s">
        <v>60</v>
      </c>
      <c r="D30" s="167"/>
      <c r="E30" s="168"/>
      <c r="F30" s="169"/>
      <c r="G30" s="169">
        <f>SUMIF(AG31:AG32,"&lt;&gt;NOR",G31:G32)</f>
        <v>0</v>
      </c>
      <c r="H30" s="169"/>
      <c r="I30" s="169">
        <f>SUM(I31:I32)</f>
        <v>0</v>
      </c>
      <c r="J30" s="169"/>
      <c r="K30" s="169">
        <f>SUM(K31:K32)</f>
        <v>5196.5</v>
      </c>
      <c r="L30" s="169"/>
      <c r="M30" s="169">
        <f>SUM(M31:M32)</f>
        <v>0</v>
      </c>
      <c r="N30" s="169"/>
      <c r="O30" s="169">
        <f>SUM(O31:O32)</f>
        <v>0</v>
      </c>
      <c r="P30" s="169"/>
      <c r="Q30" s="169">
        <f>SUM(Q31:Q32)</f>
        <v>0</v>
      </c>
      <c r="R30" s="169"/>
      <c r="S30" s="169"/>
      <c r="T30" s="170"/>
      <c r="U30" s="164"/>
      <c r="V30" s="164">
        <f>SUM(V31:V32)</f>
        <v>9</v>
      </c>
      <c r="W30" s="164"/>
      <c r="X30" s="164"/>
      <c r="AG30" t="s">
        <v>98</v>
      </c>
    </row>
    <row r="31" spans="1:60" outlineLevel="1" x14ac:dyDescent="0.2">
      <c r="A31" s="178">
        <v>15</v>
      </c>
      <c r="B31" s="179" t="s">
        <v>147</v>
      </c>
      <c r="C31" s="188" t="s">
        <v>148</v>
      </c>
      <c r="D31" s="180" t="s">
        <v>149</v>
      </c>
      <c r="E31" s="181">
        <v>5</v>
      </c>
      <c r="F31" s="182"/>
      <c r="G31" s="183">
        <f>ROUND(E31*F31,2)</f>
        <v>0</v>
      </c>
      <c r="H31" s="182">
        <v>0</v>
      </c>
      <c r="I31" s="183">
        <f>ROUND(E31*H31,2)</f>
        <v>0</v>
      </c>
      <c r="J31" s="182">
        <v>478.5</v>
      </c>
      <c r="K31" s="183">
        <f>ROUND(E31*J31,2)</f>
        <v>2392.5</v>
      </c>
      <c r="L31" s="183">
        <v>21</v>
      </c>
      <c r="M31" s="183">
        <f>G31*(1+L31/100)</f>
        <v>0</v>
      </c>
      <c r="N31" s="183">
        <v>0</v>
      </c>
      <c r="O31" s="183">
        <f>ROUND(E31*N31,2)</f>
        <v>0</v>
      </c>
      <c r="P31" s="183">
        <v>0</v>
      </c>
      <c r="Q31" s="183">
        <f>ROUND(E31*P31,2)</f>
        <v>0</v>
      </c>
      <c r="R31" s="183"/>
      <c r="S31" s="183" t="s">
        <v>114</v>
      </c>
      <c r="T31" s="184" t="s">
        <v>114</v>
      </c>
      <c r="U31" s="161">
        <v>1</v>
      </c>
      <c r="V31" s="161">
        <f>ROUND(E31*U31,2)</f>
        <v>5</v>
      </c>
      <c r="W31" s="161"/>
      <c r="X31" s="161" t="s">
        <v>133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134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8">
        <v>16</v>
      </c>
      <c r="B32" s="179" t="s">
        <v>150</v>
      </c>
      <c r="C32" s="188" t="s">
        <v>151</v>
      </c>
      <c r="D32" s="180" t="s">
        <v>149</v>
      </c>
      <c r="E32" s="181">
        <v>4</v>
      </c>
      <c r="F32" s="182"/>
      <c r="G32" s="183">
        <f>ROUND(E32*F32,2)</f>
        <v>0</v>
      </c>
      <c r="H32" s="182">
        <v>0</v>
      </c>
      <c r="I32" s="183">
        <f>ROUND(E32*H32,2)</f>
        <v>0</v>
      </c>
      <c r="J32" s="182">
        <v>701</v>
      </c>
      <c r="K32" s="183">
        <f>ROUND(E32*J32,2)</f>
        <v>2804</v>
      </c>
      <c r="L32" s="183">
        <v>21</v>
      </c>
      <c r="M32" s="183">
        <f>G32*(1+L32/100)</f>
        <v>0</v>
      </c>
      <c r="N32" s="183">
        <v>0</v>
      </c>
      <c r="O32" s="183">
        <f>ROUND(E32*N32,2)</f>
        <v>0</v>
      </c>
      <c r="P32" s="183">
        <v>0</v>
      </c>
      <c r="Q32" s="183">
        <f>ROUND(E32*P32,2)</f>
        <v>0</v>
      </c>
      <c r="R32" s="183"/>
      <c r="S32" s="183" t="s">
        <v>114</v>
      </c>
      <c r="T32" s="184" t="s">
        <v>114</v>
      </c>
      <c r="U32" s="161">
        <v>1</v>
      </c>
      <c r="V32" s="161">
        <f>ROUND(E32*U32,2)</f>
        <v>4</v>
      </c>
      <c r="W32" s="161"/>
      <c r="X32" s="161" t="s">
        <v>133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134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x14ac:dyDescent="0.2">
      <c r="A33" s="165" t="s">
        <v>97</v>
      </c>
      <c r="B33" s="166" t="s">
        <v>61</v>
      </c>
      <c r="C33" s="187" t="s">
        <v>62</v>
      </c>
      <c r="D33" s="167"/>
      <c r="E33" s="168"/>
      <c r="F33" s="169"/>
      <c r="G33" s="169">
        <f>SUMIF(AG34:AG47,"&lt;&gt;NOR",G34:G47)</f>
        <v>0</v>
      </c>
      <c r="H33" s="169"/>
      <c r="I33" s="169">
        <f>SUM(I34:I47)</f>
        <v>0</v>
      </c>
      <c r="J33" s="169"/>
      <c r="K33" s="169">
        <f>SUM(K34:K47)</f>
        <v>14523.57</v>
      </c>
      <c r="L33" s="169"/>
      <c r="M33" s="169">
        <f>SUM(M34:M47)</f>
        <v>0</v>
      </c>
      <c r="N33" s="169"/>
      <c r="O33" s="169">
        <f>SUM(O34:O47)</f>
        <v>0</v>
      </c>
      <c r="P33" s="169"/>
      <c r="Q33" s="169">
        <f>SUM(Q34:Q47)</f>
        <v>0</v>
      </c>
      <c r="R33" s="169"/>
      <c r="S33" s="169"/>
      <c r="T33" s="170"/>
      <c r="U33" s="164"/>
      <c r="V33" s="164">
        <f>SUM(V34:V47)</f>
        <v>12.33</v>
      </c>
      <c r="W33" s="164"/>
      <c r="X33" s="164"/>
      <c r="AG33" t="s">
        <v>98</v>
      </c>
    </row>
    <row r="34" spans="1:60" outlineLevel="1" x14ac:dyDescent="0.2">
      <c r="A34" s="171">
        <v>17</v>
      </c>
      <c r="B34" s="172" t="s">
        <v>152</v>
      </c>
      <c r="C34" s="189" t="s">
        <v>153</v>
      </c>
      <c r="D34" s="173" t="s">
        <v>154</v>
      </c>
      <c r="E34" s="174">
        <v>8.34</v>
      </c>
      <c r="F34" s="175"/>
      <c r="G34" s="176">
        <f>ROUND(E34*F34,2)</f>
        <v>0</v>
      </c>
      <c r="H34" s="175">
        <v>0</v>
      </c>
      <c r="I34" s="176">
        <f>ROUND(E34*H34,2)</f>
        <v>0</v>
      </c>
      <c r="J34" s="175">
        <v>302.5</v>
      </c>
      <c r="K34" s="176">
        <f>ROUND(E34*J34,2)</f>
        <v>2522.85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 t="s">
        <v>155</v>
      </c>
      <c r="S34" s="176" t="s">
        <v>114</v>
      </c>
      <c r="T34" s="177" t="s">
        <v>114</v>
      </c>
      <c r="U34" s="161">
        <v>0</v>
      </c>
      <c r="V34" s="161">
        <f>ROUND(E34*U34,2)</f>
        <v>0</v>
      </c>
      <c r="W34" s="161"/>
      <c r="X34" s="161" t="s">
        <v>133</v>
      </c>
      <c r="Y34" s="152"/>
      <c r="Z34" s="152"/>
      <c r="AA34" s="152"/>
      <c r="AB34" s="152"/>
      <c r="AC34" s="152"/>
      <c r="AD34" s="152"/>
      <c r="AE34" s="152"/>
      <c r="AF34" s="152"/>
      <c r="AG34" s="152" t="s">
        <v>134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0" t="s">
        <v>156</v>
      </c>
      <c r="D35" s="162"/>
      <c r="E35" s="163">
        <v>2.16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2"/>
      <c r="Z35" s="152"/>
      <c r="AA35" s="152"/>
      <c r="AB35" s="152"/>
      <c r="AC35" s="152"/>
      <c r="AD35" s="152"/>
      <c r="AE35" s="152"/>
      <c r="AF35" s="152"/>
      <c r="AG35" s="152" t="s">
        <v>136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0" t="s">
        <v>157</v>
      </c>
      <c r="D36" s="162"/>
      <c r="E36" s="163">
        <v>4.68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52"/>
      <c r="Z36" s="152"/>
      <c r="AA36" s="152"/>
      <c r="AB36" s="152"/>
      <c r="AC36" s="152"/>
      <c r="AD36" s="152"/>
      <c r="AE36" s="152"/>
      <c r="AF36" s="152"/>
      <c r="AG36" s="152" t="s">
        <v>136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0" t="s">
        <v>158</v>
      </c>
      <c r="D37" s="162"/>
      <c r="E37" s="163">
        <v>1.5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52"/>
      <c r="Z37" s="152"/>
      <c r="AA37" s="152"/>
      <c r="AB37" s="152"/>
      <c r="AC37" s="152"/>
      <c r="AD37" s="152"/>
      <c r="AE37" s="152"/>
      <c r="AF37" s="152"/>
      <c r="AG37" s="152" t="s">
        <v>136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8">
        <v>18</v>
      </c>
      <c r="B38" s="179" t="s">
        <v>159</v>
      </c>
      <c r="C38" s="188" t="s">
        <v>160</v>
      </c>
      <c r="D38" s="180" t="s">
        <v>131</v>
      </c>
      <c r="E38" s="181">
        <v>14.51</v>
      </c>
      <c r="F38" s="182"/>
      <c r="G38" s="183">
        <f>ROUND(E38*F38,2)</f>
        <v>0</v>
      </c>
      <c r="H38" s="182">
        <v>0</v>
      </c>
      <c r="I38" s="183">
        <f>ROUND(E38*H38,2)</f>
        <v>0</v>
      </c>
      <c r="J38" s="182">
        <v>423</v>
      </c>
      <c r="K38" s="183">
        <f>ROUND(E38*J38,2)</f>
        <v>6137.73</v>
      </c>
      <c r="L38" s="183">
        <v>21</v>
      </c>
      <c r="M38" s="183">
        <f>G38*(1+L38/100)</f>
        <v>0</v>
      </c>
      <c r="N38" s="183">
        <v>0</v>
      </c>
      <c r="O38" s="183">
        <f>ROUND(E38*N38,2)</f>
        <v>0</v>
      </c>
      <c r="P38" s="183">
        <v>0</v>
      </c>
      <c r="Q38" s="183">
        <f>ROUND(E38*P38,2)</f>
        <v>0</v>
      </c>
      <c r="R38" s="183"/>
      <c r="S38" s="183" t="s">
        <v>102</v>
      </c>
      <c r="T38" s="184" t="s">
        <v>161</v>
      </c>
      <c r="U38" s="161">
        <v>0.66</v>
      </c>
      <c r="V38" s="161">
        <f>ROUND(E38*U38,2)</f>
        <v>9.58</v>
      </c>
      <c r="W38" s="161"/>
      <c r="X38" s="161" t="s">
        <v>133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162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1">
        <v>19</v>
      </c>
      <c r="B39" s="172" t="s">
        <v>163</v>
      </c>
      <c r="C39" s="189" t="s">
        <v>164</v>
      </c>
      <c r="D39" s="173" t="s">
        <v>131</v>
      </c>
      <c r="E39" s="174">
        <v>14.51</v>
      </c>
      <c r="F39" s="175"/>
      <c r="G39" s="176">
        <f>ROUND(E39*F39,2)</f>
        <v>0</v>
      </c>
      <c r="H39" s="175">
        <v>0</v>
      </c>
      <c r="I39" s="176">
        <f>ROUND(E39*H39,2)</f>
        <v>0</v>
      </c>
      <c r="J39" s="175">
        <v>282.5</v>
      </c>
      <c r="K39" s="176">
        <f>ROUND(E39*J39,2)</f>
        <v>4099.08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114</v>
      </c>
      <c r="T39" s="177" t="s">
        <v>114</v>
      </c>
      <c r="U39" s="161">
        <v>0</v>
      </c>
      <c r="V39" s="161">
        <f>ROUND(E39*U39,2)</f>
        <v>0</v>
      </c>
      <c r="W39" s="161"/>
      <c r="X39" s="161" t="s">
        <v>133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162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0" t="s">
        <v>165</v>
      </c>
      <c r="D40" s="162"/>
      <c r="E40" s="163">
        <v>9.8000000000000007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2"/>
      <c r="Z40" s="152"/>
      <c r="AA40" s="152"/>
      <c r="AB40" s="152"/>
      <c r="AC40" s="152"/>
      <c r="AD40" s="152"/>
      <c r="AE40" s="152"/>
      <c r="AF40" s="152"/>
      <c r="AG40" s="152" t="s">
        <v>136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90" t="s">
        <v>166</v>
      </c>
      <c r="D41" s="162"/>
      <c r="E41" s="163">
        <v>0.69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2"/>
      <c r="Z41" s="152"/>
      <c r="AA41" s="152"/>
      <c r="AB41" s="152"/>
      <c r="AC41" s="152"/>
      <c r="AD41" s="152"/>
      <c r="AE41" s="152"/>
      <c r="AF41" s="152"/>
      <c r="AG41" s="152" t="s">
        <v>136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0" t="s">
        <v>167</v>
      </c>
      <c r="D42" s="162"/>
      <c r="E42" s="163">
        <v>1.02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2"/>
      <c r="Z42" s="152"/>
      <c r="AA42" s="152"/>
      <c r="AB42" s="152"/>
      <c r="AC42" s="152"/>
      <c r="AD42" s="152"/>
      <c r="AE42" s="152"/>
      <c r="AF42" s="152"/>
      <c r="AG42" s="152" t="s">
        <v>136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0" t="s">
        <v>168</v>
      </c>
      <c r="D43" s="162"/>
      <c r="E43" s="163">
        <v>3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2"/>
      <c r="Z43" s="152"/>
      <c r="AA43" s="152"/>
      <c r="AB43" s="152"/>
      <c r="AC43" s="152"/>
      <c r="AD43" s="152"/>
      <c r="AE43" s="152"/>
      <c r="AF43" s="152"/>
      <c r="AG43" s="152" t="s">
        <v>136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1">
        <v>20</v>
      </c>
      <c r="B44" s="172" t="s">
        <v>169</v>
      </c>
      <c r="C44" s="189" t="s">
        <v>170</v>
      </c>
      <c r="D44" s="173" t="s">
        <v>131</v>
      </c>
      <c r="E44" s="174">
        <v>4.17</v>
      </c>
      <c r="F44" s="175"/>
      <c r="G44" s="176">
        <f>ROUND(E44*F44,2)</f>
        <v>0</v>
      </c>
      <c r="H44" s="175">
        <v>0</v>
      </c>
      <c r="I44" s="176">
        <f>ROUND(E44*H44,2)</f>
        <v>0</v>
      </c>
      <c r="J44" s="175">
        <v>423</v>
      </c>
      <c r="K44" s="176">
        <f>ROUND(E44*J44,2)</f>
        <v>1763.91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/>
      <c r="S44" s="176" t="s">
        <v>114</v>
      </c>
      <c r="T44" s="177" t="s">
        <v>114</v>
      </c>
      <c r="U44" s="161">
        <v>0.66</v>
      </c>
      <c r="V44" s="161">
        <f>ROUND(E44*U44,2)</f>
        <v>2.75</v>
      </c>
      <c r="W44" s="161"/>
      <c r="X44" s="161" t="s">
        <v>133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162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0" t="s">
        <v>171</v>
      </c>
      <c r="D45" s="162"/>
      <c r="E45" s="163">
        <v>1.08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2"/>
      <c r="Z45" s="152"/>
      <c r="AA45" s="152"/>
      <c r="AB45" s="152"/>
      <c r="AC45" s="152"/>
      <c r="AD45" s="152"/>
      <c r="AE45" s="152"/>
      <c r="AF45" s="152"/>
      <c r="AG45" s="152" t="s">
        <v>136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0" t="s">
        <v>172</v>
      </c>
      <c r="D46" s="162"/>
      <c r="E46" s="163">
        <v>2.34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2"/>
      <c r="Z46" s="152"/>
      <c r="AA46" s="152"/>
      <c r="AB46" s="152"/>
      <c r="AC46" s="152"/>
      <c r="AD46" s="152"/>
      <c r="AE46" s="152"/>
      <c r="AF46" s="152"/>
      <c r="AG46" s="152" t="s">
        <v>136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0" t="s">
        <v>173</v>
      </c>
      <c r="D47" s="162"/>
      <c r="E47" s="163">
        <v>0.75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2"/>
      <c r="Z47" s="152"/>
      <c r="AA47" s="152"/>
      <c r="AB47" s="152"/>
      <c r="AC47" s="152"/>
      <c r="AD47" s="152"/>
      <c r="AE47" s="152"/>
      <c r="AF47" s="152"/>
      <c r="AG47" s="152" t="s">
        <v>136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x14ac:dyDescent="0.2">
      <c r="A48" s="165" t="s">
        <v>97</v>
      </c>
      <c r="B48" s="166" t="s">
        <v>63</v>
      </c>
      <c r="C48" s="187" t="s">
        <v>64</v>
      </c>
      <c r="D48" s="167"/>
      <c r="E48" s="168"/>
      <c r="F48" s="169"/>
      <c r="G48" s="169">
        <f>SUMIF(AG49:AG49,"&lt;&gt;NOR",G49:G49)</f>
        <v>0</v>
      </c>
      <c r="H48" s="169"/>
      <c r="I48" s="169">
        <f>SUM(I49:I49)</f>
        <v>0</v>
      </c>
      <c r="J48" s="169"/>
      <c r="K48" s="169">
        <f>SUM(K49:K49)</f>
        <v>5881.25</v>
      </c>
      <c r="L48" s="169"/>
      <c r="M48" s="169">
        <f>SUM(M49:M49)</f>
        <v>0</v>
      </c>
      <c r="N48" s="169"/>
      <c r="O48" s="169">
        <f>SUM(O49:O49)</f>
        <v>0</v>
      </c>
      <c r="P48" s="169"/>
      <c r="Q48" s="169">
        <f>SUM(Q49:Q49)</f>
        <v>0</v>
      </c>
      <c r="R48" s="169"/>
      <c r="S48" s="169"/>
      <c r="T48" s="170"/>
      <c r="U48" s="164"/>
      <c r="V48" s="164">
        <f>SUM(V49:V49)</f>
        <v>0</v>
      </c>
      <c r="W48" s="164"/>
      <c r="X48" s="164"/>
      <c r="AG48" t="s">
        <v>98</v>
      </c>
    </row>
    <row r="49" spans="1:60" outlineLevel="1" x14ac:dyDescent="0.2">
      <c r="A49" s="178">
        <v>21</v>
      </c>
      <c r="B49" s="179" t="s">
        <v>43</v>
      </c>
      <c r="C49" s="188" t="s">
        <v>174</v>
      </c>
      <c r="D49" s="180" t="s">
        <v>175</v>
      </c>
      <c r="E49" s="181">
        <v>1</v>
      </c>
      <c r="F49" s="182"/>
      <c r="G49" s="183">
        <f>ROUND(E49*F49,2)</f>
        <v>0</v>
      </c>
      <c r="H49" s="182">
        <v>0</v>
      </c>
      <c r="I49" s="183">
        <f>ROUND(E49*H49,2)</f>
        <v>0</v>
      </c>
      <c r="J49" s="182">
        <v>5881.25</v>
      </c>
      <c r="K49" s="183">
        <f>ROUND(E49*J49,2)</f>
        <v>5881.25</v>
      </c>
      <c r="L49" s="183">
        <v>21</v>
      </c>
      <c r="M49" s="183">
        <f>G49*(1+L49/100)</f>
        <v>0</v>
      </c>
      <c r="N49" s="183">
        <v>0</v>
      </c>
      <c r="O49" s="183">
        <f>ROUND(E49*N49,2)</f>
        <v>0</v>
      </c>
      <c r="P49" s="183">
        <v>0</v>
      </c>
      <c r="Q49" s="183">
        <f>ROUND(E49*P49,2)</f>
        <v>0</v>
      </c>
      <c r="R49" s="183"/>
      <c r="S49" s="183" t="s">
        <v>102</v>
      </c>
      <c r="T49" s="184" t="s">
        <v>161</v>
      </c>
      <c r="U49" s="161">
        <v>0</v>
      </c>
      <c r="V49" s="161">
        <f>ROUND(E49*U49,2)</f>
        <v>0</v>
      </c>
      <c r="W49" s="161"/>
      <c r="X49" s="161" t="s">
        <v>176</v>
      </c>
      <c r="Y49" s="152"/>
      <c r="Z49" s="152"/>
      <c r="AA49" s="152"/>
      <c r="AB49" s="152"/>
      <c r="AC49" s="152"/>
      <c r="AD49" s="152"/>
      <c r="AE49" s="152"/>
      <c r="AF49" s="152"/>
      <c r="AG49" s="152" t="s">
        <v>177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x14ac:dyDescent="0.2">
      <c r="A50" s="165" t="s">
        <v>97</v>
      </c>
      <c r="B50" s="166" t="s">
        <v>65</v>
      </c>
      <c r="C50" s="187" t="s">
        <v>66</v>
      </c>
      <c r="D50" s="167"/>
      <c r="E50" s="168"/>
      <c r="F50" s="169"/>
      <c r="G50" s="169">
        <f>SUMIF(AG51:AG67,"&lt;&gt;NOR",G51:G67)</f>
        <v>0</v>
      </c>
      <c r="H50" s="169"/>
      <c r="I50" s="169">
        <f>SUM(I51:I67)</f>
        <v>7403.27</v>
      </c>
      <c r="J50" s="169"/>
      <c r="K50" s="169">
        <f>SUM(K51:K67)</f>
        <v>53235.630000000005</v>
      </c>
      <c r="L50" s="169"/>
      <c r="M50" s="169">
        <f>SUM(M51:M67)</f>
        <v>0</v>
      </c>
      <c r="N50" s="169"/>
      <c r="O50" s="169">
        <f>SUM(O51:O67)</f>
        <v>0.19</v>
      </c>
      <c r="P50" s="169"/>
      <c r="Q50" s="169">
        <f>SUM(Q51:Q67)</f>
        <v>0</v>
      </c>
      <c r="R50" s="169"/>
      <c r="S50" s="169"/>
      <c r="T50" s="170"/>
      <c r="U50" s="164"/>
      <c r="V50" s="164">
        <f>SUM(V51:V67)</f>
        <v>107.24000000000002</v>
      </c>
      <c r="W50" s="164"/>
      <c r="X50" s="164"/>
      <c r="AG50" t="s">
        <v>98</v>
      </c>
    </row>
    <row r="51" spans="1:60" outlineLevel="1" x14ac:dyDescent="0.2">
      <c r="A51" s="178">
        <v>22</v>
      </c>
      <c r="B51" s="179" t="s">
        <v>178</v>
      </c>
      <c r="C51" s="188" t="s">
        <v>179</v>
      </c>
      <c r="D51" s="180" t="s">
        <v>112</v>
      </c>
      <c r="E51" s="181">
        <v>176</v>
      </c>
      <c r="F51" s="182"/>
      <c r="G51" s="183">
        <f t="shared" ref="G51:G56" si="7">ROUND(E51*F51,2)</f>
        <v>0</v>
      </c>
      <c r="H51" s="182">
        <v>0</v>
      </c>
      <c r="I51" s="183">
        <f t="shared" ref="I51:I56" si="8">ROUND(E51*H51,2)</f>
        <v>0</v>
      </c>
      <c r="J51" s="182">
        <v>55.5</v>
      </c>
      <c r="K51" s="183">
        <f t="shared" ref="K51:K56" si="9">ROUND(E51*J51,2)</f>
        <v>9768</v>
      </c>
      <c r="L51" s="183">
        <v>21</v>
      </c>
      <c r="M51" s="183">
        <f t="shared" ref="M51:M56" si="10">G51*(1+L51/100)</f>
        <v>0</v>
      </c>
      <c r="N51" s="183">
        <v>0</v>
      </c>
      <c r="O51" s="183">
        <f t="shared" ref="O51:O56" si="11">ROUND(E51*N51,2)</f>
        <v>0</v>
      </c>
      <c r="P51" s="183">
        <v>0</v>
      </c>
      <c r="Q51" s="183">
        <f t="shared" ref="Q51:Q56" si="12">ROUND(E51*P51,2)</f>
        <v>0</v>
      </c>
      <c r="R51" s="183" t="s">
        <v>65</v>
      </c>
      <c r="S51" s="183" t="s">
        <v>114</v>
      </c>
      <c r="T51" s="184" t="s">
        <v>114</v>
      </c>
      <c r="U51" s="161">
        <v>0.11600000000000001</v>
      </c>
      <c r="V51" s="161">
        <f t="shared" ref="V51:V56" si="13">ROUND(E51*U51,2)</f>
        <v>20.420000000000002</v>
      </c>
      <c r="W51" s="161"/>
      <c r="X51" s="161" t="s">
        <v>133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134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8">
        <v>23</v>
      </c>
      <c r="B52" s="179" t="s">
        <v>180</v>
      </c>
      <c r="C52" s="188" t="s">
        <v>181</v>
      </c>
      <c r="D52" s="180" t="s">
        <v>112</v>
      </c>
      <c r="E52" s="181">
        <v>27</v>
      </c>
      <c r="F52" s="182"/>
      <c r="G52" s="183">
        <f t="shared" si="7"/>
        <v>0</v>
      </c>
      <c r="H52" s="182">
        <v>0</v>
      </c>
      <c r="I52" s="183">
        <f t="shared" si="8"/>
        <v>0</v>
      </c>
      <c r="J52" s="182">
        <v>121</v>
      </c>
      <c r="K52" s="183">
        <f t="shared" si="9"/>
        <v>3267</v>
      </c>
      <c r="L52" s="183">
        <v>21</v>
      </c>
      <c r="M52" s="183">
        <f t="shared" si="10"/>
        <v>0</v>
      </c>
      <c r="N52" s="183">
        <v>0</v>
      </c>
      <c r="O52" s="183">
        <f t="shared" si="11"/>
        <v>0</v>
      </c>
      <c r="P52" s="183">
        <v>0</v>
      </c>
      <c r="Q52" s="183">
        <f t="shared" si="12"/>
        <v>0</v>
      </c>
      <c r="R52" s="183" t="s">
        <v>65</v>
      </c>
      <c r="S52" s="183" t="s">
        <v>114</v>
      </c>
      <c r="T52" s="184" t="s">
        <v>114</v>
      </c>
      <c r="U52" s="161">
        <v>0.25</v>
      </c>
      <c r="V52" s="161">
        <f t="shared" si="13"/>
        <v>6.75</v>
      </c>
      <c r="W52" s="161"/>
      <c r="X52" s="161" t="s">
        <v>133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134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78">
        <v>24</v>
      </c>
      <c r="B53" s="179" t="s">
        <v>182</v>
      </c>
      <c r="C53" s="188" t="s">
        <v>183</v>
      </c>
      <c r="D53" s="180" t="s">
        <v>107</v>
      </c>
      <c r="E53" s="181">
        <v>10</v>
      </c>
      <c r="F53" s="182"/>
      <c r="G53" s="183">
        <f t="shared" si="7"/>
        <v>0</v>
      </c>
      <c r="H53" s="182">
        <v>0</v>
      </c>
      <c r="I53" s="183">
        <f t="shared" si="8"/>
        <v>0</v>
      </c>
      <c r="J53" s="182">
        <v>24.2</v>
      </c>
      <c r="K53" s="183">
        <f t="shared" si="9"/>
        <v>242</v>
      </c>
      <c r="L53" s="183">
        <v>21</v>
      </c>
      <c r="M53" s="183">
        <f t="shared" si="10"/>
        <v>0</v>
      </c>
      <c r="N53" s="183">
        <v>0</v>
      </c>
      <c r="O53" s="183">
        <f t="shared" si="11"/>
        <v>0</v>
      </c>
      <c r="P53" s="183">
        <v>0</v>
      </c>
      <c r="Q53" s="183">
        <f t="shared" si="12"/>
        <v>0</v>
      </c>
      <c r="R53" s="183" t="s">
        <v>65</v>
      </c>
      <c r="S53" s="183" t="s">
        <v>114</v>
      </c>
      <c r="T53" s="184" t="s">
        <v>114</v>
      </c>
      <c r="U53" s="161">
        <v>5.0500000000000003E-2</v>
      </c>
      <c r="V53" s="161">
        <f t="shared" si="13"/>
        <v>0.51</v>
      </c>
      <c r="W53" s="161"/>
      <c r="X53" s="161" t="s">
        <v>133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162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78">
        <v>25</v>
      </c>
      <c r="B54" s="179" t="s">
        <v>184</v>
      </c>
      <c r="C54" s="188" t="s">
        <v>185</v>
      </c>
      <c r="D54" s="180" t="s">
        <v>107</v>
      </c>
      <c r="E54" s="181">
        <v>12</v>
      </c>
      <c r="F54" s="182"/>
      <c r="G54" s="183">
        <f t="shared" si="7"/>
        <v>0</v>
      </c>
      <c r="H54" s="182">
        <v>0</v>
      </c>
      <c r="I54" s="183">
        <f t="shared" si="8"/>
        <v>0</v>
      </c>
      <c r="J54" s="182">
        <v>39.299999999999997</v>
      </c>
      <c r="K54" s="183">
        <f t="shared" si="9"/>
        <v>471.6</v>
      </c>
      <c r="L54" s="183">
        <v>21</v>
      </c>
      <c r="M54" s="183">
        <f t="shared" si="10"/>
        <v>0</v>
      </c>
      <c r="N54" s="183">
        <v>0</v>
      </c>
      <c r="O54" s="183">
        <f t="shared" si="11"/>
        <v>0</v>
      </c>
      <c r="P54" s="183">
        <v>0</v>
      </c>
      <c r="Q54" s="183">
        <f t="shared" si="12"/>
        <v>0</v>
      </c>
      <c r="R54" s="183" t="s">
        <v>65</v>
      </c>
      <c r="S54" s="183" t="s">
        <v>114</v>
      </c>
      <c r="T54" s="184" t="s">
        <v>114</v>
      </c>
      <c r="U54" s="161">
        <v>8.2170000000000007E-2</v>
      </c>
      <c r="V54" s="161">
        <f t="shared" si="13"/>
        <v>0.99</v>
      </c>
      <c r="W54" s="161"/>
      <c r="X54" s="161" t="s">
        <v>133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162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8">
        <v>26</v>
      </c>
      <c r="B55" s="179" t="s">
        <v>186</v>
      </c>
      <c r="C55" s="188" t="s">
        <v>187</v>
      </c>
      <c r="D55" s="180" t="s">
        <v>107</v>
      </c>
      <c r="E55" s="181">
        <v>5</v>
      </c>
      <c r="F55" s="182"/>
      <c r="G55" s="183">
        <f t="shared" si="7"/>
        <v>0</v>
      </c>
      <c r="H55" s="182">
        <v>0</v>
      </c>
      <c r="I55" s="183">
        <f t="shared" si="8"/>
        <v>0</v>
      </c>
      <c r="J55" s="182">
        <v>548</v>
      </c>
      <c r="K55" s="183">
        <f t="shared" si="9"/>
        <v>2740</v>
      </c>
      <c r="L55" s="183">
        <v>21</v>
      </c>
      <c r="M55" s="183">
        <f t="shared" si="10"/>
        <v>0</v>
      </c>
      <c r="N55" s="183">
        <v>0</v>
      </c>
      <c r="O55" s="183">
        <f t="shared" si="11"/>
        <v>0</v>
      </c>
      <c r="P55" s="183">
        <v>0</v>
      </c>
      <c r="Q55" s="183">
        <f t="shared" si="12"/>
        <v>0</v>
      </c>
      <c r="R55" s="183" t="s">
        <v>65</v>
      </c>
      <c r="S55" s="183" t="s">
        <v>114</v>
      </c>
      <c r="T55" s="184" t="s">
        <v>114</v>
      </c>
      <c r="U55" s="161">
        <v>1.1439999999999999</v>
      </c>
      <c r="V55" s="161">
        <f t="shared" si="13"/>
        <v>5.72</v>
      </c>
      <c r="W55" s="161"/>
      <c r="X55" s="161" t="s">
        <v>133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134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ht="22.5" outlineLevel="1" x14ac:dyDescent="0.2">
      <c r="A56" s="171">
        <v>27</v>
      </c>
      <c r="B56" s="172" t="s">
        <v>188</v>
      </c>
      <c r="C56" s="189" t="s">
        <v>189</v>
      </c>
      <c r="D56" s="173" t="s">
        <v>112</v>
      </c>
      <c r="E56" s="174">
        <v>185</v>
      </c>
      <c r="F56" s="175"/>
      <c r="G56" s="176">
        <f t="shared" si="7"/>
        <v>0</v>
      </c>
      <c r="H56" s="175">
        <v>39.409999999999997</v>
      </c>
      <c r="I56" s="176">
        <f t="shared" si="8"/>
        <v>7290.85</v>
      </c>
      <c r="J56" s="175">
        <v>76.59</v>
      </c>
      <c r="K56" s="176">
        <f t="shared" si="9"/>
        <v>14169.15</v>
      </c>
      <c r="L56" s="176">
        <v>21</v>
      </c>
      <c r="M56" s="176">
        <f t="shared" si="10"/>
        <v>0</v>
      </c>
      <c r="N56" s="176">
        <v>1.0499999999999999E-3</v>
      </c>
      <c r="O56" s="176">
        <f t="shared" si="11"/>
        <v>0.19</v>
      </c>
      <c r="P56" s="176">
        <v>0</v>
      </c>
      <c r="Q56" s="176">
        <f t="shared" si="12"/>
        <v>0</v>
      </c>
      <c r="R56" s="176" t="s">
        <v>65</v>
      </c>
      <c r="S56" s="176" t="s">
        <v>114</v>
      </c>
      <c r="T56" s="177" t="s">
        <v>114</v>
      </c>
      <c r="U56" s="161">
        <v>0.16</v>
      </c>
      <c r="V56" s="161">
        <f t="shared" si="13"/>
        <v>29.6</v>
      </c>
      <c r="W56" s="161"/>
      <c r="X56" s="161" t="s">
        <v>133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134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252" t="s">
        <v>190</v>
      </c>
      <c r="D57" s="253"/>
      <c r="E57" s="253"/>
      <c r="F57" s="253"/>
      <c r="G57" s="253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52"/>
      <c r="Z57" s="152"/>
      <c r="AA57" s="152"/>
      <c r="AB57" s="152"/>
      <c r="AC57" s="152"/>
      <c r="AD57" s="152"/>
      <c r="AE57" s="152"/>
      <c r="AF57" s="152"/>
      <c r="AG57" s="152" t="s">
        <v>143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8">
        <v>28</v>
      </c>
      <c r="B58" s="179" t="s">
        <v>191</v>
      </c>
      <c r="C58" s="188" t="s">
        <v>192</v>
      </c>
      <c r="D58" s="180" t="s">
        <v>112</v>
      </c>
      <c r="E58" s="181">
        <v>2</v>
      </c>
      <c r="F58" s="182"/>
      <c r="G58" s="183">
        <f>ROUND(E58*F58,2)</f>
        <v>0</v>
      </c>
      <c r="H58" s="182">
        <v>37.46</v>
      </c>
      <c r="I58" s="183">
        <f>ROUND(E58*H58,2)</f>
        <v>74.92</v>
      </c>
      <c r="J58" s="182">
        <v>22.34</v>
      </c>
      <c r="K58" s="183">
        <f>ROUND(E58*J58,2)</f>
        <v>44.68</v>
      </c>
      <c r="L58" s="183">
        <v>21</v>
      </c>
      <c r="M58" s="183">
        <f>G58*(1+L58/100)</f>
        <v>0</v>
      </c>
      <c r="N58" s="183">
        <v>2.0000000000000001E-4</v>
      </c>
      <c r="O58" s="183">
        <f>ROUND(E58*N58,2)</f>
        <v>0</v>
      </c>
      <c r="P58" s="183">
        <v>0</v>
      </c>
      <c r="Q58" s="183">
        <f>ROUND(E58*P58,2)</f>
        <v>0</v>
      </c>
      <c r="R58" s="183" t="s">
        <v>65</v>
      </c>
      <c r="S58" s="183" t="s">
        <v>114</v>
      </c>
      <c r="T58" s="184" t="s">
        <v>114</v>
      </c>
      <c r="U58" s="161">
        <v>0.05</v>
      </c>
      <c r="V58" s="161">
        <f>ROUND(E58*U58,2)</f>
        <v>0.1</v>
      </c>
      <c r="W58" s="161"/>
      <c r="X58" s="161" t="s">
        <v>133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134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8">
        <v>29</v>
      </c>
      <c r="B59" s="179" t="s">
        <v>193</v>
      </c>
      <c r="C59" s="188" t="s">
        <v>194</v>
      </c>
      <c r="D59" s="180" t="s">
        <v>112</v>
      </c>
      <c r="E59" s="181">
        <v>28</v>
      </c>
      <c r="F59" s="182"/>
      <c r="G59" s="183">
        <f>ROUND(E59*F59,2)</f>
        <v>0</v>
      </c>
      <c r="H59" s="182">
        <v>0</v>
      </c>
      <c r="I59" s="183">
        <f>ROUND(E59*H59,2)</f>
        <v>0</v>
      </c>
      <c r="J59" s="182">
        <v>24.4</v>
      </c>
      <c r="K59" s="183">
        <f>ROUND(E59*J59,2)</f>
        <v>683.2</v>
      </c>
      <c r="L59" s="183">
        <v>21</v>
      </c>
      <c r="M59" s="183">
        <f>G59*(1+L59/100)</f>
        <v>0</v>
      </c>
      <c r="N59" s="183">
        <v>0</v>
      </c>
      <c r="O59" s="183">
        <f>ROUND(E59*N59,2)</f>
        <v>0</v>
      </c>
      <c r="P59" s="183">
        <v>0</v>
      </c>
      <c r="Q59" s="183">
        <f>ROUND(E59*P59,2)</f>
        <v>0</v>
      </c>
      <c r="R59" s="183" t="s">
        <v>65</v>
      </c>
      <c r="S59" s="183" t="s">
        <v>114</v>
      </c>
      <c r="T59" s="184" t="s">
        <v>114</v>
      </c>
      <c r="U59" s="161">
        <v>5.0959999999999998E-2</v>
      </c>
      <c r="V59" s="161">
        <f>ROUND(E59*U59,2)</f>
        <v>1.43</v>
      </c>
      <c r="W59" s="161"/>
      <c r="X59" s="161" t="s">
        <v>133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134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8">
        <v>30</v>
      </c>
      <c r="B60" s="179" t="s">
        <v>195</v>
      </c>
      <c r="C60" s="188" t="s">
        <v>196</v>
      </c>
      <c r="D60" s="180" t="s">
        <v>112</v>
      </c>
      <c r="E60" s="181">
        <v>224</v>
      </c>
      <c r="F60" s="182"/>
      <c r="G60" s="183">
        <f>ROUND(E60*F60,2)</f>
        <v>0</v>
      </c>
      <c r="H60" s="182">
        <v>0</v>
      </c>
      <c r="I60" s="183">
        <f>ROUND(E60*H60,2)</f>
        <v>0</v>
      </c>
      <c r="J60" s="182">
        <v>35.5</v>
      </c>
      <c r="K60" s="183">
        <f>ROUND(E60*J60,2)</f>
        <v>7952</v>
      </c>
      <c r="L60" s="183">
        <v>21</v>
      </c>
      <c r="M60" s="183">
        <f>G60*(1+L60/100)</f>
        <v>0</v>
      </c>
      <c r="N60" s="183">
        <v>0</v>
      </c>
      <c r="O60" s="183">
        <f>ROUND(E60*N60,2)</f>
        <v>0</v>
      </c>
      <c r="P60" s="183">
        <v>0</v>
      </c>
      <c r="Q60" s="183">
        <f>ROUND(E60*P60,2)</f>
        <v>0</v>
      </c>
      <c r="R60" s="183" t="s">
        <v>65</v>
      </c>
      <c r="S60" s="183" t="s">
        <v>114</v>
      </c>
      <c r="T60" s="184" t="s">
        <v>114</v>
      </c>
      <c r="U60" s="161">
        <v>7.4060000000000001E-2</v>
      </c>
      <c r="V60" s="161">
        <f>ROUND(E60*U60,2)</f>
        <v>16.59</v>
      </c>
      <c r="W60" s="161"/>
      <c r="X60" s="161" t="s">
        <v>133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134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2.5" outlineLevel="1" x14ac:dyDescent="0.2">
      <c r="A61" s="178">
        <v>31</v>
      </c>
      <c r="B61" s="179" t="s">
        <v>197</v>
      </c>
      <c r="C61" s="188" t="s">
        <v>198</v>
      </c>
      <c r="D61" s="180" t="s">
        <v>107</v>
      </c>
      <c r="E61" s="181">
        <v>5</v>
      </c>
      <c r="F61" s="182"/>
      <c r="G61" s="183">
        <f>ROUND(E61*F61,2)</f>
        <v>0</v>
      </c>
      <c r="H61" s="182">
        <v>0</v>
      </c>
      <c r="I61" s="183">
        <f>ROUND(E61*H61,2)</f>
        <v>0</v>
      </c>
      <c r="J61" s="182">
        <v>116</v>
      </c>
      <c r="K61" s="183">
        <f>ROUND(E61*J61,2)</f>
        <v>580</v>
      </c>
      <c r="L61" s="183">
        <v>21</v>
      </c>
      <c r="M61" s="183">
        <f>G61*(1+L61/100)</f>
        <v>0</v>
      </c>
      <c r="N61" s="183">
        <v>0</v>
      </c>
      <c r="O61" s="183">
        <f>ROUND(E61*N61,2)</f>
        <v>0</v>
      </c>
      <c r="P61" s="183">
        <v>0</v>
      </c>
      <c r="Q61" s="183">
        <f>ROUND(E61*P61,2)</f>
        <v>0</v>
      </c>
      <c r="R61" s="183"/>
      <c r="S61" s="183" t="s">
        <v>114</v>
      </c>
      <c r="T61" s="184" t="s">
        <v>114</v>
      </c>
      <c r="U61" s="161">
        <v>0.24</v>
      </c>
      <c r="V61" s="161">
        <f>ROUND(E61*U61,2)</f>
        <v>1.2</v>
      </c>
      <c r="W61" s="161"/>
      <c r="X61" s="161" t="s">
        <v>133</v>
      </c>
      <c r="Y61" s="152"/>
      <c r="Z61" s="152"/>
      <c r="AA61" s="152"/>
      <c r="AB61" s="152"/>
      <c r="AC61" s="152"/>
      <c r="AD61" s="152"/>
      <c r="AE61" s="152"/>
      <c r="AF61" s="152"/>
      <c r="AG61" s="152" t="s">
        <v>162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1">
        <v>32</v>
      </c>
      <c r="B62" s="172" t="s">
        <v>199</v>
      </c>
      <c r="C62" s="189" t="s">
        <v>200</v>
      </c>
      <c r="D62" s="173" t="s">
        <v>107</v>
      </c>
      <c r="E62" s="174">
        <v>5</v>
      </c>
      <c r="F62" s="175"/>
      <c r="G62" s="176">
        <f>ROUND(E62*F62,2)</f>
        <v>0</v>
      </c>
      <c r="H62" s="175">
        <v>0</v>
      </c>
      <c r="I62" s="176">
        <f>ROUND(E62*H62,2)</f>
        <v>0</v>
      </c>
      <c r="J62" s="175">
        <v>1636</v>
      </c>
      <c r="K62" s="176">
        <f>ROUND(E62*J62,2)</f>
        <v>8180</v>
      </c>
      <c r="L62" s="176">
        <v>21</v>
      </c>
      <c r="M62" s="176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6"/>
      <c r="S62" s="176" t="s">
        <v>114</v>
      </c>
      <c r="T62" s="177" t="s">
        <v>114</v>
      </c>
      <c r="U62" s="161">
        <v>3.42</v>
      </c>
      <c r="V62" s="161">
        <f>ROUND(E62*U62,2)</f>
        <v>17.100000000000001</v>
      </c>
      <c r="W62" s="161"/>
      <c r="X62" s="161" t="s">
        <v>133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134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252" t="s">
        <v>201</v>
      </c>
      <c r="D63" s="253"/>
      <c r="E63" s="253"/>
      <c r="F63" s="253"/>
      <c r="G63" s="253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52"/>
      <c r="Z63" s="152"/>
      <c r="AA63" s="152"/>
      <c r="AB63" s="152"/>
      <c r="AC63" s="152"/>
      <c r="AD63" s="152"/>
      <c r="AE63" s="152"/>
      <c r="AF63" s="152"/>
      <c r="AG63" s="152" t="s">
        <v>143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71">
        <v>33</v>
      </c>
      <c r="B64" s="172" t="s">
        <v>202</v>
      </c>
      <c r="C64" s="189" t="s">
        <v>203</v>
      </c>
      <c r="D64" s="173" t="s">
        <v>107</v>
      </c>
      <c r="E64" s="174">
        <v>5</v>
      </c>
      <c r="F64" s="175"/>
      <c r="G64" s="176">
        <f>ROUND(E64*F64,2)</f>
        <v>0</v>
      </c>
      <c r="H64" s="175">
        <v>0</v>
      </c>
      <c r="I64" s="176">
        <f>ROUND(E64*H64,2)</f>
        <v>0</v>
      </c>
      <c r="J64" s="175">
        <v>654</v>
      </c>
      <c r="K64" s="176">
        <f>ROUND(E64*J64,2)</f>
        <v>3270</v>
      </c>
      <c r="L64" s="176">
        <v>21</v>
      </c>
      <c r="M64" s="176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6"/>
      <c r="S64" s="176" t="s">
        <v>114</v>
      </c>
      <c r="T64" s="177" t="s">
        <v>114</v>
      </c>
      <c r="U64" s="161">
        <v>1.3666700000000001</v>
      </c>
      <c r="V64" s="161">
        <f>ROUND(E64*U64,2)</f>
        <v>6.83</v>
      </c>
      <c r="W64" s="161"/>
      <c r="X64" s="161" t="s">
        <v>133</v>
      </c>
      <c r="Y64" s="152"/>
      <c r="Z64" s="152"/>
      <c r="AA64" s="152"/>
      <c r="AB64" s="152"/>
      <c r="AC64" s="152"/>
      <c r="AD64" s="152"/>
      <c r="AE64" s="152"/>
      <c r="AF64" s="152"/>
      <c r="AG64" s="152" t="s">
        <v>162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2.5" outlineLevel="1" x14ac:dyDescent="0.2">
      <c r="A65" s="159"/>
      <c r="B65" s="160"/>
      <c r="C65" s="252" t="s">
        <v>204</v>
      </c>
      <c r="D65" s="253"/>
      <c r="E65" s="253"/>
      <c r="F65" s="253"/>
      <c r="G65" s="253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52"/>
      <c r="Z65" s="152"/>
      <c r="AA65" s="152"/>
      <c r="AB65" s="152"/>
      <c r="AC65" s="152"/>
      <c r="AD65" s="152"/>
      <c r="AE65" s="152"/>
      <c r="AF65" s="152"/>
      <c r="AG65" s="152" t="s">
        <v>143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85" t="str">
        <f>C65</f>
        <v>Montáž stožárové rozvodnice, montáže kabelu mezi rozvodnicí a vlastním svítidlem včetně jeho ukončení a zapojení v rozvodnici. U stožárů typu Ž je v položce zakalkulováno i zapojení dotykové spojky.</v>
      </c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78">
        <v>34</v>
      </c>
      <c r="B66" s="179" t="s">
        <v>205</v>
      </c>
      <c r="C66" s="188" t="s">
        <v>206</v>
      </c>
      <c r="D66" s="180" t="s">
        <v>112</v>
      </c>
      <c r="E66" s="181">
        <v>2</v>
      </c>
      <c r="F66" s="182"/>
      <c r="G66" s="183">
        <f>ROUND(E66*F66,2)</f>
        <v>0</v>
      </c>
      <c r="H66" s="182">
        <v>18.75</v>
      </c>
      <c r="I66" s="183">
        <f>ROUND(E66*H66,2)</f>
        <v>37.5</v>
      </c>
      <c r="J66" s="182">
        <v>0</v>
      </c>
      <c r="K66" s="183">
        <f>ROUND(E66*J66,2)</f>
        <v>0</v>
      </c>
      <c r="L66" s="183">
        <v>21</v>
      </c>
      <c r="M66" s="183">
        <f>G66*(1+L66/100)</f>
        <v>0</v>
      </c>
      <c r="N66" s="183">
        <v>0</v>
      </c>
      <c r="O66" s="183">
        <f>ROUND(E66*N66,2)</f>
        <v>0</v>
      </c>
      <c r="P66" s="183">
        <v>0</v>
      </c>
      <c r="Q66" s="183">
        <f>ROUND(E66*P66,2)</f>
        <v>0</v>
      </c>
      <c r="R66" s="183"/>
      <c r="S66" s="183" t="s">
        <v>102</v>
      </c>
      <c r="T66" s="184">
        <v>1</v>
      </c>
      <c r="U66" s="161">
        <v>0</v>
      </c>
      <c r="V66" s="161">
        <f>ROUND(E66*U66,2)</f>
        <v>0</v>
      </c>
      <c r="W66" s="161"/>
      <c r="X66" s="161" t="s">
        <v>103</v>
      </c>
      <c r="Y66" s="152"/>
      <c r="Z66" s="152"/>
      <c r="AA66" s="152"/>
      <c r="AB66" s="152"/>
      <c r="AC66" s="152"/>
      <c r="AD66" s="152"/>
      <c r="AE66" s="152"/>
      <c r="AF66" s="152"/>
      <c r="AG66" s="152" t="s">
        <v>104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8">
        <v>35</v>
      </c>
      <c r="B67" s="179" t="s">
        <v>207</v>
      </c>
      <c r="C67" s="188" t="s">
        <v>208</v>
      </c>
      <c r="D67" s="180" t="s">
        <v>209</v>
      </c>
      <c r="E67" s="181">
        <v>4</v>
      </c>
      <c r="F67" s="182"/>
      <c r="G67" s="183">
        <f>ROUND(E67*F67,2)</f>
        <v>0</v>
      </c>
      <c r="H67" s="182">
        <v>0</v>
      </c>
      <c r="I67" s="183">
        <f>ROUND(E67*H67,2)</f>
        <v>0</v>
      </c>
      <c r="J67" s="182">
        <v>467</v>
      </c>
      <c r="K67" s="183">
        <f>ROUND(E67*J67,2)</f>
        <v>1868</v>
      </c>
      <c r="L67" s="183">
        <v>21</v>
      </c>
      <c r="M67" s="183">
        <f>G67*(1+L67/100)</f>
        <v>0</v>
      </c>
      <c r="N67" s="183">
        <v>0</v>
      </c>
      <c r="O67" s="183">
        <f>ROUND(E67*N67,2)</f>
        <v>0</v>
      </c>
      <c r="P67" s="183">
        <v>0</v>
      </c>
      <c r="Q67" s="183">
        <f>ROUND(E67*P67,2)</f>
        <v>0</v>
      </c>
      <c r="R67" s="183" t="s">
        <v>210</v>
      </c>
      <c r="S67" s="183" t="s">
        <v>114</v>
      </c>
      <c r="T67" s="184" t="s">
        <v>114</v>
      </c>
      <c r="U67" s="161">
        <v>0</v>
      </c>
      <c r="V67" s="161">
        <f>ROUND(E67*U67,2)</f>
        <v>0</v>
      </c>
      <c r="W67" s="161"/>
      <c r="X67" s="161" t="s">
        <v>211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212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x14ac:dyDescent="0.2">
      <c r="A68" s="165" t="s">
        <v>97</v>
      </c>
      <c r="B68" s="166" t="s">
        <v>67</v>
      </c>
      <c r="C68" s="187" t="s">
        <v>68</v>
      </c>
      <c r="D68" s="167"/>
      <c r="E68" s="168"/>
      <c r="F68" s="169"/>
      <c r="G68" s="169">
        <f>SUMIF(AG69:AG157,"&lt;&gt;NOR",G69:G157)</f>
        <v>0</v>
      </c>
      <c r="H68" s="169"/>
      <c r="I68" s="169">
        <f>SUM(I69:I157)</f>
        <v>46234.710000000006</v>
      </c>
      <c r="J68" s="169"/>
      <c r="K68" s="169">
        <f>SUM(K69:K157)</f>
        <v>181310.07000000004</v>
      </c>
      <c r="L68" s="169"/>
      <c r="M68" s="169">
        <f>SUM(M69:M157)</f>
        <v>0</v>
      </c>
      <c r="N68" s="169"/>
      <c r="O68" s="169">
        <f>SUM(O69:O157)</f>
        <v>50.66</v>
      </c>
      <c r="P68" s="169"/>
      <c r="Q68" s="169">
        <f>SUM(Q69:Q157)</f>
        <v>9.48</v>
      </c>
      <c r="R68" s="169"/>
      <c r="S68" s="169"/>
      <c r="T68" s="170"/>
      <c r="U68" s="164"/>
      <c r="V68" s="164">
        <f>SUM(V69:V157)</f>
        <v>398.98</v>
      </c>
      <c r="W68" s="164"/>
      <c r="X68" s="164"/>
      <c r="AG68" t="s">
        <v>98</v>
      </c>
    </row>
    <row r="69" spans="1:60" outlineLevel="1" x14ac:dyDescent="0.2">
      <c r="A69" s="171">
        <v>36</v>
      </c>
      <c r="B69" s="172" t="s">
        <v>213</v>
      </c>
      <c r="C69" s="189" t="s">
        <v>214</v>
      </c>
      <c r="D69" s="173" t="s">
        <v>139</v>
      </c>
      <c r="E69" s="174">
        <v>18</v>
      </c>
      <c r="F69" s="175"/>
      <c r="G69" s="176">
        <f>ROUND(E69*F69,2)</f>
        <v>0</v>
      </c>
      <c r="H69" s="175">
        <v>0</v>
      </c>
      <c r="I69" s="176">
        <f>ROUND(E69*H69,2)</f>
        <v>0</v>
      </c>
      <c r="J69" s="175">
        <v>64.8</v>
      </c>
      <c r="K69" s="176">
        <f>ROUND(E69*J69,2)</f>
        <v>1166.4000000000001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 t="s">
        <v>215</v>
      </c>
      <c r="S69" s="176" t="s">
        <v>114</v>
      </c>
      <c r="T69" s="177" t="s">
        <v>114</v>
      </c>
      <c r="U69" s="161">
        <v>0.17</v>
      </c>
      <c r="V69" s="161">
        <f>ROUND(E69*U69,2)</f>
        <v>3.06</v>
      </c>
      <c r="W69" s="161"/>
      <c r="X69" s="161" t="s">
        <v>133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134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2.5" outlineLevel="1" x14ac:dyDescent="0.2">
      <c r="A70" s="159"/>
      <c r="B70" s="160"/>
      <c r="C70" s="250" t="s">
        <v>216</v>
      </c>
      <c r="D70" s="251"/>
      <c r="E70" s="251"/>
      <c r="F70" s="251"/>
      <c r="G70" s="25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52"/>
      <c r="Z70" s="152"/>
      <c r="AA70" s="152"/>
      <c r="AB70" s="152"/>
      <c r="AC70" s="152"/>
      <c r="AD70" s="152"/>
      <c r="AE70" s="152"/>
      <c r="AF70" s="152"/>
      <c r="AG70" s="152" t="s">
        <v>141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85" t="str">
        <f>C70</f>
        <v>s odstraněním kořenů a s případným nutným odklizením křovin a stromů na hromady na vzdálenost do 50 m nebo s naložením na dopravní prostředek, do sklonu terénu 1 : 5,</v>
      </c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0" t="s">
        <v>217</v>
      </c>
      <c r="D71" s="162"/>
      <c r="E71" s="163">
        <v>18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52"/>
      <c r="Z71" s="152"/>
      <c r="AA71" s="152"/>
      <c r="AB71" s="152"/>
      <c r="AC71" s="152"/>
      <c r="AD71" s="152"/>
      <c r="AE71" s="152"/>
      <c r="AF71" s="152"/>
      <c r="AG71" s="152" t="s">
        <v>136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ht="22.5" outlineLevel="1" x14ac:dyDescent="0.2">
      <c r="A72" s="171">
        <v>37</v>
      </c>
      <c r="B72" s="172" t="s">
        <v>218</v>
      </c>
      <c r="C72" s="189" t="s">
        <v>219</v>
      </c>
      <c r="D72" s="173" t="s">
        <v>139</v>
      </c>
      <c r="E72" s="174">
        <v>2.25</v>
      </c>
      <c r="F72" s="175"/>
      <c r="G72" s="176">
        <f>ROUND(E72*F72,2)</f>
        <v>0</v>
      </c>
      <c r="H72" s="175">
        <v>0</v>
      </c>
      <c r="I72" s="176">
        <f>ROUND(E72*H72,2)</f>
        <v>0</v>
      </c>
      <c r="J72" s="175">
        <v>61.8</v>
      </c>
      <c r="K72" s="176">
        <f>ROUND(E72*J72,2)</f>
        <v>139.05000000000001</v>
      </c>
      <c r="L72" s="176">
        <v>21</v>
      </c>
      <c r="M72" s="176">
        <f>G72*(1+L72/100)</f>
        <v>0</v>
      </c>
      <c r="N72" s="176">
        <v>0</v>
      </c>
      <c r="O72" s="176">
        <f>ROUND(E72*N72,2)</f>
        <v>0</v>
      </c>
      <c r="P72" s="176">
        <v>0.13800000000000001</v>
      </c>
      <c r="Q72" s="176">
        <f>ROUND(E72*P72,2)</f>
        <v>0.31</v>
      </c>
      <c r="R72" s="176" t="s">
        <v>220</v>
      </c>
      <c r="S72" s="176" t="s">
        <v>114</v>
      </c>
      <c r="T72" s="177" t="s">
        <v>114</v>
      </c>
      <c r="U72" s="161">
        <v>0.16</v>
      </c>
      <c r="V72" s="161">
        <f>ROUND(E72*U72,2)</f>
        <v>0.36</v>
      </c>
      <c r="W72" s="161"/>
      <c r="X72" s="161" t="s">
        <v>133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134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250" t="s">
        <v>221</v>
      </c>
      <c r="D73" s="251"/>
      <c r="E73" s="251"/>
      <c r="F73" s="251"/>
      <c r="G73" s="25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52"/>
      <c r="Z73" s="152"/>
      <c r="AA73" s="152"/>
      <c r="AB73" s="152"/>
      <c r="AC73" s="152"/>
      <c r="AD73" s="152"/>
      <c r="AE73" s="152"/>
      <c r="AF73" s="152"/>
      <c r="AG73" s="152" t="s">
        <v>141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90" t="s">
        <v>222</v>
      </c>
      <c r="D74" s="162"/>
      <c r="E74" s="163">
        <v>2.25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52"/>
      <c r="Z74" s="152"/>
      <c r="AA74" s="152"/>
      <c r="AB74" s="152"/>
      <c r="AC74" s="152"/>
      <c r="AD74" s="152"/>
      <c r="AE74" s="152"/>
      <c r="AF74" s="152"/>
      <c r="AG74" s="152" t="s">
        <v>136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1">
        <v>38</v>
      </c>
      <c r="B75" s="172" t="s">
        <v>223</v>
      </c>
      <c r="C75" s="189" t="s">
        <v>224</v>
      </c>
      <c r="D75" s="173" t="s">
        <v>112</v>
      </c>
      <c r="E75" s="174">
        <v>7</v>
      </c>
      <c r="F75" s="175"/>
      <c r="G75" s="176">
        <f>ROUND(E75*F75,2)</f>
        <v>0</v>
      </c>
      <c r="H75" s="175">
        <v>80.97</v>
      </c>
      <c r="I75" s="176">
        <f>ROUND(E75*H75,2)</f>
        <v>566.79</v>
      </c>
      <c r="J75" s="175">
        <v>214.53</v>
      </c>
      <c r="K75" s="176">
        <f>ROUND(E75*J75,2)</f>
        <v>1501.71</v>
      </c>
      <c r="L75" s="176">
        <v>21</v>
      </c>
      <c r="M75" s="176">
        <f>G75*(1+L75/100)</f>
        <v>0</v>
      </c>
      <c r="N75" s="176">
        <v>2.478E-2</v>
      </c>
      <c r="O75" s="176">
        <f>ROUND(E75*N75,2)</f>
        <v>0.17</v>
      </c>
      <c r="P75" s="176">
        <v>0</v>
      </c>
      <c r="Q75" s="176">
        <f>ROUND(E75*P75,2)</f>
        <v>0</v>
      </c>
      <c r="R75" s="176" t="s">
        <v>215</v>
      </c>
      <c r="S75" s="176" t="s">
        <v>114</v>
      </c>
      <c r="T75" s="177" t="s">
        <v>114</v>
      </c>
      <c r="U75" s="161">
        <v>0.54700000000000004</v>
      </c>
      <c r="V75" s="161">
        <f>ROUND(E75*U75,2)</f>
        <v>3.83</v>
      </c>
      <c r="W75" s="161"/>
      <c r="X75" s="161" t="s">
        <v>133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134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ht="22.5" outlineLevel="1" x14ac:dyDescent="0.2">
      <c r="A76" s="159"/>
      <c r="B76" s="160"/>
      <c r="C76" s="250" t="s">
        <v>225</v>
      </c>
      <c r="D76" s="251"/>
      <c r="E76" s="251"/>
      <c r="F76" s="251"/>
      <c r="G76" s="25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2"/>
      <c r="Z76" s="152"/>
      <c r="AA76" s="152"/>
      <c r="AB76" s="152"/>
      <c r="AC76" s="152"/>
      <c r="AD76" s="152"/>
      <c r="AE76" s="152"/>
      <c r="AF76" s="152"/>
      <c r="AG76" s="152" t="s">
        <v>141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85" t="str">
        <f>C76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71">
        <v>39</v>
      </c>
      <c r="B77" s="172" t="s">
        <v>226</v>
      </c>
      <c r="C77" s="189" t="s">
        <v>227</v>
      </c>
      <c r="D77" s="173" t="s">
        <v>112</v>
      </c>
      <c r="E77" s="174">
        <v>17</v>
      </c>
      <c r="F77" s="175"/>
      <c r="G77" s="176">
        <f>ROUND(E77*F77,2)</f>
        <v>0</v>
      </c>
      <c r="H77" s="175">
        <v>11.21</v>
      </c>
      <c r="I77" s="176">
        <f>ROUND(E77*H77,2)</f>
        <v>190.57</v>
      </c>
      <c r="J77" s="175">
        <v>1946.79</v>
      </c>
      <c r="K77" s="176">
        <f>ROUND(E77*J77,2)</f>
        <v>33095.43</v>
      </c>
      <c r="L77" s="176">
        <v>21</v>
      </c>
      <c r="M77" s="176">
        <f>G77*(1+L77/100)</f>
        <v>0</v>
      </c>
      <c r="N77" s="176">
        <v>3.48E-3</v>
      </c>
      <c r="O77" s="176">
        <f>ROUND(E77*N77,2)</f>
        <v>0.06</v>
      </c>
      <c r="P77" s="176">
        <v>0</v>
      </c>
      <c r="Q77" s="176">
        <f>ROUND(E77*P77,2)</f>
        <v>0</v>
      </c>
      <c r="R77" s="176" t="s">
        <v>215</v>
      </c>
      <c r="S77" s="176" t="s">
        <v>114</v>
      </c>
      <c r="T77" s="177" t="s">
        <v>114</v>
      </c>
      <c r="U77" s="161">
        <v>1.7</v>
      </c>
      <c r="V77" s="161">
        <f>ROUND(E77*U77,2)</f>
        <v>28.9</v>
      </c>
      <c r="W77" s="161"/>
      <c r="X77" s="161" t="s">
        <v>133</v>
      </c>
      <c r="Y77" s="152"/>
      <c r="Z77" s="152"/>
      <c r="AA77" s="152"/>
      <c r="AB77" s="152"/>
      <c r="AC77" s="152"/>
      <c r="AD77" s="152"/>
      <c r="AE77" s="152"/>
      <c r="AF77" s="152"/>
      <c r="AG77" s="152" t="s">
        <v>134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ht="22.5" outlineLevel="1" x14ac:dyDescent="0.2">
      <c r="A78" s="159"/>
      <c r="B78" s="160"/>
      <c r="C78" s="250" t="s">
        <v>228</v>
      </c>
      <c r="D78" s="251"/>
      <c r="E78" s="251"/>
      <c r="F78" s="251"/>
      <c r="G78" s="25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2"/>
      <c r="Z78" s="152"/>
      <c r="AA78" s="152"/>
      <c r="AB78" s="152"/>
      <c r="AC78" s="152"/>
      <c r="AD78" s="152"/>
      <c r="AE78" s="152"/>
      <c r="AF78" s="152"/>
      <c r="AG78" s="152" t="s">
        <v>141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85" t="str">
        <f>C78</f>
        <v>Horizontálně řízené vrtání, vtažení potrubí na principu rozplavování a rozrušování zeminy pomocí vysokotlaké směsi vody a bentonitu. Případné svařování vtahovaného potrubí.</v>
      </c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1">
        <v>40</v>
      </c>
      <c r="B79" s="172" t="s">
        <v>229</v>
      </c>
      <c r="C79" s="189" t="s">
        <v>230</v>
      </c>
      <c r="D79" s="173" t="s">
        <v>139</v>
      </c>
      <c r="E79" s="174">
        <v>18</v>
      </c>
      <c r="F79" s="175"/>
      <c r="G79" s="176">
        <f>ROUND(E79*F79,2)</f>
        <v>0</v>
      </c>
      <c r="H79" s="175">
        <v>0</v>
      </c>
      <c r="I79" s="176">
        <f>ROUND(E79*H79,2)</f>
        <v>0</v>
      </c>
      <c r="J79" s="175">
        <v>59</v>
      </c>
      <c r="K79" s="176">
        <f>ROUND(E79*J79,2)</f>
        <v>1062</v>
      </c>
      <c r="L79" s="176">
        <v>21</v>
      </c>
      <c r="M79" s="176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6" t="s">
        <v>215</v>
      </c>
      <c r="S79" s="176" t="s">
        <v>114</v>
      </c>
      <c r="T79" s="177" t="s">
        <v>114</v>
      </c>
      <c r="U79" s="161">
        <v>0</v>
      </c>
      <c r="V79" s="161">
        <f>ROUND(E79*U79,2)</f>
        <v>0</v>
      </c>
      <c r="W79" s="161"/>
      <c r="X79" s="161" t="s">
        <v>133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134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250" t="s">
        <v>231</v>
      </c>
      <c r="D80" s="251"/>
      <c r="E80" s="251"/>
      <c r="F80" s="251"/>
      <c r="G80" s="25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52"/>
      <c r="Z80" s="152"/>
      <c r="AA80" s="152"/>
      <c r="AB80" s="152"/>
      <c r="AC80" s="152"/>
      <c r="AD80" s="152"/>
      <c r="AE80" s="152"/>
      <c r="AF80" s="152"/>
      <c r="AG80" s="152" t="s">
        <v>141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1">
        <v>41</v>
      </c>
      <c r="B81" s="172" t="s">
        <v>232</v>
      </c>
      <c r="C81" s="189" t="s">
        <v>233</v>
      </c>
      <c r="D81" s="173" t="s">
        <v>107</v>
      </c>
      <c r="E81" s="174">
        <v>30</v>
      </c>
      <c r="F81" s="175"/>
      <c r="G81" s="176">
        <f>ROUND(E81*F81,2)</f>
        <v>0</v>
      </c>
      <c r="H81" s="175">
        <v>1.26</v>
      </c>
      <c r="I81" s="176">
        <f>ROUND(E81*H81,2)</f>
        <v>37.799999999999997</v>
      </c>
      <c r="J81" s="175">
        <v>39.54</v>
      </c>
      <c r="K81" s="176">
        <f>ROUND(E81*J81,2)</f>
        <v>1186.2</v>
      </c>
      <c r="L81" s="176">
        <v>21</v>
      </c>
      <c r="M81" s="176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6" t="s">
        <v>234</v>
      </c>
      <c r="S81" s="176" t="s">
        <v>114</v>
      </c>
      <c r="T81" s="177" t="s">
        <v>114</v>
      </c>
      <c r="U81" s="161">
        <v>0.1</v>
      </c>
      <c r="V81" s="161">
        <f>ROUND(E81*U81,2)</f>
        <v>3</v>
      </c>
      <c r="W81" s="161"/>
      <c r="X81" s="161" t="s">
        <v>133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134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250" t="s">
        <v>235</v>
      </c>
      <c r="D82" s="251"/>
      <c r="E82" s="251"/>
      <c r="F82" s="251"/>
      <c r="G82" s="25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2"/>
      <c r="Z82" s="152"/>
      <c r="AA82" s="152"/>
      <c r="AB82" s="152"/>
      <c r="AC82" s="152"/>
      <c r="AD82" s="152"/>
      <c r="AE82" s="152"/>
      <c r="AF82" s="152"/>
      <c r="AG82" s="152" t="s">
        <v>141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2.5" outlineLevel="1" x14ac:dyDescent="0.2">
      <c r="A83" s="171">
        <v>42</v>
      </c>
      <c r="B83" s="172" t="s">
        <v>236</v>
      </c>
      <c r="C83" s="189" t="s">
        <v>237</v>
      </c>
      <c r="D83" s="173" t="s">
        <v>139</v>
      </c>
      <c r="E83" s="174">
        <v>3.6</v>
      </c>
      <c r="F83" s="175"/>
      <c r="G83" s="176">
        <f>ROUND(E83*F83,2)</f>
        <v>0</v>
      </c>
      <c r="H83" s="175">
        <v>264.12</v>
      </c>
      <c r="I83" s="176">
        <f>ROUND(E83*H83,2)</f>
        <v>950.83</v>
      </c>
      <c r="J83" s="175">
        <v>298.88</v>
      </c>
      <c r="K83" s="176">
        <f>ROUND(E83*J83,2)</f>
        <v>1075.97</v>
      </c>
      <c r="L83" s="176">
        <v>21</v>
      </c>
      <c r="M83" s="176">
        <f>G83*(1+L83/100)</f>
        <v>0</v>
      </c>
      <c r="N83" s="176">
        <v>3.8080000000000003E-2</v>
      </c>
      <c r="O83" s="176">
        <f>ROUND(E83*N83,2)</f>
        <v>0.14000000000000001</v>
      </c>
      <c r="P83" s="176">
        <v>0</v>
      </c>
      <c r="Q83" s="176">
        <f>ROUND(E83*P83,2)</f>
        <v>0</v>
      </c>
      <c r="R83" s="176" t="s">
        <v>132</v>
      </c>
      <c r="S83" s="176" t="s">
        <v>114</v>
      </c>
      <c r="T83" s="177" t="s">
        <v>114</v>
      </c>
      <c r="U83" s="161">
        <v>0.7</v>
      </c>
      <c r="V83" s="161">
        <f>ROUND(E83*U83,2)</f>
        <v>2.52</v>
      </c>
      <c r="W83" s="161"/>
      <c r="X83" s="161" t="s">
        <v>133</v>
      </c>
      <c r="Y83" s="152"/>
      <c r="Z83" s="152"/>
      <c r="AA83" s="152"/>
      <c r="AB83" s="152"/>
      <c r="AC83" s="152"/>
      <c r="AD83" s="152"/>
      <c r="AE83" s="152"/>
      <c r="AF83" s="152"/>
      <c r="AG83" s="152" t="s">
        <v>134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250" t="s">
        <v>238</v>
      </c>
      <c r="D84" s="251"/>
      <c r="E84" s="251"/>
      <c r="F84" s="251"/>
      <c r="G84" s="25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2"/>
      <c r="Z84" s="152"/>
      <c r="AA84" s="152"/>
      <c r="AB84" s="152"/>
      <c r="AC84" s="152"/>
      <c r="AD84" s="152"/>
      <c r="AE84" s="152"/>
      <c r="AF84" s="152"/>
      <c r="AG84" s="152" t="s">
        <v>141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85" t="str">
        <f>C84</f>
        <v>(pilířů), rámových stojek, táhel nebo vzpěr svislých nebo šikmých (odkloněných) o výšce do 4 m včetně vzepření</v>
      </c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0" t="s">
        <v>239</v>
      </c>
      <c r="D85" s="162"/>
      <c r="E85" s="163">
        <v>3.6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52"/>
      <c r="Z85" s="152"/>
      <c r="AA85" s="152"/>
      <c r="AB85" s="152"/>
      <c r="AC85" s="152"/>
      <c r="AD85" s="152"/>
      <c r="AE85" s="152"/>
      <c r="AF85" s="152"/>
      <c r="AG85" s="152" t="s">
        <v>136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71">
        <v>43</v>
      </c>
      <c r="B86" s="172" t="s">
        <v>240</v>
      </c>
      <c r="C86" s="189" t="s">
        <v>241</v>
      </c>
      <c r="D86" s="173" t="s">
        <v>139</v>
      </c>
      <c r="E86" s="174">
        <v>17.399999999999999</v>
      </c>
      <c r="F86" s="175"/>
      <c r="G86" s="176">
        <f>ROUND(E86*F86,2)</f>
        <v>0</v>
      </c>
      <c r="H86" s="175">
        <v>65.239999999999995</v>
      </c>
      <c r="I86" s="176">
        <f>ROUND(E86*H86,2)</f>
        <v>1135.18</v>
      </c>
      <c r="J86" s="175">
        <v>14.46</v>
      </c>
      <c r="K86" s="176">
        <f>ROUND(E86*J86,2)</f>
        <v>251.6</v>
      </c>
      <c r="L86" s="176">
        <v>21</v>
      </c>
      <c r="M86" s="176">
        <f>G86*(1+L86/100)</f>
        <v>0</v>
      </c>
      <c r="N86" s="176">
        <v>0.2024</v>
      </c>
      <c r="O86" s="176">
        <f>ROUND(E86*N86,2)</f>
        <v>3.52</v>
      </c>
      <c r="P86" s="176">
        <v>0</v>
      </c>
      <c r="Q86" s="176">
        <f>ROUND(E86*P86,2)</f>
        <v>0</v>
      </c>
      <c r="R86" s="176" t="s">
        <v>220</v>
      </c>
      <c r="S86" s="176" t="s">
        <v>114</v>
      </c>
      <c r="T86" s="177" t="s">
        <v>114</v>
      </c>
      <c r="U86" s="161">
        <v>0.03</v>
      </c>
      <c r="V86" s="161">
        <f>ROUND(E86*U86,2)</f>
        <v>0.52</v>
      </c>
      <c r="W86" s="161"/>
      <c r="X86" s="161" t="s">
        <v>133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134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250" t="s">
        <v>242</v>
      </c>
      <c r="D87" s="251"/>
      <c r="E87" s="251"/>
      <c r="F87" s="251"/>
      <c r="G87" s="25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52"/>
      <c r="Z87" s="152"/>
      <c r="AA87" s="152"/>
      <c r="AB87" s="152"/>
      <c r="AC87" s="152"/>
      <c r="AD87" s="152"/>
      <c r="AE87" s="152"/>
      <c r="AF87" s="152"/>
      <c r="AG87" s="152" t="s">
        <v>141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0" t="s">
        <v>243</v>
      </c>
      <c r="D88" s="162"/>
      <c r="E88" s="163">
        <v>4.2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52"/>
      <c r="Z88" s="152"/>
      <c r="AA88" s="152"/>
      <c r="AB88" s="152"/>
      <c r="AC88" s="152"/>
      <c r="AD88" s="152"/>
      <c r="AE88" s="152"/>
      <c r="AF88" s="152"/>
      <c r="AG88" s="152" t="s">
        <v>136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190" t="s">
        <v>244</v>
      </c>
      <c r="D89" s="162"/>
      <c r="E89" s="163">
        <v>13.2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2"/>
      <c r="Z89" s="152"/>
      <c r="AA89" s="152"/>
      <c r="AB89" s="152"/>
      <c r="AC89" s="152"/>
      <c r="AD89" s="152"/>
      <c r="AE89" s="152"/>
      <c r="AF89" s="152"/>
      <c r="AG89" s="152" t="s">
        <v>136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71">
        <v>44</v>
      </c>
      <c r="B90" s="172" t="s">
        <v>245</v>
      </c>
      <c r="C90" s="189" t="s">
        <v>246</v>
      </c>
      <c r="D90" s="173" t="s">
        <v>139</v>
      </c>
      <c r="E90" s="174">
        <v>2.25</v>
      </c>
      <c r="F90" s="175"/>
      <c r="G90" s="176">
        <f>ROUND(E90*F90,2)</f>
        <v>0</v>
      </c>
      <c r="H90" s="175">
        <v>97.67</v>
      </c>
      <c r="I90" s="176">
        <f>ROUND(E90*H90,2)</f>
        <v>219.76</v>
      </c>
      <c r="J90" s="175">
        <v>17.829999999999998</v>
      </c>
      <c r="K90" s="176">
        <f>ROUND(E90*J90,2)</f>
        <v>40.119999999999997</v>
      </c>
      <c r="L90" s="176">
        <v>21</v>
      </c>
      <c r="M90" s="176">
        <f>G90*(1+L90/100)</f>
        <v>0</v>
      </c>
      <c r="N90" s="176">
        <v>0.30360999999999999</v>
      </c>
      <c r="O90" s="176">
        <f>ROUND(E90*N90,2)</f>
        <v>0.68</v>
      </c>
      <c r="P90" s="176">
        <v>0</v>
      </c>
      <c r="Q90" s="176">
        <f>ROUND(E90*P90,2)</f>
        <v>0</v>
      </c>
      <c r="R90" s="176" t="s">
        <v>220</v>
      </c>
      <c r="S90" s="176" t="s">
        <v>114</v>
      </c>
      <c r="T90" s="177" t="s">
        <v>114</v>
      </c>
      <c r="U90" s="161">
        <v>0.02</v>
      </c>
      <c r="V90" s="161">
        <f>ROUND(E90*U90,2)</f>
        <v>0.05</v>
      </c>
      <c r="W90" s="161"/>
      <c r="X90" s="161" t="s">
        <v>133</v>
      </c>
      <c r="Y90" s="152"/>
      <c r="Z90" s="152"/>
      <c r="AA90" s="152"/>
      <c r="AB90" s="152"/>
      <c r="AC90" s="152"/>
      <c r="AD90" s="152"/>
      <c r="AE90" s="152"/>
      <c r="AF90" s="152"/>
      <c r="AG90" s="152" t="s">
        <v>134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250" t="s">
        <v>242</v>
      </c>
      <c r="D91" s="251"/>
      <c r="E91" s="251"/>
      <c r="F91" s="251"/>
      <c r="G91" s="25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52"/>
      <c r="Z91" s="152"/>
      <c r="AA91" s="152"/>
      <c r="AB91" s="152"/>
      <c r="AC91" s="152"/>
      <c r="AD91" s="152"/>
      <c r="AE91" s="152"/>
      <c r="AF91" s="152"/>
      <c r="AG91" s="152" t="s">
        <v>141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90" t="s">
        <v>222</v>
      </c>
      <c r="D92" s="162"/>
      <c r="E92" s="163">
        <v>2.25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52"/>
      <c r="Z92" s="152"/>
      <c r="AA92" s="152"/>
      <c r="AB92" s="152"/>
      <c r="AC92" s="152"/>
      <c r="AD92" s="152"/>
      <c r="AE92" s="152"/>
      <c r="AF92" s="152"/>
      <c r="AG92" s="152" t="s">
        <v>136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71">
        <v>45</v>
      </c>
      <c r="B93" s="172" t="s">
        <v>247</v>
      </c>
      <c r="C93" s="189" t="s">
        <v>248</v>
      </c>
      <c r="D93" s="173" t="s">
        <v>139</v>
      </c>
      <c r="E93" s="174">
        <v>1.65</v>
      </c>
      <c r="F93" s="175"/>
      <c r="G93" s="176">
        <f>ROUND(E93*F93,2)</f>
        <v>0</v>
      </c>
      <c r="H93" s="175">
        <v>164.95</v>
      </c>
      <c r="I93" s="176">
        <f>ROUND(E93*H93,2)</f>
        <v>272.17</v>
      </c>
      <c r="J93" s="175">
        <v>26.05</v>
      </c>
      <c r="K93" s="176">
        <f>ROUND(E93*J93,2)</f>
        <v>42.98</v>
      </c>
      <c r="L93" s="176">
        <v>21</v>
      </c>
      <c r="M93" s="176">
        <f>G93*(1+L93/100)</f>
        <v>0</v>
      </c>
      <c r="N93" s="176">
        <v>0.378</v>
      </c>
      <c r="O93" s="176">
        <f>ROUND(E93*N93,2)</f>
        <v>0.62</v>
      </c>
      <c r="P93" s="176">
        <v>0</v>
      </c>
      <c r="Q93" s="176">
        <f>ROUND(E93*P93,2)</f>
        <v>0</v>
      </c>
      <c r="R93" s="176" t="s">
        <v>220</v>
      </c>
      <c r="S93" s="176" t="s">
        <v>114</v>
      </c>
      <c r="T93" s="177" t="s">
        <v>114</v>
      </c>
      <c r="U93" s="161">
        <v>0.03</v>
      </c>
      <c r="V93" s="161">
        <f>ROUND(E93*U93,2)</f>
        <v>0.05</v>
      </c>
      <c r="W93" s="161"/>
      <c r="X93" s="161" t="s">
        <v>133</v>
      </c>
      <c r="Y93" s="152"/>
      <c r="Z93" s="152"/>
      <c r="AA93" s="152"/>
      <c r="AB93" s="152"/>
      <c r="AC93" s="152"/>
      <c r="AD93" s="152"/>
      <c r="AE93" s="152"/>
      <c r="AF93" s="152"/>
      <c r="AG93" s="152" t="s">
        <v>134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90" t="s">
        <v>249</v>
      </c>
      <c r="D94" s="162"/>
      <c r="E94" s="163">
        <v>1.65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52"/>
      <c r="Z94" s="152"/>
      <c r="AA94" s="152"/>
      <c r="AB94" s="152"/>
      <c r="AC94" s="152"/>
      <c r="AD94" s="152"/>
      <c r="AE94" s="152"/>
      <c r="AF94" s="152"/>
      <c r="AG94" s="152" t="s">
        <v>136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ht="22.5" outlineLevel="1" x14ac:dyDescent="0.2">
      <c r="A95" s="171">
        <v>46</v>
      </c>
      <c r="B95" s="172" t="s">
        <v>250</v>
      </c>
      <c r="C95" s="189" t="s">
        <v>251</v>
      </c>
      <c r="D95" s="173" t="s">
        <v>139</v>
      </c>
      <c r="E95" s="174">
        <v>13.2</v>
      </c>
      <c r="F95" s="175"/>
      <c r="G95" s="176">
        <f>ROUND(E95*F95,2)</f>
        <v>0</v>
      </c>
      <c r="H95" s="175">
        <v>513.22</v>
      </c>
      <c r="I95" s="176">
        <f>ROUND(E95*H95,2)</f>
        <v>6774.5</v>
      </c>
      <c r="J95" s="175">
        <v>106.78</v>
      </c>
      <c r="K95" s="176">
        <f>ROUND(E95*J95,2)</f>
        <v>1409.5</v>
      </c>
      <c r="L95" s="176">
        <v>21</v>
      </c>
      <c r="M95" s="176">
        <f>G95*(1+L95/100)</f>
        <v>0</v>
      </c>
      <c r="N95" s="176">
        <v>0.26375999999999999</v>
      </c>
      <c r="O95" s="176">
        <f>ROUND(E95*N95,2)</f>
        <v>3.48</v>
      </c>
      <c r="P95" s="176">
        <v>0</v>
      </c>
      <c r="Q95" s="176">
        <f>ROUND(E95*P95,2)</f>
        <v>0</v>
      </c>
      <c r="R95" s="176" t="s">
        <v>220</v>
      </c>
      <c r="S95" s="176" t="s">
        <v>114</v>
      </c>
      <c r="T95" s="177" t="s">
        <v>114</v>
      </c>
      <c r="U95" s="161">
        <v>0.08</v>
      </c>
      <c r="V95" s="161">
        <f>ROUND(E95*U95,2)</f>
        <v>1.06</v>
      </c>
      <c r="W95" s="161"/>
      <c r="X95" s="161" t="s">
        <v>133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134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250" t="s">
        <v>252</v>
      </c>
      <c r="D96" s="251"/>
      <c r="E96" s="251"/>
      <c r="F96" s="251"/>
      <c r="G96" s="25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52"/>
      <c r="Z96" s="152"/>
      <c r="AA96" s="152"/>
      <c r="AB96" s="152"/>
      <c r="AC96" s="152"/>
      <c r="AD96" s="152"/>
      <c r="AE96" s="152"/>
      <c r="AF96" s="152"/>
      <c r="AG96" s="152" t="s">
        <v>141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190" t="s">
        <v>244</v>
      </c>
      <c r="D97" s="162"/>
      <c r="E97" s="163">
        <v>13.2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52"/>
      <c r="Z97" s="152"/>
      <c r="AA97" s="152"/>
      <c r="AB97" s="152"/>
      <c r="AC97" s="152"/>
      <c r="AD97" s="152"/>
      <c r="AE97" s="152"/>
      <c r="AF97" s="152"/>
      <c r="AG97" s="152" t="s">
        <v>136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ht="22.5" outlineLevel="1" x14ac:dyDescent="0.2">
      <c r="A98" s="171">
        <v>47</v>
      </c>
      <c r="B98" s="172" t="s">
        <v>253</v>
      </c>
      <c r="C98" s="189" t="s">
        <v>254</v>
      </c>
      <c r="D98" s="173" t="s">
        <v>139</v>
      </c>
      <c r="E98" s="174">
        <v>5.4</v>
      </c>
      <c r="F98" s="175"/>
      <c r="G98" s="176">
        <f>ROUND(E98*F98,2)</f>
        <v>0</v>
      </c>
      <c r="H98" s="175">
        <v>770.14</v>
      </c>
      <c r="I98" s="176">
        <f>ROUND(E98*H98,2)</f>
        <v>4158.76</v>
      </c>
      <c r="J98" s="175">
        <v>134.86000000000001</v>
      </c>
      <c r="K98" s="176">
        <f>ROUND(E98*J98,2)</f>
        <v>728.24</v>
      </c>
      <c r="L98" s="176">
        <v>21</v>
      </c>
      <c r="M98" s="176">
        <f>G98*(1+L98/100)</f>
        <v>0</v>
      </c>
      <c r="N98" s="176">
        <v>0.39561000000000002</v>
      </c>
      <c r="O98" s="176">
        <f>ROUND(E98*N98,2)</f>
        <v>2.14</v>
      </c>
      <c r="P98" s="176">
        <v>0</v>
      </c>
      <c r="Q98" s="176">
        <f>ROUND(E98*P98,2)</f>
        <v>0</v>
      </c>
      <c r="R98" s="176" t="s">
        <v>220</v>
      </c>
      <c r="S98" s="176" t="s">
        <v>114</v>
      </c>
      <c r="T98" s="177" t="s">
        <v>114</v>
      </c>
      <c r="U98" s="161">
        <v>0.12</v>
      </c>
      <c r="V98" s="161">
        <f>ROUND(E98*U98,2)</f>
        <v>0.65</v>
      </c>
      <c r="W98" s="161"/>
      <c r="X98" s="161" t="s">
        <v>133</v>
      </c>
      <c r="Y98" s="152"/>
      <c r="Z98" s="152"/>
      <c r="AA98" s="152"/>
      <c r="AB98" s="152"/>
      <c r="AC98" s="152"/>
      <c r="AD98" s="152"/>
      <c r="AE98" s="152"/>
      <c r="AF98" s="152"/>
      <c r="AG98" s="152" t="s">
        <v>134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250" t="s">
        <v>252</v>
      </c>
      <c r="D99" s="251"/>
      <c r="E99" s="251"/>
      <c r="F99" s="251"/>
      <c r="G99" s="25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52"/>
      <c r="Z99" s="152"/>
      <c r="AA99" s="152"/>
      <c r="AB99" s="152"/>
      <c r="AC99" s="152"/>
      <c r="AD99" s="152"/>
      <c r="AE99" s="152"/>
      <c r="AF99" s="152"/>
      <c r="AG99" s="152" t="s">
        <v>141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0" t="s">
        <v>255</v>
      </c>
      <c r="D100" s="162"/>
      <c r="E100" s="163">
        <v>5.4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136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ht="22.5" outlineLevel="1" x14ac:dyDescent="0.2">
      <c r="A101" s="171">
        <v>48</v>
      </c>
      <c r="B101" s="172" t="s">
        <v>256</v>
      </c>
      <c r="C101" s="189" t="s">
        <v>257</v>
      </c>
      <c r="D101" s="173" t="s">
        <v>139</v>
      </c>
      <c r="E101" s="174">
        <v>5.4</v>
      </c>
      <c r="F101" s="175"/>
      <c r="G101" s="176">
        <f>ROUND(E101*F101,2)</f>
        <v>0</v>
      </c>
      <c r="H101" s="175">
        <v>374.4</v>
      </c>
      <c r="I101" s="176">
        <f>ROUND(E101*H101,2)</f>
        <v>2021.76</v>
      </c>
      <c r="J101" s="175">
        <v>32.6</v>
      </c>
      <c r="K101" s="176">
        <f>ROUND(E101*J101,2)</f>
        <v>176.04</v>
      </c>
      <c r="L101" s="176">
        <v>21</v>
      </c>
      <c r="M101" s="176">
        <f>G101*(1+L101/100)</f>
        <v>0</v>
      </c>
      <c r="N101" s="176">
        <v>0.15559000000000001</v>
      </c>
      <c r="O101" s="176">
        <f>ROUND(E101*N101,2)</f>
        <v>0.84</v>
      </c>
      <c r="P101" s="176">
        <v>0</v>
      </c>
      <c r="Q101" s="176">
        <f>ROUND(E101*P101,2)</f>
        <v>0</v>
      </c>
      <c r="R101" s="176" t="s">
        <v>220</v>
      </c>
      <c r="S101" s="176" t="s">
        <v>114</v>
      </c>
      <c r="T101" s="177" t="s">
        <v>114</v>
      </c>
      <c r="U101" s="161">
        <v>0.02</v>
      </c>
      <c r="V101" s="161">
        <f>ROUND(E101*U101,2)</f>
        <v>0.11</v>
      </c>
      <c r="W101" s="161"/>
      <c r="X101" s="161" t="s">
        <v>133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134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190" t="s">
        <v>255</v>
      </c>
      <c r="D102" s="162"/>
      <c r="E102" s="163">
        <v>5.4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136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1">
        <v>49</v>
      </c>
      <c r="B103" s="172" t="s">
        <v>258</v>
      </c>
      <c r="C103" s="189" t="s">
        <v>259</v>
      </c>
      <c r="D103" s="173" t="s">
        <v>139</v>
      </c>
      <c r="E103" s="174">
        <v>18</v>
      </c>
      <c r="F103" s="175"/>
      <c r="G103" s="176">
        <f>ROUND(E103*F103,2)</f>
        <v>0</v>
      </c>
      <c r="H103" s="175">
        <v>254.16</v>
      </c>
      <c r="I103" s="176">
        <f>ROUND(E103*H103,2)</f>
        <v>4574.88</v>
      </c>
      <c r="J103" s="175">
        <v>218.34</v>
      </c>
      <c r="K103" s="176">
        <f>ROUND(E103*J103,2)</f>
        <v>3930.12</v>
      </c>
      <c r="L103" s="176">
        <v>21</v>
      </c>
      <c r="M103" s="176">
        <f>G103*(1+L103/100)</f>
        <v>0</v>
      </c>
      <c r="N103" s="176">
        <v>9.7970000000000002E-2</v>
      </c>
      <c r="O103" s="176">
        <f>ROUND(E103*N103,2)</f>
        <v>1.76</v>
      </c>
      <c r="P103" s="176">
        <v>0</v>
      </c>
      <c r="Q103" s="176">
        <f>ROUND(E103*P103,2)</f>
        <v>0</v>
      </c>
      <c r="R103" s="176" t="s">
        <v>220</v>
      </c>
      <c r="S103" s="176" t="s">
        <v>114</v>
      </c>
      <c r="T103" s="177" t="s">
        <v>114</v>
      </c>
      <c r="U103" s="161">
        <v>0.24</v>
      </c>
      <c r="V103" s="161">
        <f>ROUND(E103*U103,2)</f>
        <v>4.32</v>
      </c>
      <c r="W103" s="161"/>
      <c r="X103" s="161" t="s">
        <v>133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134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250" t="s">
        <v>260</v>
      </c>
      <c r="D104" s="251"/>
      <c r="E104" s="251"/>
      <c r="F104" s="251"/>
      <c r="G104" s="25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141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0" t="s">
        <v>261</v>
      </c>
      <c r="D105" s="162"/>
      <c r="E105" s="163">
        <v>18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136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1">
        <v>50</v>
      </c>
      <c r="B106" s="172" t="s">
        <v>262</v>
      </c>
      <c r="C106" s="189" t="s">
        <v>263</v>
      </c>
      <c r="D106" s="173" t="s">
        <v>139</v>
      </c>
      <c r="E106" s="174">
        <v>2.25</v>
      </c>
      <c r="F106" s="175"/>
      <c r="G106" s="176">
        <f>ROUND(E106*F106,2)</f>
        <v>0</v>
      </c>
      <c r="H106" s="175">
        <v>40.81</v>
      </c>
      <c r="I106" s="176">
        <f>ROUND(E106*H106,2)</f>
        <v>91.82</v>
      </c>
      <c r="J106" s="175">
        <v>224.69</v>
      </c>
      <c r="K106" s="176">
        <f>ROUND(E106*J106,2)</f>
        <v>505.55</v>
      </c>
      <c r="L106" s="176">
        <v>21</v>
      </c>
      <c r="M106" s="176">
        <f>G106*(1+L106/100)</f>
        <v>0</v>
      </c>
      <c r="N106" s="176">
        <v>7.3899999999999993E-2</v>
      </c>
      <c r="O106" s="176">
        <f>ROUND(E106*N106,2)</f>
        <v>0.17</v>
      </c>
      <c r="P106" s="176">
        <v>0</v>
      </c>
      <c r="Q106" s="176">
        <f>ROUND(E106*P106,2)</f>
        <v>0</v>
      </c>
      <c r="R106" s="176" t="s">
        <v>220</v>
      </c>
      <c r="S106" s="176" t="s">
        <v>114</v>
      </c>
      <c r="T106" s="177" t="s">
        <v>114</v>
      </c>
      <c r="U106" s="161">
        <v>0.45</v>
      </c>
      <c r="V106" s="161">
        <f>ROUND(E106*U106,2)</f>
        <v>1.01</v>
      </c>
      <c r="W106" s="161"/>
      <c r="X106" s="161" t="s">
        <v>133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134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2.5" outlineLevel="1" x14ac:dyDescent="0.2">
      <c r="A107" s="159"/>
      <c r="B107" s="160"/>
      <c r="C107" s="250" t="s">
        <v>264</v>
      </c>
      <c r="D107" s="251"/>
      <c r="E107" s="251"/>
      <c r="F107" s="251"/>
      <c r="G107" s="25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141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85" t="str">
        <f>C107</f>
        <v>s provedením lože z kameniva drceného, s vyplněním spár, s dvojitým hutněním a se smetením přebytečného materiálu na krajnici. S dodáním hmot pro lože a výplň spár.</v>
      </c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190" t="s">
        <v>222</v>
      </c>
      <c r="D108" s="162"/>
      <c r="E108" s="163">
        <v>2.25</v>
      </c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136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1">
        <v>51</v>
      </c>
      <c r="B109" s="172" t="s">
        <v>265</v>
      </c>
      <c r="C109" s="189" t="s">
        <v>266</v>
      </c>
      <c r="D109" s="173" t="s">
        <v>112</v>
      </c>
      <c r="E109" s="174">
        <v>60</v>
      </c>
      <c r="F109" s="175"/>
      <c r="G109" s="176">
        <f>ROUND(E109*F109,2)</f>
        <v>0</v>
      </c>
      <c r="H109" s="175">
        <v>47.7</v>
      </c>
      <c r="I109" s="176">
        <f>ROUND(E109*H109,2)</f>
        <v>2862</v>
      </c>
      <c r="J109" s="175">
        <v>158.80000000000001</v>
      </c>
      <c r="K109" s="176">
        <f>ROUND(E109*J109,2)</f>
        <v>9528</v>
      </c>
      <c r="L109" s="176">
        <v>21</v>
      </c>
      <c r="M109" s="176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6"/>
      <c r="S109" s="176" t="s">
        <v>114</v>
      </c>
      <c r="T109" s="177" t="s">
        <v>114</v>
      </c>
      <c r="U109" s="161">
        <v>0.28000000000000003</v>
      </c>
      <c r="V109" s="161">
        <f>ROUND(E109*U109,2)</f>
        <v>16.8</v>
      </c>
      <c r="W109" s="161"/>
      <c r="X109" s="161" t="s">
        <v>133</v>
      </c>
      <c r="Y109" s="152"/>
      <c r="Z109" s="152"/>
      <c r="AA109" s="152"/>
      <c r="AB109" s="152"/>
      <c r="AC109" s="152"/>
      <c r="AD109" s="152"/>
      <c r="AE109" s="152"/>
      <c r="AF109" s="152"/>
      <c r="AG109" s="152" t="s">
        <v>134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9"/>
      <c r="B110" s="160"/>
      <c r="C110" s="190" t="s">
        <v>267</v>
      </c>
      <c r="D110" s="162"/>
      <c r="E110" s="163">
        <v>12</v>
      </c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136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0" t="s">
        <v>268</v>
      </c>
      <c r="D111" s="162"/>
      <c r="E111" s="163">
        <v>48</v>
      </c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136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8">
        <v>52</v>
      </c>
      <c r="B112" s="179" t="s">
        <v>269</v>
      </c>
      <c r="C112" s="188" t="s">
        <v>270</v>
      </c>
      <c r="D112" s="180" t="s">
        <v>107</v>
      </c>
      <c r="E112" s="181">
        <v>5</v>
      </c>
      <c r="F112" s="182"/>
      <c r="G112" s="183">
        <f>ROUND(E112*F112,2)</f>
        <v>0</v>
      </c>
      <c r="H112" s="182">
        <v>1665</v>
      </c>
      <c r="I112" s="183">
        <f>ROUND(E112*H112,2)</f>
        <v>8325</v>
      </c>
      <c r="J112" s="182">
        <v>1030</v>
      </c>
      <c r="K112" s="183">
        <f>ROUND(E112*J112,2)</f>
        <v>5150</v>
      </c>
      <c r="L112" s="183">
        <v>21</v>
      </c>
      <c r="M112" s="183">
        <f>G112*(1+L112/100)</f>
        <v>0</v>
      </c>
      <c r="N112" s="183">
        <v>1.3640300000000001</v>
      </c>
      <c r="O112" s="183">
        <f>ROUND(E112*N112,2)</f>
        <v>6.82</v>
      </c>
      <c r="P112" s="183">
        <v>0</v>
      </c>
      <c r="Q112" s="183">
        <f>ROUND(E112*P112,2)</f>
        <v>0</v>
      </c>
      <c r="R112" s="183"/>
      <c r="S112" s="183" t="s">
        <v>102</v>
      </c>
      <c r="T112" s="184">
        <v>1</v>
      </c>
      <c r="U112" s="161">
        <v>2.38</v>
      </c>
      <c r="V112" s="161">
        <f>ROUND(E112*U112,2)</f>
        <v>11.9</v>
      </c>
      <c r="W112" s="161"/>
      <c r="X112" s="161" t="s">
        <v>133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162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1">
        <v>53</v>
      </c>
      <c r="B113" s="172" t="s">
        <v>271</v>
      </c>
      <c r="C113" s="189" t="s">
        <v>272</v>
      </c>
      <c r="D113" s="173" t="s">
        <v>273</v>
      </c>
      <c r="E113" s="174">
        <v>12</v>
      </c>
      <c r="F113" s="175"/>
      <c r="G113" s="176">
        <f>ROUND(E113*F113,2)</f>
        <v>0</v>
      </c>
      <c r="H113" s="175">
        <v>0</v>
      </c>
      <c r="I113" s="176">
        <f>ROUND(E113*H113,2)</f>
        <v>0</v>
      </c>
      <c r="J113" s="175">
        <v>232</v>
      </c>
      <c r="K113" s="176">
        <f>ROUND(E113*J113,2)</f>
        <v>2784</v>
      </c>
      <c r="L113" s="176">
        <v>21</v>
      </c>
      <c r="M113" s="176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6"/>
      <c r="S113" s="176" t="s">
        <v>114</v>
      </c>
      <c r="T113" s="177" t="s">
        <v>114</v>
      </c>
      <c r="U113" s="161">
        <v>0.64</v>
      </c>
      <c r="V113" s="161">
        <f>ROUND(E113*U113,2)</f>
        <v>7.68</v>
      </c>
      <c r="W113" s="161"/>
      <c r="X113" s="161" t="s">
        <v>133</v>
      </c>
      <c r="Y113" s="152"/>
      <c r="Z113" s="152"/>
      <c r="AA113" s="152"/>
      <c r="AB113" s="152"/>
      <c r="AC113" s="152"/>
      <c r="AD113" s="152"/>
      <c r="AE113" s="152"/>
      <c r="AF113" s="152"/>
      <c r="AG113" s="152" t="s">
        <v>134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90" t="s">
        <v>274</v>
      </c>
      <c r="D114" s="162"/>
      <c r="E114" s="163">
        <v>12</v>
      </c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136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71">
        <v>54</v>
      </c>
      <c r="B115" s="172" t="s">
        <v>275</v>
      </c>
      <c r="C115" s="189" t="s">
        <v>276</v>
      </c>
      <c r="D115" s="173" t="s">
        <v>112</v>
      </c>
      <c r="E115" s="174">
        <v>24</v>
      </c>
      <c r="F115" s="175"/>
      <c r="G115" s="176">
        <f>ROUND(E115*F115,2)</f>
        <v>0</v>
      </c>
      <c r="H115" s="175">
        <v>0</v>
      </c>
      <c r="I115" s="176">
        <f>ROUND(E115*H115,2)</f>
        <v>0</v>
      </c>
      <c r="J115" s="175">
        <v>225.5</v>
      </c>
      <c r="K115" s="176">
        <f>ROUND(E115*J115,2)</f>
        <v>5412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/>
      <c r="S115" s="176" t="s">
        <v>114</v>
      </c>
      <c r="T115" s="177" t="s">
        <v>114</v>
      </c>
      <c r="U115" s="161">
        <v>0.61828000000000005</v>
      </c>
      <c r="V115" s="161">
        <f>ROUND(E115*U115,2)</f>
        <v>14.84</v>
      </c>
      <c r="W115" s="161"/>
      <c r="X115" s="161" t="s">
        <v>133</v>
      </c>
      <c r="Y115" s="152"/>
      <c r="Z115" s="152"/>
      <c r="AA115" s="152"/>
      <c r="AB115" s="152"/>
      <c r="AC115" s="152"/>
      <c r="AD115" s="152"/>
      <c r="AE115" s="152"/>
      <c r="AF115" s="152"/>
      <c r="AG115" s="152" t="s">
        <v>162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190" t="s">
        <v>277</v>
      </c>
      <c r="D116" s="162"/>
      <c r="E116" s="163">
        <v>24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136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71">
        <v>55</v>
      </c>
      <c r="B117" s="172" t="s">
        <v>278</v>
      </c>
      <c r="C117" s="189" t="s">
        <v>279</v>
      </c>
      <c r="D117" s="173" t="s">
        <v>112</v>
      </c>
      <c r="E117" s="174">
        <v>3</v>
      </c>
      <c r="F117" s="175"/>
      <c r="G117" s="176">
        <f>ROUND(E117*F117,2)</f>
        <v>0</v>
      </c>
      <c r="H117" s="175">
        <v>0</v>
      </c>
      <c r="I117" s="176">
        <f>ROUND(E117*H117,2)</f>
        <v>0</v>
      </c>
      <c r="J117" s="175">
        <v>270.5</v>
      </c>
      <c r="K117" s="176">
        <f>ROUND(E117*J117,2)</f>
        <v>811.5</v>
      </c>
      <c r="L117" s="176">
        <v>21</v>
      </c>
      <c r="M117" s="176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6"/>
      <c r="S117" s="176" t="s">
        <v>114</v>
      </c>
      <c r="T117" s="177" t="s">
        <v>114</v>
      </c>
      <c r="U117" s="161">
        <v>0.74</v>
      </c>
      <c r="V117" s="161">
        <f>ROUND(E117*U117,2)</f>
        <v>2.2200000000000002</v>
      </c>
      <c r="W117" s="161"/>
      <c r="X117" s="161" t="s">
        <v>133</v>
      </c>
      <c r="Y117" s="152"/>
      <c r="Z117" s="152"/>
      <c r="AA117" s="152"/>
      <c r="AB117" s="152"/>
      <c r="AC117" s="152"/>
      <c r="AD117" s="152"/>
      <c r="AE117" s="152"/>
      <c r="AF117" s="152"/>
      <c r="AG117" s="152" t="s">
        <v>162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59"/>
      <c r="B118" s="160"/>
      <c r="C118" s="190" t="s">
        <v>280</v>
      </c>
      <c r="D118" s="162"/>
      <c r="E118" s="163">
        <v>3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136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71">
        <v>56</v>
      </c>
      <c r="B119" s="172" t="s">
        <v>281</v>
      </c>
      <c r="C119" s="189" t="s">
        <v>282</v>
      </c>
      <c r="D119" s="173" t="s">
        <v>112</v>
      </c>
      <c r="E119" s="174">
        <v>25</v>
      </c>
      <c r="F119" s="175"/>
      <c r="G119" s="176">
        <f>ROUND(E119*F119,2)</f>
        <v>0</v>
      </c>
      <c r="H119" s="175">
        <v>0</v>
      </c>
      <c r="I119" s="176">
        <f>ROUND(E119*H119,2)</f>
        <v>0</v>
      </c>
      <c r="J119" s="175">
        <v>106</v>
      </c>
      <c r="K119" s="176">
        <f>ROUND(E119*J119,2)</f>
        <v>2650</v>
      </c>
      <c r="L119" s="176">
        <v>21</v>
      </c>
      <c r="M119" s="176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6"/>
      <c r="S119" s="176" t="s">
        <v>114</v>
      </c>
      <c r="T119" s="177" t="s">
        <v>114</v>
      </c>
      <c r="U119" s="161">
        <v>0.08</v>
      </c>
      <c r="V119" s="161">
        <f>ROUND(E119*U119,2)</f>
        <v>2</v>
      </c>
      <c r="W119" s="161"/>
      <c r="X119" s="161" t="s">
        <v>133</v>
      </c>
      <c r="Y119" s="152"/>
      <c r="Z119" s="152"/>
      <c r="AA119" s="152"/>
      <c r="AB119" s="152"/>
      <c r="AC119" s="152"/>
      <c r="AD119" s="152"/>
      <c r="AE119" s="152"/>
      <c r="AF119" s="152"/>
      <c r="AG119" s="152" t="s">
        <v>162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90" t="s">
        <v>283</v>
      </c>
      <c r="D120" s="162"/>
      <c r="E120" s="163">
        <v>25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136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1">
        <v>57</v>
      </c>
      <c r="B121" s="172" t="s">
        <v>284</v>
      </c>
      <c r="C121" s="189" t="s">
        <v>285</v>
      </c>
      <c r="D121" s="173" t="s">
        <v>112</v>
      </c>
      <c r="E121" s="174">
        <v>115</v>
      </c>
      <c r="F121" s="175"/>
      <c r="G121" s="176">
        <f>ROUND(E121*F121,2)</f>
        <v>0</v>
      </c>
      <c r="H121" s="175">
        <v>0</v>
      </c>
      <c r="I121" s="176">
        <f>ROUND(E121*H121,2)</f>
        <v>0</v>
      </c>
      <c r="J121" s="175">
        <v>360.5</v>
      </c>
      <c r="K121" s="176">
        <f>ROUND(E121*J121,2)</f>
        <v>41457.5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6"/>
      <c r="S121" s="176" t="s">
        <v>114</v>
      </c>
      <c r="T121" s="177" t="s">
        <v>114</v>
      </c>
      <c r="U121" s="161">
        <v>0.99</v>
      </c>
      <c r="V121" s="161">
        <f>ROUND(E121*U121,2)</f>
        <v>113.85</v>
      </c>
      <c r="W121" s="161"/>
      <c r="X121" s="161" t="s">
        <v>133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162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190" t="s">
        <v>286</v>
      </c>
      <c r="D122" s="162"/>
      <c r="E122" s="163">
        <v>115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136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1">
        <v>58</v>
      </c>
      <c r="B123" s="172" t="s">
        <v>287</v>
      </c>
      <c r="C123" s="189" t="s">
        <v>288</v>
      </c>
      <c r="D123" s="173" t="s">
        <v>112</v>
      </c>
      <c r="E123" s="174">
        <v>6</v>
      </c>
      <c r="F123" s="175"/>
      <c r="G123" s="176">
        <f>ROUND(E123*F123,2)</f>
        <v>0</v>
      </c>
      <c r="H123" s="175">
        <v>0</v>
      </c>
      <c r="I123" s="176">
        <f>ROUND(E123*H123,2)</f>
        <v>0</v>
      </c>
      <c r="J123" s="175">
        <v>644</v>
      </c>
      <c r="K123" s="176">
        <f>ROUND(E123*J123,2)</f>
        <v>3864</v>
      </c>
      <c r="L123" s="176">
        <v>21</v>
      </c>
      <c r="M123" s="176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6"/>
      <c r="S123" s="176" t="s">
        <v>114</v>
      </c>
      <c r="T123" s="177" t="s">
        <v>114</v>
      </c>
      <c r="U123" s="161">
        <v>1.7665</v>
      </c>
      <c r="V123" s="161">
        <f>ROUND(E123*U123,2)</f>
        <v>10.6</v>
      </c>
      <c r="W123" s="161"/>
      <c r="X123" s="161" t="s">
        <v>133</v>
      </c>
      <c r="Y123" s="152"/>
      <c r="Z123" s="152"/>
      <c r="AA123" s="152"/>
      <c r="AB123" s="152"/>
      <c r="AC123" s="152"/>
      <c r="AD123" s="152"/>
      <c r="AE123" s="152"/>
      <c r="AF123" s="152"/>
      <c r="AG123" s="152" t="s">
        <v>162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190" t="s">
        <v>289</v>
      </c>
      <c r="D124" s="162"/>
      <c r="E124" s="163">
        <v>6</v>
      </c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136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1">
        <v>59</v>
      </c>
      <c r="B125" s="172" t="s">
        <v>290</v>
      </c>
      <c r="C125" s="189" t="s">
        <v>291</v>
      </c>
      <c r="D125" s="173" t="s">
        <v>112</v>
      </c>
      <c r="E125" s="174">
        <v>167</v>
      </c>
      <c r="F125" s="175"/>
      <c r="G125" s="176">
        <f>ROUND(E125*F125,2)</f>
        <v>0</v>
      </c>
      <c r="H125" s="175">
        <v>51.19</v>
      </c>
      <c r="I125" s="176">
        <f>ROUND(E125*H125,2)</f>
        <v>8548.73</v>
      </c>
      <c r="J125" s="175">
        <v>24.71</v>
      </c>
      <c r="K125" s="176">
        <f>ROUND(E125*J125,2)</f>
        <v>4126.57</v>
      </c>
      <c r="L125" s="176">
        <v>21</v>
      </c>
      <c r="M125" s="176">
        <f>G125*(1+L125/100)</f>
        <v>0</v>
      </c>
      <c r="N125" s="176">
        <v>0.14699999999999999</v>
      </c>
      <c r="O125" s="176">
        <f>ROUND(E125*N125,2)</f>
        <v>24.55</v>
      </c>
      <c r="P125" s="176">
        <v>0</v>
      </c>
      <c r="Q125" s="176">
        <f>ROUND(E125*P125,2)</f>
        <v>0</v>
      </c>
      <c r="R125" s="176"/>
      <c r="S125" s="176" t="s">
        <v>114</v>
      </c>
      <c r="T125" s="177" t="s">
        <v>114</v>
      </c>
      <c r="U125" s="161">
        <v>0.06</v>
      </c>
      <c r="V125" s="161">
        <f>ROUND(E125*U125,2)</f>
        <v>10.02</v>
      </c>
      <c r="W125" s="161"/>
      <c r="X125" s="161" t="s">
        <v>133</v>
      </c>
      <c r="Y125" s="152"/>
      <c r="Z125" s="152"/>
      <c r="AA125" s="152"/>
      <c r="AB125" s="152"/>
      <c r="AC125" s="152"/>
      <c r="AD125" s="152"/>
      <c r="AE125" s="152"/>
      <c r="AF125" s="152"/>
      <c r="AG125" s="152" t="s">
        <v>162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190" t="s">
        <v>292</v>
      </c>
      <c r="D126" s="162"/>
      <c r="E126" s="163">
        <v>140</v>
      </c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136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0" t="s">
        <v>280</v>
      </c>
      <c r="D127" s="162"/>
      <c r="E127" s="163">
        <v>3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136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90" t="s">
        <v>277</v>
      </c>
      <c r="D128" s="162"/>
      <c r="E128" s="163">
        <v>24</v>
      </c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136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1">
        <v>60</v>
      </c>
      <c r="B129" s="172" t="s">
        <v>293</v>
      </c>
      <c r="C129" s="189" t="s">
        <v>294</v>
      </c>
      <c r="D129" s="173" t="s">
        <v>112</v>
      </c>
      <c r="E129" s="174">
        <v>6</v>
      </c>
      <c r="F129" s="175"/>
      <c r="G129" s="176">
        <f>ROUND(E129*F129,2)</f>
        <v>0</v>
      </c>
      <c r="H129" s="175">
        <v>95.13</v>
      </c>
      <c r="I129" s="176">
        <f>ROUND(E129*H129,2)</f>
        <v>570.78</v>
      </c>
      <c r="J129" s="175">
        <v>45.87</v>
      </c>
      <c r="K129" s="176">
        <f>ROUND(E129*J129,2)</f>
        <v>275.22000000000003</v>
      </c>
      <c r="L129" s="176">
        <v>21</v>
      </c>
      <c r="M129" s="176">
        <f>G129*(1+L129/100)</f>
        <v>0</v>
      </c>
      <c r="N129" s="176">
        <v>0.27300000000000002</v>
      </c>
      <c r="O129" s="176">
        <f>ROUND(E129*N129,2)</f>
        <v>1.64</v>
      </c>
      <c r="P129" s="176">
        <v>0</v>
      </c>
      <c r="Q129" s="176">
        <f>ROUND(E129*P129,2)</f>
        <v>0</v>
      </c>
      <c r="R129" s="176"/>
      <c r="S129" s="176" t="s">
        <v>114</v>
      </c>
      <c r="T129" s="177" t="s">
        <v>114</v>
      </c>
      <c r="U129" s="161">
        <v>0.11</v>
      </c>
      <c r="V129" s="161">
        <f>ROUND(E129*U129,2)</f>
        <v>0.66</v>
      </c>
      <c r="W129" s="161"/>
      <c r="X129" s="161" t="s">
        <v>133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162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0" t="s">
        <v>289</v>
      </c>
      <c r="D130" s="162"/>
      <c r="E130" s="163">
        <v>6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136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1">
        <v>61</v>
      </c>
      <c r="B131" s="172" t="s">
        <v>295</v>
      </c>
      <c r="C131" s="189" t="s">
        <v>296</v>
      </c>
      <c r="D131" s="173" t="s">
        <v>112</v>
      </c>
      <c r="E131" s="174">
        <v>173</v>
      </c>
      <c r="F131" s="175"/>
      <c r="G131" s="176">
        <f>ROUND(E131*F131,2)</f>
        <v>0</v>
      </c>
      <c r="H131" s="175">
        <v>5.46</v>
      </c>
      <c r="I131" s="176">
        <f>ROUND(E131*H131,2)</f>
        <v>944.58</v>
      </c>
      <c r="J131" s="175">
        <v>10.74</v>
      </c>
      <c r="K131" s="176">
        <f>ROUND(E131*J131,2)</f>
        <v>1858.02</v>
      </c>
      <c r="L131" s="176">
        <v>21</v>
      </c>
      <c r="M131" s="176">
        <f>G131*(1+L131/100)</f>
        <v>0</v>
      </c>
      <c r="N131" s="176">
        <v>6.0000000000000002E-5</v>
      </c>
      <c r="O131" s="176">
        <f>ROUND(E131*N131,2)</f>
        <v>0.01</v>
      </c>
      <c r="P131" s="176">
        <v>0</v>
      </c>
      <c r="Q131" s="176">
        <f>ROUND(E131*P131,2)</f>
        <v>0</v>
      </c>
      <c r="R131" s="176"/>
      <c r="S131" s="176" t="s">
        <v>114</v>
      </c>
      <c r="T131" s="177" t="s">
        <v>114</v>
      </c>
      <c r="U131" s="161">
        <v>0.03</v>
      </c>
      <c r="V131" s="161">
        <f>ROUND(E131*U131,2)</f>
        <v>5.19</v>
      </c>
      <c r="W131" s="161"/>
      <c r="X131" s="161" t="s">
        <v>133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134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90" t="s">
        <v>292</v>
      </c>
      <c r="D132" s="162"/>
      <c r="E132" s="163">
        <v>140</v>
      </c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136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190" t="s">
        <v>280</v>
      </c>
      <c r="D133" s="162"/>
      <c r="E133" s="163">
        <v>3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136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90" t="s">
        <v>289</v>
      </c>
      <c r="D134" s="162"/>
      <c r="E134" s="163">
        <v>6</v>
      </c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136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90" t="s">
        <v>277</v>
      </c>
      <c r="D135" s="162"/>
      <c r="E135" s="163">
        <v>24</v>
      </c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136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71">
        <v>62</v>
      </c>
      <c r="B136" s="172" t="s">
        <v>297</v>
      </c>
      <c r="C136" s="189" t="s">
        <v>298</v>
      </c>
      <c r="D136" s="173" t="s">
        <v>112</v>
      </c>
      <c r="E136" s="174">
        <v>27</v>
      </c>
      <c r="F136" s="175"/>
      <c r="G136" s="176">
        <f>ROUND(E136*F136,2)</f>
        <v>0</v>
      </c>
      <c r="H136" s="175">
        <v>0</v>
      </c>
      <c r="I136" s="176">
        <f>ROUND(E136*H136,2)</f>
        <v>0</v>
      </c>
      <c r="J136" s="175">
        <v>19.8</v>
      </c>
      <c r="K136" s="176">
        <f>ROUND(E136*J136,2)</f>
        <v>534.6</v>
      </c>
      <c r="L136" s="176">
        <v>21</v>
      </c>
      <c r="M136" s="176">
        <f>G136*(1+L136/100)</f>
        <v>0</v>
      </c>
      <c r="N136" s="176">
        <v>0</v>
      </c>
      <c r="O136" s="176">
        <f>ROUND(E136*N136,2)</f>
        <v>0</v>
      </c>
      <c r="P136" s="176">
        <v>0</v>
      </c>
      <c r="Q136" s="176">
        <f>ROUND(E136*P136,2)</f>
        <v>0</v>
      </c>
      <c r="R136" s="176"/>
      <c r="S136" s="176" t="s">
        <v>114</v>
      </c>
      <c r="T136" s="177" t="s">
        <v>114</v>
      </c>
      <c r="U136" s="161">
        <v>0.05</v>
      </c>
      <c r="V136" s="161">
        <f>ROUND(E136*U136,2)</f>
        <v>1.35</v>
      </c>
      <c r="W136" s="161"/>
      <c r="X136" s="161" t="s">
        <v>133</v>
      </c>
      <c r="Y136" s="152"/>
      <c r="Z136" s="152"/>
      <c r="AA136" s="152"/>
      <c r="AB136" s="152"/>
      <c r="AC136" s="152"/>
      <c r="AD136" s="152"/>
      <c r="AE136" s="152"/>
      <c r="AF136" s="152"/>
      <c r="AG136" s="152" t="s">
        <v>162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9"/>
      <c r="B137" s="160"/>
      <c r="C137" s="190" t="s">
        <v>280</v>
      </c>
      <c r="D137" s="162"/>
      <c r="E137" s="163">
        <v>3</v>
      </c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136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90" t="s">
        <v>277</v>
      </c>
      <c r="D138" s="162"/>
      <c r="E138" s="163">
        <v>24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136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1">
        <v>63</v>
      </c>
      <c r="B139" s="172" t="s">
        <v>299</v>
      </c>
      <c r="C139" s="189" t="s">
        <v>300</v>
      </c>
      <c r="D139" s="173" t="s">
        <v>112</v>
      </c>
      <c r="E139" s="174">
        <v>6</v>
      </c>
      <c r="F139" s="175"/>
      <c r="G139" s="176">
        <f>ROUND(E139*F139,2)</f>
        <v>0</v>
      </c>
      <c r="H139" s="175">
        <v>0</v>
      </c>
      <c r="I139" s="176">
        <f>ROUND(E139*H139,2)</f>
        <v>0</v>
      </c>
      <c r="J139" s="175">
        <v>95.9</v>
      </c>
      <c r="K139" s="176">
        <f>ROUND(E139*J139,2)</f>
        <v>575.4</v>
      </c>
      <c r="L139" s="176">
        <v>21</v>
      </c>
      <c r="M139" s="176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6"/>
      <c r="S139" s="176" t="s">
        <v>114</v>
      </c>
      <c r="T139" s="177" t="s">
        <v>114</v>
      </c>
      <c r="U139" s="161">
        <v>0.23549999999999999</v>
      </c>
      <c r="V139" s="161">
        <f>ROUND(E139*U139,2)</f>
        <v>1.41</v>
      </c>
      <c r="W139" s="161"/>
      <c r="X139" s="161" t="s">
        <v>133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162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90" t="s">
        <v>289</v>
      </c>
      <c r="D140" s="162"/>
      <c r="E140" s="163">
        <v>6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136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1">
        <v>64</v>
      </c>
      <c r="B141" s="172" t="s">
        <v>301</v>
      </c>
      <c r="C141" s="189" t="s">
        <v>302</v>
      </c>
      <c r="D141" s="173" t="s">
        <v>139</v>
      </c>
      <c r="E141" s="174">
        <v>63</v>
      </c>
      <c r="F141" s="175"/>
      <c r="G141" s="176">
        <f>ROUND(E141*F141,2)</f>
        <v>0</v>
      </c>
      <c r="H141" s="175">
        <v>2.5</v>
      </c>
      <c r="I141" s="176">
        <f>ROUND(E141*H141,2)</f>
        <v>157.5</v>
      </c>
      <c r="J141" s="175">
        <v>20.7</v>
      </c>
      <c r="K141" s="176">
        <f>ROUND(E141*J141,2)</f>
        <v>1304.0999999999999</v>
      </c>
      <c r="L141" s="176">
        <v>21</v>
      </c>
      <c r="M141" s="176">
        <f>G141*(1+L141/100)</f>
        <v>0</v>
      </c>
      <c r="N141" s="176">
        <v>2.0000000000000002E-5</v>
      </c>
      <c r="O141" s="176">
        <f>ROUND(E141*N141,2)</f>
        <v>0</v>
      </c>
      <c r="P141" s="176">
        <v>0</v>
      </c>
      <c r="Q141" s="176">
        <f>ROUND(E141*P141,2)</f>
        <v>0</v>
      </c>
      <c r="R141" s="176"/>
      <c r="S141" s="176" t="s">
        <v>114</v>
      </c>
      <c r="T141" s="177" t="s">
        <v>114</v>
      </c>
      <c r="U141" s="161">
        <v>0.05</v>
      </c>
      <c r="V141" s="161">
        <f>ROUND(E141*U141,2)</f>
        <v>3.15</v>
      </c>
      <c r="W141" s="161"/>
      <c r="X141" s="161" t="s">
        <v>133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162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90" t="s">
        <v>303</v>
      </c>
      <c r="D142" s="162"/>
      <c r="E142" s="163">
        <v>63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136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1">
        <v>65</v>
      </c>
      <c r="B143" s="172" t="s">
        <v>304</v>
      </c>
      <c r="C143" s="189" t="s">
        <v>305</v>
      </c>
      <c r="D143" s="173" t="s">
        <v>131</v>
      </c>
      <c r="E143" s="174">
        <v>12</v>
      </c>
      <c r="F143" s="175"/>
      <c r="G143" s="176">
        <f>ROUND(E143*F143,2)</f>
        <v>0</v>
      </c>
      <c r="H143" s="175">
        <v>0</v>
      </c>
      <c r="I143" s="176">
        <f>ROUND(E143*H143,2)</f>
        <v>0</v>
      </c>
      <c r="J143" s="175">
        <v>1206</v>
      </c>
      <c r="K143" s="176">
        <f>ROUND(E143*J143,2)</f>
        <v>14472</v>
      </c>
      <c r="L143" s="176">
        <v>21</v>
      </c>
      <c r="M143" s="176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6"/>
      <c r="S143" s="176" t="s">
        <v>102</v>
      </c>
      <c r="T143" s="177" t="s">
        <v>306</v>
      </c>
      <c r="U143" s="161">
        <v>3.44</v>
      </c>
      <c r="V143" s="161">
        <f>ROUND(E143*U143,2)</f>
        <v>41.28</v>
      </c>
      <c r="W143" s="161"/>
      <c r="X143" s="161" t="s">
        <v>133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162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0" t="s">
        <v>274</v>
      </c>
      <c r="D144" s="162"/>
      <c r="E144" s="163">
        <v>12</v>
      </c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136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78">
        <v>66</v>
      </c>
      <c r="B145" s="179" t="s">
        <v>307</v>
      </c>
      <c r="C145" s="188" t="s">
        <v>308</v>
      </c>
      <c r="D145" s="180" t="s">
        <v>309</v>
      </c>
      <c r="E145" s="181">
        <v>0.193</v>
      </c>
      <c r="F145" s="182"/>
      <c r="G145" s="183">
        <f>ROUND(E145*F145,2)</f>
        <v>0</v>
      </c>
      <c r="H145" s="182">
        <v>0</v>
      </c>
      <c r="I145" s="183">
        <f>ROUND(E145*H145,2)</f>
        <v>0</v>
      </c>
      <c r="J145" s="182">
        <v>2990</v>
      </c>
      <c r="K145" s="183">
        <f>ROUND(E145*J145,2)</f>
        <v>577.07000000000005</v>
      </c>
      <c r="L145" s="183">
        <v>21</v>
      </c>
      <c r="M145" s="183">
        <f>G145*(1+L145/100)</f>
        <v>0</v>
      </c>
      <c r="N145" s="183">
        <v>3.4209999999999997E-2</v>
      </c>
      <c r="O145" s="183">
        <f>ROUND(E145*N145,2)</f>
        <v>0.01</v>
      </c>
      <c r="P145" s="183">
        <v>0</v>
      </c>
      <c r="Q145" s="183">
        <f>ROUND(E145*P145,2)</f>
        <v>0</v>
      </c>
      <c r="R145" s="183"/>
      <c r="S145" s="183" t="s">
        <v>114</v>
      </c>
      <c r="T145" s="184" t="s">
        <v>114</v>
      </c>
      <c r="U145" s="161">
        <v>4.7300000000000004</v>
      </c>
      <c r="V145" s="161">
        <f>ROUND(E145*U145,2)</f>
        <v>0.91</v>
      </c>
      <c r="W145" s="161"/>
      <c r="X145" s="161" t="s">
        <v>133</v>
      </c>
      <c r="Y145" s="152"/>
      <c r="Z145" s="152"/>
      <c r="AA145" s="152"/>
      <c r="AB145" s="152"/>
      <c r="AC145" s="152"/>
      <c r="AD145" s="152"/>
      <c r="AE145" s="152"/>
      <c r="AF145" s="152"/>
      <c r="AG145" s="152" t="s">
        <v>134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71">
        <v>67</v>
      </c>
      <c r="B146" s="172" t="s">
        <v>310</v>
      </c>
      <c r="C146" s="189" t="s">
        <v>311</v>
      </c>
      <c r="D146" s="173" t="s">
        <v>131</v>
      </c>
      <c r="E146" s="174">
        <v>1.62</v>
      </c>
      <c r="F146" s="175"/>
      <c r="G146" s="176">
        <f>ROUND(E146*F146,2)</f>
        <v>0</v>
      </c>
      <c r="H146" s="175">
        <v>0</v>
      </c>
      <c r="I146" s="176">
        <f>ROUND(E146*H146,2)</f>
        <v>0</v>
      </c>
      <c r="J146" s="175">
        <v>1254</v>
      </c>
      <c r="K146" s="176">
        <f>ROUND(E146*J146,2)</f>
        <v>2031.48</v>
      </c>
      <c r="L146" s="176">
        <v>21</v>
      </c>
      <c r="M146" s="176">
        <f>G146*(1+L146/100)</f>
        <v>0</v>
      </c>
      <c r="N146" s="176">
        <v>0</v>
      </c>
      <c r="O146" s="176">
        <f>ROUND(E146*N146,2)</f>
        <v>0</v>
      </c>
      <c r="P146" s="176">
        <v>0</v>
      </c>
      <c r="Q146" s="176">
        <f>ROUND(E146*P146,2)</f>
        <v>0</v>
      </c>
      <c r="R146" s="176"/>
      <c r="S146" s="176" t="s">
        <v>114</v>
      </c>
      <c r="T146" s="177" t="s">
        <v>114</v>
      </c>
      <c r="U146" s="161">
        <v>3.44</v>
      </c>
      <c r="V146" s="161">
        <f>ROUND(E146*U146,2)</f>
        <v>5.57</v>
      </c>
      <c r="W146" s="161"/>
      <c r="X146" s="161" t="s">
        <v>133</v>
      </c>
      <c r="Y146" s="152"/>
      <c r="Z146" s="152"/>
      <c r="AA146" s="152"/>
      <c r="AB146" s="152"/>
      <c r="AC146" s="152"/>
      <c r="AD146" s="152"/>
      <c r="AE146" s="152"/>
      <c r="AF146" s="152"/>
      <c r="AG146" s="152" t="s">
        <v>162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9"/>
      <c r="B147" s="160"/>
      <c r="C147" s="190" t="s">
        <v>312</v>
      </c>
      <c r="D147" s="162"/>
      <c r="E147" s="163">
        <v>1.62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136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71">
        <v>68</v>
      </c>
      <c r="B148" s="172" t="s">
        <v>313</v>
      </c>
      <c r="C148" s="189" t="s">
        <v>314</v>
      </c>
      <c r="D148" s="173" t="s">
        <v>112</v>
      </c>
      <c r="E148" s="174">
        <v>140</v>
      </c>
      <c r="F148" s="175"/>
      <c r="G148" s="176">
        <f>ROUND(E148*F148,2)</f>
        <v>0</v>
      </c>
      <c r="H148" s="175">
        <v>0</v>
      </c>
      <c r="I148" s="176">
        <f>ROUND(E148*H148,2)</f>
        <v>0</v>
      </c>
      <c r="J148" s="175">
        <v>61.1</v>
      </c>
      <c r="K148" s="176">
        <f>ROUND(E148*J148,2)</f>
        <v>8554</v>
      </c>
      <c r="L148" s="176">
        <v>21</v>
      </c>
      <c r="M148" s="176">
        <f>G148*(1+L148/100)</f>
        <v>0</v>
      </c>
      <c r="N148" s="176">
        <v>0</v>
      </c>
      <c r="O148" s="176">
        <f>ROUND(E148*N148,2)</f>
        <v>0</v>
      </c>
      <c r="P148" s="176">
        <v>0</v>
      </c>
      <c r="Q148" s="176">
        <f>ROUND(E148*P148,2)</f>
        <v>0</v>
      </c>
      <c r="R148" s="176"/>
      <c r="S148" s="176" t="s">
        <v>114</v>
      </c>
      <c r="T148" s="177" t="s">
        <v>114</v>
      </c>
      <c r="U148" s="161">
        <v>0.15</v>
      </c>
      <c r="V148" s="161">
        <f>ROUND(E148*U148,2)</f>
        <v>21</v>
      </c>
      <c r="W148" s="161"/>
      <c r="X148" s="161" t="s">
        <v>133</v>
      </c>
      <c r="Y148" s="152"/>
      <c r="Z148" s="152"/>
      <c r="AA148" s="152"/>
      <c r="AB148" s="152"/>
      <c r="AC148" s="152"/>
      <c r="AD148" s="152"/>
      <c r="AE148" s="152"/>
      <c r="AF148" s="152"/>
      <c r="AG148" s="152" t="s">
        <v>162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9"/>
      <c r="B149" s="160"/>
      <c r="C149" s="190" t="s">
        <v>292</v>
      </c>
      <c r="D149" s="162"/>
      <c r="E149" s="163">
        <v>140</v>
      </c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136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71">
        <v>69</v>
      </c>
      <c r="B150" s="172" t="s">
        <v>315</v>
      </c>
      <c r="C150" s="189" t="s">
        <v>316</v>
      </c>
      <c r="D150" s="173" t="s">
        <v>139</v>
      </c>
      <c r="E150" s="174">
        <v>63</v>
      </c>
      <c r="F150" s="175"/>
      <c r="G150" s="176">
        <f>ROUND(E150*F150,2)</f>
        <v>0</v>
      </c>
      <c r="H150" s="175">
        <v>0</v>
      </c>
      <c r="I150" s="176">
        <f>ROUND(E150*H150,2)</f>
        <v>0</v>
      </c>
      <c r="J150" s="175">
        <v>46.5</v>
      </c>
      <c r="K150" s="176">
        <f>ROUND(E150*J150,2)</f>
        <v>2929.5</v>
      </c>
      <c r="L150" s="176">
        <v>21</v>
      </c>
      <c r="M150" s="176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6"/>
      <c r="S150" s="176" t="s">
        <v>114</v>
      </c>
      <c r="T150" s="177" t="s">
        <v>114</v>
      </c>
      <c r="U150" s="161">
        <v>0.13</v>
      </c>
      <c r="V150" s="161">
        <f>ROUND(E150*U150,2)</f>
        <v>8.19</v>
      </c>
      <c r="W150" s="161"/>
      <c r="X150" s="161" t="s">
        <v>133</v>
      </c>
      <c r="Y150" s="152"/>
      <c r="Z150" s="152"/>
      <c r="AA150" s="152"/>
      <c r="AB150" s="152"/>
      <c r="AC150" s="152"/>
      <c r="AD150" s="152"/>
      <c r="AE150" s="152"/>
      <c r="AF150" s="152"/>
      <c r="AG150" s="152" t="s">
        <v>162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9"/>
      <c r="B151" s="160"/>
      <c r="C151" s="190" t="s">
        <v>303</v>
      </c>
      <c r="D151" s="162"/>
      <c r="E151" s="163">
        <v>63</v>
      </c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136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71">
        <v>70</v>
      </c>
      <c r="B152" s="172" t="s">
        <v>317</v>
      </c>
      <c r="C152" s="189" t="s">
        <v>318</v>
      </c>
      <c r="D152" s="173" t="s">
        <v>131</v>
      </c>
      <c r="E152" s="174">
        <v>4.17</v>
      </c>
      <c r="F152" s="175"/>
      <c r="G152" s="176">
        <f>ROUND(E152*F152,2)</f>
        <v>0</v>
      </c>
      <c r="H152" s="175">
        <v>0</v>
      </c>
      <c r="I152" s="176">
        <f>ROUND(E152*H152,2)</f>
        <v>0</v>
      </c>
      <c r="J152" s="175">
        <v>6260</v>
      </c>
      <c r="K152" s="176">
        <f>ROUND(E152*J152,2)</f>
        <v>26104.2</v>
      </c>
      <c r="L152" s="176">
        <v>21</v>
      </c>
      <c r="M152" s="176">
        <f>G152*(1+L152/100)</f>
        <v>0</v>
      </c>
      <c r="N152" s="176">
        <v>0</v>
      </c>
      <c r="O152" s="176">
        <f>ROUND(E152*N152,2)</f>
        <v>0</v>
      </c>
      <c r="P152" s="176">
        <v>2.2000000000000002</v>
      </c>
      <c r="Q152" s="176">
        <f>ROUND(E152*P152,2)</f>
        <v>9.17</v>
      </c>
      <c r="R152" s="176"/>
      <c r="S152" s="176" t="s">
        <v>114</v>
      </c>
      <c r="T152" s="177" t="s">
        <v>114</v>
      </c>
      <c r="U152" s="161">
        <v>17.007000000000001</v>
      </c>
      <c r="V152" s="161">
        <f>ROUND(E152*U152,2)</f>
        <v>70.92</v>
      </c>
      <c r="W152" s="161"/>
      <c r="X152" s="161" t="s">
        <v>319</v>
      </c>
      <c r="Y152" s="152"/>
      <c r="Z152" s="152"/>
      <c r="AA152" s="152"/>
      <c r="AB152" s="152"/>
      <c r="AC152" s="152"/>
      <c r="AD152" s="152"/>
      <c r="AE152" s="152"/>
      <c r="AF152" s="152"/>
      <c r="AG152" s="152" t="s">
        <v>320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59"/>
      <c r="B153" s="160"/>
      <c r="C153" s="190" t="s">
        <v>171</v>
      </c>
      <c r="D153" s="162"/>
      <c r="E153" s="163">
        <v>1.08</v>
      </c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136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90" t="s">
        <v>172</v>
      </c>
      <c r="D154" s="162"/>
      <c r="E154" s="163">
        <v>2.34</v>
      </c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136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59"/>
      <c r="B155" s="160"/>
      <c r="C155" s="190" t="s">
        <v>173</v>
      </c>
      <c r="D155" s="162"/>
      <c r="E155" s="163">
        <v>0.75</v>
      </c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136</v>
      </c>
      <c r="AH155" s="152">
        <v>0</v>
      </c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ht="22.5" outlineLevel="1" x14ac:dyDescent="0.2">
      <c r="A156" s="171">
        <v>71</v>
      </c>
      <c r="B156" s="172" t="s">
        <v>321</v>
      </c>
      <c r="C156" s="189" t="s">
        <v>322</v>
      </c>
      <c r="D156" s="173" t="s">
        <v>131</v>
      </c>
      <c r="E156" s="174">
        <v>1.62</v>
      </c>
      <c r="F156" s="175"/>
      <c r="G156" s="176">
        <f>ROUND(E156*F156,2)</f>
        <v>0</v>
      </c>
      <c r="H156" s="175">
        <v>2365</v>
      </c>
      <c r="I156" s="176">
        <f>ROUND(E156*H156,2)</f>
        <v>3831.3</v>
      </c>
      <c r="J156" s="175">
        <v>0</v>
      </c>
      <c r="K156" s="176">
        <f>ROUND(E156*J156,2)</f>
        <v>0</v>
      </c>
      <c r="L156" s="176">
        <v>21</v>
      </c>
      <c r="M156" s="176">
        <f>G156*(1+L156/100)</f>
        <v>0</v>
      </c>
      <c r="N156" s="176">
        <v>2.5</v>
      </c>
      <c r="O156" s="176">
        <f>ROUND(E156*N156,2)</f>
        <v>4.05</v>
      </c>
      <c r="P156" s="176">
        <v>0</v>
      </c>
      <c r="Q156" s="176">
        <f>ROUND(E156*P156,2)</f>
        <v>0</v>
      </c>
      <c r="R156" s="176" t="s">
        <v>113</v>
      </c>
      <c r="S156" s="176" t="s">
        <v>114</v>
      </c>
      <c r="T156" s="177" t="s">
        <v>114</v>
      </c>
      <c r="U156" s="161">
        <v>0</v>
      </c>
      <c r="V156" s="161">
        <f>ROUND(E156*U156,2)</f>
        <v>0</v>
      </c>
      <c r="W156" s="161"/>
      <c r="X156" s="161" t="s">
        <v>103</v>
      </c>
      <c r="Y156" s="152"/>
      <c r="Z156" s="152"/>
      <c r="AA156" s="152"/>
      <c r="AB156" s="152"/>
      <c r="AC156" s="152"/>
      <c r="AD156" s="152"/>
      <c r="AE156" s="152"/>
      <c r="AF156" s="152"/>
      <c r="AG156" s="152" t="s">
        <v>104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59"/>
      <c r="B157" s="160"/>
      <c r="C157" s="190" t="s">
        <v>312</v>
      </c>
      <c r="D157" s="162"/>
      <c r="E157" s="163">
        <v>1.62</v>
      </c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136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x14ac:dyDescent="0.2">
      <c r="A158" s="165" t="s">
        <v>97</v>
      </c>
      <c r="B158" s="166" t="s">
        <v>69</v>
      </c>
      <c r="C158" s="187" t="s">
        <v>28</v>
      </c>
      <c r="D158" s="167"/>
      <c r="E158" s="168"/>
      <c r="F158" s="169"/>
      <c r="G158" s="169">
        <f>SUMIF(AG159:AG162,"&lt;&gt;NOR",G159:G162)</f>
        <v>0</v>
      </c>
      <c r="H158" s="169"/>
      <c r="I158" s="169">
        <f>SUM(I159:I162)</f>
        <v>0</v>
      </c>
      <c r="J158" s="169"/>
      <c r="K158" s="169">
        <f>SUM(K159:K162)</f>
        <v>9895</v>
      </c>
      <c r="L158" s="169"/>
      <c r="M158" s="169">
        <f>SUM(M159:M162)</f>
        <v>0</v>
      </c>
      <c r="N158" s="169"/>
      <c r="O158" s="169">
        <f>SUM(O159:O162)</f>
        <v>0</v>
      </c>
      <c r="P158" s="169"/>
      <c r="Q158" s="169">
        <f>SUM(Q159:Q162)</f>
        <v>0</v>
      </c>
      <c r="R158" s="169"/>
      <c r="S158" s="169"/>
      <c r="T158" s="170"/>
      <c r="U158" s="164"/>
      <c r="V158" s="164">
        <f>SUM(V159:V162)</f>
        <v>6.02</v>
      </c>
      <c r="W158" s="164"/>
      <c r="X158" s="164"/>
      <c r="AG158" t="s">
        <v>98</v>
      </c>
    </row>
    <row r="159" spans="1:60" outlineLevel="1" x14ac:dyDescent="0.2">
      <c r="A159" s="178">
        <v>72</v>
      </c>
      <c r="B159" s="179" t="s">
        <v>323</v>
      </c>
      <c r="C159" s="188" t="s">
        <v>324</v>
      </c>
      <c r="D159" s="180" t="s">
        <v>325</v>
      </c>
      <c r="E159" s="181">
        <v>1</v>
      </c>
      <c r="F159" s="182"/>
      <c r="G159" s="183">
        <f>ROUND(E159*F159,2)</f>
        <v>0</v>
      </c>
      <c r="H159" s="182">
        <v>0</v>
      </c>
      <c r="I159" s="183">
        <f>ROUND(E159*H159,2)</f>
        <v>0</v>
      </c>
      <c r="J159" s="182">
        <v>3000</v>
      </c>
      <c r="K159" s="183">
        <f>ROUND(E159*J159,2)</f>
        <v>3000</v>
      </c>
      <c r="L159" s="183">
        <v>21</v>
      </c>
      <c r="M159" s="183">
        <f>G159*(1+L159/100)</f>
        <v>0</v>
      </c>
      <c r="N159" s="183">
        <v>0</v>
      </c>
      <c r="O159" s="183">
        <f>ROUND(E159*N159,2)</f>
        <v>0</v>
      </c>
      <c r="P159" s="183">
        <v>0</v>
      </c>
      <c r="Q159" s="183">
        <f>ROUND(E159*P159,2)</f>
        <v>0</v>
      </c>
      <c r="R159" s="183"/>
      <c r="S159" s="183" t="s">
        <v>102</v>
      </c>
      <c r="T159" s="184" t="s">
        <v>161</v>
      </c>
      <c r="U159" s="161">
        <v>6.02</v>
      </c>
      <c r="V159" s="161">
        <f>ROUND(E159*U159,2)</f>
        <v>6.02</v>
      </c>
      <c r="W159" s="161"/>
      <c r="X159" s="161" t="s">
        <v>326</v>
      </c>
      <c r="Y159" s="152"/>
      <c r="Z159" s="152"/>
      <c r="AA159" s="152"/>
      <c r="AB159" s="152"/>
      <c r="AC159" s="152"/>
      <c r="AD159" s="152"/>
      <c r="AE159" s="152"/>
      <c r="AF159" s="152"/>
      <c r="AG159" s="152" t="s">
        <v>327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78">
        <v>73</v>
      </c>
      <c r="B160" s="179" t="s">
        <v>304</v>
      </c>
      <c r="C160" s="188" t="s">
        <v>328</v>
      </c>
      <c r="D160" s="180" t="s">
        <v>325</v>
      </c>
      <c r="E160" s="181">
        <v>1</v>
      </c>
      <c r="F160" s="182"/>
      <c r="G160" s="183">
        <f>ROUND(E160*F160,2)</f>
        <v>0</v>
      </c>
      <c r="H160" s="182">
        <v>0</v>
      </c>
      <c r="I160" s="183">
        <f>ROUND(E160*H160,2)</f>
        <v>0</v>
      </c>
      <c r="J160" s="182">
        <v>4000</v>
      </c>
      <c r="K160" s="183">
        <f>ROUND(E160*J160,2)</f>
        <v>4000</v>
      </c>
      <c r="L160" s="183">
        <v>21</v>
      </c>
      <c r="M160" s="183">
        <f>G160*(1+L160/100)</f>
        <v>0</v>
      </c>
      <c r="N160" s="183">
        <v>0</v>
      </c>
      <c r="O160" s="183">
        <f>ROUND(E160*N160,2)</f>
        <v>0</v>
      </c>
      <c r="P160" s="183">
        <v>0</v>
      </c>
      <c r="Q160" s="183">
        <f>ROUND(E160*P160,2)</f>
        <v>0</v>
      </c>
      <c r="R160" s="183"/>
      <c r="S160" s="183" t="s">
        <v>102</v>
      </c>
      <c r="T160" s="184" t="s">
        <v>161</v>
      </c>
      <c r="U160" s="161">
        <v>0</v>
      </c>
      <c r="V160" s="161">
        <f>ROUND(E160*U160,2)</f>
        <v>0</v>
      </c>
      <c r="W160" s="161"/>
      <c r="X160" s="161" t="s">
        <v>176</v>
      </c>
      <c r="Y160" s="152"/>
      <c r="Z160" s="152"/>
      <c r="AA160" s="152"/>
      <c r="AB160" s="152"/>
      <c r="AC160" s="152"/>
      <c r="AD160" s="152"/>
      <c r="AE160" s="152"/>
      <c r="AF160" s="152"/>
      <c r="AG160" s="152" t="s">
        <v>329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71">
        <v>74</v>
      </c>
      <c r="B161" s="172" t="s">
        <v>330</v>
      </c>
      <c r="C161" s="189" t="s">
        <v>331</v>
      </c>
      <c r="D161" s="173" t="s">
        <v>332</v>
      </c>
      <c r="E161" s="174">
        <v>0.193</v>
      </c>
      <c r="F161" s="175"/>
      <c r="G161" s="176">
        <f>ROUND(E161*F161,2)</f>
        <v>0</v>
      </c>
      <c r="H161" s="175">
        <v>0</v>
      </c>
      <c r="I161" s="176">
        <f>ROUND(E161*H161,2)</f>
        <v>0</v>
      </c>
      <c r="J161" s="175">
        <v>15000</v>
      </c>
      <c r="K161" s="176">
        <f>ROUND(E161*J161,2)</f>
        <v>2895</v>
      </c>
      <c r="L161" s="176">
        <v>21</v>
      </c>
      <c r="M161" s="176">
        <f>G161*(1+L161/100)</f>
        <v>0</v>
      </c>
      <c r="N161" s="176">
        <v>0</v>
      </c>
      <c r="O161" s="176">
        <f>ROUND(E161*N161,2)</f>
        <v>0</v>
      </c>
      <c r="P161" s="176">
        <v>0</v>
      </c>
      <c r="Q161" s="176">
        <f>ROUND(E161*P161,2)</f>
        <v>0</v>
      </c>
      <c r="R161" s="176"/>
      <c r="S161" s="176" t="s">
        <v>114</v>
      </c>
      <c r="T161" s="177" t="s">
        <v>161</v>
      </c>
      <c r="U161" s="161">
        <v>0</v>
      </c>
      <c r="V161" s="161">
        <f>ROUND(E161*U161,2)</f>
        <v>0</v>
      </c>
      <c r="W161" s="161"/>
      <c r="X161" s="161" t="s">
        <v>176</v>
      </c>
      <c r="Y161" s="152"/>
      <c r="Z161" s="152"/>
      <c r="AA161" s="152"/>
      <c r="AB161" s="152"/>
      <c r="AC161" s="152"/>
      <c r="AD161" s="152"/>
      <c r="AE161" s="152"/>
      <c r="AF161" s="152"/>
      <c r="AG161" s="152" t="s">
        <v>329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252" t="s">
        <v>333</v>
      </c>
      <c r="D162" s="253"/>
      <c r="E162" s="253"/>
      <c r="F162" s="253"/>
      <c r="G162" s="253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143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85" t="str">
        <f>C162</f>
        <v>Náklady na provedení skutečného zaměření stavby v rozsahu nezbytném pro zápis změny do katastru nemovitostí.</v>
      </c>
      <c r="BB162" s="152"/>
      <c r="BC162" s="152"/>
      <c r="BD162" s="152"/>
      <c r="BE162" s="152"/>
      <c r="BF162" s="152"/>
      <c r="BG162" s="152"/>
      <c r="BH162" s="152"/>
    </row>
    <row r="163" spans="1:60" x14ac:dyDescent="0.2">
      <c r="A163" s="3"/>
      <c r="B163" s="4"/>
      <c r="C163" s="191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v>15</v>
      </c>
      <c r="AF163">
        <v>21</v>
      </c>
      <c r="AG163" t="s">
        <v>84</v>
      </c>
    </row>
    <row r="164" spans="1:60" x14ac:dyDescent="0.2">
      <c r="A164" s="155"/>
      <c r="B164" s="156" t="s">
        <v>29</v>
      </c>
      <c r="C164" s="192"/>
      <c r="D164" s="157"/>
      <c r="E164" s="158"/>
      <c r="F164" s="158"/>
      <c r="G164" s="186">
        <f>G8+G20+G30+G33+G48+G50+G68+G158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E164">
        <f>SUMIF(L7:L162,AE163,G7:G162)</f>
        <v>0</v>
      </c>
      <c r="AF164">
        <f>SUMIF(L7:L162,AF163,G7:G162)</f>
        <v>0</v>
      </c>
      <c r="AG164" t="s">
        <v>334</v>
      </c>
    </row>
    <row r="165" spans="1:60" x14ac:dyDescent="0.2">
      <c r="C165" s="193"/>
      <c r="D165" s="10"/>
      <c r="AG165" t="s">
        <v>335</v>
      </c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DFT9CaQt5WUdUa7rBFb6RjdhQ3F9qEppbTTDS+d5qu4SeGeZaeSowBWg8zeiZlrN9lWUDK285xSuqxLnG0g3Q==" saltValue="W3laN4VHM8hUqEyEXcQzMg==" spinCount="100000" sheet="1"/>
  <mergeCells count="24">
    <mergeCell ref="C73:G73"/>
    <mergeCell ref="A1:G1"/>
    <mergeCell ref="C2:G2"/>
    <mergeCell ref="C3:G3"/>
    <mergeCell ref="C4:G4"/>
    <mergeCell ref="C24:G24"/>
    <mergeCell ref="C25:G25"/>
    <mergeCell ref="C28:G28"/>
    <mergeCell ref="C57:G57"/>
    <mergeCell ref="C63:G63"/>
    <mergeCell ref="C65:G65"/>
    <mergeCell ref="C70:G70"/>
    <mergeCell ref="C162:G162"/>
    <mergeCell ref="C76:G76"/>
    <mergeCell ref="C78:G78"/>
    <mergeCell ref="C80:G80"/>
    <mergeCell ref="C82:G82"/>
    <mergeCell ref="C84:G84"/>
    <mergeCell ref="C87:G87"/>
    <mergeCell ref="C91:G91"/>
    <mergeCell ref="C96:G96"/>
    <mergeCell ref="C99:G99"/>
    <mergeCell ref="C104:G104"/>
    <mergeCell ref="C107:G107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Krejci</dc:creator>
  <cp:lastModifiedBy>Projektant1</cp:lastModifiedBy>
  <cp:lastPrinted>2019-03-19T12:27:02Z</cp:lastPrinted>
  <dcterms:created xsi:type="dcterms:W3CDTF">2009-04-08T07:15:50Z</dcterms:created>
  <dcterms:modified xsi:type="dcterms:W3CDTF">2020-06-03T20:11:41Z</dcterms:modified>
</cp:coreProperties>
</file>