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101" sheetId="3" r:id="rId3"/>
    <sheet name="SO102" sheetId="4" r:id="rId4"/>
  </sheets>
  <definedNames/>
  <calcPr fullCalcOnLoad="1"/>
</workbook>
</file>

<file path=xl/sharedStrings.xml><?xml version="1.0" encoding="utf-8"?>
<sst xmlns="http://schemas.openxmlformats.org/spreadsheetml/2006/main" count="833" uniqueCount="203">
  <si>
    <t>Firma: Advisia,s.r.o.</t>
  </si>
  <si>
    <t>Soupis objektů s DPH</t>
  </si>
  <si>
    <t>Stavba: 19_003-CV - K 1806 Výstavba nových parkovacích stání ul Čapkova v Litvínově</t>
  </si>
  <si>
    <t xml:space="preserve">Varianta: ZŘ - 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</si>
  <si>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</si>
  <si>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</si>
  <si>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</si>
  <si>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</si>
  <si>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</si>
  <si>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</si>
  <si>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</si>
  <si>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</si>
  <si>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</si>
  <si>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</si>
  <si>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</si>
  <si>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19_003-CV</t>
  </si>
  <si>
    <t>K 1806 Výstavba nových parkovacích stání ul Čapkova v Litvínově</t>
  </si>
  <si>
    <t>O</t>
  </si>
  <si>
    <t>Rozpočet:</t>
  </si>
  <si>
    <t>0.00</t>
  </si>
  <si>
    <t>15.00</t>
  </si>
  <si>
    <t>21.00</t>
  </si>
  <si>
    <t>3</t>
  </si>
  <si>
    <t>2</t>
  </si>
  <si>
    <t>SO 000</t>
  </si>
  <si>
    <t>VŠEOBECNÉ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</si>
  <si>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</si>
  <si>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</si>
  <si>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</si>
  <si>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</si>
  <si>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</si>
  <si>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</si>
  <si>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</si>
  <si>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</si>
  <si>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</si>
  <si>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</si>
  <si>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</si>
  <si>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</si>
  <si>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</si>
  <si>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</si>
  <si>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</si>
  <si>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</si>
  <si>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</si>
  <si>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</si>
  <si>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</si>
  <si>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</si>
  <si>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02730</t>
  </si>
  <si>
    <t/>
  </si>
  <si>
    <t>POMOC PRÁCE ZŘÍZ NEBO ZAJIŠŤ OCHRANU INŽENÝRSKÝCH SÍTÍ</t>
  </si>
  <si>
    <t>KPL</t>
  </si>
  <si>
    <t>PP</t>
  </si>
  <si>
    <t>Ochrana všech pozemních i nadzemních vedení v místě stavby, vč. vytýčení a vyznačení; Předpokládá se rozsah dotčených inženýrských sítí dle průvodní a technické zprávy, vč. domovních přípojek, aj. vč. případné provizorní podpěrné konstrukce; vč. příp. přesunu na provizorní konstrukci a následného přesunu na původní pozice, vč. chrániček, vytýčení trasy, projednání se správcem.</t>
  </si>
  <si>
    <t>VV</t>
  </si>
  <si>
    <t>TS</t>
  </si>
  <si>
    <t>zahrnuje veškeré náklady spojené s objednatelem požadovanými zařízeními</t>
  </si>
  <si>
    <t>02911</t>
  </si>
  <si>
    <t>OSTATNÍ POŽADAVKY - GEODETICKÉ ZAMĚŘENÍ</t>
  </si>
  <si>
    <t>HM</t>
  </si>
  <si>
    <t>Geodetická činnost v průběhu provádění stavebních prací (geodet zhotovitele stavby) včetně vytyčení stavby, obvodu staveniště a skutečného zjištění průběhu inženýrských sítí. Součástí je vybudování potřebné vytyčovací sítě.</t>
  </si>
  <si>
    <t>zahrnuje veškeré náklady spojené s objednatelem požadovanými pracemi</t>
  </si>
  <si>
    <t>02944</t>
  </si>
  <si>
    <t>OSTAT POŽADAVKY - DOKUMENTACE SKUTEČ PROVEDENÍ V DIGIT FORMĚ</t>
  </si>
  <si>
    <t>Dokumentace skutečného provedení stavby ve smyslu § 125 odst. 6 stavebního zákona, dle kap. 12 Směrnice pro dokumentaci staveb pozemních komunikací (SDS PK) (2/2007),  vč. dodatku č. 1 (12/2009) v rozsahu dle kap. 6 Technických kvalitativních podmínek pro dokumentaci staveb pozemních komunikací (TKP-D) (8/2006), příloha č. 6. Součástí je předání dokumentace v tištěné podobě (3 paré) a předání 1 x v digitální podobě (rozsah a uspořádání odpovídající podobě tištěné) v uzavřeném (PDF) a otevřeném formátu (DWG, XLS, DOC, apod.).</t>
  </si>
  <si>
    <t>03100</t>
  </si>
  <si>
    <t>ZAŘÍZENÍ STAVENIŠTĚ - ZŘÍZENÍ, PROVOZ, DEMONTÁŽ</t>
  </si>
  <si>
    <t>Náklady na umístění stavby:                                                       
Technická specifikace: Kompletní zařízení staveniště pro celou stavbu  včetně zajištění potřebných povolení a rozhodnutí.  
Položka zahrnuje náklady spojené se staveništními komunikacemi, oplocením staveniště,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 Poplatky a náklady spojené se záborem veřejného prostranství a s tím související dopravní značení a zabezpečení pracoviště. Poplatky a náklady za spotřebované energie, plyn a vodu atd. v době výstavby až do předání díla. Zajištění údržby veřejných komunikací a komunikací pro pěší v průběhu celé stavby, včetně případné zimní údržby.</t>
  </si>
  <si>
    <t>zahrnuje objednatelem povolené náklady na pořízení (event. pronájem), provozování, udržování a likvidaci zhotovitelova zařízení</t>
  </si>
  <si>
    <t>03720</t>
  </si>
  <si>
    <t>POMOC PRÁCE ZAJIŠŤ NEBO ZŘÍZ REGULACI A OCHRANU DOPRAVY</t>
  </si>
  <si>
    <t>Součástí položky je vyřízení DIR včetně jeho projednání.</t>
  </si>
  <si>
    <t>zahrnuje objednatelem povolené náklady na požadovaná zařízení zhotovitele</t>
  </si>
  <si>
    <t>Ostatní konstrukce a práce</t>
  </si>
  <si>
    <t>93831</t>
  </si>
  <si>
    <t>OČIŠTĚNÍ DLAŽEB UMYTÍM VODOU</t>
  </si>
  <si>
    <t>M2</t>
  </si>
  <si>
    <t>položka zahrnuje očištění předepsaným způsobem včetně odklizení vzniklého odpadu</t>
  </si>
  <si>
    <t>SO101</t>
  </si>
  <si>
    <t>Parkoviště - ul. Vodní</t>
  </si>
  <si>
    <t>014102</t>
  </si>
  <si>
    <t>POPLATKY ZA SKLÁDKU</t>
  </si>
  <si>
    <t>T</t>
  </si>
  <si>
    <t>odkop parkoviště plocha16tl. *0,3*2=9.600 [A] 
odkop parkoviště plocha16tl. *0,5*2=16.000 [B]*se souhlasem TDI 
odkop parkoviště plocha80tl. *0,95*2=152.000 [C] 
odkop parkoviště aktivní zóna plocha80tl. *0,5*2=80.000 [D]*se souhlasem TDI 
odkop zeleň plocha 20*0,15tl. *2=6.000 [E] 
odkop opěrka plocha 8*0,8tl. *2=12.800 [F] 
Celkem: A+B+C+D+E+F=276.400 [G]</t>
  </si>
  <si>
    <t>zahrnuje veškeré poplatky provozovateli skládky související s uložením odpadu na skládce.</t>
  </si>
  <si>
    <t>014112</t>
  </si>
  <si>
    <t>POPLATKY ZA SKLÁDKU TYP S-IO (INERTNÍ ODPAD)</t>
  </si>
  <si>
    <t>odfrézovaný asfalt plochy 16*tl.0,05*1,3=1.040 [A] 
odstraněný kryt plochy 16*tl.0,05*1,6=1.280 [B] 
odstraněné kamenivo plochy 16*tl. 0,3*2=9.600 [C] 
odfrézovaný asfalt plochy napojení 15*tl.0,1*1,3=1.950 [D] 
silniční obruby 25m*0,1=2.500 [E] 
Celkem: A+B+C+D+E=16.370 [F]</t>
  </si>
  <si>
    <t>113138</t>
  </si>
  <si>
    <t>ODSTRANĚNÍ KRYTU ZPEVNĚNÝCH PLOCH S ASFALT POJIVEM, ODVOZ DO 20KM</t>
  </si>
  <si>
    <t>M3</t>
  </si>
  <si>
    <t>plocha 16 tl.*0,05=0.800 [A] 
Celkem: A=0.800 [B]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</si>
  <si>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</si>
  <si>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113328</t>
  </si>
  <si>
    <t>ODSTRAN PODKL ZPEVNĚNÝCH PLOCH Z KAMENIVA NESTMEL, ODVOZ DO 20KM</t>
  </si>
  <si>
    <t>plocha 16* tl. 0,3=4.800 [A] 
Celkem: A=4.800 [B]</t>
  </si>
  <si>
    <t>12</t>
  </si>
  <si>
    <t>18222</t>
  </si>
  <si>
    <t>ROZPROSTŘENÍ ORNICE VE SVAHU V TL DO 0,15M</t>
  </si>
  <si>
    <t>položka zahrnuje:  
nutné přemístění ornice z dočasných skládek vzdálených do 50m  
rozprostření ornice v předepsané tloušťce ve svahu přes 1:5</t>
  </si>
  <si>
    <t>24</t>
  </si>
  <si>
    <t>R1</t>
  </si>
  <si>
    <t>KRYTY Z BETON DRENÁŽNÍCH DLAŽDIC TL 80MM DO LOŽE Z KAM</t>
  </si>
  <si>
    <t>Drenážní dlažba vč. lože 40 mm (nejedná se o zatravňovací tvárnice). 30m z nich bude barevných pro vodorovné dopravní značení.</t>
  </si>
  <si>
    <t>plocha 90=90.000 [A] 
Celkem: A=90.000 [B]</t>
  </si>
  <si>
    <t>Zemní práce</t>
  </si>
  <si>
    <t>11351B</t>
  </si>
  <si>
    <t>ODSTRANĚNÍ ZÁHONOVÝCH OBRUBNÍKŮ - DOPRAVA</t>
  </si>
  <si>
    <t>tkm</t>
  </si>
  <si>
    <t>25m obrub *20km*0,1=50.000 [A] 
Celkem: A=50.000 [B]</t>
  </si>
  <si>
    <t>Položka zahrnuje samostatnou dopravu suti a vybouraných hmot. Množství se určí jako součin hmotnosti [t] a požadované vzdálenosti [km].</t>
  </si>
  <si>
    <t>11352A</t>
  </si>
  <si>
    <t>ODSTRANĚNÍ CHODNÍKOVÝCH A SILNIČNÍCH OBRUBNÍKŮ BETONOVÝCH - BEZ DOPRAVY</t>
  </si>
  <si>
    <t>M</t>
  </si>
  <si>
    <t>Položka zahrnuje veškerou manipulaci s vybouranou sutí a s vybouranými hmotami, kromě vodorovné dopravy,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</si>
  <si>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7</t>
  </si>
  <si>
    <t>113728</t>
  </si>
  <si>
    <t>FRÉZOVÁNÍ ZPEVNĚNÝCH PLOCH ASFALTOVÝCH, ODVOZ DO 20KM</t>
  </si>
  <si>
    <t>frézování asfaltu plochy16 tl.*0,05=0.800 [A] 
frézování asfaltu plochy napojení 15 tl.*0,1=1.500 [B] 
Celkem: A+B=2.300 [C]</t>
  </si>
  <si>
    <t>8</t>
  </si>
  <si>
    <t>122738</t>
  </si>
  <si>
    <t>ODKOPÁVKY A PROKOPÁVKY OBECNÉ TŘ. I, ODVOZ DO 20KM</t>
  </si>
  <si>
    <t>pro zeleň plocha 20 tl. *0,15=3.000 [A] 
pro opěrku plocha 8 tl. *0,8=6.400 [B] 
Celkem: A+B=9.400 [C]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</si>
  <si>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</si>
  <si>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123738</t>
  </si>
  <si>
    <t>ODKOP PRO SPOD STAVBU SILNIC A ŽELEZNIC TŘ. I, ODVOZ DO 20KM</t>
  </si>
  <si>
    <t>plocha 16*tl.0,3=4.800 [A] 
plocha 16*tl.0,5=8.000 [B]*se souhlasem TDI 
plocha 80*tl. 0,95=76.000 [C] 
aktivní zóna plocha 80*tl. 0,5=40.000 [D]*se souhlasem TDI 
Celkem: A+B+C+D=128.800 [E]</t>
  </si>
  <si>
    <t>17131</t>
  </si>
  <si>
    <t>ULOŽENÍ SYPANINY DO NÁSYPŮ V AKTIVNÍ ZÓNĚ SE ZHUT SE ZLEPŠENÍM ZEMINY</t>
  </si>
  <si>
    <t>parkoviště - aktivní zóna plocha 90 tl.*0,5=45.000 [A]*se souhlasem TDI 
Celkem: A=45.000 [B]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</si>
  <si>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</si>
  <si>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11</t>
  </si>
  <si>
    <t>18110</t>
  </si>
  <si>
    <t>ÚPRAVA PLÁNĚ SE ZHUTNĚNÍM V HORNINĚ TŘ. I</t>
  </si>
  <si>
    <t>plocha parkoviště 90=90.000 [A] 
Celkem: A=90.000 [B]</t>
  </si>
  <si>
    <t>položka zahrnuje úpravu pláně včetně vyrovnání výškových rozdílů. Míru zhutnění určuje projekt.</t>
  </si>
  <si>
    <t>13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</si>
  <si>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</si>
  <si>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</si>
  <si>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</si>
  <si>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Základy</t>
  </si>
  <si>
    <t>14</t>
  </si>
  <si>
    <t>21461H</t>
  </si>
  <si>
    <t>SEPARAČNÍ GEOTEXTILIE DO 1000G/M2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</si>
  <si>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</t>
  </si>
  <si>
    <t>Komunikace</t>
  </si>
  <si>
    <t>15</t>
  </si>
  <si>
    <t>56340</t>
  </si>
  <si>
    <t>VOZOVKOVÉ VRSTVY ZE ŠTĚRKOPÍSKU</t>
  </si>
  <si>
    <t>plocha parkoviště 90 tl.* 0,1=9.000 [A] 
Celkem: A=9.000 [B]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</si>
  <si>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</si>
  <si>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16</t>
  </si>
  <si>
    <t>574A33</t>
  </si>
  <si>
    <t>ASFALTOVÝ BETON PRO OBRUSNÉ VRSTVY ACO 11 TL. 40MM</t>
  </si>
  <si>
    <t>pro napojení na stávající vozovku plocha 15=15.000 [A] 
Celkem: A=15.000 [B]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</si>
  <si>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</si>
  <si>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17</t>
  </si>
  <si>
    <t>574C56</t>
  </si>
  <si>
    <t>ASFALTOVÝ BETON PRO LOŽNÍ VRSTVY ACL 16+, 16S TL. 60MM</t>
  </si>
  <si>
    <t>18</t>
  </si>
  <si>
    <t>914121</t>
  </si>
  <si>
    <t>DOPRAVNÍ ZNAČKY ZÁKLADNÍ VELIKOSTI OCELOVÉ FÓLIE TŘ 1 - DODÁVKA A MONTÁŽ</t>
  </si>
  <si>
    <t>KUS</t>
  </si>
  <si>
    <t>položka zahrnuje:  
- dodávku a montáž značek v požadovaném provedení</t>
  </si>
  <si>
    <t>19</t>
  </si>
  <si>
    <t>915111</t>
  </si>
  <si>
    <t>VODOROVNÉ DOPRAVNÍ ZNAČENÍ BARVOU HLADKÉ - DODÁVKA A POKLÁDKA</t>
  </si>
  <si>
    <t>1x V 10f</t>
  </si>
  <si>
    <t>položka zahrnuje:  
- dodání a pokládku nátěrového materiálu (měří se pouze natíraná plocha)  
- předznačení a reflexní úpravu</t>
  </si>
  <si>
    <t>20</t>
  </si>
  <si>
    <t>91710</t>
  </si>
  <si>
    <t>OBRUBY Z BETONOVÝCH PALISÁD</t>
  </si>
  <si>
    <t>délka obruby 20 výška *0,6*0,18*0,12=0.259 [C] 
Celkem: C=0.259 [D]</t>
  </si>
  <si>
    <t>Položka zahrnuje:  
dodání a pokládku betonových palisád o rozměrech předepsaných zadávací dokumentací  
betonové lože i boční betonovou opěrku.</t>
  </si>
  <si>
    <t>21</t>
  </si>
  <si>
    <t>917224</t>
  </si>
  <si>
    <t>SILNIČNÍ A CHODNÍKOVÉ OBRUBY Z BETONOVÝCH OBRUBNÍKŮ ŠÍŘ 150MM</t>
  </si>
  <si>
    <t>Položka zahrnuje:  
dodání a pokládku betonových obrubníků o rozměrech předepsaných zadávací dokumentací  
betonové lože i boční betonovou opěrku.</t>
  </si>
  <si>
    <t>22</t>
  </si>
  <si>
    <t>919113</t>
  </si>
  <si>
    <t>ŘEZÁNÍ ASFALTOVÉHO KRYTU VOZOVEK TL DO 150MM</t>
  </si>
  <si>
    <t>položka zahrnuje řezání vozovkové vrstvy v předepsané tloušťce, včetně spotřeby vody</t>
  </si>
  <si>
    <t>23</t>
  </si>
  <si>
    <t>931316</t>
  </si>
  <si>
    <t>TĚSNĚNÍ DILATAČ SPAR ASF ZÁLIVKOU PRŮŘ DO 800MM2</t>
  </si>
  <si>
    <t>položka zahrnuje dodávku a osazení předepsaného materiálu, očištění ploch spáry před úpravou, očištění okolí spáry po úpravě  
nezahrnuje těsnící profil</t>
  </si>
  <si>
    <t>SO102</t>
  </si>
  <si>
    <t>Parkoviště - ul. Čapkova</t>
  </si>
  <si>
    <t>odkop parkoviště plocha110tl. *0,3*2=66.000 [A] 
odkop parkoviště aktivní zóna plocha110tl. *0,5*2=110.000 [B]*se souhlasem TDI 
odkop parkoviště plocha143tl. *0,95*2=271.700 [C] 
odkop parkoviště aktivní zóna plocha143tl. *0,5*2=143.000 [D]*se souhlasem TDI 
odkop zeleň plocha 110 tl. *0,15*2=33.000 [E] 
Celkem: A+B+C+D+E=623.700 [F]</t>
  </si>
  <si>
    <t>odfrézovaný asfalt plochy 110*tl.0,05*1,3=7.150 [A] 
odstraněný kryt plochy 110*tl.0,05*1,6=8.800 [B] 
odstraněné kamenivo plochy 110*tl. 0,3*2=66.000 [C] 
odfrézovaný asfalt plochy napojení 46*tl.0,1*1,3=5.980 [D] 
Celkem: A+B+C+D=87.930 [E]</t>
  </si>
  <si>
    <t>plocha 110 tl.*0,05=5.500 [A] 
Celkem: A=5.500 [B]</t>
  </si>
  <si>
    <t>plocha 110* tl. 0,3=33.000 [A] 
Celkem: A=33.000 [B]</t>
  </si>
  <si>
    <t>18232</t>
  </si>
  <si>
    <t>ROZPROSTŘENÍ ORNICE V ROVINĚ V TL DO 0,15M</t>
  </si>
  <si>
    <t>položka zahrnuje:  
nutné přemístění ornice z dočasných skládek vzdálených do 50m  
rozprostření ornice v předepsané tloušťce v rovině a ve svahu do 1:5</t>
  </si>
  <si>
    <t>Drenážní dlažba vč. lože 40 mm (nejedná se o zatravňovací tvárnice). 55 m bude jiné barvy pro vodorovné dopravní značení.</t>
  </si>
  <si>
    <t>plocha 195=195.000 [A] 
Celkem: A=195.000 [B]</t>
  </si>
  <si>
    <t>frézování asfaltu plochy110 tl.*0,05=5.500 [A] 
frézování asfaltu plochy napojení 46 tl.*0,1=4.600 [B] 
Celkem: A+B=10.100 [C]</t>
  </si>
  <si>
    <t>pro zeleň plocha 110 tl. *0,15=16.500 [A]</t>
  </si>
  <si>
    <t>plocha 110*tl.0,2=22.000 [A] 
aktivní zóna plocha 110*tl.0,5=55.000 [B]*se souhlasem TDI 
plocha 143*tl.0,6=85.800 [C] 
aktivní zóna plocha 143*tl.0,5=71.500 [D]*se souhlasem TDI 
Celkem: A+B+C+D=234.300 [E]</t>
  </si>
  <si>
    <t>parkoviště - aktivní zóna plocha 195 tl.*0,5=97.500 [A]*se souhlasem TDI 
Celkem: A=97.500 [B]</t>
  </si>
  <si>
    <t>plocha parkoviště 195=195.000 [A] 
Celkem: A=195.000 [B]</t>
  </si>
  <si>
    <t>plocha parkoviště 195 tl.* 0,1=19.500 [A] 
Celkem: A=19.500 [B]</t>
  </si>
  <si>
    <t>pro napojení na stávající vozovku plocha 50=50.000 [A] 
Celkem: A=50.000 [B]</t>
  </si>
  <si>
    <t>V 10f 
V 4  
V 10d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</si>
</sst>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4" borderId="1" xfId="0" applyNumberFormat="1" applyFill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SUM(C10:C12)</f>
      </c>
      <c r="D6" s="1"/>
      <c r="E6" s="1"/>
    </row>
    <row r="7" spans="1:5" ht="12.75" customHeight="1">
      <c r="A7" s="1"/>
      <c r="B7" s="4" t="s">
        <v>5</v>
      </c>
      <c r="C7" s="7">
        <f>SUM(E10:E12)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000'!I3</f>
      </c>
      <c r="D10" s="21">
        <f>'SO 000'!O2</f>
      </c>
      <c r="E10" s="21">
        <f>C10+D10</f>
      </c>
    </row>
    <row r="11" spans="1:5" ht="12.75" customHeight="1">
      <c r="A11" s="20" t="s">
        <v>76</v>
      </c>
      <c r="B11" s="20" t="s">
        <v>77</v>
      </c>
      <c r="C11" s="21">
        <f>SO101!I3</f>
      </c>
      <c r="D11" s="21">
        <f>SO101!O2</f>
      </c>
      <c r="E11" s="21">
        <f>C11+D11</f>
      </c>
    </row>
    <row r="12" spans="1:5" ht="12.75" customHeight="1">
      <c r="A12" s="20" t="s">
        <v>184</v>
      </c>
      <c r="B12" s="20" t="s">
        <v>185</v>
      </c>
      <c r="C12" s="21">
        <f>SO102!I3</f>
      </c>
      <c r="D12" s="21">
        <f>SO102!O2</f>
      </c>
      <c r="E12" s="21">
        <f>C12+D12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0+O8+O29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42">
        <f>0+I8+I29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</f>
      </c>
      <c r="R8">
        <f>0+O9+O13+O17+O21+O25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63.75">
      <c r="A10" s="35" t="s">
        <v>50</v>
      </c>
      <c r="E10" s="36" t="s">
        <v>51</v>
      </c>
    </row>
    <row r="11" spans="1:5" ht="12.75">
      <c r="A11" s="37" t="s">
        <v>52</v>
      </c>
      <c r="E11" s="38" t="s">
        <v>47</v>
      </c>
    </row>
    <row r="12" spans="1:5" ht="12.75">
      <c r="A12" t="s">
        <v>53</v>
      </c>
      <c r="E12" s="36" t="s">
        <v>54</v>
      </c>
    </row>
    <row r="13" spans="1:16" ht="12.75">
      <c r="A13" s="25" t="s">
        <v>45</v>
      </c>
      <c r="B13" s="29" t="s">
        <v>23</v>
      </c>
      <c r="C13" s="29" t="s">
        <v>55</v>
      </c>
      <c r="D13" s="25" t="s">
        <v>47</v>
      </c>
      <c r="E13" s="30" t="s">
        <v>56</v>
      </c>
      <c r="F13" s="31" t="s">
        <v>57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38.25">
      <c r="A14" s="35" t="s">
        <v>50</v>
      </c>
      <c r="E14" s="36" t="s">
        <v>58</v>
      </c>
    </row>
    <row r="15" spans="1:5" ht="12.75">
      <c r="A15" s="37" t="s">
        <v>52</v>
      </c>
      <c r="E15" s="38" t="s">
        <v>47</v>
      </c>
    </row>
    <row r="16" spans="1:5" ht="12.75">
      <c r="A16" t="s">
        <v>53</v>
      </c>
      <c r="E16" s="36" t="s">
        <v>59</v>
      </c>
    </row>
    <row r="17" spans="1:16" ht="12.75">
      <c r="A17" s="25" t="s">
        <v>45</v>
      </c>
      <c r="B17" s="29" t="s">
        <v>22</v>
      </c>
      <c r="C17" s="29" t="s">
        <v>60</v>
      </c>
      <c r="D17" s="25" t="s">
        <v>47</v>
      </c>
      <c r="E17" s="30" t="s">
        <v>61</v>
      </c>
      <c r="F17" s="31" t="s">
        <v>49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89.25">
      <c r="A18" s="35" t="s">
        <v>50</v>
      </c>
      <c r="E18" s="36" t="s">
        <v>62</v>
      </c>
    </row>
    <row r="19" spans="1:5" ht="12.75">
      <c r="A19" s="37" t="s">
        <v>52</v>
      </c>
      <c r="E19" s="38" t="s">
        <v>47</v>
      </c>
    </row>
    <row r="20" spans="1:5" ht="12.75">
      <c r="A20" t="s">
        <v>53</v>
      </c>
      <c r="E20" s="36" t="s">
        <v>59</v>
      </c>
    </row>
    <row r="21" spans="1:16" ht="12.75">
      <c r="A21" s="25" t="s">
        <v>45</v>
      </c>
      <c r="B21" s="29" t="s">
        <v>33</v>
      </c>
      <c r="C21" s="29" t="s">
        <v>63</v>
      </c>
      <c r="D21" s="25" t="s">
        <v>47</v>
      </c>
      <c r="E21" s="30" t="s">
        <v>64</v>
      </c>
      <c r="F21" s="31" t="s">
        <v>49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91.25">
      <c r="A22" s="35" t="s">
        <v>50</v>
      </c>
      <c r="E22" s="36" t="s">
        <v>65</v>
      </c>
    </row>
    <row r="23" spans="1:5" ht="12.75">
      <c r="A23" s="37" t="s">
        <v>52</v>
      </c>
      <c r="E23" s="38" t="s">
        <v>47</v>
      </c>
    </row>
    <row r="24" spans="1:5" ht="25.5">
      <c r="A24" t="s">
        <v>53</v>
      </c>
      <c r="E24" s="36" t="s">
        <v>66</v>
      </c>
    </row>
    <row r="25" spans="1:16" ht="12.75">
      <c r="A25" s="25" t="s">
        <v>45</v>
      </c>
      <c r="B25" s="29" t="s">
        <v>35</v>
      </c>
      <c r="C25" s="29" t="s">
        <v>67</v>
      </c>
      <c r="D25" s="25" t="s">
        <v>47</v>
      </c>
      <c r="E25" s="30" t="s">
        <v>68</v>
      </c>
      <c r="F25" s="31" t="s">
        <v>49</v>
      </c>
      <c r="G25" s="32">
        <v>1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69</v>
      </c>
    </row>
    <row r="27" spans="1:5" ht="12.75">
      <c r="A27" s="37" t="s">
        <v>52</v>
      </c>
      <c r="E27" s="38" t="s">
        <v>47</v>
      </c>
    </row>
    <row r="28" spans="1:5" ht="12.75">
      <c r="A28" t="s">
        <v>53</v>
      </c>
      <c r="E28" s="36" t="s">
        <v>70</v>
      </c>
    </row>
    <row r="29" spans="1:18" ht="12.75" customHeight="1">
      <c r="A29" s="6" t="s">
        <v>43</v>
      </c>
      <c r="B29" s="6"/>
      <c r="C29" s="40" t="s">
        <v>40</v>
      </c>
      <c r="D29" s="6"/>
      <c r="E29" s="27" t="s">
        <v>71</v>
      </c>
      <c r="F29" s="6"/>
      <c r="G29" s="6"/>
      <c r="H29" s="6"/>
      <c r="I29" s="41">
        <f>0+Q29</f>
      </c>
      <c r="O29">
        <f>0+R29</f>
      </c>
      <c r="Q29">
        <f>0+I30</f>
      </c>
      <c r="R29">
        <f>0+O30</f>
      </c>
    </row>
    <row r="30" spans="1:16" ht="12.75">
      <c r="A30" s="25" t="s">
        <v>45</v>
      </c>
      <c r="B30" s="29" t="s">
        <v>37</v>
      </c>
      <c r="C30" s="29" t="s">
        <v>72</v>
      </c>
      <c r="D30" s="25" t="s">
        <v>47</v>
      </c>
      <c r="E30" s="30" t="s">
        <v>73</v>
      </c>
      <c r="F30" s="31" t="s">
        <v>74</v>
      </c>
      <c r="G30" s="32">
        <v>200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52</v>
      </c>
      <c r="E32" s="38" t="s">
        <v>47</v>
      </c>
    </row>
    <row r="33" spans="1:5" ht="25.5">
      <c r="A33" t="s">
        <v>53</v>
      </c>
      <c r="E33" s="36" t="s">
        <v>75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0+O8+O33+O66+O71+O84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76</v>
      </c>
      <c r="I3" s="42">
        <f>0+I8+I33+I66+I71+I84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76</v>
      </c>
      <c r="D4" s="6"/>
      <c r="E4" s="18" t="s">
        <v>77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</f>
      </c>
      <c r="R8">
        <f>0+O9+O13+O17+O21+O25+O29</f>
      </c>
    </row>
    <row r="9" spans="1:16" ht="12.75">
      <c r="A9" s="25" t="s">
        <v>45</v>
      </c>
      <c r="B9" s="29" t="s">
        <v>29</v>
      </c>
      <c r="C9" s="29" t="s">
        <v>78</v>
      </c>
      <c r="D9" s="25" t="s">
        <v>47</v>
      </c>
      <c r="E9" s="30" t="s">
        <v>79</v>
      </c>
      <c r="F9" s="31" t="s">
        <v>80</v>
      </c>
      <c r="G9" s="32">
        <v>276.4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89.25">
      <c r="A11" s="37" t="s">
        <v>52</v>
      </c>
      <c r="E11" s="38" t="s">
        <v>81</v>
      </c>
    </row>
    <row r="12" spans="1:5" ht="25.5">
      <c r="A12" t="s">
        <v>53</v>
      </c>
      <c r="E12" s="36" t="s">
        <v>82</v>
      </c>
    </row>
    <row r="13" spans="1:16" ht="12.75">
      <c r="A13" s="25" t="s">
        <v>45</v>
      </c>
      <c r="B13" s="29" t="s">
        <v>23</v>
      </c>
      <c r="C13" s="29" t="s">
        <v>83</v>
      </c>
      <c r="D13" s="25" t="s">
        <v>47</v>
      </c>
      <c r="E13" s="30" t="s">
        <v>84</v>
      </c>
      <c r="F13" s="31" t="s">
        <v>80</v>
      </c>
      <c r="G13" s="32">
        <v>16.37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76.5">
      <c r="A15" s="37" t="s">
        <v>52</v>
      </c>
      <c r="E15" s="38" t="s">
        <v>85</v>
      </c>
    </row>
    <row r="16" spans="1:5" ht="25.5">
      <c r="A16" t="s">
        <v>53</v>
      </c>
      <c r="E16" s="36" t="s">
        <v>82</v>
      </c>
    </row>
    <row r="17" spans="1:16" ht="25.5">
      <c r="A17" s="25" t="s">
        <v>45</v>
      </c>
      <c r="B17" s="29" t="s">
        <v>22</v>
      </c>
      <c r="C17" s="29" t="s">
        <v>86</v>
      </c>
      <c r="D17" s="25" t="s">
        <v>47</v>
      </c>
      <c r="E17" s="30" t="s">
        <v>87</v>
      </c>
      <c r="F17" s="31" t="s">
        <v>88</v>
      </c>
      <c r="G17" s="32">
        <v>0.8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25.5">
      <c r="A19" s="37" t="s">
        <v>52</v>
      </c>
      <c r="E19" s="38" t="s">
        <v>89</v>
      </c>
    </row>
    <row r="20" spans="1:5" ht="63.75">
      <c r="A20" t="s">
        <v>53</v>
      </c>
      <c r="E20" s="36" t="s">
        <v>90</v>
      </c>
    </row>
    <row r="21" spans="1:16" ht="25.5">
      <c r="A21" s="25" t="s">
        <v>45</v>
      </c>
      <c r="B21" s="29" t="s">
        <v>33</v>
      </c>
      <c r="C21" s="29" t="s">
        <v>91</v>
      </c>
      <c r="D21" s="25" t="s">
        <v>47</v>
      </c>
      <c r="E21" s="30" t="s">
        <v>92</v>
      </c>
      <c r="F21" s="31" t="s">
        <v>88</v>
      </c>
      <c r="G21" s="32">
        <v>4.8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25.5">
      <c r="A23" s="37" t="s">
        <v>52</v>
      </c>
      <c r="E23" s="38" t="s">
        <v>93</v>
      </c>
    </row>
    <row r="24" spans="1:5" ht="63.75">
      <c r="A24" t="s">
        <v>53</v>
      </c>
      <c r="E24" s="36" t="s">
        <v>90</v>
      </c>
    </row>
    <row r="25" spans="1:16" ht="12.75">
      <c r="A25" s="25" t="s">
        <v>45</v>
      </c>
      <c r="B25" s="29" t="s">
        <v>94</v>
      </c>
      <c r="C25" s="29" t="s">
        <v>95</v>
      </c>
      <c r="D25" s="25" t="s">
        <v>47</v>
      </c>
      <c r="E25" s="30" t="s">
        <v>96</v>
      </c>
      <c r="F25" s="31" t="s">
        <v>74</v>
      </c>
      <c r="G25" s="32">
        <v>13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12.75">
      <c r="A27" s="37" t="s">
        <v>52</v>
      </c>
      <c r="E27" s="38" t="s">
        <v>47</v>
      </c>
    </row>
    <row r="28" spans="1:5" ht="38.25">
      <c r="A28" t="s">
        <v>53</v>
      </c>
      <c r="E28" s="36" t="s">
        <v>97</v>
      </c>
    </row>
    <row r="29" spans="1:16" ht="12.75">
      <c r="A29" s="25" t="s">
        <v>45</v>
      </c>
      <c r="B29" s="29" t="s">
        <v>98</v>
      </c>
      <c r="C29" s="29" t="s">
        <v>99</v>
      </c>
      <c r="D29" s="25" t="s">
        <v>47</v>
      </c>
      <c r="E29" s="30" t="s">
        <v>100</v>
      </c>
      <c r="F29" s="31" t="s">
        <v>74</v>
      </c>
      <c r="G29" s="32">
        <v>90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25.5">
      <c r="A30" s="35" t="s">
        <v>50</v>
      </c>
      <c r="E30" s="36" t="s">
        <v>101</v>
      </c>
    </row>
    <row r="31" spans="1:5" ht="25.5">
      <c r="A31" s="37" t="s">
        <v>52</v>
      </c>
      <c r="E31" s="38" t="s">
        <v>102</v>
      </c>
    </row>
    <row r="32" spans="1:5" ht="12.75">
      <c r="A32" t="s">
        <v>53</v>
      </c>
      <c r="E32" s="36" t="s">
        <v>47</v>
      </c>
    </row>
    <row r="33" spans="1:18" ht="12.75" customHeight="1">
      <c r="A33" s="6" t="s">
        <v>43</v>
      </c>
      <c r="B33" s="6"/>
      <c r="C33" s="40" t="s">
        <v>29</v>
      </c>
      <c r="D33" s="6"/>
      <c r="E33" s="27" t="s">
        <v>103</v>
      </c>
      <c r="F33" s="6"/>
      <c r="G33" s="6"/>
      <c r="H33" s="6"/>
      <c r="I33" s="41">
        <f>0+Q33</f>
      </c>
      <c r="O33">
        <f>0+R33</f>
      </c>
      <c r="Q33">
        <f>0+I34+I38+I42+I46+I50+I54+I58+I62</f>
      </c>
      <c r="R33">
        <f>0+O34+O38+O42+O46+O50+O54+O58+O62</f>
      </c>
    </row>
    <row r="34" spans="1:16" ht="12.75">
      <c r="A34" s="25" t="s">
        <v>45</v>
      </c>
      <c r="B34" s="29" t="s">
        <v>35</v>
      </c>
      <c r="C34" s="29" t="s">
        <v>104</v>
      </c>
      <c r="D34" s="25" t="s">
        <v>47</v>
      </c>
      <c r="E34" s="30" t="s">
        <v>105</v>
      </c>
      <c r="F34" s="31" t="s">
        <v>106</v>
      </c>
      <c r="G34" s="32">
        <v>50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25.5">
      <c r="A36" s="37" t="s">
        <v>52</v>
      </c>
      <c r="E36" s="38" t="s">
        <v>107</v>
      </c>
    </row>
    <row r="37" spans="1:5" ht="25.5">
      <c r="A37" t="s">
        <v>53</v>
      </c>
      <c r="E37" s="36" t="s">
        <v>108</v>
      </c>
    </row>
    <row r="38" spans="1:16" ht="25.5">
      <c r="A38" s="25" t="s">
        <v>45</v>
      </c>
      <c r="B38" s="29" t="s">
        <v>37</v>
      </c>
      <c r="C38" s="29" t="s">
        <v>109</v>
      </c>
      <c r="D38" s="25" t="s">
        <v>47</v>
      </c>
      <c r="E38" s="30" t="s">
        <v>110</v>
      </c>
      <c r="F38" s="31" t="s">
        <v>111</v>
      </c>
      <c r="G38" s="32">
        <v>25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52</v>
      </c>
      <c r="E40" s="38" t="s">
        <v>47</v>
      </c>
    </row>
    <row r="41" spans="1:5" ht="63.75">
      <c r="A41" t="s">
        <v>53</v>
      </c>
      <c r="E41" s="36" t="s">
        <v>112</v>
      </c>
    </row>
    <row r="42" spans="1:16" ht="12.75">
      <c r="A42" s="25" t="s">
        <v>45</v>
      </c>
      <c r="B42" s="29" t="s">
        <v>113</v>
      </c>
      <c r="C42" s="29" t="s">
        <v>114</v>
      </c>
      <c r="D42" s="25" t="s">
        <v>47</v>
      </c>
      <c r="E42" s="30" t="s">
        <v>115</v>
      </c>
      <c r="F42" s="31" t="s">
        <v>88</v>
      </c>
      <c r="G42" s="32">
        <v>2.3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38.25">
      <c r="A44" s="37" t="s">
        <v>52</v>
      </c>
      <c r="E44" s="38" t="s">
        <v>116</v>
      </c>
    </row>
    <row r="45" spans="1:5" ht="63.75">
      <c r="A45" t="s">
        <v>53</v>
      </c>
      <c r="E45" s="36" t="s">
        <v>90</v>
      </c>
    </row>
    <row r="46" spans="1:16" ht="12.75">
      <c r="A46" s="25" t="s">
        <v>45</v>
      </c>
      <c r="B46" s="29" t="s">
        <v>117</v>
      </c>
      <c r="C46" s="29" t="s">
        <v>118</v>
      </c>
      <c r="D46" s="25" t="s">
        <v>47</v>
      </c>
      <c r="E46" s="30" t="s">
        <v>119</v>
      </c>
      <c r="F46" s="31" t="s">
        <v>88</v>
      </c>
      <c r="G46" s="32">
        <v>9.4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38.25">
      <c r="A48" s="37" t="s">
        <v>52</v>
      </c>
      <c r="E48" s="38" t="s">
        <v>120</v>
      </c>
    </row>
    <row r="49" spans="1:5" ht="369.75">
      <c r="A49" t="s">
        <v>53</v>
      </c>
      <c r="E49" s="36" t="s">
        <v>121</v>
      </c>
    </row>
    <row r="50" spans="1:16" ht="12.75">
      <c r="A50" s="25" t="s">
        <v>45</v>
      </c>
      <c r="B50" s="29" t="s">
        <v>40</v>
      </c>
      <c r="C50" s="29" t="s">
        <v>122</v>
      </c>
      <c r="D50" s="25" t="s">
        <v>47</v>
      </c>
      <c r="E50" s="30" t="s">
        <v>123</v>
      </c>
      <c r="F50" s="31" t="s">
        <v>88</v>
      </c>
      <c r="G50" s="32">
        <v>128.8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63.75">
      <c r="A52" s="37" t="s">
        <v>52</v>
      </c>
      <c r="E52" s="38" t="s">
        <v>124</v>
      </c>
    </row>
    <row r="53" spans="1:5" ht="369.75">
      <c r="A53" t="s">
        <v>53</v>
      </c>
      <c r="E53" s="36" t="s">
        <v>121</v>
      </c>
    </row>
    <row r="54" spans="1:16" ht="25.5">
      <c r="A54" s="25" t="s">
        <v>45</v>
      </c>
      <c r="B54" s="29" t="s">
        <v>42</v>
      </c>
      <c r="C54" s="29" t="s">
        <v>125</v>
      </c>
      <c r="D54" s="25" t="s">
        <v>47</v>
      </c>
      <c r="E54" s="30" t="s">
        <v>126</v>
      </c>
      <c r="F54" s="31" t="s">
        <v>88</v>
      </c>
      <c r="G54" s="32">
        <v>45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25.5">
      <c r="A56" s="37" t="s">
        <v>52</v>
      </c>
      <c r="E56" s="38" t="s">
        <v>127</v>
      </c>
    </row>
    <row r="57" spans="1:5" ht="267.75">
      <c r="A57" t="s">
        <v>53</v>
      </c>
      <c r="E57" s="36" t="s">
        <v>128</v>
      </c>
    </row>
    <row r="58" spans="1:16" ht="12.75">
      <c r="A58" s="25" t="s">
        <v>45</v>
      </c>
      <c r="B58" s="29" t="s">
        <v>129</v>
      </c>
      <c r="C58" s="29" t="s">
        <v>130</v>
      </c>
      <c r="D58" s="25" t="s">
        <v>47</v>
      </c>
      <c r="E58" s="30" t="s">
        <v>131</v>
      </c>
      <c r="F58" s="31" t="s">
        <v>74</v>
      </c>
      <c r="G58" s="32">
        <v>90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25.5">
      <c r="A60" s="37" t="s">
        <v>52</v>
      </c>
      <c r="E60" s="38" t="s">
        <v>132</v>
      </c>
    </row>
    <row r="61" spans="1:5" ht="25.5">
      <c r="A61" t="s">
        <v>53</v>
      </c>
      <c r="E61" s="36" t="s">
        <v>133</v>
      </c>
    </row>
    <row r="62" spans="1:16" ht="12.75">
      <c r="A62" s="25" t="s">
        <v>45</v>
      </c>
      <c r="B62" s="29" t="s">
        <v>134</v>
      </c>
      <c r="C62" s="29" t="s">
        <v>135</v>
      </c>
      <c r="D62" s="25" t="s">
        <v>47</v>
      </c>
      <c r="E62" s="30" t="s">
        <v>136</v>
      </c>
      <c r="F62" s="31" t="s">
        <v>74</v>
      </c>
      <c r="G62" s="32">
        <v>13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12.75">
      <c r="A64" s="37" t="s">
        <v>52</v>
      </c>
      <c r="E64" s="38" t="s">
        <v>47</v>
      </c>
    </row>
    <row r="65" spans="1:5" ht="25.5">
      <c r="A65" t="s">
        <v>53</v>
      </c>
      <c r="E65" s="36" t="s">
        <v>137</v>
      </c>
    </row>
    <row r="66" spans="1:18" ht="12.75" customHeight="1">
      <c r="A66" s="6" t="s">
        <v>43</v>
      </c>
      <c r="B66" s="6"/>
      <c r="C66" s="40" t="s">
        <v>23</v>
      </c>
      <c r="D66" s="6"/>
      <c r="E66" s="27" t="s">
        <v>138</v>
      </c>
      <c r="F66" s="6"/>
      <c r="G66" s="6"/>
      <c r="H66" s="6"/>
      <c r="I66" s="41">
        <f>0+Q66</f>
      </c>
      <c r="O66">
        <f>0+R66</f>
      </c>
      <c r="Q66">
        <f>0+I67</f>
      </c>
      <c r="R66">
        <f>0+O67</f>
      </c>
    </row>
    <row r="67" spans="1:16" ht="12.75">
      <c r="A67" s="25" t="s">
        <v>45</v>
      </c>
      <c r="B67" s="29" t="s">
        <v>139</v>
      </c>
      <c r="C67" s="29" t="s">
        <v>140</v>
      </c>
      <c r="D67" s="25" t="s">
        <v>47</v>
      </c>
      <c r="E67" s="30" t="s">
        <v>141</v>
      </c>
      <c r="F67" s="31" t="s">
        <v>74</v>
      </c>
      <c r="G67" s="32">
        <v>90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25.5">
      <c r="A69" s="37" t="s">
        <v>52</v>
      </c>
      <c r="E69" s="38" t="s">
        <v>132</v>
      </c>
    </row>
    <row r="70" spans="1:5" ht="102">
      <c r="A70" t="s">
        <v>53</v>
      </c>
      <c r="E70" s="36" t="s">
        <v>142</v>
      </c>
    </row>
    <row r="71" spans="1:18" ht="12.75" customHeight="1">
      <c r="A71" s="6" t="s">
        <v>43</v>
      </c>
      <c r="B71" s="6"/>
      <c r="C71" s="40" t="s">
        <v>35</v>
      </c>
      <c r="D71" s="6"/>
      <c r="E71" s="27" t="s">
        <v>143</v>
      </c>
      <c r="F71" s="6"/>
      <c r="G71" s="6"/>
      <c r="H71" s="6"/>
      <c r="I71" s="41">
        <f>0+Q71</f>
      </c>
      <c r="O71">
        <f>0+R71</f>
      </c>
      <c r="Q71">
        <f>0+I72+I76+I80</f>
      </c>
      <c r="R71">
        <f>0+O72+O76+O80</f>
      </c>
    </row>
    <row r="72" spans="1:16" ht="12.75">
      <c r="A72" s="25" t="s">
        <v>45</v>
      </c>
      <c r="B72" s="29" t="s">
        <v>144</v>
      </c>
      <c r="C72" s="29" t="s">
        <v>145</v>
      </c>
      <c r="D72" s="25" t="s">
        <v>47</v>
      </c>
      <c r="E72" s="30" t="s">
        <v>146</v>
      </c>
      <c r="F72" s="31" t="s">
        <v>88</v>
      </c>
      <c r="G72" s="32">
        <v>9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12.75">
      <c r="A73" s="35" t="s">
        <v>50</v>
      </c>
      <c r="E73" s="36" t="s">
        <v>47</v>
      </c>
    </row>
    <row r="74" spans="1:5" ht="25.5">
      <c r="A74" s="37" t="s">
        <v>52</v>
      </c>
      <c r="E74" s="38" t="s">
        <v>147</v>
      </c>
    </row>
    <row r="75" spans="1:5" ht="51">
      <c r="A75" t="s">
        <v>53</v>
      </c>
      <c r="E75" s="36" t="s">
        <v>148</v>
      </c>
    </row>
    <row r="76" spans="1:16" ht="12.75">
      <c r="A76" s="25" t="s">
        <v>45</v>
      </c>
      <c r="B76" s="29" t="s">
        <v>149</v>
      </c>
      <c r="C76" s="29" t="s">
        <v>150</v>
      </c>
      <c r="D76" s="25" t="s">
        <v>47</v>
      </c>
      <c r="E76" s="30" t="s">
        <v>151</v>
      </c>
      <c r="F76" s="31" t="s">
        <v>74</v>
      </c>
      <c r="G76" s="32">
        <v>15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47</v>
      </c>
    </row>
    <row r="78" spans="1:5" ht="25.5">
      <c r="A78" s="37" t="s">
        <v>52</v>
      </c>
      <c r="E78" s="38" t="s">
        <v>152</v>
      </c>
    </row>
    <row r="79" spans="1:5" ht="140.25">
      <c r="A79" t="s">
        <v>53</v>
      </c>
      <c r="E79" s="36" t="s">
        <v>153</v>
      </c>
    </row>
    <row r="80" spans="1:16" ht="12.75">
      <c r="A80" s="25" t="s">
        <v>45</v>
      </c>
      <c r="B80" s="29" t="s">
        <v>154</v>
      </c>
      <c r="C80" s="29" t="s">
        <v>155</v>
      </c>
      <c r="D80" s="25" t="s">
        <v>47</v>
      </c>
      <c r="E80" s="30" t="s">
        <v>156</v>
      </c>
      <c r="F80" s="31" t="s">
        <v>74</v>
      </c>
      <c r="G80" s="32">
        <v>15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25.5">
      <c r="A82" s="37" t="s">
        <v>52</v>
      </c>
      <c r="E82" s="38" t="s">
        <v>152</v>
      </c>
    </row>
    <row r="83" spans="1:5" ht="140.25">
      <c r="A83" t="s">
        <v>53</v>
      </c>
      <c r="E83" s="36" t="s">
        <v>153</v>
      </c>
    </row>
    <row r="84" spans="1:18" ht="12.75" customHeight="1">
      <c r="A84" s="6" t="s">
        <v>43</v>
      </c>
      <c r="B84" s="6"/>
      <c r="C84" s="40" t="s">
        <v>40</v>
      </c>
      <c r="D84" s="6"/>
      <c r="E84" s="27" t="s">
        <v>71</v>
      </c>
      <c r="F84" s="6"/>
      <c r="G84" s="6"/>
      <c r="H84" s="6"/>
      <c r="I84" s="41">
        <f>0+Q84</f>
      </c>
      <c r="O84">
        <f>0+R84</f>
      </c>
      <c r="Q84">
        <f>0+I85+I89+I93+I97+I101+I105</f>
      </c>
      <c r="R84">
        <f>0+O85+O89+O93+O97+O101+O105</f>
      </c>
    </row>
    <row r="85" spans="1:16" ht="25.5">
      <c r="A85" s="25" t="s">
        <v>45</v>
      </c>
      <c r="B85" s="29" t="s">
        <v>157</v>
      </c>
      <c r="C85" s="29" t="s">
        <v>158</v>
      </c>
      <c r="D85" s="25" t="s">
        <v>47</v>
      </c>
      <c r="E85" s="30" t="s">
        <v>159</v>
      </c>
      <c r="F85" s="31" t="s">
        <v>160</v>
      </c>
      <c r="G85" s="32">
        <v>1</v>
      </c>
      <c r="H85" s="33">
        <v>0</v>
      </c>
      <c r="I85" s="34">
        <f>ROUND(ROUND(H85,2)*ROUND(G85,3),2)</f>
      </c>
      <c r="O85">
        <f>(I85*21)/100</f>
      </c>
      <c r="P85" t="s">
        <v>23</v>
      </c>
    </row>
    <row r="86" spans="1:5" ht="12.75">
      <c r="A86" s="35" t="s">
        <v>50</v>
      </c>
      <c r="E86" s="36" t="s">
        <v>47</v>
      </c>
    </row>
    <row r="87" spans="1:5" ht="12.75">
      <c r="A87" s="37" t="s">
        <v>52</v>
      </c>
      <c r="E87" s="38" t="s">
        <v>47</v>
      </c>
    </row>
    <row r="88" spans="1:5" ht="25.5">
      <c r="A88" t="s">
        <v>53</v>
      </c>
      <c r="E88" s="36" t="s">
        <v>161</v>
      </c>
    </row>
    <row r="89" spans="1:16" ht="25.5">
      <c r="A89" s="25" t="s">
        <v>45</v>
      </c>
      <c r="B89" s="29" t="s">
        <v>162</v>
      </c>
      <c r="C89" s="29" t="s">
        <v>163</v>
      </c>
      <c r="D89" s="25" t="s">
        <v>47</v>
      </c>
      <c r="E89" s="30" t="s">
        <v>164</v>
      </c>
      <c r="F89" s="31" t="s">
        <v>74</v>
      </c>
      <c r="G89" s="32">
        <v>1</v>
      </c>
      <c r="H89" s="33">
        <v>0</v>
      </c>
      <c r="I89" s="34">
        <f>ROUND(ROUND(H89,2)*ROUND(G89,3),2)</f>
      </c>
      <c r="O89">
        <f>(I89*21)/100</f>
      </c>
      <c r="P89" t="s">
        <v>23</v>
      </c>
    </row>
    <row r="90" spans="1:5" ht="12.75">
      <c r="A90" s="35" t="s">
        <v>50</v>
      </c>
      <c r="E90" s="36" t="s">
        <v>47</v>
      </c>
    </row>
    <row r="91" spans="1:5" ht="12.75">
      <c r="A91" s="37" t="s">
        <v>52</v>
      </c>
      <c r="E91" s="38" t="s">
        <v>165</v>
      </c>
    </row>
    <row r="92" spans="1:5" ht="38.25">
      <c r="A92" t="s">
        <v>53</v>
      </c>
      <c r="E92" s="36" t="s">
        <v>166</v>
      </c>
    </row>
    <row r="93" spans="1:16" ht="12.75">
      <c r="A93" s="25" t="s">
        <v>45</v>
      </c>
      <c r="B93" s="29" t="s">
        <v>167</v>
      </c>
      <c r="C93" s="29" t="s">
        <v>168</v>
      </c>
      <c r="D93" s="25" t="s">
        <v>47</v>
      </c>
      <c r="E93" s="30" t="s">
        <v>169</v>
      </c>
      <c r="F93" s="31" t="s">
        <v>88</v>
      </c>
      <c r="G93" s="32">
        <v>0.259</v>
      </c>
      <c r="H93" s="33">
        <v>0</v>
      </c>
      <c r="I93" s="34">
        <f>ROUND(ROUND(H93,2)*ROUND(G93,3),2)</f>
      </c>
      <c r="O93">
        <f>(I93*21)/100</f>
      </c>
      <c r="P93" t="s">
        <v>23</v>
      </c>
    </row>
    <row r="94" spans="1:5" ht="12.75">
      <c r="A94" s="35" t="s">
        <v>50</v>
      </c>
      <c r="E94" s="36" t="s">
        <v>47</v>
      </c>
    </row>
    <row r="95" spans="1:5" ht="25.5">
      <c r="A95" s="37" t="s">
        <v>52</v>
      </c>
      <c r="E95" s="38" t="s">
        <v>170</v>
      </c>
    </row>
    <row r="96" spans="1:5" ht="51">
      <c r="A96" t="s">
        <v>53</v>
      </c>
      <c r="E96" s="36" t="s">
        <v>171</v>
      </c>
    </row>
    <row r="97" spans="1:16" ht="12.75">
      <c r="A97" s="25" t="s">
        <v>45</v>
      </c>
      <c r="B97" s="29" t="s">
        <v>172</v>
      </c>
      <c r="C97" s="29" t="s">
        <v>173</v>
      </c>
      <c r="D97" s="25" t="s">
        <v>47</v>
      </c>
      <c r="E97" s="30" t="s">
        <v>174</v>
      </c>
      <c r="F97" s="31" t="s">
        <v>111</v>
      </c>
      <c r="G97" s="32">
        <v>25</v>
      </c>
      <c r="H97" s="33">
        <v>0</v>
      </c>
      <c r="I97" s="34">
        <f>ROUND(ROUND(H97,2)*ROUND(G97,3),2)</f>
      </c>
      <c r="O97">
        <f>(I97*21)/100</f>
      </c>
      <c r="P97" t="s">
        <v>23</v>
      </c>
    </row>
    <row r="98" spans="1:5" ht="12.75">
      <c r="A98" s="35" t="s">
        <v>50</v>
      </c>
      <c r="E98" s="36" t="s">
        <v>47</v>
      </c>
    </row>
    <row r="99" spans="1:5" ht="12.75">
      <c r="A99" s="37" t="s">
        <v>52</v>
      </c>
      <c r="E99" s="38" t="s">
        <v>47</v>
      </c>
    </row>
    <row r="100" spans="1:5" ht="51">
      <c r="A100" t="s">
        <v>53</v>
      </c>
      <c r="E100" s="36" t="s">
        <v>175</v>
      </c>
    </row>
    <row r="101" spans="1:16" ht="12.75">
      <c r="A101" s="25" t="s">
        <v>45</v>
      </c>
      <c r="B101" s="29" t="s">
        <v>176</v>
      </c>
      <c r="C101" s="29" t="s">
        <v>177</v>
      </c>
      <c r="D101" s="25" t="s">
        <v>47</v>
      </c>
      <c r="E101" s="30" t="s">
        <v>178</v>
      </c>
      <c r="F101" s="31" t="s">
        <v>111</v>
      </c>
      <c r="G101" s="32">
        <v>32</v>
      </c>
      <c r="H101" s="33">
        <v>0</v>
      </c>
      <c r="I101" s="34">
        <f>ROUND(ROUND(H101,2)*ROUND(G101,3),2)</f>
      </c>
      <c r="O101">
        <f>(I101*21)/100</f>
      </c>
      <c r="P101" t="s">
        <v>23</v>
      </c>
    </row>
    <row r="102" spans="1:5" ht="12.75">
      <c r="A102" s="35" t="s">
        <v>50</v>
      </c>
      <c r="E102" s="36" t="s">
        <v>47</v>
      </c>
    </row>
    <row r="103" spans="1:5" ht="12.75">
      <c r="A103" s="37" t="s">
        <v>52</v>
      </c>
      <c r="E103" s="38" t="s">
        <v>47</v>
      </c>
    </row>
    <row r="104" spans="1:5" ht="25.5">
      <c r="A104" t="s">
        <v>53</v>
      </c>
      <c r="E104" s="36" t="s">
        <v>179</v>
      </c>
    </row>
    <row r="105" spans="1:16" ht="12.75">
      <c r="A105" s="25" t="s">
        <v>45</v>
      </c>
      <c r="B105" s="29" t="s">
        <v>180</v>
      </c>
      <c r="C105" s="29" t="s">
        <v>181</v>
      </c>
      <c r="D105" s="25" t="s">
        <v>47</v>
      </c>
      <c r="E105" s="30" t="s">
        <v>182</v>
      </c>
      <c r="F105" s="31" t="s">
        <v>111</v>
      </c>
      <c r="G105" s="32">
        <v>50</v>
      </c>
      <c r="H105" s="33">
        <v>0</v>
      </c>
      <c r="I105" s="34">
        <f>ROUND(ROUND(H105,2)*ROUND(G105,3),2)</f>
      </c>
      <c r="O105">
        <f>(I105*21)/100</f>
      </c>
      <c r="P105" t="s">
        <v>23</v>
      </c>
    </row>
    <row r="106" spans="1:5" ht="12.75">
      <c r="A106" s="35" t="s">
        <v>50</v>
      </c>
      <c r="E106" s="36" t="s">
        <v>47</v>
      </c>
    </row>
    <row r="107" spans="1:5" ht="12.75">
      <c r="A107" s="37" t="s">
        <v>52</v>
      </c>
      <c r="E107" s="38" t="s">
        <v>47</v>
      </c>
    </row>
    <row r="108" spans="1:5" ht="38.25">
      <c r="A108" t="s">
        <v>53</v>
      </c>
      <c r="E108" s="36" t="s">
        <v>183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0+O8+O33+O58+O63+O76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184</v>
      </c>
      <c r="I3" s="42">
        <f>0+I8+I33+I58+I63+I76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184</v>
      </c>
      <c r="D4" s="6"/>
      <c r="E4" s="18" t="s">
        <v>185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</f>
      </c>
      <c r="R8">
        <f>0+O9+O13+O17+O21+O25+O29</f>
      </c>
    </row>
    <row r="9" spans="1:16" ht="12.75">
      <c r="A9" s="25" t="s">
        <v>45</v>
      </c>
      <c r="B9" s="29" t="s">
        <v>29</v>
      </c>
      <c r="C9" s="29" t="s">
        <v>78</v>
      </c>
      <c r="D9" s="25" t="s">
        <v>47</v>
      </c>
      <c r="E9" s="30" t="s">
        <v>79</v>
      </c>
      <c r="F9" s="31" t="s">
        <v>80</v>
      </c>
      <c r="G9" s="32">
        <v>623.7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76.5">
      <c r="A11" s="37" t="s">
        <v>52</v>
      </c>
      <c r="E11" s="38" t="s">
        <v>186</v>
      </c>
    </row>
    <row r="12" spans="1:5" ht="25.5">
      <c r="A12" t="s">
        <v>53</v>
      </c>
      <c r="E12" s="36" t="s">
        <v>82</v>
      </c>
    </row>
    <row r="13" spans="1:16" ht="12.75">
      <c r="A13" s="25" t="s">
        <v>45</v>
      </c>
      <c r="B13" s="29" t="s">
        <v>23</v>
      </c>
      <c r="C13" s="29" t="s">
        <v>83</v>
      </c>
      <c r="D13" s="25" t="s">
        <v>47</v>
      </c>
      <c r="E13" s="30" t="s">
        <v>84</v>
      </c>
      <c r="F13" s="31" t="s">
        <v>80</v>
      </c>
      <c r="G13" s="32">
        <v>87.93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63.75">
      <c r="A15" s="37" t="s">
        <v>52</v>
      </c>
      <c r="E15" s="38" t="s">
        <v>187</v>
      </c>
    </row>
    <row r="16" spans="1:5" ht="25.5">
      <c r="A16" t="s">
        <v>53</v>
      </c>
      <c r="E16" s="36" t="s">
        <v>82</v>
      </c>
    </row>
    <row r="17" spans="1:16" ht="25.5">
      <c r="A17" s="25" t="s">
        <v>45</v>
      </c>
      <c r="B17" s="29" t="s">
        <v>22</v>
      </c>
      <c r="C17" s="29" t="s">
        <v>86</v>
      </c>
      <c r="D17" s="25" t="s">
        <v>47</v>
      </c>
      <c r="E17" s="30" t="s">
        <v>87</v>
      </c>
      <c r="F17" s="31" t="s">
        <v>88</v>
      </c>
      <c r="G17" s="32">
        <v>5.5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25.5">
      <c r="A19" s="37" t="s">
        <v>52</v>
      </c>
      <c r="E19" s="38" t="s">
        <v>188</v>
      </c>
    </row>
    <row r="20" spans="1:5" ht="63.75">
      <c r="A20" t="s">
        <v>53</v>
      </c>
      <c r="E20" s="36" t="s">
        <v>90</v>
      </c>
    </row>
    <row r="21" spans="1:16" ht="25.5">
      <c r="A21" s="25" t="s">
        <v>45</v>
      </c>
      <c r="B21" s="29" t="s">
        <v>33</v>
      </c>
      <c r="C21" s="29" t="s">
        <v>91</v>
      </c>
      <c r="D21" s="25" t="s">
        <v>47</v>
      </c>
      <c r="E21" s="30" t="s">
        <v>92</v>
      </c>
      <c r="F21" s="31" t="s">
        <v>88</v>
      </c>
      <c r="G21" s="32">
        <v>33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25.5">
      <c r="A23" s="37" t="s">
        <v>52</v>
      </c>
      <c r="E23" s="38" t="s">
        <v>189</v>
      </c>
    </row>
    <row r="24" spans="1:5" ht="63.75">
      <c r="A24" t="s">
        <v>53</v>
      </c>
      <c r="E24" s="36" t="s">
        <v>90</v>
      </c>
    </row>
    <row r="25" spans="1:16" ht="12.75">
      <c r="A25" s="25" t="s">
        <v>45</v>
      </c>
      <c r="B25" s="29" t="s">
        <v>42</v>
      </c>
      <c r="C25" s="29" t="s">
        <v>190</v>
      </c>
      <c r="D25" s="25" t="s">
        <v>47</v>
      </c>
      <c r="E25" s="30" t="s">
        <v>191</v>
      </c>
      <c r="F25" s="31" t="s">
        <v>74</v>
      </c>
      <c r="G25" s="32">
        <v>98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12.75">
      <c r="A27" s="37" t="s">
        <v>52</v>
      </c>
      <c r="E27" s="38" t="s">
        <v>47</v>
      </c>
    </row>
    <row r="28" spans="1:5" ht="38.25">
      <c r="A28" t="s">
        <v>53</v>
      </c>
      <c r="E28" s="36" t="s">
        <v>192</v>
      </c>
    </row>
    <row r="29" spans="1:16" ht="12.75">
      <c r="A29" s="25" t="s">
        <v>45</v>
      </c>
      <c r="B29" s="29" t="s">
        <v>172</v>
      </c>
      <c r="C29" s="29" t="s">
        <v>99</v>
      </c>
      <c r="D29" s="25" t="s">
        <v>47</v>
      </c>
      <c r="E29" s="30" t="s">
        <v>100</v>
      </c>
      <c r="F29" s="31" t="s">
        <v>74</v>
      </c>
      <c r="G29" s="32">
        <v>195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25.5">
      <c r="A30" s="35" t="s">
        <v>50</v>
      </c>
      <c r="E30" s="36" t="s">
        <v>193</v>
      </c>
    </row>
    <row r="31" spans="1:5" ht="25.5">
      <c r="A31" s="37" t="s">
        <v>52</v>
      </c>
      <c r="E31" s="38" t="s">
        <v>194</v>
      </c>
    </row>
    <row r="32" spans="1:5" ht="12.75">
      <c r="A32" t="s">
        <v>53</v>
      </c>
      <c r="E32" s="36" t="s">
        <v>47</v>
      </c>
    </row>
    <row r="33" spans="1:18" ht="12.75" customHeight="1">
      <c r="A33" s="6" t="s">
        <v>43</v>
      </c>
      <c r="B33" s="6"/>
      <c r="C33" s="40" t="s">
        <v>29</v>
      </c>
      <c r="D33" s="6"/>
      <c r="E33" s="27" t="s">
        <v>103</v>
      </c>
      <c r="F33" s="6"/>
      <c r="G33" s="6"/>
      <c r="H33" s="6"/>
      <c r="I33" s="41">
        <f>0+Q33</f>
      </c>
      <c r="O33">
        <f>0+R33</f>
      </c>
      <c r="Q33">
        <f>0+I34+I38+I42+I46+I50+I54</f>
      </c>
      <c r="R33">
        <f>0+O34+O38+O42+O46+O50+O54</f>
      </c>
    </row>
    <row r="34" spans="1:16" ht="12.75">
      <c r="A34" s="25" t="s">
        <v>45</v>
      </c>
      <c r="B34" s="29" t="s">
        <v>35</v>
      </c>
      <c r="C34" s="29" t="s">
        <v>114</v>
      </c>
      <c r="D34" s="25" t="s">
        <v>47</v>
      </c>
      <c r="E34" s="30" t="s">
        <v>115</v>
      </c>
      <c r="F34" s="31" t="s">
        <v>88</v>
      </c>
      <c r="G34" s="32">
        <v>10.1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52</v>
      </c>
      <c r="E36" s="38" t="s">
        <v>195</v>
      </c>
    </row>
    <row r="37" spans="1:5" ht="63.75">
      <c r="A37" t="s">
        <v>53</v>
      </c>
      <c r="E37" s="36" t="s">
        <v>90</v>
      </c>
    </row>
    <row r="38" spans="1:16" ht="12.75">
      <c r="A38" s="25" t="s">
        <v>45</v>
      </c>
      <c r="B38" s="29" t="s">
        <v>37</v>
      </c>
      <c r="C38" s="29" t="s">
        <v>118</v>
      </c>
      <c r="D38" s="25" t="s">
        <v>47</v>
      </c>
      <c r="E38" s="30" t="s">
        <v>119</v>
      </c>
      <c r="F38" s="31" t="s">
        <v>88</v>
      </c>
      <c r="G38" s="32">
        <v>16.5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52</v>
      </c>
      <c r="E40" s="38" t="s">
        <v>196</v>
      </c>
    </row>
    <row r="41" spans="1:5" ht="369.75">
      <c r="A41" t="s">
        <v>53</v>
      </c>
      <c r="E41" s="36" t="s">
        <v>121</v>
      </c>
    </row>
    <row r="42" spans="1:16" ht="12.75">
      <c r="A42" s="25" t="s">
        <v>45</v>
      </c>
      <c r="B42" s="29" t="s">
        <v>113</v>
      </c>
      <c r="C42" s="29" t="s">
        <v>122</v>
      </c>
      <c r="D42" s="25" t="s">
        <v>47</v>
      </c>
      <c r="E42" s="30" t="s">
        <v>123</v>
      </c>
      <c r="F42" s="31" t="s">
        <v>88</v>
      </c>
      <c r="G42" s="32">
        <v>234.3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63.75">
      <c r="A44" s="37" t="s">
        <v>52</v>
      </c>
      <c r="E44" s="38" t="s">
        <v>197</v>
      </c>
    </row>
    <row r="45" spans="1:5" ht="369.75">
      <c r="A45" t="s">
        <v>53</v>
      </c>
      <c r="E45" s="36" t="s">
        <v>121</v>
      </c>
    </row>
    <row r="46" spans="1:16" ht="25.5">
      <c r="A46" s="25" t="s">
        <v>45</v>
      </c>
      <c r="B46" s="29" t="s">
        <v>117</v>
      </c>
      <c r="C46" s="29" t="s">
        <v>125</v>
      </c>
      <c r="D46" s="25" t="s">
        <v>47</v>
      </c>
      <c r="E46" s="30" t="s">
        <v>126</v>
      </c>
      <c r="F46" s="31" t="s">
        <v>88</v>
      </c>
      <c r="G46" s="32">
        <v>97.5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25.5">
      <c r="A48" s="37" t="s">
        <v>52</v>
      </c>
      <c r="E48" s="38" t="s">
        <v>198</v>
      </c>
    </row>
    <row r="49" spans="1:5" ht="267.75">
      <c r="A49" t="s">
        <v>53</v>
      </c>
      <c r="E49" s="36" t="s">
        <v>128</v>
      </c>
    </row>
    <row r="50" spans="1:16" ht="12.75">
      <c r="A50" s="25" t="s">
        <v>45</v>
      </c>
      <c r="B50" s="29" t="s">
        <v>40</v>
      </c>
      <c r="C50" s="29" t="s">
        <v>130</v>
      </c>
      <c r="D50" s="25" t="s">
        <v>47</v>
      </c>
      <c r="E50" s="30" t="s">
        <v>131</v>
      </c>
      <c r="F50" s="31" t="s">
        <v>74</v>
      </c>
      <c r="G50" s="32">
        <v>195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25.5">
      <c r="A52" s="37" t="s">
        <v>52</v>
      </c>
      <c r="E52" s="38" t="s">
        <v>199</v>
      </c>
    </row>
    <row r="53" spans="1:5" ht="25.5">
      <c r="A53" t="s">
        <v>53</v>
      </c>
      <c r="E53" s="36" t="s">
        <v>133</v>
      </c>
    </row>
    <row r="54" spans="1:16" ht="12.75">
      <c r="A54" s="25" t="s">
        <v>45</v>
      </c>
      <c r="B54" s="29" t="s">
        <v>129</v>
      </c>
      <c r="C54" s="29" t="s">
        <v>135</v>
      </c>
      <c r="D54" s="25" t="s">
        <v>47</v>
      </c>
      <c r="E54" s="30" t="s">
        <v>136</v>
      </c>
      <c r="F54" s="31" t="s">
        <v>74</v>
      </c>
      <c r="G54" s="32">
        <v>98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52</v>
      </c>
      <c r="E56" s="38" t="s">
        <v>47</v>
      </c>
    </row>
    <row r="57" spans="1:5" ht="25.5">
      <c r="A57" t="s">
        <v>53</v>
      </c>
      <c r="E57" s="36" t="s">
        <v>137</v>
      </c>
    </row>
    <row r="58" spans="1:18" ht="12.75" customHeight="1">
      <c r="A58" s="6" t="s">
        <v>43</v>
      </c>
      <c r="B58" s="6"/>
      <c r="C58" s="40" t="s">
        <v>23</v>
      </c>
      <c r="D58" s="6"/>
      <c r="E58" s="27" t="s">
        <v>138</v>
      </c>
      <c r="F58" s="6"/>
      <c r="G58" s="6"/>
      <c r="H58" s="6"/>
      <c r="I58" s="41">
        <f>0+Q58</f>
      </c>
      <c r="O58">
        <f>0+R58</f>
      </c>
      <c r="Q58">
        <f>0+I59</f>
      </c>
      <c r="R58">
        <f>0+O59</f>
      </c>
    </row>
    <row r="59" spans="1:16" ht="12.75">
      <c r="A59" s="25" t="s">
        <v>45</v>
      </c>
      <c r="B59" s="29" t="s">
        <v>94</v>
      </c>
      <c r="C59" s="29" t="s">
        <v>140</v>
      </c>
      <c r="D59" s="25" t="s">
        <v>47</v>
      </c>
      <c r="E59" s="30" t="s">
        <v>141</v>
      </c>
      <c r="F59" s="31" t="s">
        <v>74</v>
      </c>
      <c r="G59" s="32">
        <v>195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25.5">
      <c r="A61" s="37" t="s">
        <v>52</v>
      </c>
      <c r="E61" s="38" t="s">
        <v>199</v>
      </c>
    </row>
    <row r="62" spans="1:5" ht="102">
      <c r="A62" t="s">
        <v>53</v>
      </c>
      <c r="E62" s="36" t="s">
        <v>142</v>
      </c>
    </row>
    <row r="63" spans="1:18" ht="12.75" customHeight="1">
      <c r="A63" s="6" t="s">
        <v>43</v>
      </c>
      <c r="B63" s="6"/>
      <c r="C63" s="40" t="s">
        <v>35</v>
      </c>
      <c r="D63" s="6"/>
      <c r="E63" s="27" t="s">
        <v>143</v>
      </c>
      <c r="F63" s="6"/>
      <c r="G63" s="6"/>
      <c r="H63" s="6"/>
      <c r="I63" s="41">
        <f>0+Q63</f>
      </c>
      <c r="O63">
        <f>0+R63</f>
      </c>
      <c r="Q63">
        <f>0+I64+I68+I72</f>
      </c>
      <c r="R63">
        <f>0+O64+O68+O72</f>
      </c>
    </row>
    <row r="64" spans="1:16" ht="12.75">
      <c r="A64" s="25" t="s">
        <v>45</v>
      </c>
      <c r="B64" s="29" t="s">
        <v>134</v>
      </c>
      <c r="C64" s="29" t="s">
        <v>145</v>
      </c>
      <c r="D64" s="25" t="s">
        <v>47</v>
      </c>
      <c r="E64" s="30" t="s">
        <v>146</v>
      </c>
      <c r="F64" s="31" t="s">
        <v>88</v>
      </c>
      <c r="G64" s="32">
        <v>19.5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50</v>
      </c>
      <c r="E65" s="36" t="s">
        <v>47</v>
      </c>
    </row>
    <row r="66" spans="1:5" ht="25.5">
      <c r="A66" s="37" t="s">
        <v>52</v>
      </c>
      <c r="E66" s="38" t="s">
        <v>200</v>
      </c>
    </row>
    <row r="67" spans="1:5" ht="51">
      <c r="A67" t="s">
        <v>53</v>
      </c>
      <c r="E67" s="36" t="s">
        <v>148</v>
      </c>
    </row>
    <row r="68" spans="1:16" ht="12.75">
      <c r="A68" s="25" t="s">
        <v>45</v>
      </c>
      <c r="B68" s="29" t="s">
        <v>139</v>
      </c>
      <c r="C68" s="29" t="s">
        <v>150</v>
      </c>
      <c r="D68" s="25" t="s">
        <v>47</v>
      </c>
      <c r="E68" s="30" t="s">
        <v>151</v>
      </c>
      <c r="F68" s="31" t="s">
        <v>74</v>
      </c>
      <c r="G68" s="32">
        <v>50</v>
      </c>
      <c r="H68" s="33">
        <v>0</v>
      </c>
      <c r="I68" s="34">
        <f>ROUND(ROUND(H68,2)*ROUND(G68,3),2)</f>
      </c>
      <c r="O68">
        <f>(I68*21)/100</f>
      </c>
      <c r="P68" t="s">
        <v>23</v>
      </c>
    </row>
    <row r="69" spans="1:5" ht="12.75">
      <c r="A69" s="35" t="s">
        <v>50</v>
      </c>
      <c r="E69" s="36" t="s">
        <v>47</v>
      </c>
    </row>
    <row r="70" spans="1:5" ht="25.5">
      <c r="A70" s="37" t="s">
        <v>52</v>
      </c>
      <c r="E70" s="38" t="s">
        <v>201</v>
      </c>
    </row>
    <row r="71" spans="1:5" ht="140.25">
      <c r="A71" t="s">
        <v>53</v>
      </c>
      <c r="E71" s="36" t="s">
        <v>153</v>
      </c>
    </row>
    <row r="72" spans="1:16" ht="12.75">
      <c r="A72" s="25" t="s">
        <v>45</v>
      </c>
      <c r="B72" s="29" t="s">
        <v>144</v>
      </c>
      <c r="C72" s="29" t="s">
        <v>155</v>
      </c>
      <c r="D72" s="25" t="s">
        <v>47</v>
      </c>
      <c r="E72" s="30" t="s">
        <v>156</v>
      </c>
      <c r="F72" s="31" t="s">
        <v>74</v>
      </c>
      <c r="G72" s="32">
        <v>50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12.75">
      <c r="A73" s="35" t="s">
        <v>50</v>
      </c>
      <c r="E73" s="36" t="s">
        <v>47</v>
      </c>
    </row>
    <row r="74" spans="1:5" ht="25.5">
      <c r="A74" s="37" t="s">
        <v>52</v>
      </c>
      <c r="E74" s="38" t="s">
        <v>201</v>
      </c>
    </row>
    <row r="75" spans="1:5" ht="140.25">
      <c r="A75" t="s">
        <v>53</v>
      </c>
      <c r="E75" s="36" t="s">
        <v>153</v>
      </c>
    </row>
    <row r="76" spans="1:18" ht="12.75" customHeight="1">
      <c r="A76" s="6" t="s">
        <v>43</v>
      </c>
      <c r="B76" s="6"/>
      <c r="C76" s="40" t="s">
        <v>40</v>
      </c>
      <c r="D76" s="6"/>
      <c r="E76" s="27" t="s">
        <v>71</v>
      </c>
      <c r="F76" s="6"/>
      <c r="G76" s="6"/>
      <c r="H76" s="6"/>
      <c r="I76" s="41">
        <f>0+Q76</f>
      </c>
      <c r="O76">
        <f>0+R76</f>
      </c>
      <c r="Q76">
        <f>0+I77+I81+I85+I89+I93</f>
      </c>
      <c r="R76">
        <f>0+O77+O81+O85+O89+O93</f>
      </c>
    </row>
    <row r="77" spans="1:16" ht="25.5">
      <c r="A77" s="25" t="s">
        <v>45</v>
      </c>
      <c r="B77" s="29" t="s">
        <v>149</v>
      </c>
      <c r="C77" s="29" t="s">
        <v>158</v>
      </c>
      <c r="D77" s="25" t="s">
        <v>47</v>
      </c>
      <c r="E77" s="30" t="s">
        <v>159</v>
      </c>
      <c r="F77" s="31" t="s">
        <v>160</v>
      </c>
      <c r="G77" s="32">
        <v>3</v>
      </c>
      <c r="H77" s="33">
        <v>0</v>
      </c>
      <c r="I77" s="34">
        <f>ROUND(ROUND(H77,2)*ROUND(G77,3),2)</f>
      </c>
      <c r="O77">
        <f>(I77*21)/100</f>
      </c>
      <c r="P77" t="s">
        <v>23</v>
      </c>
    </row>
    <row r="78" spans="1:5" ht="12.75">
      <c r="A78" s="35" t="s">
        <v>50</v>
      </c>
      <c r="E78" s="36" t="s">
        <v>47</v>
      </c>
    </row>
    <row r="79" spans="1:5" ht="12.75">
      <c r="A79" s="37" t="s">
        <v>52</v>
      </c>
      <c r="E79" s="38" t="s">
        <v>47</v>
      </c>
    </row>
    <row r="80" spans="1:5" ht="25.5">
      <c r="A80" t="s">
        <v>53</v>
      </c>
      <c r="E80" s="36" t="s">
        <v>161</v>
      </c>
    </row>
    <row r="81" spans="1:16" ht="25.5">
      <c r="A81" s="25" t="s">
        <v>45</v>
      </c>
      <c r="B81" s="29" t="s">
        <v>154</v>
      </c>
      <c r="C81" s="29" t="s">
        <v>163</v>
      </c>
      <c r="D81" s="25" t="s">
        <v>47</v>
      </c>
      <c r="E81" s="30" t="s">
        <v>164</v>
      </c>
      <c r="F81" s="31" t="s">
        <v>74</v>
      </c>
      <c r="G81" s="32">
        <v>7</v>
      </c>
      <c r="H81" s="33">
        <v>0</v>
      </c>
      <c r="I81" s="34">
        <f>ROUND(ROUND(H81,2)*ROUND(G81,3),2)</f>
      </c>
      <c r="O81">
        <f>(I81*21)/100</f>
      </c>
      <c r="P81" t="s">
        <v>23</v>
      </c>
    </row>
    <row r="82" spans="1:5" ht="12.75">
      <c r="A82" s="35" t="s">
        <v>50</v>
      </c>
      <c r="E82" s="36" t="s">
        <v>47</v>
      </c>
    </row>
    <row r="83" spans="1:5" ht="38.25">
      <c r="A83" s="37" t="s">
        <v>52</v>
      </c>
      <c r="E83" s="38" t="s">
        <v>202</v>
      </c>
    </row>
    <row r="84" spans="1:5" ht="38.25">
      <c r="A84" t="s">
        <v>53</v>
      </c>
      <c r="E84" s="36" t="s">
        <v>166</v>
      </c>
    </row>
    <row r="85" spans="1:16" ht="12.75">
      <c r="A85" s="25" t="s">
        <v>45</v>
      </c>
      <c r="B85" s="29" t="s">
        <v>157</v>
      </c>
      <c r="C85" s="29" t="s">
        <v>173</v>
      </c>
      <c r="D85" s="25" t="s">
        <v>47</v>
      </c>
      <c r="E85" s="30" t="s">
        <v>174</v>
      </c>
      <c r="F85" s="31" t="s">
        <v>111</v>
      </c>
      <c r="G85" s="32">
        <v>101</v>
      </c>
      <c r="H85" s="33">
        <v>0</v>
      </c>
      <c r="I85" s="34">
        <f>ROUND(ROUND(H85,2)*ROUND(G85,3),2)</f>
      </c>
      <c r="O85">
        <f>(I85*21)/100</f>
      </c>
      <c r="P85" t="s">
        <v>23</v>
      </c>
    </row>
    <row r="86" spans="1:5" ht="12.75">
      <c r="A86" s="35" t="s">
        <v>50</v>
      </c>
      <c r="E86" s="36" t="s">
        <v>47</v>
      </c>
    </row>
    <row r="87" spans="1:5" ht="12.75">
      <c r="A87" s="37" t="s">
        <v>52</v>
      </c>
      <c r="E87" s="38" t="s">
        <v>47</v>
      </c>
    </row>
    <row r="88" spans="1:5" ht="51">
      <c r="A88" t="s">
        <v>53</v>
      </c>
      <c r="E88" s="36" t="s">
        <v>175</v>
      </c>
    </row>
    <row r="89" spans="1:16" ht="12.75">
      <c r="A89" s="25" t="s">
        <v>45</v>
      </c>
      <c r="B89" s="29" t="s">
        <v>162</v>
      </c>
      <c r="C89" s="29" t="s">
        <v>177</v>
      </c>
      <c r="D89" s="25" t="s">
        <v>47</v>
      </c>
      <c r="E89" s="30" t="s">
        <v>178</v>
      </c>
      <c r="F89" s="31" t="s">
        <v>111</v>
      </c>
      <c r="G89" s="32">
        <v>85</v>
      </c>
      <c r="H89" s="33">
        <v>0</v>
      </c>
      <c r="I89" s="34">
        <f>ROUND(ROUND(H89,2)*ROUND(G89,3),2)</f>
      </c>
      <c r="O89">
        <f>(I89*21)/100</f>
      </c>
      <c r="P89" t="s">
        <v>23</v>
      </c>
    </row>
    <row r="90" spans="1:5" ht="12.75">
      <c r="A90" s="35" t="s">
        <v>50</v>
      </c>
      <c r="E90" s="36" t="s">
        <v>47</v>
      </c>
    </row>
    <row r="91" spans="1:5" ht="12.75">
      <c r="A91" s="37" t="s">
        <v>52</v>
      </c>
      <c r="E91" s="38" t="s">
        <v>47</v>
      </c>
    </row>
    <row r="92" spans="1:5" ht="25.5">
      <c r="A92" t="s">
        <v>53</v>
      </c>
      <c r="E92" s="36" t="s">
        <v>179</v>
      </c>
    </row>
    <row r="93" spans="1:16" ht="12.75">
      <c r="A93" s="25" t="s">
        <v>45</v>
      </c>
      <c r="B93" s="29" t="s">
        <v>167</v>
      </c>
      <c r="C93" s="29" t="s">
        <v>181</v>
      </c>
      <c r="D93" s="25" t="s">
        <v>47</v>
      </c>
      <c r="E93" s="30" t="s">
        <v>182</v>
      </c>
      <c r="F93" s="31" t="s">
        <v>111</v>
      </c>
      <c r="G93" s="32">
        <v>170</v>
      </c>
      <c r="H93" s="33">
        <v>0</v>
      </c>
      <c r="I93" s="34">
        <f>ROUND(ROUND(H93,2)*ROUND(G93,3),2)</f>
      </c>
      <c r="O93">
        <f>(I93*21)/100</f>
      </c>
      <c r="P93" t="s">
        <v>23</v>
      </c>
    </row>
    <row r="94" spans="1:5" ht="12.75">
      <c r="A94" s="35" t="s">
        <v>50</v>
      </c>
      <c r="E94" s="36" t="s">
        <v>47</v>
      </c>
    </row>
    <row r="95" spans="1:5" ht="12.75">
      <c r="A95" s="37" t="s">
        <v>52</v>
      </c>
      <c r="E95" s="38" t="s">
        <v>47</v>
      </c>
    </row>
    <row r="96" spans="1:5" ht="38.25">
      <c r="A96" t="s">
        <v>53</v>
      </c>
      <c r="E96" s="36" t="s">
        <v>183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