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0" yWindow="690" windowWidth="25440" windowHeight="12015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list'!$G$2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'Položky'!$A$1:$G$96</definedName>
    <definedName name="_xlnm.Print_Area" localSheetId="1">'Rekapitulace'!$A$1:$I$34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<sst xmlns="http://schemas.openxmlformats.org/spreadsheetml/2006/main" count="322" uniqueCount="221">
  <si>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</si>
  <si>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</si>
  <si>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</si>
  <si>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</si>
  <si>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</si>
  <si>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</si>
  <si>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</si>
  <si>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</si>
  <si>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</si>
  <si>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</si>
  <si>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</si>
  <si>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</si>
  <si>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</si>
  <si>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</si>
  <si>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</si>
  <si>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</si>
  <si>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</si>
  <si>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</si>
  <si>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</si>
  <si>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</si>
  <si>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</si>
  <si>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</si>
  <si>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</si>
  <si>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</si>
  <si>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</si>
  <si>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</si>
  <si>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</si>
  <si>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</si>
  <si>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</si>
  <si>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</si>
  <si>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</si>
  <si>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</si>
  <si>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</si>
  <si>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</si>
  <si>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</si>
  <si>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</si>
  <si>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</si>
  <si>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</si>
  <si>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</si>
  <si>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</si>
  <si>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</si>
  <si>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</si>
  <si>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</si>
  <si>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</si>
  <si>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</si>
  <si>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</si>
  <si>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</si>
  <si>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</si>
  <si>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</si>
  <si>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</si>
  <si>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</si>
  <si>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</si>
  <si>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</si>
  <si>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</si>
  <si>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</si>
  <si>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</si>
  <si>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</si>
  <si>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</si>
  <si>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</si>
  <si>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</si>
  <si>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</si>
  <si>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</si>
  <si>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</si>
  <si>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</si>
  <si>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</si>
  <si>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</si>
  <si>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</si>
  <si>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</si>
  <si>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</si>
  <si>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</si>
  <si>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</si>
  <si>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</si>
  <si>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</si>
  <si>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</si>
  <si>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</si>
  <si>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</si>
  <si>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PNNP</t>
  </si>
  <si>
    <t>SO 00</t>
  </si>
  <si>
    <t>001</t>
  </si>
  <si>
    <t>Fasáda nemocnice</t>
  </si>
  <si>
    <t>3</t>
  </si>
  <si>
    <t>Svislé a kompletní konstrukce</t>
  </si>
  <si>
    <t>311272323</t>
  </si>
  <si>
    <t xml:space="preserve">Podezdívka pod okno tl. 30 hlad Ytong 500kg/m3 </t>
  </si>
  <si>
    <t>m3</t>
  </si>
  <si>
    <t>61</t>
  </si>
  <si>
    <t>Upravy povrchů vnitřní</t>
  </si>
  <si>
    <t>612311131</t>
  </si>
  <si>
    <t xml:space="preserve">Váp omítka štuk1vr vni stěna ru </t>
  </si>
  <si>
    <t>m2</t>
  </si>
  <si>
    <t>612409991</t>
  </si>
  <si>
    <t xml:space="preserve">Začištění vnitřního ostění oken </t>
  </si>
  <si>
    <t>m</t>
  </si>
  <si>
    <t>619995001</t>
  </si>
  <si>
    <t xml:space="preserve">Začištění omítek kolem oken apod </t>
  </si>
  <si>
    <t>62</t>
  </si>
  <si>
    <t>Úpravy povrchů vnější</t>
  </si>
  <si>
    <t>622131121</t>
  </si>
  <si>
    <t xml:space="preserve">Penetrace ASN vně stěna ru </t>
  </si>
  <si>
    <t>622142001</t>
  </si>
  <si>
    <t xml:space="preserve">Potažení vně stěna sklovl síť +tmel </t>
  </si>
  <si>
    <t>622143003</t>
  </si>
  <si>
    <t xml:space="preserve">Mtž omítkový rohový profil </t>
  </si>
  <si>
    <t>622511111</t>
  </si>
  <si>
    <t xml:space="preserve">Akryl mozaik omítka střed vně stěna </t>
  </si>
  <si>
    <t>622531021</t>
  </si>
  <si>
    <t xml:space="preserve">Silikon zrn omítka 2,0mm vně stěna - světlá </t>
  </si>
  <si>
    <t xml:space="preserve">Silikon zrn omítka 2,0mm vně stěna - tmavá b. </t>
  </si>
  <si>
    <t>629991011</t>
  </si>
  <si>
    <t xml:space="preserve">Zakrytí otvor fólie+páska </t>
  </si>
  <si>
    <t>629995101</t>
  </si>
  <si>
    <t xml:space="preserve">Očištění vně povrch omytí tlak voda </t>
  </si>
  <si>
    <t>28350250</t>
  </si>
  <si>
    <t>Lišta rohová plastová s tkaninou dl. 2,0m</t>
  </si>
  <si>
    <t>94</t>
  </si>
  <si>
    <t>Lešení a stavební výtahy</t>
  </si>
  <si>
    <t>941311112</t>
  </si>
  <si>
    <t xml:space="preserve">Mtž leš řad modul leh š 0,9m v 25m </t>
  </si>
  <si>
    <t>941311211</t>
  </si>
  <si>
    <t xml:space="preserve">Přípl ZKD den lešení k 94131-1111/2 </t>
  </si>
  <si>
    <t>941311811</t>
  </si>
  <si>
    <t xml:space="preserve">Dmtž leš řad modul leh š 0,9m v 10m </t>
  </si>
  <si>
    <t>944511111</t>
  </si>
  <si>
    <t xml:space="preserve">Mtž ochranná síť </t>
  </si>
  <si>
    <t>944511211</t>
  </si>
  <si>
    <t xml:space="preserve">Přípl ZKD den lešení k 94451-1111 </t>
  </si>
  <si>
    <t>944511811</t>
  </si>
  <si>
    <t xml:space="preserve">Dmtž ochranná síť </t>
  </si>
  <si>
    <t>96</t>
  </si>
  <si>
    <t>Bourání konstrukcí</t>
  </si>
  <si>
    <t>962081141</t>
  </si>
  <si>
    <t xml:space="preserve">Bourání příček ze skleněných tvárnic tl. 15 cm </t>
  </si>
  <si>
    <t>99</t>
  </si>
  <si>
    <t>Staveništní přesun hmot</t>
  </si>
  <si>
    <t>998018003</t>
  </si>
  <si>
    <t xml:space="preserve">Přesun ruční budova v -24m </t>
  </si>
  <si>
    <t>t</t>
  </si>
  <si>
    <t>VRN</t>
  </si>
  <si>
    <t>Vedlejší rozpočtové náklady</t>
  </si>
  <si>
    <t>0326033000</t>
  </si>
  <si>
    <t xml:space="preserve">Zařízení staveniště </t>
  </si>
  <si>
    <t>soub</t>
  </si>
  <si>
    <t>764</t>
  </si>
  <si>
    <t>Konstrukce klempířské</t>
  </si>
  <si>
    <t>764206105</t>
  </si>
  <si>
    <t>Montáž oplechování parapetů rovných do rš 400 mm</t>
  </si>
  <si>
    <t>55342084</t>
  </si>
  <si>
    <t>Parapet vnější hliníkový  bílý š 150 mm</t>
  </si>
  <si>
    <t>998764203</t>
  </si>
  <si>
    <t xml:space="preserve">Přesun hmot pro klempířské konstr., výšky do 24 m </t>
  </si>
  <si>
    <t>766</t>
  </si>
  <si>
    <t>Konstrukce truhlářské</t>
  </si>
  <si>
    <t>766441822</t>
  </si>
  <si>
    <t xml:space="preserve">Dmtž parapet deska š 30cm- dl 1m- </t>
  </si>
  <si>
    <t>kus</t>
  </si>
  <si>
    <t>766694112</t>
  </si>
  <si>
    <t xml:space="preserve">Montáž parapetních desek š.do 30 cm,dl.do 160 cm </t>
  </si>
  <si>
    <t>60775503</t>
  </si>
  <si>
    <t>Parapet interiér PVC komůrkový šíře 300 mm</t>
  </si>
  <si>
    <t>60775550</t>
  </si>
  <si>
    <t>Krytka boční pro PVC parapety</t>
  </si>
  <si>
    <t>998766203</t>
  </si>
  <si>
    <t xml:space="preserve">Přesun hmot pro truhlářské konstr., výšky do 24 m </t>
  </si>
  <si>
    <t>767</t>
  </si>
  <si>
    <t>Konstrukce zámečnické</t>
  </si>
  <si>
    <t>767610117</t>
  </si>
  <si>
    <t xml:space="preserve">Mtž okno jednoduché pevné zeď-2,5m2 </t>
  </si>
  <si>
    <t>767610118</t>
  </si>
  <si>
    <t xml:space="preserve">Mtž okno jednoduché pevné zeď2,5-m2 </t>
  </si>
  <si>
    <t>553420101</t>
  </si>
  <si>
    <t>Fixní okno hliníkové s izolačním dvojsklem Uw=1,2 1500x2000 mm</t>
  </si>
  <si>
    <t>553420102</t>
  </si>
  <si>
    <t>Fixní okno hliníkové s izolačním dvojsklem Uw=1,2 1500x1300 mm</t>
  </si>
  <si>
    <t>998767203</t>
  </si>
  <si>
    <t xml:space="preserve">Přesun hmot pro zámečnické konstr., výšky do 24 m </t>
  </si>
  <si>
    <t>783</t>
  </si>
  <si>
    <t>Nátěry</t>
  </si>
  <si>
    <t>783314200</t>
  </si>
  <si>
    <t xml:space="preserve">Nátěr zastřešení ocelové konstrukce u výtahu </t>
  </si>
  <si>
    <t>sloupy:</t>
  </si>
  <si>
    <t>průměr 100 mm</t>
  </si>
  <si>
    <t>dl. 3,1 m</t>
  </si>
  <si>
    <t>6 ks</t>
  </si>
  <si>
    <t>oc. kce:</t>
  </si>
  <si>
    <t>průměr 40 mm</t>
  </si>
  <si>
    <t>dl. 9,6 m</t>
  </si>
  <si>
    <t>3 ks</t>
  </si>
  <si>
    <t>dl.2,1 m</t>
  </si>
  <si>
    <t>1 ks</t>
  </si>
  <si>
    <t>průměr 30 mm</t>
  </si>
  <si>
    <t>dl. 2,8 m</t>
  </si>
  <si>
    <t>783414100</t>
  </si>
  <si>
    <t>Nátěr okapních svodů dl 35 m, d 100 mm Nátěr žlabů dl. 37 m, r 150 mm</t>
  </si>
  <si>
    <t>783823135</t>
  </si>
  <si>
    <t xml:space="preserve">Nátěr římsy š 330 mm vč. materiálu </t>
  </si>
  <si>
    <t>784</t>
  </si>
  <si>
    <t>Malby</t>
  </si>
  <si>
    <t>784111001</t>
  </si>
  <si>
    <t xml:space="preserve">Příprava podkaldu ometením do v 3,8 m </t>
  </si>
  <si>
    <t>784221101</t>
  </si>
  <si>
    <t>Malby z malířských směsí, otěruvzdorné dvojnásobné, bílé</t>
  </si>
  <si>
    <t>997</t>
  </si>
  <si>
    <t>Přesun sutě</t>
  </si>
  <si>
    <t>979013509</t>
  </si>
  <si>
    <t xml:space="preserve">Příplatek k odvozu za každý další 1 km </t>
  </si>
  <si>
    <t>997013215</t>
  </si>
  <si>
    <t xml:space="preserve">Doprava suť budova v-18m ručně </t>
  </si>
  <si>
    <t>997013501</t>
  </si>
  <si>
    <t xml:space="preserve">Odvoz suti na skládku -1km </t>
  </si>
  <si>
    <t>997013831</t>
  </si>
  <si>
    <t xml:space="preserve">Poplatek za skládku suti - směsný odpad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</si>
  <si>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</si>
  <si>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</si>
  <si>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</si>
  <si>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</si>
  <si>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</si>
  <si>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</si>
  <si>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</si>
  <si>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</si>
  <si>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Krušnohorská poliklinika s.r.o.</t>
  </si>
  <si>
    <t>POLOŽKOVÝ ROZPOČET                            Příloha č. 1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</si>
</sst>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.00\ &quot;Kč&quot;"/>
  </numFmts>
  <fonts count="22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8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4" fillId="0" borderId="49" xfId="20" applyFont="1" applyBorder="1" applyAlignment="1">
      <alignment horizontal="center"/>
      <protection/>
    </xf>
    <xf numFmtId="49" fontId="4" fillId="0" borderId="49" xfId="20" applyNumberFormat="1" applyFont="1" applyBorder="1" applyAlignment="1">
      <alignment horizontal="left"/>
      <protection/>
    </xf>
    <xf numFmtId="0" fontId="18" fillId="0" borderId="0" xfId="20" applyFont="1" applyAlignment="1">
      <alignment wrapText="1"/>
      <protection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0" fillId="0" borderId="0" xfId="0" applyAlignment="1">
      <alignment horizontal="left" wrapText="1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6" fillId="3" borderId="33" xfId="20" applyNumberFormat="1" applyFont="1" applyFill="1" applyBorder="1" applyAlignment="1">
      <alignment horizontal="left" wrapText="1" indent="1"/>
      <protection/>
    </xf>
    <xf numFmtId="0" fontId="17" fillId="0" borderId="0" xfId="0" applyNumberFormat="1" applyFont="1"/>
    <xf numFmtId="0" fontId="17" fillId="0" borderId="13" xfId="0" applyNumberFormat="1" applyFont="1" applyBorder="1"/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showGridLines="0" tabSelected="1" workbookViewId="0" topLeftCell="A1">
      <selection activeCell="C9" sqref="C9:E9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220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001</v>
      </c>
      <c r="D2" s="5" t="str">
        <f>Rekapitulace!G2</f>
        <v>Fasáda nemocnice</v>
      </c>
      <c r="E2" s="6"/>
      <c r="F2" s="7" t="s">
        <v>1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7" ht="12.95" customHeight="1">
      <c r="A5" s="17" t="s">
        <v>77</v>
      </c>
      <c r="B5" s="18"/>
      <c r="C5" s="19" t="s">
        <v>76</v>
      </c>
      <c r="D5" s="20"/>
      <c r="E5" s="18"/>
      <c r="F5" s="13" t="s">
        <v>6</v>
      </c>
      <c r="G5" s="14"/>
    </row>
    <row r="6" spans="1:15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/>
      <c r="O6" s="23"/>
    </row>
    <row r="7" spans="1:7" ht="12.95" customHeight="1">
      <c r="A7" s="24"/>
      <c r="B7" s="25"/>
      <c r="C7" s="26" t="s">
        <v>76</v>
      </c>
      <c r="D7" s="27"/>
      <c r="E7" s="27"/>
      <c r="F7" s="28" t="s">
        <v>10</v>
      </c>
      <c r="G7" s="22"/>
    </row>
    <row r="8" spans="1:9" ht="12.75">
      <c r="A8" s="29" t="s">
        <v>11</v>
      </c>
      <c r="B8" s="13"/>
      <c r="C8" s="201"/>
      <c r="D8" s="201"/>
      <c r="E8" s="202"/>
      <c r="F8" s="30" t="s">
        <v>12</v>
      </c>
      <c r="G8" s="31"/>
      <c r="H8" s="32"/>
      <c r="I8" s="33"/>
    </row>
    <row r="9" spans="1:8" ht="12.75">
      <c r="A9" s="29" t="s">
        <v>13</v>
      </c>
      <c r="B9" s="13"/>
      <c r="C9" s="201"/>
      <c r="D9" s="201"/>
      <c r="E9" s="202"/>
      <c r="F9" s="13"/>
      <c r="G9" s="34"/>
      <c r="H9" s="35"/>
    </row>
    <row r="10" spans="1:8" ht="12.75">
      <c r="A10" s="29" t="s">
        <v>14</v>
      </c>
      <c r="B10" s="13"/>
      <c r="C10" s="201" t="s">
        <v>219</v>
      </c>
      <c r="D10" s="201"/>
      <c r="E10" s="201"/>
      <c r="F10" s="36"/>
      <c r="G10" s="37"/>
      <c r="H10" s="38"/>
    </row>
    <row r="11" spans="1:57" ht="13.5" customHeight="1">
      <c r="A11" s="29" t="s">
        <v>15</v>
      </c>
      <c r="B11" s="13"/>
      <c r="C11" s="201"/>
      <c r="D11" s="201"/>
      <c r="E11" s="201"/>
      <c r="F11" s="39" t="s">
        <v>16</v>
      </c>
      <c r="G11" s="40"/>
      <c r="H11" s="35"/>
      <c r="BA11" s="41"/>
      <c r="BB11" s="41"/>
      <c r="BC11" s="41"/>
      <c r="BD11" s="41"/>
      <c r="BE11" s="41"/>
    </row>
    <row r="12" spans="1:8" ht="12.75" customHeight="1">
      <c r="A12" s="42" t="s">
        <v>17</v>
      </c>
      <c r="B12" s="10"/>
      <c r="C12" s="203"/>
      <c r="D12" s="203"/>
      <c r="E12" s="203"/>
      <c r="F12" s="43" t="s">
        <v>18</v>
      </c>
      <c r="G12" s="44"/>
      <c r="H12" s="35"/>
    </row>
    <row r="13" spans="1:8" ht="28.5" customHeight="1" thickBot="1">
      <c r="A13" s="45" t="s">
        <v>19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20</v>
      </c>
      <c r="B14" s="50"/>
      <c r="C14" s="51"/>
      <c r="D14" s="52" t="s">
        <v>21</v>
      </c>
      <c r="E14" s="53"/>
      <c r="F14" s="53"/>
      <c r="G14" s="51"/>
    </row>
    <row r="15" spans="1:7" ht="15.95" customHeight="1">
      <c r="A15" s="54"/>
      <c r="B15" s="55" t="s">
        <v>22</v>
      </c>
      <c r="C15" s="56">
        <f>HSV</f>
        <v>0</v>
      </c>
      <c r="D15" s="57" t="str">
        <f>Rekapitulace!A25</f>
        <v>Ztížené výrobní podmínky</v>
      </c>
      <c r="E15" s="58"/>
      <c r="F15" s="59"/>
      <c r="G15" s="56">
        <f>Rekapitulace!I25</f>
        <v>0</v>
      </c>
    </row>
    <row r="16" spans="1:7" ht="15.95" customHeight="1">
      <c r="A16" s="54" t="s">
        <v>23</v>
      </c>
      <c r="B16" s="55" t="s">
        <v>24</v>
      </c>
      <c r="C16" s="56">
        <f>PSV</f>
        <v>0</v>
      </c>
      <c r="D16" s="9" t="str">
        <f>Rekapitulace!A26</f>
        <v>Oborová přirážka</v>
      </c>
      <c r="E16" s="60"/>
      <c r="F16" s="61"/>
      <c r="G16" s="56">
        <f>Rekapitulace!I26</f>
        <v>0</v>
      </c>
    </row>
    <row r="17" spans="1:7" ht="15.95" customHeight="1">
      <c r="A17" s="54" t="s">
        <v>25</v>
      </c>
      <c r="B17" s="55" t="s">
        <v>26</v>
      </c>
      <c r="C17" s="56">
        <f>Mont</f>
        <v>0</v>
      </c>
      <c r="D17" s="9" t="str">
        <f>Rekapitulace!A27</f>
        <v>Přesun stavebních kapacit</v>
      </c>
      <c r="E17" s="60"/>
      <c r="F17" s="61"/>
      <c r="G17" s="56">
        <f>Rekapitulace!I27</f>
        <v>0</v>
      </c>
    </row>
    <row r="18" spans="1:7" ht="15.95" customHeight="1">
      <c r="A18" s="62" t="s">
        <v>27</v>
      </c>
      <c r="B18" s="63" t="s">
        <v>28</v>
      </c>
      <c r="C18" s="56">
        <f>Dodavka</f>
        <v>0</v>
      </c>
      <c r="D18" s="9" t="str">
        <f>Rekapitulace!A28</f>
        <v>Mimostaveništní doprava</v>
      </c>
      <c r="E18" s="60"/>
      <c r="F18" s="61"/>
      <c r="G18" s="56">
        <f>Rekapitulace!I28</f>
        <v>0</v>
      </c>
    </row>
    <row r="19" spans="1:7" ht="15.95" customHeight="1">
      <c r="A19" s="64" t="s">
        <v>29</v>
      </c>
      <c r="B19" s="55"/>
      <c r="C19" s="56">
        <f>SUM(C15:C18)</f>
        <v>0</v>
      </c>
      <c r="D19" s="9" t="str">
        <f>Rekapitulace!A29</f>
        <v>Zařízení staveniště</v>
      </c>
      <c r="E19" s="60"/>
      <c r="F19" s="61"/>
      <c r="G19" s="56">
        <f>Rekapitulace!I29</f>
        <v>0</v>
      </c>
    </row>
    <row r="20" spans="1:7" ht="15.95" customHeight="1">
      <c r="A20" s="64"/>
      <c r="B20" s="55"/>
      <c r="C20" s="56"/>
      <c r="D20" s="9" t="str">
        <f>Rekapitulace!A30</f>
        <v>Provoz investora</v>
      </c>
      <c r="E20" s="60"/>
      <c r="F20" s="61"/>
      <c r="G20" s="56">
        <f>Rekapitulace!I30</f>
        <v>0</v>
      </c>
    </row>
    <row r="21" spans="1:7" ht="15.95" customHeight="1">
      <c r="A21" s="64" t="s">
        <v>30</v>
      </c>
      <c r="B21" s="55"/>
      <c r="C21" s="56">
        <f>HZS</f>
        <v>0</v>
      </c>
      <c r="D21" s="9" t="str">
        <f>Rekapitulace!A31</f>
        <v>Kompletační činnost (IČD)</v>
      </c>
      <c r="E21" s="60"/>
      <c r="F21" s="61"/>
      <c r="G21" s="56">
        <f>Rekapitulace!I31</f>
        <v>0</v>
      </c>
    </row>
    <row r="22" spans="1:7" ht="15.95" customHeight="1">
      <c r="A22" s="65" t="s">
        <v>31</v>
      </c>
      <c r="B22" s="66"/>
      <c r="C22" s="56">
        <f>C19+C21</f>
        <v>0</v>
      </c>
      <c r="D22" s="9" t="s">
        <v>32</v>
      </c>
      <c r="E22" s="60"/>
      <c r="F22" s="61"/>
      <c r="G22" s="56">
        <f>G23-SUM(G15:G21)</f>
        <v>0</v>
      </c>
    </row>
    <row r="23" spans="1:7" ht="15.95" customHeight="1" thickBot="1">
      <c r="A23" s="204" t="s">
        <v>33</v>
      </c>
      <c r="B23" s="205"/>
      <c r="C23" s="67">
        <f>C22+G23</f>
        <v>0</v>
      </c>
      <c r="D23" s="68" t="s">
        <v>34</v>
      </c>
      <c r="E23" s="69"/>
      <c r="F23" s="70"/>
      <c r="G23" s="56">
        <f>VRN</f>
        <v>0</v>
      </c>
    </row>
    <row r="24" spans="1:7" ht="12.75">
      <c r="A24" s="71" t="s">
        <v>35</v>
      </c>
      <c r="B24" s="72"/>
      <c r="C24" s="73"/>
      <c r="D24" s="72" t="s">
        <v>36</v>
      </c>
      <c r="E24" s="72"/>
      <c r="F24" s="74" t="s">
        <v>37</v>
      </c>
      <c r="G24" s="75"/>
    </row>
    <row r="25" spans="1:7" ht="12.75">
      <c r="A25" s="65" t="s">
        <v>38</v>
      </c>
      <c r="B25" s="66"/>
      <c r="C25" s="76"/>
      <c r="D25" s="66" t="s">
        <v>38</v>
      </c>
      <c r="E25" s="77"/>
      <c r="F25" s="78" t="s">
        <v>38</v>
      </c>
      <c r="G25" s="79"/>
    </row>
    <row r="26" spans="1:7" ht="37.5" customHeight="1">
      <c r="A26" s="65" t="s">
        <v>39</v>
      </c>
      <c r="B26" s="80"/>
      <c r="C26" s="76"/>
      <c r="D26" s="66" t="s">
        <v>39</v>
      </c>
      <c r="E26" s="77"/>
      <c r="F26" s="78" t="s">
        <v>39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40</v>
      </c>
      <c r="B28" s="66"/>
      <c r="C28" s="76"/>
      <c r="D28" s="78" t="s">
        <v>41</v>
      </c>
      <c r="E28" s="76"/>
      <c r="F28" s="82" t="s">
        <v>41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42</v>
      </c>
      <c r="B30" s="86"/>
      <c r="C30" s="87">
        <v>15</v>
      </c>
      <c r="D30" s="86" t="s">
        <v>43</v>
      </c>
      <c r="E30" s="88"/>
      <c r="F30" s="206">
        <f>C23-F32</f>
        <v>0</v>
      </c>
      <c r="G30" s="207"/>
    </row>
    <row r="31" spans="1:7" ht="12.75">
      <c r="A31" s="85" t="s">
        <v>44</v>
      </c>
      <c r="B31" s="86"/>
      <c r="C31" s="87">
        <f>SazbaDPH1</f>
        <v>15</v>
      </c>
      <c r="D31" s="86" t="s">
        <v>45</v>
      </c>
      <c r="E31" s="88"/>
      <c r="F31" s="206">
        <f>Zaklad5*0.15</f>
        <v>0</v>
      </c>
      <c r="G31" s="207"/>
    </row>
    <row r="32" spans="1:7" ht="12.75">
      <c r="A32" s="85" t="s">
        <v>42</v>
      </c>
      <c r="B32" s="86"/>
      <c r="C32" s="87">
        <v>0</v>
      </c>
      <c r="D32" s="86" t="s">
        <v>45</v>
      </c>
      <c r="E32" s="88"/>
      <c r="F32" s="206">
        <v>0</v>
      </c>
      <c r="G32" s="207"/>
    </row>
    <row r="33" spans="1:7" ht="12.75">
      <c r="A33" s="85" t="s">
        <v>44</v>
      </c>
      <c r="B33" s="89"/>
      <c r="C33" s="90">
        <f>SazbaDPH2</f>
        <v>0</v>
      </c>
      <c r="D33" s="86" t="s">
        <v>45</v>
      </c>
      <c r="E33" s="61"/>
      <c r="F33" s="206">
        <f>ROUND(PRODUCT(F32,C33/100),0)</f>
        <v>0</v>
      </c>
      <c r="G33" s="207"/>
    </row>
    <row r="34" spans="1:7" s="94" customFormat="1" ht="19.5" customHeight="1" thickBot="1">
      <c r="A34" s="91" t="s">
        <v>46</v>
      </c>
      <c r="B34" s="92"/>
      <c r="C34" s="92"/>
      <c r="D34" s="92"/>
      <c r="E34" s="93"/>
      <c r="F34" s="208">
        <f>SUM(F30:G33)</f>
        <v>0</v>
      </c>
      <c r="G34" s="209"/>
    </row>
    <row r="36" spans="1:8" ht="12.75">
      <c r="A36" s="95" t="s">
        <v>47</v>
      </c>
      <c r="B36" s="95"/>
      <c r="C36" s="95"/>
      <c r="D36" s="95"/>
      <c r="E36" s="95"/>
      <c r="F36" s="95"/>
      <c r="G36" s="95"/>
      <c r="H36" t="s">
        <v>5</v>
      </c>
    </row>
    <row r="37" spans="1:8" ht="14.25" customHeight="1">
      <c r="A37" s="95"/>
      <c r="B37" s="200"/>
      <c r="C37" s="200"/>
      <c r="D37" s="200"/>
      <c r="E37" s="200"/>
      <c r="F37" s="200"/>
      <c r="G37" s="200"/>
      <c r="H37" t="s">
        <v>5</v>
      </c>
    </row>
    <row r="38" spans="1:8" ht="12.75" customHeight="1">
      <c r="A38" s="96"/>
      <c r="B38" s="200"/>
      <c r="C38" s="200"/>
      <c r="D38" s="200"/>
      <c r="E38" s="200"/>
      <c r="F38" s="200"/>
      <c r="G38" s="200"/>
      <c r="H38" t="s">
        <v>5</v>
      </c>
    </row>
    <row r="39" spans="1:8" ht="12.75">
      <c r="A39" s="96"/>
      <c r="B39" s="200"/>
      <c r="C39" s="200"/>
      <c r="D39" s="200"/>
      <c r="E39" s="200"/>
      <c r="F39" s="200"/>
      <c r="G39" s="200"/>
      <c r="H39" t="s">
        <v>5</v>
      </c>
    </row>
    <row r="40" spans="1:8" ht="12.75">
      <c r="A40" s="96"/>
      <c r="B40" s="200"/>
      <c r="C40" s="200"/>
      <c r="D40" s="200"/>
      <c r="E40" s="200"/>
      <c r="F40" s="200"/>
      <c r="G40" s="200"/>
      <c r="H40" t="s">
        <v>5</v>
      </c>
    </row>
    <row r="41" spans="1:8" ht="12.75">
      <c r="A41" s="96"/>
      <c r="B41" s="200"/>
      <c r="C41" s="200"/>
      <c r="D41" s="200"/>
      <c r="E41" s="200"/>
      <c r="F41" s="200"/>
      <c r="G41" s="200"/>
      <c r="H41" t="s">
        <v>5</v>
      </c>
    </row>
    <row r="42" spans="1:8" ht="12.75">
      <c r="A42" s="96"/>
      <c r="B42" s="200"/>
      <c r="C42" s="200"/>
      <c r="D42" s="200"/>
      <c r="E42" s="200"/>
      <c r="F42" s="200"/>
      <c r="G42" s="200"/>
      <c r="H42" t="s">
        <v>5</v>
      </c>
    </row>
    <row r="43" spans="1:8" ht="12.75">
      <c r="A43" s="96"/>
      <c r="B43" s="200"/>
      <c r="C43" s="200"/>
      <c r="D43" s="200"/>
      <c r="E43" s="200"/>
      <c r="F43" s="200"/>
      <c r="G43" s="200"/>
      <c r="H43" t="s">
        <v>5</v>
      </c>
    </row>
    <row r="44" spans="1:8" ht="12.75">
      <c r="A44" s="96"/>
      <c r="B44" s="200"/>
      <c r="C44" s="200"/>
      <c r="D44" s="200"/>
      <c r="E44" s="200"/>
      <c r="F44" s="200"/>
      <c r="G44" s="200"/>
      <c r="H44" t="s">
        <v>5</v>
      </c>
    </row>
    <row r="45" spans="1:8" ht="0.75" customHeight="1">
      <c r="A45" s="96"/>
      <c r="B45" s="200"/>
      <c r="C45" s="200"/>
      <c r="D45" s="200"/>
      <c r="E45" s="200"/>
      <c r="F45" s="200"/>
      <c r="G45" s="200"/>
      <c r="H45" t="s">
        <v>5</v>
      </c>
    </row>
    <row r="46" spans="2:7" ht="12.75">
      <c r="B46" s="210"/>
      <c r="C46" s="210"/>
      <c r="D46" s="210"/>
      <c r="E46" s="210"/>
      <c r="F46" s="210"/>
      <c r="G46" s="210"/>
    </row>
    <row r="47" spans="2:7" ht="12.75">
      <c r="B47" s="210"/>
      <c r="C47" s="210"/>
      <c r="D47" s="210"/>
      <c r="E47" s="210"/>
      <c r="F47" s="210"/>
      <c r="G47" s="210"/>
    </row>
    <row r="48" spans="2:7" ht="12.75">
      <c r="B48" s="210"/>
      <c r="C48" s="210"/>
      <c r="D48" s="210"/>
      <c r="E48" s="210"/>
      <c r="F48" s="210"/>
      <c r="G48" s="210"/>
    </row>
    <row r="49" spans="2:7" ht="12.75">
      <c r="B49" s="210"/>
      <c r="C49" s="210"/>
      <c r="D49" s="210"/>
      <c r="E49" s="210"/>
      <c r="F49" s="210"/>
      <c r="G49" s="210"/>
    </row>
    <row r="50" spans="2:7" ht="12.75">
      <c r="B50" s="210"/>
      <c r="C50" s="210"/>
      <c r="D50" s="210"/>
      <c r="E50" s="210"/>
      <c r="F50" s="210"/>
      <c r="G50" s="210"/>
    </row>
    <row r="51" spans="2:7" ht="12.75">
      <c r="B51" s="210"/>
      <c r="C51" s="210"/>
      <c r="D51" s="210"/>
      <c r="E51" s="210"/>
      <c r="F51" s="210"/>
      <c r="G51" s="210"/>
    </row>
    <row r="52" spans="2:7" ht="12.75">
      <c r="B52" s="210"/>
      <c r="C52" s="210"/>
      <c r="D52" s="210"/>
      <c r="E52" s="210"/>
      <c r="F52" s="210"/>
      <c r="G52" s="210"/>
    </row>
    <row r="53" spans="2:7" ht="12.75">
      <c r="B53" s="210"/>
      <c r="C53" s="210"/>
      <c r="D53" s="210"/>
      <c r="E53" s="210"/>
      <c r="F53" s="210"/>
      <c r="G53" s="210"/>
    </row>
    <row r="54" spans="2:7" ht="12.75">
      <c r="B54" s="210"/>
      <c r="C54" s="210"/>
      <c r="D54" s="210"/>
      <c r="E54" s="210"/>
      <c r="F54" s="210"/>
      <c r="G54" s="210"/>
    </row>
    <row r="55" spans="2:7" ht="12.75">
      <c r="B55" s="210"/>
      <c r="C55" s="210"/>
      <c r="D55" s="210"/>
      <c r="E55" s="210"/>
      <c r="F55" s="210"/>
      <c r="G55" s="210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4"/>
  <sheetViews>
    <sheetView showGridLines="0" workbookViewId="0" topLeftCell="A1">
      <selection activeCell="H33" sqref="H33:I3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11" t="s">
        <v>48</v>
      </c>
      <c r="B1" s="212"/>
      <c r="C1" s="97" t="str">
        <f>CONCATENATE(cislostavby," ",nazevstavby)</f>
        <v xml:space="preserve"> PNNP</v>
      </c>
      <c r="D1" s="98"/>
      <c r="E1" s="99"/>
      <c r="F1" s="98"/>
      <c r="G1" s="100" t="s">
        <v>49</v>
      </c>
      <c r="H1" s="101" t="s">
        <v>78</v>
      </c>
      <c r="I1" s="102"/>
    </row>
    <row r="2" spans="1:9" ht="13.5" thickBot="1">
      <c r="A2" s="213" t="s">
        <v>50</v>
      </c>
      <c r="B2" s="214"/>
      <c r="C2" s="103" t="str">
        <f>CONCATENATE(cisloobjektu," ",nazevobjektu)</f>
        <v>SO 00 PNNP</v>
      </c>
      <c r="D2" s="104"/>
      <c r="E2" s="105"/>
      <c r="F2" s="104"/>
      <c r="G2" s="215" t="s">
        <v>79</v>
      </c>
      <c r="H2" s="216"/>
      <c r="I2" s="217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51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52</v>
      </c>
      <c r="C6" s="110"/>
      <c r="D6" s="111"/>
      <c r="E6" s="112" t="s">
        <v>53</v>
      </c>
      <c r="F6" s="113" t="s">
        <v>54</v>
      </c>
      <c r="G6" s="113" t="s">
        <v>55</v>
      </c>
      <c r="H6" s="113" t="s">
        <v>56</v>
      </c>
      <c r="I6" s="114" t="s">
        <v>30</v>
      </c>
    </row>
    <row r="7" spans="1:9" s="35" customFormat="1" ht="12.75">
      <c r="A7" s="196" t="str">
        <f>Položky!B7</f>
        <v>3</v>
      </c>
      <c r="B7" s="115" t="str">
        <f>Položky!C7</f>
        <v>Svislé a kompletní konstrukce</v>
      </c>
      <c r="C7" s="66"/>
      <c r="D7" s="116"/>
      <c r="E7" s="197">
        <f>Položky!BA9</f>
        <v>0</v>
      </c>
      <c r="F7" s="198">
        <f>Položky!BB9</f>
        <v>0</v>
      </c>
      <c r="G7" s="198">
        <f>Položky!BC9</f>
        <v>0</v>
      </c>
      <c r="H7" s="198">
        <f>Položky!BD9</f>
        <v>0</v>
      </c>
      <c r="I7" s="199">
        <f>Položky!BE9</f>
        <v>0</v>
      </c>
    </row>
    <row r="8" spans="1:9" s="35" customFormat="1" ht="12.75">
      <c r="A8" s="196" t="str">
        <f>Položky!B10</f>
        <v>61</v>
      </c>
      <c r="B8" s="115" t="str">
        <f>Položky!C10</f>
        <v>Upravy povrchů vnitřní</v>
      </c>
      <c r="C8" s="66"/>
      <c r="D8" s="116"/>
      <c r="E8" s="197">
        <f>Položky!BA14</f>
        <v>0</v>
      </c>
      <c r="F8" s="198">
        <f>Položky!BB14</f>
        <v>0</v>
      </c>
      <c r="G8" s="198">
        <f>Položky!BC14</f>
        <v>0</v>
      </c>
      <c r="H8" s="198">
        <f>Položky!BD14</f>
        <v>0</v>
      </c>
      <c r="I8" s="199">
        <f>Položky!BE14</f>
        <v>0</v>
      </c>
    </row>
    <row r="9" spans="1:9" s="35" customFormat="1" ht="12.75">
      <c r="A9" s="196" t="str">
        <f>Položky!B15</f>
        <v>62</v>
      </c>
      <c r="B9" s="115" t="str">
        <f>Položky!C15</f>
        <v>Úpravy povrchů vnější</v>
      </c>
      <c r="C9" s="66"/>
      <c r="D9" s="116"/>
      <c r="E9" s="197">
        <f>Položky!BA25</f>
        <v>0</v>
      </c>
      <c r="F9" s="198">
        <f>Položky!BB25</f>
        <v>0</v>
      </c>
      <c r="G9" s="198">
        <f>Položky!BC25</f>
        <v>0</v>
      </c>
      <c r="H9" s="198">
        <f>Položky!BD25</f>
        <v>0</v>
      </c>
      <c r="I9" s="199">
        <f>Položky!BE25</f>
        <v>0</v>
      </c>
    </row>
    <row r="10" spans="1:9" s="35" customFormat="1" ht="12.75">
      <c r="A10" s="196" t="str">
        <f>Položky!B26</f>
        <v>94</v>
      </c>
      <c r="B10" s="115" t="str">
        <f>Položky!C26</f>
        <v>Lešení a stavební výtahy</v>
      </c>
      <c r="C10" s="66"/>
      <c r="D10" s="116"/>
      <c r="E10" s="197">
        <f>Položky!BA33</f>
        <v>0</v>
      </c>
      <c r="F10" s="198">
        <f>Položky!BB33</f>
        <v>0</v>
      </c>
      <c r="G10" s="198">
        <f>Položky!BC33</f>
        <v>0</v>
      </c>
      <c r="H10" s="198">
        <f>Položky!BD33</f>
        <v>0</v>
      </c>
      <c r="I10" s="199">
        <f>Položky!BE33</f>
        <v>0</v>
      </c>
    </row>
    <row r="11" spans="1:9" s="35" customFormat="1" ht="12.75">
      <c r="A11" s="196" t="str">
        <f>Položky!B34</f>
        <v>96</v>
      </c>
      <c r="B11" s="115" t="str">
        <f>Položky!C34</f>
        <v>Bourání konstrukcí</v>
      </c>
      <c r="C11" s="66"/>
      <c r="D11" s="116"/>
      <c r="E11" s="197">
        <f>Položky!BA36</f>
        <v>0</v>
      </c>
      <c r="F11" s="198">
        <f>Položky!BB36</f>
        <v>0</v>
      </c>
      <c r="G11" s="198">
        <f>Položky!BC36</f>
        <v>0</v>
      </c>
      <c r="H11" s="198">
        <f>Položky!BD36</f>
        <v>0</v>
      </c>
      <c r="I11" s="199">
        <f>Položky!BE36</f>
        <v>0</v>
      </c>
    </row>
    <row r="12" spans="1:9" s="35" customFormat="1" ht="12.75">
      <c r="A12" s="196" t="str">
        <f>Položky!B37</f>
        <v>99</v>
      </c>
      <c r="B12" s="115" t="str">
        <f>Položky!C37</f>
        <v>Staveništní přesun hmot</v>
      </c>
      <c r="C12" s="66"/>
      <c r="D12" s="116"/>
      <c r="E12" s="197">
        <f>Položky!BA39</f>
        <v>0</v>
      </c>
      <c r="F12" s="198">
        <f>Položky!BB39</f>
        <v>0</v>
      </c>
      <c r="G12" s="198">
        <f>Položky!BC39</f>
        <v>0</v>
      </c>
      <c r="H12" s="198">
        <f>Položky!BD39</f>
        <v>0</v>
      </c>
      <c r="I12" s="199">
        <f>Položky!BE39</f>
        <v>0</v>
      </c>
    </row>
    <row r="13" spans="1:9" s="35" customFormat="1" ht="12.75">
      <c r="A13" s="196" t="str">
        <f>Položky!B40</f>
        <v>VRN</v>
      </c>
      <c r="B13" s="115" t="str">
        <f>Položky!C40</f>
        <v>Vedlejší rozpočtové náklady</v>
      </c>
      <c r="C13" s="66"/>
      <c r="D13" s="116"/>
      <c r="E13" s="197">
        <f>Položky!BA42</f>
        <v>0</v>
      </c>
      <c r="F13" s="198">
        <f>Položky!BB42</f>
        <v>0</v>
      </c>
      <c r="G13" s="198">
        <f>Položky!BC42</f>
        <v>0</v>
      </c>
      <c r="H13" s="198">
        <f>Položky!BD42</f>
        <v>0</v>
      </c>
      <c r="I13" s="199">
        <f>Položky!BE42</f>
        <v>0</v>
      </c>
    </row>
    <row r="14" spans="1:9" s="35" customFormat="1" ht="12.75">
      <c r="A14" s="196" t="str">
        <f>Položky!B43</f>
        <v>764</v>
      </c>
      <c r="B14" s="115" t="str">
        <f>Položky!C43</f>
        <v>Konstrukce klempířské</v>
      </c>
      <c r="C14" s="66"/>
      <c r="D14" s="116"/>
      <c r="E14" s="197">
        <f>Položky!BA47</f>
        <v>0</v>
      </c>
      <c r="F14" s="198">
        <f>Položky!BB47</f>
        <v>0</v>
      </c>
      <c r="G14" s="198">
        <f>Položky!BC47</f>
        <v>0</v>
      </c>
      <c r="H14" s="198">
        <f>Položky!BD47</f>
        <v>0</v>
      </c>
      <c r="I14" s="199">
        <f>Položky!BE47</f>
        <v>0</v>
      </c>
    </row>
    <row r="15" spans="1:9" s="35" customFormat="1" ht="12.75">
      <c r="A15" s="196" t="str">
        <f>Položky!B48</f>
        <v>766</v>
      </c>
      <c r="B15" s="115" t="str">
        <f>Položky!C48</f>
        <v>Konstrukce truhlářské</v>
      </c>
      <c r="C15" s="66"/>
      <c r="D15" s="116"/>
      <c r="E15" s="197">
        <f>Položky!BA54</f>
        <v>0</v>
      </c>
      <c r="F15" s="198">
        <f>Položky!BB54</f>
        <v>0</v>
      </c>
      <c r="G15" s="198">
        <f>Položky!BC54</f>
        <v>0</v>
      </c>
      <c r="H15" s="198">
        <f>Položky!BD54</f>
        <v>0</v>
      </c>
      <c r="I15" s="199">
        <f>Položky!BE54</f>
        <v>0</v>
      </c>
    </row>
    <row r="16" spans="1:9" s="35" customFormat="1" ht="12.75">
      <c r="A16" s="196" t="str">
        <f>Položky!B55</f>
        <v>767</v>
      </c>
      <c r="B16" s="115" t="str">
        <f>Položky!C55</f>
        <v>Konstrukce zámečnické</v>
      </c>
      <c r="C16" s="66"/>
      <c r="D16" s="116"/>
      <c r="E16" s="197">
        <f>Položky!BA61</f>
        <v>0</v>
      </c>
      <c r="F16" s="198">
        <f>Položky!BB61</f>
        <v>0</v>
      </c>
      <c r="G16" s="198">
        <f>Položky!BC61</f>
        <v>0</v>
      </c>
      <c r="H16" s="198">
        <f>Položky!BD61</f>
        <v>0</v>
      </c>
      <c r="I16" s="199">
        <f>Položky!BE61</f>
        <v>0</v>
      </c>
    </row>
    <row r="17" spans="1:9" s="35" customFormat="1" ht="12.75">
      <c r="A17" s="196" t="str">
        <f>Položky!B62</f>
        <v>783</v>
      </c>
      <c r="B17" s="115" t="str">
        <f>Položky!C62</f>
        <v>Nátěry</v>
      </c>
      <c r="C17" s="66"/>
      <c r="D17" s="116"/>
      <c r="E17" s="197">
        <f>Položky!BA86</f>
        <v>0</v>
      </c>
      <c r="F17" s="198">
        <f>Položky!BB86</f>
        <v>0</v>
      </c>
      <c r="G17" s="198">
        <f>Položky!BC86</f>
        <v>0</v>
      </c>
      <c r="H17" s="198">
        <f>Položky!BD86</f>
        <v>0</v>
      </c>
      <c r="I17" s="199">
        <f>Položky!BE86</f>
        <v>0</v>
      </c>
    </row>
    <row r="18" spans="1:9" s="35" customFormat="1" ht="12.75">
      <c r="A18" s="196" t="str">
        <f>Položky!B87</f>
        <v>784</v>
      </c>
      <c r="B18" s="115" t="str">
        <f>Položky!C87</f>
        <v>Malby</v>
      </c>
      <c r="C18" s="66"/>
      <c r="D18" s="116"/>
      <c r="E18" s="197">
        <f>Položky!BA90</f>
        <v>0</v>
      </c>
      <c r="F18" s="198">
        <f>Položky!BB90</f>
        <v>0</v>
      </c>
      <c r="G18" s="198">
        <f>Položky!BC90</f>
        <v>0</v>
      </c>
      <c r="H18" s="198">
        <f>Položky!BD90</f>
        <v>0</v>
      </c>
      <c r="I18" s="199">
        <f>Položky!BE90</f>
        <v>0</v>
      </c>
    </row>
    <row r="19" spans="1:9" s="35" customFormat="1" ht="13.5" thickBot="1">
      <c r="A19" s="196" t="str">
        <f>Položky!B91</f>
        <v>997</v>
      </c>
      <c r="B19" s="115" t="str">
        <f>Položky!C91</f>
        <v>Přesun sutě</v>
      </c>
      <c r="C19" s="66"/>
      <c r="D19" s="116"/>
      <c r="E19" s="197">
        <f>Položky!BA96</f>
        <v>0</v>
      </c>
      <c r="F19" s="198">
        <f>Položky!BB96</f>
        <v>0</v>
      </c>
      <c r="G19" s="198">
        <f>Položky!BC96</f>
        <v>0</v>
      </c>
      <c r="H19" s="198">
        <f>Položky!BD96</f>
        <v>0</v>
      </c>
      <c r="I19" s="199">
        <f>Položky!BE96</f>
        <v>0</v>
      </c>
    </row>
    <row r="20" spans="1:9" s="123" customFormat="1" ht="13.5" thickBot="1">
      <c r="A20" s="117"/>
      <c r="B20" s="118" t="s">
        <v>57</v>
      </c>
      <c r="C20" s="118"/>
      <c r="D20" s="119"/>
      <c r="E20" s="120">
        <f>SUM(E7:E19)</f>
        <v>0</v>
      </c>
      <c r="F20" s="121">
        <f>SUM(F7:F19)</f>
        <v>0</v>
      </c>
      <c r="G20" s="121">
        <f>SUM(G7:G19)</f>
        <v>0</v>
      </c>
      <c r="H20" s="121">
        <f>SUM(H7:H19)</f>
        <v>0</v>
      </c>
      <c r="I20" s="122">
        <f>SUM(I7:I19)</f>
        <v>0</v>
      </c>
    </row>
    <row r="21" spans="1:9" ht="12.75">
      <c r="A21" s="66"/>
      <c r="B21" s="66"/>
      <c r="C21" s="66"/>
      <c r="D21" s="66"/>
      <c r="E21" s="66"/>
      <c r="F21" s="66"/>
      <c r="G21" s="66"/>
      <c r="H21" s="66"/>
      <c r="I21" s="66"/>
    </row>
    <row r="22" spans="1:57" ht="19.5" customHeight="1">
      <c r="A22" s="107" t="s">
        <v>58</v>
      </c>
      <c r="B22" s="107"/>
      <c r="C22" s="107"/>
      <c r="D22" s="107"/>
      <c r="E22" s="107"/>
      <c r="F22" s="107"/>
      <c r="G22" s="124"/>
      <c r="H22" s="107"/>
      <c r="I22" s="107"/>
      <c r="BA22" s="41"/>
      <c r="BB22" s="41"/>
      <c r="BC22" s="41"/>
      <c r="BD22" s="41"/>
      <c r="BE22" s="41"/>
    </row>
    <row r="23" spans="1:9" ht="13.5" thickBot="1">
      <c r="A23" s="77"/>
      <c r="B23" s="77"/>
      <c r="C23" s="77"/>
      <c r="D23" s="77"/>
      <c r="E23" s="77"/>
      <c r="F23" s="77"/>
      <c r="G23" s="77"/>
      <c r="H23" s="77"/>
      <c r="I23" s="77"/>
    </row>
    <row r="24" spans="1:9" ht="12.75">
      <c r="A24" s="71" t="s">
        <v>59</v>
      </c>
      <c r="B24" s="72"/>
      <c r="C24" s="72"/>
      <c r="D24" s="125"/>
      <c r="E24" s="126" t="s">
        <v>60</v>
      </c>
      <c r="F24" s="127" t="s">
        <v>61</v>
      </c>
      <c r="G24" s="128" t="s">
        <v>62</v>
      </c>
      <c r="H24" s="129"/>
      <c r="I24" s="130" t="s">
        <v>60</v>
      </c>
    </row>
    <row r="25" spans="1:53" ht="12.75">
      <c r="A25" s="64" t="s">
        <v>211</v>
      </c>
      <c r="B25" s="55"/>
      <c r="C25" s="55"/>
      <c r="D25" s="131"/>
      <c r="E25" s="132">
        <v>0</v>
      </c>
      <c r="F25" s="133">
        <v>0</v>
      </c>
      <c r="G25" s="134">
        <f aca="true" t="shared" si="0" ref="G25:G32">CHOOSE(BA25+1,HSV+PSV,HSV+PSV+Mont,HSV+PSV+Dodavka+Mont,HSV,PSV,Mont,Dodavka,Mont+Dodavka,0)</f>
        <v>0</v>
      </c>
      <c r="H25" s="135"/>
      <c r="I25" s="136">
        <f aca="true" t="shared" si="1" ref="I25:I32">E25+F25*G25/100</f>
        <v>0</v>
      </c>
      <c r="BA25">
        <v>0</v>
      </c>
    </row>
    <row r="26" spans="1:53" ht="12.75">
      <c r="A26" s="64" t="s">
        <v>212</v>
      </c>
      <c r="B26" s="55"/>
      <c r="C26" s="55"/>
      <c r="D26" s="131"/>
      <c r="E26" s="132">
        <v>0</v>
      </c>
      <c r="F26" s="133">
        <v>0</v>
      </c>
      <c r="G26" s="134">
        <f t="shared" si="0"/>
        <v>0</v>
      </c>
      <c r="H26" s="135"/>
      <c r="I26" s="136">
        <f t="shared" si="1"/>
        <v>0</v>
      </c>
      <c r="BA26">
        <v>0</v>
      </c>
    </row>
    <row r="27" spans="1:53" ht="12.75">
      <c r="A27" s="64" t="s">
        <v>213</v>
      </c>
      <c r="B27" s="55"/>
      <c r="C27" s="55"/>
      <c r="D27" s="131"/>
      <c r="E27" s="132">
        <v>0</v>
      </c>
      <c r="F27" s="133">
        <v>0</v>
      </c>
      <c r="G27" s="134">
        <f t="shared" si="0"/>
        <v>0</v>
      </c>
      <c r="H27" s="135"/>
      <c r="I27" s="136">
        <f t="shared" si="1"/>
        <v>0</v>
      </c>
      <c r="BA27">
        <v>0</v>
      </c>
    </row>
    <row r="28" spans="1:53" ht="12.75">
      <c r="A28" s="64" t="s">
        <v>214</v>
      </c>
      <c r="B28" s="55"/>
      <c r="C28" s="55"/>
      <c r="D28" s="131"/>
      <c r="E28" s="132">
        <v>0</v>
      </c>
      <c r="F28" s="133">
        <v>0</v>
      </c>
      <c r="G28" s="134">
        <f t="shared" si="0"/>
        <v>0</v>
      </c>
      <c r="H28" s="135"/>
      <c r="I28" s="136">
        <f t="shared" si="1"/>
        <v>0</v>
      </c>
      <c r="BA28">
        <v>0</v>
      </c>
    </row>
    <row r="29" spans="1:53" ht="12.75">
      <c r="A29" s="64" t="s">
        <v>215</v>
      </c>
      <c r="B29" s="55"/>
      <c r="C29" s="55"/>
      <c r="D29" s="131"/>
      <c r="E29" s="132">
        <v>0</v>
      </c>
      <c r="F29" s="133">
        <v>0</v>
      </c>
      <c r="G29" s="134">
        <f t="shared" si="0"/>
        <v>0</v>
      </c>
      <c r="H29" s="135"/>
      <c r="I29" s="136">
        <f t="shared" si="1"/>
        <v>0</v>
      </c>
      <c r="BA29">
        <v>1</v>
      </c>
    </row>
    <row r="30" spans="1:53" ht="12.75">
      <c r="A30" s="64" t="s">
        <v>216</v>
      </c>
      <c r="B30" s="55"/>
      <c r="C30" s="55"/>
      <c r="D30" s="131"/>
      <c r="E30" s="132">
        <v>0</v>
      </c>
      <c r="F30" s="133">
        <v>0</v>
      </c>
      <c r="G30" s="134">
        <f t="shared" si="0"/>
        <v>0</v>
      </c>
      <c r="H30" s="135"/>
      <c r="I30" s="136">
        <f t="shared" si="1"/>
        <v>0</v>
      </c>
      <c r="BA30">
        <v>1</v>
      </c>
    </row>
    <row r="31" spans="1:53" ht="12.75">
      <c r="A31" s="64" t="s">
        <v>217</v>
      </c>
      <c r="B31" s="55"/>
      <c r="C31" s="55"/>
      <c r="D31" s="131"/>
      <c r="E31" s="132">
        <v>0</v>
      </c>
      <c r="F31" s="133">
        <v>0</v>
      </c>
      <c r="G31" s="134">
        <f t="shared" si="0"/>
        <v>0</v>
      </c>
      <c r="H31" s="135"/>
      <c r="I31" s="136">
        <f t="shared" si="1"/>
        <v>0</v>
      </c>
      <c r="BA31">
        <v>2</v>
      </c>
    </row>
    <row r="32" spans="1:53" ht="12.75">
      <c r="A32" s="64" t="s">
        <v>218</v>
      </c>
      <c r="B32" s="55"/>
      <c r="C32" s="55"/>
      <c r="D32" s="131"/>
      <c r="E32" s="132">
        <v>0</v>
      </c>
      <c r="F32" s="133">
        <v>0</v>
      </c>
      <c r="G32" s="134">
        <f t="shared" si="0"/>
        <v>0</v>
      </c>
      <c r="H32" s="135"/>
      <c r="I32" s="136">
        <f t="shared" si="1"/>
        <v>0</v>
      </c>
      <c r="BA32">
        <v>2</v>
      </c>
    </row>
    <row r="33" spans="1:9" ht="13.5" thickBot="1">
      <c r="A33" s="137"/>
      <c r="B33" s="138" t="s">
        <v>63</v>
      </c>
      <c r="C33" s="139"/>
      <c r="D33" s="140"/>
      <c r="E33" s="141"/>
      <c r="F33" s="142"/>
      <c r="G33" s="142"/>
      <c r="H33" s="218">
        <f>SUM(I25:I32)</f>
        <v>0</v>
      </c>
      <c r="I33" s="219"/>
    </row>
    <row r="35" spans="2:9" ht="12.75">
      <c r="B35" s="123"/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  <row r="83" spans="6:9" ht="12.75">
      <c r="F83" s="143"/>
      <c r="G83" s="144"/>
      <c r="H83" s="144"/>
      <c r="I83" s="145"/>
    </row>
    <row r="84" spans="6:9" ht="12.75">
      <c r="F84" s="143"/>
      <c r="G84" s="144"/>
      <c r="H84" s="144"/>
      <c r="I84" s="145"/>
    </row>
  </sheetData>
  <mergeCells count="4">
    <mergeCell ref="A1:B1"/>
    <mergeCell ref="A2:B2"/>
    <mergeCell ref="G2:I2"/>
    <mergeCell ref="H33:I33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9"/>
  <sheetViews>
    <sheetView showGridLines="0" showZeros="0" workbookViewId="0" topLeftCell="A1">
      <selection activeCell="A1" sqref="A1:G1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0" customWidth="1"/>
    <col min="6" max="6" width="9.875" style="146" customWidth="1"/>
    <col min="7" max="7" width="13.875" style="146" customWidth="1"/>
    <col min="8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23" t="s">
        <v>64</v>
      </c>
      <c r="B1" s="223"/>
      <c r="C1" s="223"/>
      <c r="D1" s="223"/>
      <c r="E1" s="223"/>
      <c r="F1" s="223"/>
      <c r="G1" s="223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11" t="s">
        <v>48</v>
      </c>
      <c r="B3" s="212"/>
      <c r="C3" s="97" t="str">
        <f>CONCATENATE(cislostavby," ",nazevstavby)</f>
        <v xml:space="preserve"> PNNP</v>
      </c>
      <c r="D3" s="151"/>
      <c r="E3" s="152" t="s">
        <v>65</v>
      </c>
      <c r="F3" s="153" t="str">
        <f>Rekapitulace!H1</f>
        <v>001</v>
      </c>
      <c r="G3" s="154"/>
    </row>
    <row r="4" spans="1:7" ht="13.5" thickBot="1">
      <c r="A4" s="224" t="s">
        <v>50</v>
      </c>
      <c r="B4" s="214"/>
      <c r="C4" s="103" t="str">
        <f>CONCATENATE(cisloobjektu," ",nazevobjektu)</f>
        <v>SO 00 PNNP</v>
      </c>
      <c r="D4" s="155"/>
      <c r="E4" s="225" t="str">
        <f>Rekapitulace!G2</f>
        <v>Fasáda nemocnice</v>
      </c>
      <c r="F4" s="226"/>
      <c r="G4" s="227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7" ht="12.75">
      <c r="A6" s="159" t="s">
        <v>66</v>
      </c>
      <c r="B6" s="160" t="s">
        <v>67</v>
      </c>
      <c r="C6" s="160" t="s">
        <v>68</v>
      </c>
      <c r="D6" s="160" t="s">
        <v>69</v>
      </c>
      <c r="E6" s="161" t="s">
        <v>70</v>
      </c>
      <c r="F6" s="160" t="s">
        <v>71</v>
      </c>
      <c r="G6" s="162" t="s">
        <v>72</v>
      </c>
    </row>
    <row r="7" spans="1:15" ht="12.75">
      <c r="A7" s="163" t="s">
        <v>73</v>
      </c>
      <c r="B7" s="164" t="s">
        <v>80</v>
      </c>
      <c r="C7" s="165" t="s">
        <v>81</v>
      </c>
      <c r="D7" s="166"/>
      <c r="E7" s="167"/>
      <c r="F7" s="167"/>
      <c r="G7" s="168"/>
      <c r="H7" s="169"/>
      <c r="I7" s="169"/>
      <c r="O7" s="170">
        <v>1</v>
      </c>
    </row>
    <row r="8" spans="1:104" ht="12.75">
      <c r="A8" s="171">
        <v>1</v>
      </c>
      <c r="B8" s="172" t="s">
        <v>82</v>
      </c>
      <c r="C8" s="173" t="s">
        <v>83</v>
      </c>
      <c r="D8" s="174" t="s">
        <v>84</v>
      </c>
      <c r="E8" s="175">
        <v>1</v>
      </c>
      <c r="F8" s="175"/>
      <c r="G8" s="176">
        <f>E8*F8</f>
        <v>0</v>
      </c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0">
        <v>1</v>
      </c>
      <c r="CB8" s="170">
        <v>1</v>
      </c>
      <c r="CZ8" s="146">
        <v>0.70297</v>
      </c>
    </row>
    <row r="9" spans="1:57" ht="12.75">
      <c r="A9" s="180"/>
      <c r="B9" s="181" t="s">
        <v>75</v>
      </c>
      <c r="C9" s="182" t="str">
        <f>CONCATENATE(B7," ",C7)</f>
        <v>3 Svislé a kompletní konstrukce</v>
      </c>
      <c r="D9" s="183"/>
      <c r="E9" s="184"/>
      <c r="F9" s="185"/>
      <c r="G9" s="186">
        <f>SUM(G7:G8)</f>
        <v>0</v>
      </c>
      <c r="O9" s="170">
        <v>4</v>
      </c>
      <c r="BA9" s="187">
        <f>SUM(BA7:BA8)</f>
        <v>0</v>
      </c>
      <c r="BB9" s="187">
        <f>SUM(BB7:BB8)</f>
        <v>0</v>
      </c>
      <c r="BC9" s="187">
        <f>SUM(BC7:BC8)</f>
        <v>0</v>
      </c>
      <c r="BD9" s="187">
        <f>SUM(BD7:BD8)</f>
        <v>0</v>
      </c>
      <c r="BE9" s="187">
        <f>SUM(BE7:BE8)</f>
        <v>0</v>
      </c>
    </row>
    <row r="10" spans="1:15" ht="12.75">
      <c r="A10" s="163" t="s">
        <v>73</v>
      </c>
      <c r="B10" s="164" t="s">
        <v>85</v>
      </c>
      <c r="C10" s="165" t="s">
        <v>86</v>
      </c>
      <c r="D10" s="166"/>
      <c r="E10" s="167"/>
      <c r="F10" s="167"/>
      <c r="G10" s="168"/>
      <c r="H10" s="169"/>
      <c r="I10" s="169"/>
      <c r="O10" s="170">
        <v>1</v>
      </c>
    </row>
    <row r="11" spans="1:104" ht="12.75">
      <c r="A11" s="171">
        <v>2</v>
      </c>
      <c r="B11" s="172" t="s">
        <v>87</v>
      </c>
      <c r="C11" s="173" t="s">
        <v>88</v>
      </c>
      <c r="D11" s="174" t="s">
        <v>89</v>
      </c>
      <c r="E11" s="175">
        <v>3</v>
      </c>
      <c r="F11" s="175"/>
      <c r="G11" s="176">
        <f>E11*F11</f>
        <v>0</v>
      </c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0">
        <v>1</v>
      </c>
      <c r="CB11" s="170">
        <v>1</v>
      </c>
      <c r="CZ11" s="146">
        <v>0.003</v>
      </c>
    </row>
    <row r="12" spans="1:104" ht="12.75">
      <c r="A12" s="171">
        <v>3</v>
      </c>
      <c r="B12" s="172" t="s">
        <v>90</v>
      </c>
      <c r="C12" s="173" t="s">
        <v>91</v>
      </c>
      <c r="D12" s="174" t="s">
        <v>92</v>
      </c>
      <c r="E12" s="175">
        <v>15</v>
      </c>
      <c r="F12" s="175"/>
      <c r="G12" s="176">
        <f>E12*F12</f>
        <v>0</v>
      </c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0">
        <v>1</v>
      </c>
      <c r="CB12" s="170">
        <v>1</v>
      </c>
      <c r="CZ12" s="146">
        <v>0.00431</v>
      </c>
    </row>
    <row r="13" spans="1:104" ht="12.75">
      <c r="A13" s="171">
        <v>4</v>
      </c>
      <c r="B13" s="172" t="s">
        <v>93</v>
      </c>
      <c r="C13" s="173" t="s">
        <v>94</v>
      </c>
      <c r="D13" s="174" t="s">
        <v>92</v>
      </c>
      <c r="E13" s="175">
        <v>213</v>
      </c>
      <c r="F13" s="175"/>
      <c r="G13" s="176">
        <f>E13*F13</f>
        <v>0</v>
      </c>
      <c r="O13" s="170">
        <v>2</v>
      </c>
      <c r="AA13" s="146">
        <v>1</v>
      </c>
      <c r="AB13" s="146">
        <v>1</v>
      </c>
      <c r="AC13" s="146">
        <v>1</v>
      </c>
      <c r="AZ13" s="146">
        <v>1</v>
      </c>
      <c r="BA13" s="146">
        <f>IF(AZ13=1,G13,0)</f>
        <v>0</v>
      </c>
      <c r="BB13" s="146">
        <f>IF(AZ13=2,G13,0)</f>
        <v>0</v>
      </c>
      <c r="BC13" s="146">
        <f>IF(AZ13=3,G13,0)</f>
        <v>0</v>
      </c>
      <c r="BD13" s="146">
        <f>IF(AZ13=4,G13,0)</f>
        <v>0</v>
      </c>
      <c r="BE13" s="146">
        <f>IF(AZ13=5,G13,0)</f>
        <v>0</v>
      </c>
      <c r="CA13" s="170">
        <v>1</v>
      </c>
      <c r="CB13" s="170">
        <v>1</v>
      </c>
      <c r="CZ13" s="146">
        <v>0.0015</v>
      </c>
    </row>
    <row r="14" spans="1:57" ht="12.75">
      <c r="A14" s="180"/>
      <c r="B14" s="181" t="s">
        <v>75</v>
      </c>
      <c r="C14" s="182" t="str">
        <f>CONCATENATE(B10," ",C10)</f>
        <v>61 Upravy povrchů vnitřní</v>
      </c>
      <c r="D14" s="183"/>
      <c r="E14" s="184"/>
      <c r="F14" s="185"/>
      <c r="G14" s="186">
        <f>SUM(G10:G13)</f>
        <v>0</v>
      </c>
      <c r="O14" s="170">
        <v>4</v>
      </c>
      <c r="BA14" s="187">
        <f>SUM(BA10:BA13)</f>
        <v>0</v>
      </c>
      <c r="BB14" s="187">
        <f>SUM(BB10:BB13)</f>
        <v>0</v>
      </c>
      <c r="BC14" s="187">
        <f>SUM(BC10:BC13)</f>
        <v>0</v>
      </c>
      <c r="BD14" s="187">
        <f>SUM(BD10:BD13)</f>
        <v>0</v>
      </c>
      <c r="BE14" s="187">
        <f>SUM(BE10:BE13)</f>
        <v>0</v>
      </c>
    </row>
    <row r="15" spans="1:15" ht="12.75">
      <c r="A15" s="163" t="s">
        <v>73</v>
      </c>
      <c r="B15" s="164" t="s">
        <v>95</v>
      </c>
      <c r="C15" s="165" t="s">
        <v>96</v>
      </c>
      <c r="D15" s="166"/>
      <c r="E15" s="167"/>
      <c r="F15" s="167"/>
      <c r="G15" s="168"/>
      <c r="H15" s="169"/>
      <c r="I15" s="169"/>
      <c r="O15" s="170">
        <v>1</v>
      </c>
    </row>
    <row r="16" spans="1:104" ht="12.75">
      <c r="A16" s="171">
        <v>5</v>
      </c>
      <c r="B16" s="172" t="s">
        <v>97</v>
      </c>
      <c r="C16" s="173" t="s">
        <v>98</v>
      </c>
      <c r="D16" s="174" t="s">
        <v>89</v>
      </c>
      <c r="E16" s="175">
        <v>459</v>
      </c>
      <c r="F16" s="175"/>
      <c r="G16" s="176">
        <f aca="true" t="shared" si="0" ref="G16:G24">E16*F16</f>
        <v>0</v>
      </c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 aca="true" t="shared" si="1" ref="BA16:BA24">IF(AZ16=1,G16,0)</f>
        <v>0</v>
      </c>
      <c r="BB16" s="146">
        <f aca="true" t="shared" si="2" ref="BB16:BB24">IF(AZ16=2,G16,0)</f>
        <v>0</v>
      </c>
      <c r="BC16" s="146">
        <f aca="true" t="shared" si="3" ref="BC16:BC24">IF(AZ16=3,G16,0)</f>
        <v>0</v>
      </c>
      <c r="BD16" s="146">
        <f aca="true" t="shared" si="4" ref="BD16:BD24">IF(AZ16=4,G16,0)</f>
        <v>0</v>
      </c>
      <c r="BE16" s="146">
        <f aca="true" t="shared" si="5" ref="BE16:BE24">IF(AZ16=5,G16,0)</f>
        <v>0</v>
      </c>
      <c r="CA16" s="170">
        <v>1</v>
      </c>
      <c r="CB16" s="170">
        <v>1</v>
      </c>
      <c r="CZ16" s="146">
        <v>0.00047</v>
      </c>
    </row>
    <row r="17" spans="1:104" ht="12.75">
      <c r="A17" s="171">
        <v>6</v>
      </c>
      <c r="B17" s="172" t="s">
        <v>99</v>
      </c>
      <c r="C17" s="173" t="s">
        <v>100</v>
      </c>
      <c r="D17" s="174" t="s">
        <v>89</v>
      </c>
      <c r="E17" s="175">
        <v>459</v>
      </c>
      <c r="F17" s="175"/>
      <c r="G17" s="176">
        <f t="shared" si="0"/>
        <v>0</v>
      </c>
      <c r="O17" s="170">
        <v>2</v>
      </c>
      <c r="AA17" s="146">
        <v>1</v>
      </c>
      <c r="AB17" s="146">
        <v>1</v>
      </c>
      <c r="AC17" s="146">
        <v>1</v>
      </c>
      <c r="AZ17" s="146">
        <v>1</v>
      </c>
      <c r="BA17" s="146">
        <f t="shared" si="1"/>
        <v>0</v>
      </c>
      <c r="BB17" s="146">
        <f t="shared" si="2"/>
        <v>0</v>
      </c>
      <c r="BC17" s="146">
        <f t="shared" si="3"/>
        <v>0</v>
      </c>
      <c r="BD17" s="146">
        <f t="shared" si="4"/>
        <v>0</v>
      </c>
      <c r="BE17" s="146">
        <f t="shared" si="5"/>
        <v>0</v>
      </c>
      <c r="CA17" s="170">
        <v>1</v>
      </c>
      <c r="CB17" s="170">
        <v>1</v>
      </c>
      <c r="CZ17" s="146">
        <v>0.00489</v>
      </c>
    </row>
    <row r="18" spans="1:104" ht="12.75">
      <c r="A18" s="171">
        <v>7</v>
      </c>
      <c r="B18" s="172" t="s">
        <v>101</v>
      </c>
      <c r="C18" s="173" t="s">
        <v>102</v>
      </c>
      <c r="D18" s="174" t="s">
        <v>92</v>
      </c>
      <c r="E18" s="175">
        <v>221</v>
      </c>
      <c r="F18" s="175"/>
      <c r="G18" s="176">
        <f t="shared" si="0"/>
        <v>0</v>
      </c>
      <c r="O18" s="170">
        <v>2</v>
      </c>
      <c r="AA18" s="146">
        <v>1</v>
      </c>
      <c r="AB18" s="146">
        <v>1</v>
      </c>
      <c r="AC18" s="146">
        <v>1</v>
      </c>
      <c r="AZ18" s="146">
        <v>1</v>
      </c>
      <c r="BA18" s="146">
        <f t="shared" si="1"/>
        <v>0</v>
      </c>
      <c r="BB18" s="146">
        <f t="shared" si="2"/>
        <v>0</v>
      </c>
      <c r="BC18" s="146">
        <f t="shared" si="3"/>
        <v>0</v>
      </c>
      <c r="BD18" s="146">
        <f t="shared" si="4"/>
        <v>0</v>
      </c>
      <c r="BE18" s="146">
        <f t="shared" si="5"/>
        <v>0</v>
      </c>
      <c r="CA18" s="170">
        <v>1</v>
      </c>
      <c r="CB18" s="170">
        <v>1</v>
      </c>
      <c r="CZ18" s="146">
        <v>0</v>
      </c>
    </row>
    <row r="19" spans="1:104" ht="12.75">
      <c r="A19" s="171">
        <v>8</v>
      </c>
      <c r="B19" s="172" t="s">
        <v>103</v>
      </c>
      <c r="C19" s="173" t="s">
        <v>104</v>
      </c>
      <c r="D19" s="174" t="s">
        <v>89</v>
      </c>
      <c r="E19" s="175">
        <v>32</v>
      </c>
      <c r="F19" s="175"/>
      <c r="G19" s="176">
        <f t="shared" si="0"/>
        <v>0</v>
      </c>
      <c r="O19" s="170">
        <v>2</v>
      </c>
      <c r="AA19" s="146">
        <v>1</v>
      </c>
      <c r="AB19" s="146">
        <v>1</v>
      </c>
      <c r="AC19" s="146">
        <v>1</v>
      </c>
      <c r="AZ19" s="146">
        <v>1</v>
      </c>
      <c r="BA19" s="146">
        <f t="shared" si="1"/>
        <v>0</v>
      </c>
      <c r="BB19" s="146">
        <f t="shared" si="2"/>
        <v>0</v>
      </c>
      <c r="BC19" s="146">
        <f t="shared" si="3"/>
        <v>0</v>
      </c>
      <c r="BD19" s="146">
        <f t="shared" si="4"/>
        <v>0</v>
      </c>
      <c r="BE19" s="146">
        <f t="shared" si="5"/>
        <v>0</v>
      </c>
      <c r="CA19" s="170">
        <v>1</v>
      </c>
      <c r="CB19" s="170">
        <v>1</v>
      </c>
      <c r="CZ19" s="146">
        <v>0.00628</v>
      </c>
    </row>
    <row r="20" spans="1:104" ht="12.75">
      <c r="A20" s="171">
        <v>9</v>
      </c>
      <c r="B20" s="172" t="s">
        <v>105</v>
      </c>
      <c r="C20" s="173" t="s">
        <v>106</v>
      </c>
      <c r="D20" s="174" t="s">
        <v>89</v>
      </c>
      <c r="E20" s="175">
        <v>319</v>
      </c>
      <c r="F20" s="175"/>
      <c r="G20" s="176">
        <f t="shared" si="0"/>
        <v>0</v>
      </c>
      <c r="O20" s="170">
        <v>2</v>
      </c>
      <c r="AA20" s="146">
        <v>1</v>
      </c>
      <c r="AB20" s="146">
        <v>1</v>
      </c>
      <c r="AC20" s="146">
        <v>1</v>
      </c>
      <c r="AZ20" s="146">
        <v>1</v>
      </c>
      <c r="BA20" s="146">
        <f t="shared" si="1"/>
        <v>0</v>
      </c>
      <c r="BB20" s="146">
        <f t="shared" si="2"/>
        <v>0</v>
      </c>
      <c r="BC20" s="146">
        <f t="shared" si="3"/>
        <v>0</v>
      </c>
      <c r="BD20" s="146">
        <f t="shared" si="4"/>
        <v>0</v>
      </c>
      <c r="BE20" s="146">
        <f t="shared" si="5"/>
        <v>0</v>
      </c>
      <c r="CA20" s="170">
        <v>1</v>
      </c>
      <c r="CB20" s="170">
        <v>1</v>
      </c>
      <c r="CZ20" s="146">
        <v>0.00348</v>
      </c>
    </row>
    <row r="21" spans="1:104" ht="12.75">
      <c r="A21" s="171">
        <v>10</v>
      </c>
      <c r="B21" s="172" t="s">
        <v>105</v>
      </c>
      <c r="C21" s="173" t="s">
        <v>107</v>
      </c>
      <c r="D21" s="174" t="s">
        <v>89</v>
      </c>
      <c r="E21" s="175">
        <v>108</v>
      </c>
      <c r="F21" s="175"/>
      <c r="G21" s="176">
        <f t="shared" si="0"/>
        <v>0</v>
      </c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 t="shared" si="1"/>
        <v>0</v>
      </c>
      <c r="BB21" s="146">
        <f t="shared" si="2"/>
        <v>0</v>
      </c>
      <c r="BC21" s="146">
        <f t="shared" si="3"/>
        <v>0</v>
      </c>
      <c r="BD21" s="146">
        <f t="shared" si="4"/>
        <v>0</v>
      </c>
      <c r="BE21" s="146">
        <f t="shared" si="5"/>
        <v>0</v>
      </c>
      <c r="CA21" s="170">
        <v>1</v>
      </c>
      <c r="CB21" s="170">
        <v>1</v>
      </c>
      <c r="CZ21" s="146">
        <v>0.00348</v>
      </c>
    </row>
    <row r="22" spans="1:104" ht="12.75">
      <c r="A22" s="171">
        <v>11</v>
      </c>
      <c r="B22" s="172" t="s">
        <v>108</v>
      </c>
      <c r="C22" s="173" t="s">
        <v>109</v>
      </c>
      <c r="D22" s="174" t="s">
        <v>89</v>
      </c>
      <c r="E22" s="175">
        <v>104</v>
      </c>
      <c r="F22" s="175"/>
      <c r="G22" s="176">
        <f t="shared" si="0"/>
        <v>0</v>
      </c>
      <c r="O22" s="170">
        <v>2</v>
      </c>
      <c r="AA22" s="146">
        <v>1</v>
      </c>
      <c r="AB22" s="146">
        <v>1</v>
      </c>
      <c r="AC22" s="146">
        <v>1</v>
      </c>
      <c r="AZ22" s="146">
        <v>1</v>
      </c>
      <c r="BA22" s="146">
        <f t="shared" si="1"/>
        <v>0</v>
      </c>
      <c r="BB22" s="146">
        <f t="shared" si="2"/>
        <v>0</v>
      </c>
      <c r="BC22" s="146">
        <f t="shared" si="3"/>
        <v>0</v>
      </c>
      <c r="BD22" s="146">
        <f t="shared" si="4"/>
        <v>0</v>
      </c>
      <c r="BE22" s="146">
        <f t="shared" si="5"/>
        <v>0</v>
      </c>
      <c r="CA22" s="170">
        <v>1</v>
      </c>
      <c r="CB22" s="170">
        <v>1</v>
      </c>
      <c r="CZ22" s="146">
        <v>0.00012</v>
      </c>
    </row>
    <row r="23" spans="1:104" ht="12.75">
      <c r="A23" s="171">
        <v>12</v>
      </c>
      <c r="B23" s="172" t="s">
        <v>110</v>
      </c>
      <c r="C23" s="173" t="s">
        <v>111</v>
      </c>
      <c r="D23" s="174" t="s">
        <v>89</v>
      </c>
      <c r="E23" s="175">
        <v>495</v>
      </c>
      <c r="F23" s="175"/>
      <c r="G23" s="176">
        <f t="shared" si="0"/>
        <v>0</v>
      </c>
      <c r="O23" s="170">
        <v>2</v>
      </c>
      <c r="AA23" s="146">
        <v>1</v>
      </c>
      <c r="AB23" s="146">
        <v>1</v>
      </c>
      <c r="AC23" s="146">
        <v>1</v>
      </c>
      <c r="AZ23" s="146">
        <v>1</v>
      </c>
      <c r="BA23" s="146">
        <f t="shared" si="1"/>
        <v>0</v>
      </c>
      <c r="BB23" s="146">
        <f t="shared" si="2"/>
        <v>0</v>
      </c>
      <c r="BC23" s="146">
        <f t="shared" si="3"/>
        <v>0</v>
      </c>
      <c r="BD23" s="146">
        <f t="shared" si="4"/>
        <v>0</v>
      </c>
      <c r="BE23" s="146">
        <f t="shared" si="5"/>
        <v>0</v>
      </c>
      <c r="CA23" s="170">
        <v>1</v>
      </c>
      <c r="CB23" s="170">
        <v>1</v>
      </c>
      <c r="CZ23" s="146">
        <v>0</v>
      </c>
    </row>
    <row r="24" spans="1:104" ht="12.75">
      <c r="A24" s="171">
        <v>13</v>
      </c>
      <c r="B24" s="172" t="s">
        <v>112</v>
      </c>
      <c r="C24" s="173" t="s">
        <v>113</v>
      </c>
      <c r="D24" s="174" t="s">
        <v>92</v>
      </c>
      <c r="E24" s="175">
        <v>232.05</v>
      </c>
      <c r="F24" s="175"/>
      <c r="G24" s="176">
        <f t="shared" si="0"/>
        <v>0</v>
      </c>
      <c r="O24" s="170">
        <v>2</v>
      </c>
      <c r="AA24" s="146">
        <v>3</v>
      </c>
      <c r="AB24" s="146">
        <v>1</v>
      </c>
      <c r="AC24" s="146">
        <v>28350250</v>
      </c>
      <c r="AZ24" s="146">
        <v>1</v>
      </c>
      <c r="BA24" s="146">
        <f t="shared" si="1"/>
        <v>0</v>
      </c>
      <c r="BB24" s="146">
        <f t="shared" si="2"/>
        <v>0</v>
      </c>
      <c r="BC24" s="146">
        <f t="shared" si="3"/>
        <v>0</v>
      </c>
      <c r="BD24" s="146">
        <f t="shared" si="4"/>
        <v>0</v>
      </c>
      <c r="BE24" s="146">
        <f t="shared" si="5"/>
        <v>0</v>
      </c>
      <c r="CA24" s="170">
        <v>3</v>
      </c>
      <c r="CB24" s="170">
        <v>1</v>
      </c>
      <c r="CZ24" s="146">
        <v>0.0009</v>
      </c>
    </row>
    <row r="25" spans="1:57" ht="12.75">
      <c r="A25" s="180"/>
      <c r="B25" s="181" t="s">
        <v>75</v>
      </c>
      <c r="C25" s="182" t="str">
        <f>CONCATENATE(B15," ",C15)</f>
        <v>62 Úpravy povrchů vnější</v>
      </c>
      <c r="D25" s="183"/>
      <c r="E25" s="184"/>
      <c r="F25" s="185"/>
      <c r="G25" s="186">
        <f>SUM(G15:G24)</f>
        <v>0</v>
      </c>
      <c r="O25" s="170">
        <v>4</v>
      </c>
      <c r="BA25" s="187">
        <f>SUM(BA15:BA24)</f>
        <v>0</v>
      </c>
      <c r="BB25" s="187">
        <f>SUM(BB15:BB24)</f>
        <v>0</v>
      </c>
      <c r="BC25" s="187">
        <f>SUM(BC15:BC24)</f>
        <v>0</v>
      </c>
      <c r="BD25" s="187">
        <f>SUM(BD15:BD24)</f>
        <v>0</v>
      </c>
      <c r="BE25" s="187">
        <f>SUM(BE15:BE24)</f>
        <v>0</v>
      </c>
    </row>
    <row r="26" spans="1:15" ht="12.75">
      <c r="A26" s="163" t="s">
        <v>73</v>
      </c>
      <c r="B26" s="164" t="s">
        <v>114</v>
      </c>
      <c r="C26" s="165" t="s">
        <v>115</v>
      </c>
      <c r="D26" s="166"/>
      <c r="E26" s="167"/>
      <c r="F26" s="167"/>
      <c r="G26" s="168"/>
      <c r="H26" s="169"/>
      <c r="I26" s="169"/>
      <c r="O26" s="170">
        <v>1</v>
      </c>
    </row>
    <row r="27" spans="1:104" ht="12.75">
      <c r="A27" s="171">
        <v>14</v>
      </c>
      <c r="B27" s="172" t="s">
        <v>116</v>
      </c>
      <c r="C27" s="173" t="s">
        <v>117</v>
      </c>
      <c r="D27" s="174" t="s">
        <v>89</v>
      </c>
      <c r="E27" s="175">
        <v>495</v>
      </c>
      <c r="F27" s="175"/>
      <c r="G27" s="176">
        <f aca="true" t="shared" si="6" ref="G27:G32">E27*F27</f>
        <v>0</v>
      </c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 aca="true" t="shared" si="7" ref="BA27:BA32">IF(AZ27=1,G27,0)</f>
        <v>0</v>
      </c>
      <c r="BB27" s="146">
        <f aca="true" t="shared" si="8" ref="BB27:BB32">IF(AZ27=2,G27,0)</f>
        <v>0</v>
      </c>
      <c r="BC27" s="146">
        <f aca="true" t="shared" si="9" ref="BC27:BC32">IF(AZ27=3,G27,0)</f>
        <v>0</v>
      </c>
      <c r="BD27" s="146">
        <f aca="true" t="shared" si="10" ref="BD27:BD32">IF(AZ27=4,G27,0)</f>
        <v>0</v>
      </c>
      <c r="BE27" s="146">
        <f aca="true" t="shared" si="11" ref="BE27:BE32">IF(AZ27=5,G27,0)</f>
        <v>0</v>
      </c>
      <c r="CA27" s="170">
        <v>1</v>
      </c>
      <c r="CB27" s="170">
        <v>1</v>
      </c>
      <c r="CZ27" s="146">
        <v>0</v>
      </c>
    </row>
    <row r="28" spans="1:104" ht="12.75">
      <c r="A28" s="171">
        <v>15</v>
      </c>
      <c r="B28" s="172" t="s">
        <v>118</v>
      </c>
      <c r="C28" s="173" t="s">
        <v>119</v>
      </c>
      <c r="D28" s="174" t="s">
        <v>89</v>
      </c>
      <c r="E28" s="175">
        <v>14850</v>
      </c>
      <c r="F28" s="175"/>
      <c r="G28" s="176">
        <f t="shared" si="6"/>
        <v>0</v>
      </c>
      <c r="O28" s="170">
        <v>2</v>
      </c>
      <c r="AA28" s="146">
        <v>1</v>
      </c>
      <c r="AB28" s="146">
        <v>1</v>
      </c>
      <c r="AC28" s="146">
        <v>1</v>
      </c>
      <c r="AZ28" s="146">
        <v>1</v>
      </c>
      <c r="BA28" s="146">
        <f t="shared" si="7"/>
        <v>0</v>
      </c>
      <c r="BB28" s="146">
        <f t="shared" si="8"/>
        <v>0</v>
      </c>
      <c r="BC28" s="146">
        <f t="shared" si="9"/>
        <v>0</v>
      </c>
      <c r="BD28" s="146">
        <f t="shared" si="10"/>
        <v>0</v>
      </c>
      <c r="BE28" s="146">
        <f t="shared" si="11"/>
        <v>0</v>
      </c>
      <c r="CA28" s="170">
        <v>1</v>
      </c>
      <c r="CB28" s="170">
        <v>1</v>
      </c>
      <c r="CZ28" s="146">
        <v>0</v>
      </c>
    </row>
    <row r="29" spans="1:104" ht="12.75">
      <c r="A29" s="171">
        <v>16</v>
      </c>
      <c r="B29" s="172" t="s">
        <v>120</v>
      </c>
      <c r="C29" s="173" t="s">
        <v>121</v>
      </c>
      <c r="D29" s="174" t="s">
        <v>89</v>
      </c>
      <c r="E29" s="175">
        <v>495</v>
      </c>
      <c r="F29" s="175"/>
      <c r="G29" s="176">
        <f t="shared" si="6"/>
        <v>0</v>
      </c>
      <c r="O29" s="170">
        <v>2</v>
      </c>
      <c r="AA29" s="146">
        <v>1</v>
      </c>
      <c r="AB29" s="146">
        <v>1</v>
      </c>
      <c r="AC29" s="146">
        <v>1</v>
      </c>
      <c r="AZ29" s="146">
        <v>1</v>
      </c>
      <c r="BA29" s="146">
        <f t="shared" si="7"/>
        <v>0</v>
      </c>
      <c r="BB29" s="146">
        <f t="shared" si="8"/>
        <v>0</v>
      </c>
      <c r="BC29" s="146">
        <f t="shared" si="9"/>
        <v>0</v>
      </c>
      <c r="BD29" s="146">
        <f t="shared" si="10"/>
        <v>0</v>
      </c>
      <c r="BE29" s="146">
        <f t="shared" si="11"/>
        <v>0</v>
      </c>
      <c r="CA29" s="170">
        <v>1</v>
      </c>
      <c r="CB29" s="170">
        <v>1</v>
      </c>
      <c r="CZ29" s="146">
        <v>0</v>
      </c>
    </row>
    <row r="30" spans="1:104" ht="12.75">
      <c r="A30" s="171">
        <v>17</v>
      </c>
      <c r="B30" s="172" t="s">
        <v>122</v>
      </c>
      <c r="C30" s="173" t="s">
        <v>123</v>
      </c>
      <c r="D30" s="174" t="s">
        <v>89</v>
      </c>
      <c r="E30" s="175">
        <v>495</v>
      </c>
      <c r="F30" s="175"/>
      <c r="G30" s="176">
        <f t="shared" si="6"/>
        <v>0</v>
      </c>
      <c r="O30" s="170">
        <v>2</v>
      </c>
      <c r="AA30" s="146">
        <v>1</v>
      </c>
      <c r="AB30" s="146">
        <v>1</v>
      </c>
      <c r="AC30" s="146">
        <v>1</v>
      </c>
      <c r="AZ30" s="146">
        <v>1</v>
      </c>
      <c r="BA30" s="146">
        <f t="shared" si="7"/>
        <v>0</v>
      </c>
      <c r="BB30" s="146">
        <f t="shared" si="8"/>
        <v>0</v>
      </c>
      <c r="BC30" s="146">
        <f t="shared" si="9"/>
        <v>0</v>
      </c>
      <c r="BD30" s="146">
        <f t="shared" si="10"/>
        <v>0</v>
      </c>
      <c r="BE30" s="146">
        <f t="shared" si="11"/>
        <v>0</v>
      </c>
      <c r="CA30" s="170">
        <v>1</v>
      </c>
      <c r="CB30" s="170">
        <v>1</v>
      </c>
      <c r="CZ30" s="146">
        <v>0</v>
      </c>
    </row>
    <row r="31" spans="1:104" ht="12.75">
      <c r="A31" s="171">
        <v>18</v>
      </c>
      <c r="B31" s="172" t="s">
        <v>124</v>
      </c>
      <c r="C31" s="173" t="s">
        <v>125</v>
      </c>
      <c r="D31" s="174" t="s">
        <v>89</v>
      </c>
      <c r="E31" s="175">
        <v>14850</v>
      </c>
      <c r="F31" s="175"/>
      <c r="G31" s="176">
        <f t="shared" si="6"/>
        <v>0</v>
      </c>
      <c r="O31" s="170">
        <v>2</v>
      </c>
      <c r="AA31" s="146">
        <v>1</v>
      </c>
      <c r="AB31" s="146">
        <v>1</v>
      </c>
      <c r="AC31" s="146">
        <v>1</v>
      </c>
      <c r="AZ31" s="146">
        <v>1</v>
      </c>
      <c r="BA31" s="146">
        <f t="shared" si="7"/>
        <v>0</v>
      </c>
      <c r="BB31" s="146">
        <f t="shared" si="8"/>
        <v>0</v>
      </c>
      <c r="BC31" s="146">
        <f t="shared" si="9"/>
        <v>0</v>
      </c>
      <c r="BD31" s="146">
        <f t="shared" si="10"/>
        <v>0</v>
      </c>
      <c r="BE31" s="146">
        <f t="shared" si="11"/>
        <v>0</v>
      </c>
      <c r="CA31" s="170">
        <v>1</v>
      </c>
      <c r="CB31" s="170">
        <v>1</v>
      </c>
      <c r="CZ31" s="146">
        <v>0</v>
      </c>
    </row>
    <row r="32" spans="1:104" ht="12.75">
      <c r="A32" s="171">
        <v>19</v>
      </c>
      <c r="B32" s="172" t="s">
        <v>126</v>
      </c>
      <c r="C32" s="173" t="s">
        <v>127</v>
      </c>
      <c r="D32" s="174" t="s">
        <v>89</v>
      </c>
      <c r="E32" s="175">
        <v>495</v>
      </c>
      <c r="F32" s="175"/>
      <c r="G32" s="176">
        <f t="shared" si="6"/>
        <v>0</v>
      </c>
      <c r="O32" s="170">
        <v>2</v>
      </c>
      <c r="AA32" s="146">
        <v>1</v>
      </c>
      <c r="AB32" s="146">
        <v>1</v>
      </c>
      <c r="AC32" s="146">
        <v>1</v>
      </c>
      <c r="AZ32" s="146">
        <v>1</v>
      </c>
      <c r="BA32" s="146">
        <f t="shared" si="7"/>
        <v>0</v>
      </c>
      <c r="BB32" s="146">
        <f t="shared" si="8"/>
        <v>0</v>
      </c>
      <c r="BC32" s="146">
        <f t="shared" si="9"/>
        <v>0</v>
      </c>
      <c r="BD32" s="146">
        <f t="shared" si="10"/>
        <v>0</v>
      </c>
      <c r="BE32" s="146">
        <f t="shared" si="11"/>
        <v>0</v>
      </c>
      <c r="CA32" s="170">
        <v>1</v>
      </c>
      <c r="CB32" s="170">
        <v>1</v>
      </c>
      <c r="CZ32" s="146">
        <v>0</v>
      </c>
    </row>
    <row r="33" spans="1:57" ht="12.75">
      <c r="A33" s="180"/>
      <c r="B33" s="181" t="s">
        <v>75</v>
      </c>
      <c r="C33" s="182" t="str">
        <f>CONCATENATE(B26," ",C26)</f>
        <v>94 Lešení a stavební výtahy</v>
      </c>
      <c r="D33" s="183"/>
      <c r="E33" s="184"/>
      <c r="F33" s="185"/>
      <c r="G33" s="186">
        <f>SUM(G26:G32)</f>
        <v>0</v>
      </c>
      <c r="O33" s="170">
        <v>4</v>
      </c>
      <c r="BA33" s="187">
        <f>SUM(BA26:BA32)</f>
        <v>0</v>
      </c>
      <c r="BB33" s="187">
        <f>SUM(BB26:BB32)</f>
        <v>0</v>
      </c>
      <c r="BC33" s="187">
        <f>SUM(BC26:BC32)</f>
        <v>0</v>
      </c>
      <c r="BD33" s="187">
        <f>SUM(BD26:BD32)</f>
        <v>0</v>
      </c>
      <c r="BE33" s="187">
        <f>SUM(BE26:BE32)</f>
        <v>0</v>
      </c>
    </row>
    <row r="34" spans="1:15" ht="12.75">
      <c r="A34" s="163" t="s">
        <v>73</v>
      </c>
      <c r="B34" s="164" t="s">
        <v>128</v>
      </c>
      <c r="C34" s="165" t="s">
        <v>129</v>
      </c>
      <c r="D34" s="166"/>
      <c r="E34" s="167"/>
      <c r="F34" s="167"/>
      <c r="G34" s="168"/>
      <c r="H34" s="169"/>
      <c r="I34" s="169"/>
      <c r="O34" s="170">
        <v>1</v>
      </c>
    </row>
    <row r="35" spans="1:104" ht="12.75">
      <c r="A35" s="171">
        <v>20</v>
      </c>
      <c r="B35" s="172" t="s">
        <v>130</v>
      </c>
      <c r="C35" s="173" t="s">
        <v>131</v>
      </c>
      <c r="D35" s="174" t="s">
        <v>89</v>
      </c>
      <c r="E35" s="175">
        <v>14</v>
      </c>
      <c r="F35" s="175"/>
      <c r="G35" s="176">
        <f>E35*F35</f>
        <v>0</v>
      </c>
      <c r="O35" s="170">
        <v>2</v>
      </c>
      <c r="AA35" s="146">
        <v>1</v>
      </c>
      <c r="AB35" s="146">
        <v>1</v>
      </c>
      <c r="AC35" s="146">
        <v>1</v>
      </c>
      <c r="AZ35" s="146">
        <v>1</v>
      </c>
      <c r="BA35" s="146">
        <f>IF(AZ35=1,G35,0)</f>
        <v>0</v>
      </c>
      <c r="BB35" s="146">
        <f>IF(AZ35=2,G35,0)</f>
        <v>0</v>
      </c>
      <c r="BC35" s="146">
        <f>IF(AZ35=3,G35,0)</f>
        <v>0</v>
      </c>
      <c r="BD35" s="146">
        <f>IF(AZ35=4,G35,0)</f>
        <v>0</v>
      </c>
      <c r="BE35" s="146">
        <f>IF(AZ35=5,G35,0)</f>
        <v>0</v>
      </c>
      <c r="CA35" s="170">
        <v>1</v>
      </c>
      <c r="CB35" s="170">
        <v>1</v>
      </c>
      <c r="CZ35" s="146">
        <v>0.00067</v>
      </c>
    </row>
    <row r="36" spans="1:57" ht="12.75">
      <c r="A36" s="180"/>
      <c r="B36" s="181" t="s">
        <v>75</v>
      </c>
      <c r="C36" s="182" t="str">
        <f>CONCATENATE(B34," ",C34)</f>
        <v>96 Bourání konstrukcí</v>
      </c>
      <c r="D36" s="183"/>
      <c r="E36" s="184"/>
      <c r="F36" s="185"/>
      <c r="G36" s="186">
        <f>SUM(G34:G35)</f>
        <v>0</v>
      </c>
      <c r="O36" s="170">
        <v>4</v>
      </c>
      <c r="BA36" s="187">
        <f>SUM(BA34:BA35)</f>
        <v>0</v>
      </c>
      <c r="BB36" s="187">
        <f>SUM(BB34:BB35)</f>
        <v>0</v>
      </c>
      <c r="BC36" s="187">
        <f>SUM(BC34:BC35)</f>
        <v>0</v>
      </c>
      <c r="BD36" s="187">
        <f>SUM(BD34:BD35)</f>
        <v>0</v>
      </c>
      <c r="BE36" s="187">
        <f>SUM(BE34:BE35)</f>
        <v>0</v>
      </c>
    </row>
    <row r="37" spans="1:15" ht="12.75">
      <c r="A37" s="163" t="s">
        <v>73</v>
      </c>
      <c r="B37" s="164" t="s">
        <v>132</v>
      </c>
      <c r="C37" s="165" t="s">
        <v>133</v>
      </c>
      <c r="D37" s="166"/>
      <c r="E37" s="167"/>
      <c r="F37" s="167"/>
      <c r="G37" s="168"/>
      <c r="H37" s="169"/>
      <c r="I37" s="169"/>
      <c r="O37" s="170">
        <v>1</v>
      </c>
    </row>
    <row r="38" spans="1:104" ht="12.75">
      <c r="A38" s="171">
        <v>21</v>
      </c>
      <c r="B38" s="172" t="s">
        <v>134</v>
      </c>
      <c r="C38" s="173" t="s">
        <v>135</v>
      </c>
      <c r="D38" s="174" t="s">
        <v>136</v>
      </c>
      <c r="E38" s="175">
        <v>5.473985</v>
      </c>
      <c r="F38" s="175"/>
      <c r="G38" s="176">
        <f>E38*F38</f>
        <v>0</v>
      </c>
      <c r="O38" s="170">
        <v>2</v>
      </c>
      <c r="AA38" s="146">
        <v>7</v>
      </c>
      <c r="AB38" s="146">
        <v>1</v>
      </c>
      <c r="AC38" s="146">
        <v>2</v>
      </c>
      <c r="AZ38" s="146">
        <v>1</v>
      </c>
      <c r="BA38" s="146">
        <f>IF(AZ38=1,G38,0)</f>
        <v>0</v>
      </c>
      <c r="BB38" s="146">
        <f>IF(AZ38=2,G38,0)</f>
        <v>0</v>
      </c>
      <c r="BC38" s="146">
        <f>IF(AZ38=3,G38,0)</f>
        <v>0</v>
      </c>
      <c r="BD38" s="146">
        <f>IF(AZ38=4,G38,0)</f>
        <v>0</v>
      </c>
      <c r="BE38" s="146">
        <f>IF(AZ38=5,G38,0)</f>
        <v>0</v>
      </c>
      <c r="CA38" s="170">
        <v>7</v>
      </c>
      <c r="CB38" s="170">
        <v>1</v>
      </c>
      <c r="CZ38" s="146">
        <v>0</v>
      </c>
    </row>
    <row r="39" spans="1:57" ht="12.75">
      <c r="A39" s="180"/>
      <c r="B39" s="181" t="s">
        <v>75</v>
      </c>
      <c r="C39" s="182" t="str">
        <f>CONCATENATE(B37," ",C37)</f>
        <v>99 Staveništní přesun hmot</v>
      </c>
      <c r="D39" s="183"/>
      <c r="E39" s="184"/>
      <c r="F39" s="185"/>
      <c r="G39" s="186">
        <f>SUM(G37:G38)</f>
        <v>0</v>
      </c>
      <c r="O39" s="170">
        <v>4</v>
      </c>
      <c r="BA39" s="187">
        <f>SUM(BA37:BA38)</f>
        <v>0</v>
      </c>
      <c r="BB39" s="187">
        <f>SUM(BB37:BB38)</f>
        <v>0</v>
      </c>
      <c r="BC39" s="187">
        <f>SUM(BC37:BC38)</f>
        <v>0</v>
      </c>
      <c r="BD39" s="187">
        <f>SUM(BD37:BD38)</f>
        <v>0</v>
      </c>
      <c r="BE39" s="187">
        <f>SUM(BE37:BE38)</f>
        <v>0</v>
      </c>
    </row>
    <row r="40" spans="1:15" ht="12.75">
      <c r="A40" s="163" t="s">
        <v>73</v>
      </c>
      <c r="B40" s="164" t="s">
        <v>137</v>
      </c>
      <c r="C40" s="165" t="s">
        <v>138</v>
      </c>
      <c r="D40" s="166"/>
      <c r="E40" s="167"/>
      <c r="F40" s="167"/>
      <c r="G40" s="168"/>
      <c r="H40" s="169"/>
      <c r="I40" s="169"/>
      <c r="O40" s="170">
        <v>1</v>
      </c>
    </row>
    <row r="41" spans="1:104" ht="12.75">
      <c r="A41" s="171">
        <v>22</v>
      </c>
      <c r="B41" s="172" t="s">
        <v>139</v>
      </c>
      <c r="C41" s="173" t="s">
        <v>140</v>
      </c>
      <c r="D41" s="174" t="s">
        <v>141</v>
      </c>
      <c r="E41" s="175">
        <v>1</v>
      </c>
      <c r="F41" s="175"/>
      <c r="G41" s="176">
        <f>E41*F41</f>
        <v>0</v>
      </c>
      <c r="O41" s="170">
        <v>2</v>
      </c>
      <c r="AA41" s="146">
        <v>1</v>
      </c>
      <c r="AB41" s="146">
        <v>1</v>
      </c>
      <c r="AC41" s="146">
        <v>1</v>
      </c>
      <c r="AZ41" s="146">
        <v>1</v>
      </c>
      <c r="BA41" s="146">
        <f>IF(AZ41=1,G41,0)</f>
        <v>0</v>
      </c>
      <c r="BB41" s="146">
        <f>IF(AZ41=2,G41,0)</f>
        <v>0</v>
      </c>
      <c r="BC41" s="146">
        <f>IF(AZ41=3,G41,0)</f>
        <v>0</v>
      </c>
      <c r="BD41" s="146">
        <f>IF(AZ41=4,G41,0)</f>
        <v>0</v>
      </c>
      <c r="BE41" s="146">
        <f>IF(AZ41=5,G41,0)</f>
        <v>0</v>
      </c>
      <c r="CA41" s="170">
        <v>1</v>
      </c>
      <c r="CB41" s="170">
        <v>1</v>
      </c>
      <c r="CZ41" s="146">
        <v>0</v>
      </c>
    </row>
    <row r="42" spans="1:57" ht="12.75">
      <c r="A42" s="180"/>
      <c r="B42" s="181" t="s">
        <v>75</v>
      </c>
      <c r="C42" s="182" t="str">
        <f>CONCATENATE(B40," ",C40)</f>
        <v>VRN Vedlejší rozpočtové náklady</v>
      </c>
      <c r="D42" s="183"/>
      <c r="E42" s="184"/>
      <c r="F42" s="185"/>
      <c r="G42" s="186">
        <f>SUM(G40:G41)</f>
        <v>0</v>
      </c>
      <c r="O42" s="170">
        <v>4</v>
      </c>
      <c r="BA42" s="187">
        <f>SUM(BA40:BA41)</f>
        <v>0</v>
      </c>
      <c r="BB42" s="187">
        <f>SUM(BB40:BB41)</f>
        <v>0</v>
      </c>
      <c r="BC42" s="187">
        <f>SUM(BC40:BC41)</f>
        <v>0</v>
      </c>
      <c r="BD42" s="187">
        <f>SUM(BD40:BD41)</f>
        <v>0</v>
      </c>
      <c r="BE42" s="187">
        <f>SUM(BE40:BE41)</f>
        <v>0</v>
      </c>
    </row>
    <row r="43" spans="1:15" ht="12.75">
      <c r="A43" s="163" t="s">
        <v>73</v>
      </c>
      <c r="B43" s="164" t="s">
        <v>142</v>
      </c>
      <c r="C43" s="165" t="s">
        <v>143</v>
      </c>
      <c r="D43" s="166"/>
      <c r="E43" s="167"/>
      <c r="F43" s="167"/>
      <c r="G43" s="168"/>
      <c r="H43" s="169"/>
      <c r="I43" s="169"/>
      <c r="O43" s="170">
        <v>1</v>
      </c>
    </row>
    <row r="44" spans="1:104" ht="12.75">
      <c r="A44" s="171">
        <v>23</v>
      </c>
      <c r="B44" s="172" t="s">
        <v>144</v>
      </c>
      <c r="C44" s="173" t="s">
        <v>145</v>
      </c>
      <c r="D44" s="174" t="s">
        <v>92</v>
      </c>
      <c r="E44" s="175">
        <v>1.5</v>
      </c>
      <c r="F44" s="175"/>
      <c r="G44" s="176">
        <f>E44*F44</f>
        <v>0</v>
      </c>
      <c r="O44" s="170">
        <v>2</v>
      </c>
      <c r="AA44" s="146">
        <v>1</v>
      </c>
      <c r="AB44" s="146">
        <v>7</v>
      </c>
      <c r="AC44" s="146">
        <v>7</v>
      </c>
      <c r="AZ44" s="146">
        <v>2</v>
      </c>
      <c r="BA44" s="146">
        <f>IF(AZ44=1,G44,0)</f>
        <v>0</v>
      </c>
      <c r="BB44" s="146">
        <f>IF(AZ44=2,G44,0)</f>
        <v>0</v>
      </c>
      <c r="BC44" s="146">
        <f>IF(AZ44=3,G44,0)</f>
        <v>0</v>
      </c>
      <c r="BD44" s="146">
        <f>IF(AZ44=4,G44,0)</f>
        <v>0</v>
      </c>
      <c r="BE44" s="146">
        <f>IF(AZ44=5,G44,0)</f>
        <v>0</v>
      </c>
      <c r="CA44" s="170">
        <v>1</v>
      </c>
      <c r="CB44" s="170">
        <v>7</v>
      </c>
      <c r="CZ44" s="146">
        <v>4E-05</v>
      </c>
    </row>
    <row r="45" spans="1:104" ht="12.75">
      <c r="A45" s="171">
        <v>24</v>
      </c>
      <c r="B45" s="172" t="s">
        <v>146</v>
      </c>
      <c r="C45" s="173" t="s">
        <v>147</v>
      </c>
      <c r="D45" s="174" t="s">
        <v>92</v>
      </c>
      <c r="E45" s="175">
        <v>1.5</v>
      </c>
      <c r="F45" s="175"/>
      <c r="G45" s="176">
        <f>E45*F45</f>
        <v>0</v>
      </c>
      <c r="O45" s="170">
        <v>2</v>
      </c>
      <c r="AA45" s="146">
        <v>3</v>
      </c>
      <c r="AB45" s="146">
        <v>7</v>
      </c>
      <c r="AC45" s="146">
        <v>55342084</v>
      </c>
      <c r="AZ45" s="146">
        <v>2</v>
      </c>
      <c r="BA45" s="146">
        <f>IF(AZ45=1,G45,0)</f>
        <v>0</v>
      </c>
      <c r="BB45" s="146">
        <f>IF(AZ45=2,G45,0)</f>
        <v>0</v>
      </c>
      <c r="BC45" s="146">
        <f>IF(AZ45=3,G45,0)</f>
        <v>0</v>
      </c>
      <c r="BD45" s="146">
        <f>IF(AZ45=4,G45,0)</f>
        <v>0</v>
      </c>
      <c r="BE45" s="146">
        <f>IF(AZ45=5,G45,0)</f>
        <v>0</v>
      </c>
      <c r="CA45" s="170">
        <v>3</v>
      </c>
      <c r="CB45" s="170">
        <v>7</v>
      </c>
      <c r="CZ45" s="146">
        <v>0</v>
      </c>
    </row>
    <row r="46" spans="1:104" ht="12.75">
      <c r="A46" s="171">
        <v>25</v>
      </c>
      <c r="B46" s="172" t="s">
        <v>148</v>
      </c>
      <c r="C46" s="173" t="s">
        <v>149</v>
      </c>
      <c r="D46" s="174" t="s">
        <v>61</v>
      </c>
      <c r="E46" s="175"/>
      <c r="F46" s="175">
        <v>1.61</v>
      </c>
      <c r="G46" s="176">
        <f>E46*F46</f>
        <v>0</v>
      </c>
      <c r="O46" s="170">
        <v>2</v>
      </c>
      <c r="AA46" s="146">
        <v>7</v>
      </c>
      <c r="AB46" s="146">
        <v>1002</v>
      </c>
      <c r="AC46" s="146">
        <v>5</v>
      </c>
      <c r="AZ46" s="146">
        <v>2</v>
      </c>
      <c r="BA46" s="146">
        <f>IF(AZ46=1,G46,0)</f>
        <v>0</v>
      </c>
      <c r="BB46" s="146">
        <f>IF(AZ46=2,G46,0)</f>
        <v>0</v>
      </c>
      <c r="BC46" s="146">
        <f>IF(AZ46=3,G46,0)</f>
        <v>0</v>
      </c>
      <c r="BD46" s="146">
        <f>IF(AZ46=4,G46,0)</f>
        <v>0</v>
      </c>
      <c r="BE46" s="146">
        <f>IF(AZ46=5,G46,0)</f>
        <v>0</v>
      </c>
      <c r="CA46" s="170">
        <v>7</v>
      </c>
      <c r="CB46" s="170">
        <v>1002</v>
      </c>
      <c r="CZ46" s="146">
        <v>0</v>
      </c>
    </row>
    <row r="47" spans="1:57" ht="12.75">
      <c r="A47" s="180"/>
      <c r="B47" s="181" t="s">
        <v>75</v>
      </c>
      <c r="C47" s="182" t="str">
        <f>CONCATENATE(B43," ",C43)</f>
        <v>764 Konstrukce klempířské</v>
      </c>
      <c r="D47" s="183"/>
      <c r="E47" s="184"/>
      <c r="F47" s="185"/>
      <c r="G47" s="186">
        <f>SUM(G43:G46)</f>
        <v>0</v>
      </c>
      <c r="O47" s="170">
        <v>4</v>
      </c>
      <c r="BA47" s="187">
        <f>SUM(BA43:BA46)</f>
        <v>0</v>
      </c>
      <c r="BB47" s="187">
        <f>SUM(BB43:BB46)</f>
        <v>0</v>
      </c>
      <c r="BC47" s="187">
        <f>SUM(BC43:BC46)</f>
        <v>0</v>
      </c>
      <c r="BD47" s="187">
        <f>SUM(BD43:BD46)</f>
        <v>0</v>
      </c>
      <c r="BE47" s="187">
        <f>SUM(BE43:BE46)</f>
        <v>0</v>
      </c>
    </row>
    <row r="48" spans="1:15" ht="12.75">
      <c r="A48" s="163" t="s">
        <v>73</v>
      </c>
      <c r="B48" s="164" t="s">
        <v>150</v>
      </c>
      <c r="C48" s="165" t="s">
        <v>151</v>
      </c>
      <c r="D48" s="166"/>
      <c r="E48" s="167"/>
      <c r="F48" s="167"/>
      <c r="G48" s="168"/>
      <c r="H48" s="169"/>
      <c r="I48" s="169"/>
      <c r="O48" s="170">
        <v>1</v>
      </c>
    </row>
    <row r="49" spans="1:104" ht="12.75">
      <c r="A49" s="171">
        <v>26</v>
      </c>
      <c r="B49" s="172" t="s">
        <v>152</v>
      </c>
      <c r="C49" s="173" t="s">
        <v>153</v>
      </c>
      <c r="D49" s="174" t="s">
        <v>154</v>
      </c>
      <c r="E49" s="175">
        <v>3</v>
      </c>
      <c r="F49" s="175"/>
      <c r="G49" s="176">
        <f>E49*F49</f>
        <v>0</v>
      </c>
      <c r="O49" s="170">
        <v>2</v>
      </c>
      <c r="AA49" s="146">
        <v>1</v>
      </c>
      <c r="AB49" s="146">
        <v>7</v>
      </c>
      <c r="AC49" s="146">
        <v>7</v>
      </c>
      <c r="AZ49" s="146">
        <v>2</v>
      </c>
      <c r="BA49" s="146">
        <f>IF(AZ49=1,G49,0)</f>
        <v>0</v>
      </c>
      <c r="BB49" s="146">
        <f>IF(AZ49=2,G49,0)</f>
        <v>0</v>
      </c>
      <c r="BC49" s="146">
        <f>IF(AZ49=3,G49,0)</f>
        <v>0</v>
      </c>
      <c r="BD49" s="146">
        <f>IF(AZ49=4,G49,0)</f>
        <v>0</v>
      </c>
      <c r="BE49" s="146">
        <f>IF(AZ49=5,G49,0)</f>
        <v>0</v>
      </c>
      <c r="CA49" s="170">
        <v>1</v>
      </c>
      <c r="CB49" s="170">
        <v>7</v>
      </c>
      <c r="CZ49" s="146">
        <v>0</v>
      </c>
    </row>
    <row r="50" spans="1:104" ht="12.75">
      <c r="A50" s="171">
        <v>27</v>
      </c>
      <c r="B50" s="172" t="s">
        <v>155</v>
      </c>
      <c r="C50" s="173" t="s">
        <v>156</v>
      </c>
      <c r="D50" s="174" t="s">
        <v>154</v>
      </c>
      <c r="E50" s="175">
        <v>3</v>
      </c>
      <c r="F50" s="175"/>
      <c r="G50" s="176">
        <f>E50*F50</f>
        <v>0</v>
      </c>
      <c r="O50" s="170">
        <v>2</v>
      </c>
      <c r="AA50" s="146">
        <v>1</v>
      </c>
      <c r="AB50" s="146">
        <v>7</v>
      </c>
      <c r="AC50" s="146">
        <v>7</v>
      </c>
      <c r="AZ50" s="146">
        <v>2</v>
      </c>
      <c r="BA50" s="146">
        <f>IF(AZ50=1,G50,0)</f>
        <v>0</v>
      </c>
      <c r="BB50" s="146">
        <f>IF(AZ50=2,G50,0)</f>
        <v>0</v>
      </c>
      <c r="BC50" s="146">
        <f>IF(AZ50=3,G50,0)</f>
        <v>0</v>
      </c>
      <c r="BD50" s="146">
        <f>IF(AZ50=4,G50,0)</f>
        <v>0</v>
      </c>
      <c r="BE50" s="146">
        <f>IF(AZ50=5,G50,0)</f>
        <v>0</v>
      </c>
      <c r="CA50" s="170">
        <v>1</v>
      </c>
      <c r="CB50" s="170">
        <v>7</v>
      </c>
      <c r="CZ50" s="146">
        <v>1E-05</v>
      </c>
    </row>
    <row r="51" spans="1:104" ht="12.75">
      <c r="A51" s="171">
        <v>28</v>
      </c>
      <c r="B51" s="172" t="s">
        <v>157</v>
      </c>
      <c r="C51" s="173" t="s">
        <v>158</v>
      </c>
      <c r="D51" s="174" t="s">
        <v>92</v>
      </c>
      <c r="E51" s="175">
        <v>4.5</v>
      </c>
      <c r="F51" s="175"/>
      <c r="G51" s="176">
        <f>E51*F51</f>
        <v>0</v>
      </c>
      <c r="O51" s="170">
        <v>2</v>
      </c>
      <c r="AA51" s="146">
        <v>3</v>
      </c>
      <c r="AB51" s="146">
        <v>7</v>
      </c>
      <c r="AC51" s="146">
        <v>60775503</v>
      </c>
      <c r="AZ51" s="146">
        <v>2</v>
      </c>
      <c r="BA51" s="146">
        <f>IF(AZ51=1,G51,0)</f>
        <v>0</v>
      </c>
      <c r="BB51" s="146">
        <f>IF(AZ51=2,G51,0)</f>
        <v>0</v>
      </c>
      <c r="BC51" s="146">
        <f>IF(AZ51=3,G51,0)</f>
        <v>0</v>
      </c>
      <c r="BD51" s="146">
        <f>IF(AZ51=4,G51,0)</f>
        <v>0</v>
      </c>
      <c r="BE51" s="146">
        <f>IF(AZ51=5,G51,0)</f>
        <v>0</v>
      </c>
      <c r="CA51" s="170">
        <v>3</v>
      </c>
      <c r="CB51" s="170">
        <v>7</v>
      </c>
      <c r="CZ51" s="146">
        <v>0.0039</v>
      </c>
    </row>
    <row r="52" spans="1:104" ht="12.75">
      <c r="A52" s="171">
        <v>29</v>
      </c>
      <c r="B52" s="172" t="s">
        <v>159</v>
      </c>
      <c r="C52" s="173" t="s">
        <v>160</v>
      </c>
      <c r="D52" s="174" t="s">
        <v>154</v>
      </c>
      <c r="E52" s="175">
        <v>3</v>
      </c>
      <c r="F52" s="175"/>
      <c r="G52" s="176">
        <f>E52*F52</f>
        <v>0</v>
      </c>
      <c r="O52" s="170">
        <v>2</v>
      </c>
      <c r="AA52" s="146">
        <v>3</v>
      </c>
      <c r="AB52" s="146">
        <v>7</v>
      </c>
      <c r="AC52" s="146">
        <v>60775550</v>
      </c>
      <c r="AZ52" s="146">
        <v>2</v>
      </c>
      <c r="BA52" s="146">
        <f>IF(AZ52=1,G52,0)</f>
        <v>0</v>
      </c>
      <c r="BB52" s="146">
        <f>IF(AZ52=2,G52,0)</f>
        <v>0</v>
      </c>
      <c r="BC52" s="146">
        <f>IF(AZ52=3,G52,0)</f>
        <v>0</v>
      </c>
      <c r="BD52" s="146">
        <f>IF(AZ52=4,G52,0)</f>
        <v>0</v>
      </c>
      <c r="BE52" s="146">
        <f>IF(AZ52=5,G52,0)</f>
        <v>0</v>
      </c>
      <c r="CA52" s="170">
        <v>3</v>
      </c>
      <c r="CB52" s="170">
        <v>7</v>
      </c>
      <c r="CZ52" s="146">
        <v>2E-05</v>
      </c>
    </row>
    <row r="53" spans="1:104" ht="12.75">
      <c r="A53" s="171">
        <v>30</v>
      </c>
      <c r="B53" s="172" t="s">
        <v>161</v>
      </c>
      <c r="C53" s="173" t="s">
        <v>162</v>
      </c>
      <c r="D53" s="174" t="s">
        <v>61</v>
      </c>
      <c r="E53" s="175"/>
      <c r="F53" s="175">
        <v>1.1</v>
      </c>
      <c r="G53" s="176">
        <f>E53*F53</f>
        <v>0</v>
      </c>
      <c r="O53" s="170">
        <v>2</v>
      </c>
      <c r="AA53" s="146">
        <v>7</v>
      </c>
      <c r="AB53" s="146">
        <v>1002</v>
      </c>
      <c r="AC53" s="146">
        <v>5</v>
      </c>
      <c r="AZ53" s="146">
        <v>2</v>
      </c>
      <c r="BA53" s="146">
        <f>IF(AZ53=1,G53,0)</f>
        <v>0</v>
      </c>
      <c r="BB53" s="146">
        <f>IF(AZ53=2,G53,0)</f>
        <v>0</v>
      </c>
      <c r="BC53" s="146">
        <f>IF(AZ53=3,G53,0)</f>
        <v>0</v>
      </c>
      <c r="BD53" s="146">
        <f>IF(AZ53=4,G53,0)</f>
        <v>0</v>
      </c>
      <c r="BE53" s="146">
        <f>IF(AZ53=5,G53,0)</f>
        <v>0</v>
      </c>
      <c r="CA53" s="170">
        <v>7</v>
      </c>
      <c r="CB53" s="170">
        <v>1002</v>
      </c>
      <c r="CZ53" s="146">
        <v>0</v>
      </c>
    </row>
    <row r="54" spans="1:57" ht="12.75">
      <c r="A54" s="180"/>
      <c r="B54" s="181" t="s">
        <v>75</v>
      </c>
      <c r="C54" s="182" t="str">
        <f>CONCATENATE(B48," ",C48)</f>
        <v>766 Konstrukce truhlářské</v>
      </c>
      <c r="D54" s="183"/>
      <c r="E54" s="184"/>
      <c r="F54" s="185"/>
      <c r="G54" s="186">
        <f>SUM(G48:G53)</f>
        <v>0</v>
      </c>
      <c r="O54" s="170">
        <v>4</v>
      </c>
      <c r="BA54" s="187">
        <f>SUM(BA48:BA53)</f>
        <v>0</v>
      </c>
      <c r="BB54" s="187">
        <f>SUM(BB48:BB53)</f>
        <v>0</v>
      </c>
      <c r="BC54" s="187">
        <f>SUM(BC48:BC53)</f>
        <v>0</v>
      </c>
      <c r="BD54" s="187">
        <f>SUM(BD48:BD53)</f>
        <v>0</v>
      </c>
      <c r="BE54" s="187">
        <f>SUM(BE48:BE53)</f>
        <v>0</v>
      </c>
    </row>
    <row r="55" spans="1:15" ht="12.75">
      <c r="A55" s="163" t="s">
        <v>73</v>
      </c>
      <c r="B55" s="164" t="s">
        <v>163</v>
      </c>
      <c r="C55" s="165" t="s">
        <v>164</v>
      </c>
      <c r="D55" s="166"/>
      <c r="E55" s="167"/>
      <c r="F55" s="167"/>
      <c r="G55" s="168"/>
      <c r="H55" s="169"/>
      <c r="I55" s="169"/>
      <c r="O55" s="170">
        <v>1</v>
      </c>
    </row>
    <row r="56" spans="1:104" ht="12.75">
      <c r="A56" s="171">
        <v>31</v>
      </c>
      <c r="B56" s="172" t="s">
        <v>165</v>
      </c>
      <c r="C56" s="173" t="s">
        <v>166</v>
      </c>
      <c r="D56" s="174" t="s">
        <v>89</v>
      </c>
      <c r="E56" s="175">
        <v>1.95</v>
      </c>
      <c r="F56" s="175"/>
      <c r="G56" s="176">
        <f>E56*F56</f>
        <v>0</v>
      </c>
      <c r="O56" s="170">
        <v>2</v>
      </c>
      <c r="AA56" s="146">
        <v>1</v>
      </c>
      <c r="AB56" s="146">
        <v>7</v>
      </c>
      <c r="AC56" s="146">
        <v>7</v>
      </c>
      <c r="AZ56" s="146">
        <v>2</v>
      </c>
      <c r="BA56" s="146">
        <f>IF(AZ56=1,G56,0)</f>
        <v>0</v>
      </c>
      <c r="BB56" s="146">
        <f>IF(AZ56=2,G56,0)</f>
        <v>0</v>
      </c>
      <c r="BC56" s="146">
        <f>IF(AZ56=3,G56,0)</f>
        <v>0</v>
      </c>
      <c r="BD56" s="146">
        <f>IF(AZ56=4,G56,0)</f>
        <v>0</v>
      </c>
      <c r="BE56" s="146">
        <f>IF(AZ56=5,G56,0)</f>
        <v>0</v>
      </c>
      <c r="CA56" s="170">
        <v>1</v>
      </c>
      <c r="CB56" s="170">
        <v>7</v>
      </c>
      <c r="CZ56" s="146">
        <v>0.00025</v>
      </c>
    </row>
    <row r="57" spans="1:104" ht="12.75">
      <c r="A57" s="171">
        <v>32</v>
      </c>
      <c r="B57" s="172" t="s">
        <v>167</v>
      </c>
      <c r="C57" s="173" t="s">
        <v>168</v>
      </c>
      <c r="D57" s="174" t="s">
        <v>89</v>
      </c>
      <c r="E57" s="175">
        <v>6</v>
      </c>
      <c r="F57" s="175"/>
      <c r="G57" s="176">
        <f>E57*F57</f>
        <v>0</v>
      </c>
      <c r="O57" s="170">
        <v>2</v>
      </c>
      <c r="AA57" s="146">
        <v>1</v>
      </c>
      <c r="AB57" s="146">
        <v>7</v>
      </c>
      <c r="AC57" s="146">
        <v>7</v>
      </c>
      <c r="AZ57" s="146">
        <v>2</v>
      </c>
      <c r="BA57" s="146">
        <f>IF(AZ57=1,G57,0)</f>
        <v>0</v>
      </c>
      <c r="BB57" s="146">
        <f>IF(AZ57=2,G57,0)</f>
        <v>0</v>
      </c>
      <c r="BC57" s="146">
        <f>IF(AZ57=3,G57,0)</f>
        <v>0</v>
      </c>
      <c r="BD57" s="146">
        <f>IF(AZ57=4,G57,0)</f>
        <v>0</v>
      </c>
      <c r="BE57" s="146">
        <f>IF(AZ57=5,G57,0)</f>
        <v>0</v>
      </c>
      <c r="CA57" s="170">
        <v>1</v>
      </c>
      <c r="CB57" s="170">
        <v>7</v>
      </c>
      <c r="CZ57" s="146">
        <v>0.00025</v>
      </c>
    </row>
    <row r="58" spans="1:104" ht="22.5">
      <c r="A58" s="171">
        <v>33</v>
      </c>
      <c r="B58" s="172" t="s">
        <v>169</v>
      </c>
      <c r="C58" s="173" t="s">
        <v>170</v>
      </c>
      <c r="D58" s="174" t="s">
        <v>74</v>
      </c>
      <c r="E58" s="175">
        <v>2</v>
      </c>
      <c r="F58" s="175"/>
      <c r="G58" s="176">
        <f>E58*F58</f>
        <v>0</v>
      </c>
      <c r="O58" s="170">
        <v>2</v>
      </c>
      <c r="AA58" s="146">
        <v>3</v>
      </c>
      <c r="AB58" s="146">
        <v>7</v>
      </c>
      <c r="AC58" s="146">
        <v>553420101</v>
      </c>
      <c r="AZ58" s="146">
        <v>2</v>
      </c>
      <c r="BA58" s="146">
        <f>IF(AZ58=1,G58,0)</f>
        <v>0</v>
      </c>
      <c r="BB58" s="146">
        <f>IF(AZ58=2,G58,0)</f>
        <v>0</v>
      </c>
      <c r="BC58" s="146">
        <f>IF(AZ58=3,G58,0)</f>
        <v>0</v>
      </c>
      <c r="BD58" s="146">
        <f>IF(AZ58=4,G58,0)</f>
        <v>0</v>
      </c>
      <c r="BE58" s="146">
        <f>IF(AZ58=5,G58,0)</f>
        <v>0</v>
      </c>
      <c r="CA58" s="170">
        <v>3</v>
      </c>
      <c r="CB58" s="170">
        <v>7</v>
      </c>
      <c r="CZ58" s="146">
        <v>0.0542</v>
      </c>
    </row>
    <row r="59" spans="1:104" ht="22.5">
      <c r="A59" s="171">
        <v>34</v>
      </c>
      <c r="B59" s="172" t="s">
        <v>171</v>
      </c>
      <c r="C59" s="173" t="s">
        <v>172</v>
      </c>
      <c r="D59" s="174" t="s">
        <v>74</v>
      </c>
      <c r="E59" s="175">
        <v>1</v>
      </c>
      <c r="F59" s="175"/>
      <c r="G59" s="176">
        <f>E59*F59</f>
        <v>0</v>
      </c>
      <c r="O59" s="170">
        <v>2</v>
      </c>
      <c r="AA59" s="146">
        <v>3</v>
      </c>
      <c r="AB59" s="146">
        <v>7</v>
      </c>
      <c r="AC59" s="146">
        <v>553420102</v>
      </c>
      <c r="AZ59" s="146">
        <v>2</v>
      </c>
      <c r="BA59" s="146">
        <f>IF(AZ59=1,G59,0)</f>
        <v>0</v>
      </c>
      <c r="BB59" s="146">
        <f>IF(AZ59=2,G59,0)</f>
        <v>0</v>
      </c>
      <c r="BC59" s="146">
        <f>IF(AZ59=3,G59,0)</f>
        <v>0</v>
      </c>
      <c r="BD59" s="146">
        <f>IF(AZ59=4,G59,0)</f>
        <v>0</v>
      </c>
      <c r="BE59" s="146">
        <f>IF(AZ59=5,G59,0)</f>
        <v>0</v>
      </c>
      <c r="CA59" s="170">
        <v>3</v>
      </c>
      <c r="CB59" s="170">
        <v>7</v>
      </c>
      <c r="CZ59" s="146">
        <v>0.0342</v>
      </c>
    </row>
    <row r="60" spans="1:104" ht="12.75">
      <c r="A60" s="171">
        <v>35</v>
      </c>
      <c r="B60" s="172" t="s">
        <v>173</v>
      </c>
      <c r="C60" s="173" t="s">
        <v>174</v>
      </c>
      <c r="D60" s="174" t="s">
        <v>61</v>
      </c>
      <c r="E60" s="175"/>
      <c r="F60" s="175">
        <v>1.81</v>
      </c>
      <c r="G60" s="176">
        <f>E60*F60</f>
        <v>0</v>
      </c>
      <c r="O60" s="170">
        <v>2</v>
      </c>
      <c r="AA60" s="146">
        <v>7</v>
      </c>
      <c r="AB60" s="146">
        <v>1002</v>
      </c>
      <c r="AC60" s="146">
        <v>5</v>
      </c>
      <c r="AZ60" s="146">
        <v>2</v>
      </c>
      <c r="BA60" s="146">
        <f>IF(AZ60=1,G60,0)</f>
        <v>0</v>
      </c>
      <c r="BB60" s="146">
        <f>IF(AZ60=2,G60,0)</f>
        <v>0</v>
      </c>
      <c r="BC60" s="146">
        <f>IF(AZ60=3,G60,0)</f>
        <v>0</v>
      </c>
      <c r="BD60" s="146">
        <f>IF(AZ60=4,G60,0)</f>
        <v>0</v>
      </c>
      <c r="BE60" s="146">
        <f>IF(AZ60=5,G60,0)</f>
        <v>0</v>
      </c>
      <c r="CA60" s="170">
        <v>7</v>
      </c>
      <c r="CB60" s="170">
        <v>1002</v>
      </c>
      <c r="CZ60" s="146">
        <v>0</v>
      </c>
    </row>
    <row r="61" spans="1:57" ht="12.75">
      <c r="A61" s="180"/>
      <c r="B61" s="181" t="s">
        <v>75</v>
      </c>
      <c r="C61" s="182" t="str">
        <f>CONCATENATE(B55," ",C55)</f>
        <v>767 Konstrukce zámečnické</v>
      </c>
      <c r="D61" s="183"/>
      <c r="E61" s="184"/>
      <c r="F61" s="185"/>
      <c r="G61" s="186">
        <f>SUM(G55:G60)</f>
        <v>0</v>
      </c>
      <c r="O61" s="170">
        <v>4</v>
      </c>
      <c r="BA61" s="187">
        <f>SUM(BA55:BA60)</f>
        <v>0</v>
      </c>
      <c r="BB61" s="187">
        <f>SUM(BB55:BB60)</f>
        <v>0</v>
      </c>
      <c r="BC61" s="187">
        <f>SUM(BC55:BC60)</f>
        <v>0</v>
      </c>
      <c r="BD61" s="187">
        <f>SUM(BD55:BD60)</f>
        <v>0</v>
      </c>
      <c r="BE61" s="187">
        <f>SUM(BE55:BE60)</f>
        <v>0</v>
      </c>
    </row>
    <row r="62" spans="1:15" ht="12.75">
      <c r="A62" s="163" t="s">
        <v>73</v>
      </c>
      <c r="B62" s="164" t="s">
        <v>175</v>
      </c>
      <c r="C62" s="165" t="s">
        <v>176</v>
      </c>
      <c r="D62" s="166"/>
      <c r="E62" s="167"/>
      <c r="F62" s="167"/>
      <c r="G62" s="168"/>
      <c r="H62" s="169"/>
      <c r="I62" s="169"/>
      <c r="O62" s="170">
        <v>1</v>
      </c>
    </row>
    <row r="63" spans="1:104" ht="12.75">
      <c r="A63" s="171">
        <v>36</v>
      </c>
      <c r="B63" s="172" t="s">
        <v>177</v>
      </c>
      <c r="C63" s="173" t="s">
        <v>178</v>
      </c>
      <c r="D63" s="174" t="s">
        <v>141</v>
      </c>
      <c r="E63" s="175">
        <v>1</v>
      </c>
      <c r="F63" s="175"/>
      <c r="G63" s="176">
        <f>E63*F63</f>
        <v>0</v>
      </c>
      <c r="O63" s="170">
        <v>2</v>
      </c>
      <c r="AA63" s="146">
        <v>1</v>
      </c>
      <c r="AB63" s="146">
        <v>7</v>
      </c>
      <c r="AC63" s="146">
        <v>7</v>
      </c>
      <c r="AZ63" s="146">
        <v>2</v>
      </c>
      <c r="BA63" s="146">
        <f>IF(AZ63=1,G63,0)</f>
        <v>0</v>
      </c>
      <c r="BB63" s="146">
        <f>IF(AZ63=2,G63,0)</f>
        <v>0</v>
      </c>
      <c r="BC63" s="146">
        <f>IF(AZ63=3,G63,0)</f>
        <v>0</v>
      </c>
      <c r="BD63" s="146">
        <f>IF(AZ63=4,G63,0)</f>
        <v>0</v>
      </c>
      <c r="BE63" s="146">
        <f>IF(AZ63=5,G63,0)</f>
        <v>0</v>
      </c>
      <c r="CA63" s="170">
        <v>1</v>
      </c>
      <c r="CB63" s="170">
        <v>7</v>
      </c>
      <c r="CZ63" s="146">
        <v>0</v>
      </c>
    </row>
    <row r="64" spans="1:15" ht="12.75">
      <c r="A64" s="177"/>
      <c r="B64" s="178"/>
      <c r="C64" s="220" t="s">
        <v>179</v>
      </c>
      <c r="D64" s="221"/>
      <c r="E64" s="221"/>
      <c r="F64" s="221"/>
      <c r="G64" s="222"/>
      <c r="L64" s="179" t="s">
        <v>179</v>
      </c>
      <c r="O64" s="170">
        <v>3</v>
      </c>
    </row>
    <row r="65" spans="1:15" ht="12.75">
      <c r="A65" s="177"/>
      <c r="B65" s="178"/>
      <c r="C65" s="220"/>
      <c r="D65" s="221"/>
      <c r="E65" s="221"/>
      <c r="F65" s="221"/>
      <c r="G65" s="222"/>
      <c r="L65" s="179"/>
      <c r="O65" s="170">
        <v>3</v>
      </c>
    </row>
    <row r="66" spans="1:15" ht="12.75">
      <c r="A66" s="177"/>
      <c r="B66" s="178"/>
      <c r="C66" s="220" t="s">
        <v>180</v>
      </c>
      <c r="D66" s="221"/>
      <c r="E66" s="221"/>
      <c r="F66" s="221"/>
      <c r="G66" s="222"/>
      <c r="L66" s="179" t="s">
        <v>180</v>
      </c>
      <c r="O66" s="170">
        <v>3</v>
      </c>
    </row>
    <row r="67" spans="1:15" ht="12.75">
      <c r="A67" s="177"/>
      <c r="B67" s="178"/>
      <c r="C67" s="220" t="s">
        <v>181</v>
      </c>
      <c r="D67" s="221"/>
      <c r="E67" s="221"/>
      <c r="F67" s="221"/>
      <c r="G67" s="222"/>
      <c r="L67" s="179" t="s">
        <v>181</v>
      </c>
      <c r="O67" s="170">
        <v>3</v>
      </c>
    </row>
    <row r="68" spans="1:15" ht="12.75">
      <c r="A68" s="177"/>
      <c r="B68" s="178"/>
      <c r="C68" s="220" t="s">
        <v>182</v>
      </c>
      <c r="D68" s="221"/>
      <c r="E68" s="221"/>
      <c r="F68" s="221"/>
      <c r="G68" s="222"/>
      <c r="L68" s="179" t="s">
        <v>182</v>
      </c>
      <c r="O68" s="170">
        <v>3</v>
      </c>
    </row>
    <row r="69" spans="1:15" ht="12.75">
      <c r="A69" s="177"/>
      <c r="B69" s="178"/>
      <c r="C69" s="220"/>
      <c r="D69" s="221"/>
      <c r="E69" s="221"/>
      <c r="F69" s="221"/>
      <c r="G69" s="222"/>
      <c r="L69" s="179"/>
      <c r="O69" s="170">
        <v>3</v>
      </c>
    </row>
    <row r="70" spans="1:15" ht="12.75">
      <c r="A70" s="177"/>
      <c r="B70" s="178"/>
      <c r="C70" s="220" t="s">
        <v>183</v>
      </c>
      <c r="D70" s="221"/>
      <c r="E70" s="221"/>
      <c r="F70" s="221"/>
      <c r="G70" s="222"/>
      <c r="L70" s="179" t="s">
        <v>183</v>
      </c>
      <c r="O70" s="170">
        <v>3</v>
      </c>
    </row>
    <row r="71" spans="1:15" ht="12.75">
      <c r="A71" s="177"/>
      <c r="B71" s="178"/>
      <c r="C71" s="220"/>
      <c r="D71" s="221"/>
      <c r="E71" s="221"/>
      <c r="F71" s="221"/>
      <c r="G71" s="222"/>
      <c r="L71" s="179"/>
      <c r="O71" s="170">
        <v>3</v>
      </c>
    </row>
    <row r="72" spans="1:15" ht="12.75">
      <c r="A72" s="177"/>
      <c r="B72" s="178"/>
      <c r="C72" s="220" t="s">
        <v>184</v>
      </c>
      <c r="D72" s="221"/>
      <c r="E72" s="221"/>
      <c r="F72" s="221"/>
      <c r="G72" s="222"/>
      <c r="L72" s="179" t="s">
        <v>184</v>
      </c>
      <c r="O72" s="170">
        <v>3</v>
      </c>
    </row>
    <row r="73" spans="1:15" ht="12.75">
      <c r="A73" s="177"/>
      <c r="B73" s="178"/>
      <c r="C73" s="220" t="s">
        <v>185</v>
      </c>
      <c r="D73" s="221"/>
      <c r="E73" s="221"/>
      <c r="F73" s="221"/>
      <c r="G73" s="222"/>
      <c r="L73" s="179" t="s">
        <v>185</v>
      </c>
      <c r="O73" s="170">
        <v>3</v>
      </c>
    </row>
    <row r="74" spans="1:15" ht="12.75">
      <c r="A74" s="177"/>
      <c r="B74" s="178"/>
      <c r="C74" s="220" t="s">
        <v>186</v>
      </c>
      <c r="D74" s="221"/>
      <c r="E74" s="221"/>
      <c r="F74" s="221"/>
      <c r="G74" s="222"/>
      <c r="L74" s="179" t="s">
        <v>186</v>
      </c>
      <c r="O74" s="170">
        <v>3</v>
      </c>
    </row>
    <row r="75" spans="1:15" ht="12.75">
      <c r="A75" s="177"/>
      <c r="B75" s="178"/>
      <c r="C75" s="220"/>
      <c r="D75" s="221"/>
      <c r="E75" s="221"/>
      <c r="F75" s="221"/>
      <c r="G75" s="222"/>
      <c r="L75" s="179"/>
      <c r="O75" s="170">
        <v>3</v>
      </c>
    </row>
    <row r="76" spans="1:15" ht="12.75">
      <c r="A76" s="177"/>
      <c r="B76" s="178"/>
      <c r="C76" s="220" t="s">
        <v>184</v>
      </c>
      <c r="D76" s="221"/>
      <c r="E76" s="221"/>
      <c r="F76" s="221"/>
      <c r="G76" s="222"/>
      <c r="L76" s="179" t="s">
        <v>184</v>
      </c>
      <c r="O76" s="170">
        <v>3</v>
      </c>
    </row>
    <row r="77" spans="1:15" ht="12.75">
      <c r="A77" s="177"/>
      <c r="B77" s="178"/>
      <c r="C77" s="220" t="s">
        <v>187</v>
      </c>
      <c r="D77" s="221"/>
      <c r="E77" s="221"/>
      <c r="F77" s="221"/>
      <c r="G77" s="222"/>
      <c r="L77" s="179" t="s">
        <v>187</v>
      </c>
      <c r="O77" s="170">
        <v>3</v>
      </c>
    </row>
    <row r="78" spans="1:15" ht="12.75">
      <c r="A78" s="177"/>
      <c r="B78" s="178"/>
      <c r="C78" s="220" t="s">
        <v>188</v>
      </c>
      <c r="D78" s="221"/>
      <c r="E78" s="221"/>
      <c r="F78" s="221"/>
      <c r="G78" s="222"/>
      <c r="L78" s="179" t="s">
        <v>188</v>
      </c>
      <c r="O78" s="170">
        <v>3</v>
      </c>
    </row>
    <row r="79" spans="1:15" ht="12.75">
      <c r="A79" s="177"/>
      <c r="B79" s="178"/>
      <c r="C79" s="220"/>
      <c r="D79" s="221"/>
      <c r="E79" s="221"/>
      <c r="F79" s="221"/>
      <c r="G79" s="222"/>
      <c r="L79" s="179"/>
      <c r="O79" s="170">
        <v>3</v>
      </c>
    </row>
    <row r="80" spans="1:15" ht="12.75">
      <c r="A80" s="177"/>
      <c r="B80" s="178"/>
      <c r="C80" s="220" t="s">
        <v>189</v>
      </c>
      <c r="D80" s="221"/>
      <c r="E80" s="221"/>
      <c r="F80" s="221"/>
      <c r="G80" s="222"/>
      <c r="L80" s="179" t="s">
        <v>189</v>
      </c>
      <c r="O80" s="170">
        <v>3</v>
      </c>
    </row>
    <row r="81" spans="1:15" ht="12.75">
      <c r="A81" s="177"/>
      <c r="B81" s="178"/>
      <c r="C81" s="220" t="s">
        <v>190</v>
      </c>
      <c r="D81" s="221"/>
      <c r="E81" s="221"/>
      <c r="F81" s="221"/>
      <c r="G81" s="222"/>
      <c r="L81" s="179" t="s">
        <v>190</v>
      </c>
      <c r="O81" s="170">
        <v>3</v>
      </c>
    </row>
    <row r="82" spans="1:15" ht="12.75">
      <c r="A82" s="177"/>
      <c r="B82" s="178"/>
      <c r="C82" s="220" t="s">
        <v>182</v>
      </c>
      <c r="D82" s="221"/>
      <c r="E82" s="221"/>
      <c r="F82" s="221"/>
      <c r="G82" s="222"/>
      <c r="L82" s="179" t="s">
        <v>182</v>
      </c>
      <c r="O82" s="170">
        <v>3</v>
      </c>
    </row>
    <row r="83" spans="1:15" ht="12.75">
      <c r="A83" s="177"/>
      <c r="B83" s="178"/>
      <c r="C83" s="220"/>
      <c r="D83" s="221"/>
      <c r="E83" s="221"/>
      <c r="F83" s="221"/>
      <c r="G83" s="222"/>
      <c r="L83" s="179"/>
      <c r="O83" s="170">
        <v>3</v>
      </c>
    </row>
    <row r="84" spans="1:104" ht="22.5">
      <c r="A84" s="171">
        <v>37</v>
      </c>
      <c r="B84" s="172" t="s">
        <v>191</v>
      </c>
      <c r="C84" s="173" t="s">
        <v>192</v>
      </c>
      <c r="D84" s="174" t="s">
        <v>92</v>
      </c>
      <c r="E84" s="175">
        <v>72</v>
      </c>
      <c r="F84" s="175"/>
      <c r="G84" s="176">
        <f>E84*F84</f>
        <v>0</v>
      </c>
      <c r="O84" s="170">
        <v>2</v>
      </c>
      <c r="AA84" s="146">
        <v>1</v>
      </c>
      <c r="AB84" s="146">
        <v>7</v>
      </c>
      <c r="AC84" s="146">
        <v>7</v>
      </c>
      <c r="AZ84" s="146">
        <v>2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0">
        <v>1</v>
      </c>
      <c r="CB84" s="170">
        <v>7</v>
      </c>
      <c r="CZ84" s="146">
        <v>0</v>
      </c>
    </row>
    <row r="85" spans="1:104" ht="12.75">
      <c r="A85" s="171">
        <v>38</v>
      </c>
      <c r="B85" s="172" t="s">
        <v>193</v>
      </c>
      <c r="C85" s="173" t="s">
        <v>194</v>
      </c>
      <c r="D85" s="174" t="s">
        <v>92</v>
      </c>
      <c r="E85" s="175">
        <v>33</v>
      </c>
      <c r="F85" s="175"/>
      <c r="G85" s="176">
        <f>E85*F85</f>
        <v>0</v>
      </c>
      <c r="O85" s="170">
        <v>2</v>
      </c>
      <c r="AA85" s="146">
        <v>1</v>
      </c>
      <c r="AB85" s="146">
        <v>7</v>
      </c>
      <c r="AC85" s="146">
        <v>7</v>
      </c>
      <c r="AZ85" s="146">
        <v>2</v>
      </c>
      <c r="BA85" s="146">
        <f>IF(AZ85=1,G85,0)</f>
        <v>0</v>
      </c>
      <c r="BB85" s="146">
        <f>IF(AZ85=2,G85,0)</f>
        <v>0</v>
      </c>
      <c r="BC85" s="146">
        <f>IF(AZ85=3,G85,0)</f>
        <v>0</v>
      </c>
      <c r="BD85" s="146">
        <f>IF(AZ85=4,G85,0)</f>
        <v>0</v>
      </c>
      <c r="BE85" s="146">
        <f>IF(AZ85=5,G85,0)</f>
        <v>0</v>
      </c>
      <c r="CA85" s="170">
        <v>1</v>
      </c>
      <c r="CB85" s="170">
        <v>7</v>
      </c>
      <c r="CZ85" s="146">
        <v>0</v>
      </c>
    </row>
    <row r="86" spans="1:57" ht="12.75">
      <c r="A86" s="180"/>
      <c r="B86" s="181" t="s">
        <v>75</v>
      </c>
      <c r="C86" s="182" t="str">
        <f>CONCATENATE(B62," ",C62)</f>
        <v>783 Nátěry</v>
      </c>
      <c r="D86" s="183"/>
      <c r="E86" s="184"/>
      <c r="F86" s="185"/>
      <c r="G86" s="186">
        <f>SUM(G62:G85)</f>
        <v>0</v>
      </c>
      <c r="O86" s="170">
        <v>4</v>
      </c>
      <c r="BA86" s="187">
        <f>SUM(BA62:BA85)</f>
        <v>0</v>
      </c>
      <c r="BB86" s="187">
        <f>SUM(BB62:BB85)</f>
        <v>0</v>
      </c>
      <c r="BC86" s="187">
        <f>SUM(BC62:BC85)</f>
        <v>0</v>
      </c>
      <c r="BD86" s="187">
        <f>SUM(BD62:BD85)</f>
        <v>0</v>
      </c>
      <c r="BE86" s="187">
        <f>SUM(BE62:BE85)</f>
        <v>0</v>
      </c>
    </row>
    <row r="87" spans="1:15" ht="12.75">
      <c r="A87" s="163" t="s">
        <v>73</v>
      </c>
      <c r="B87" s="164" t="s">
        <v>195</v>
      </c>
      <c r="C87" s="165" t="s">
        <v>196</v>
      </c>
      <c r="D87" s="166"/>
      <c r="E87" s="167"/>
      <c r="F87" s="167"/>
      <c r="G87" s="168"/>
      <c r="H87" s="169"/>
      <c r="I87" s="169"/>
      <c r="O87" s="170">
        <v>1</v>
      </c>
    </row>
    <row r="88" spans="1:104" ht="12.75">
      <c r="A88" s="171">
        <v>39</v>
      </c>
      <c r="B88" s="172" t="s">
        <v>197</v>
      </c>
      <c r="C88" s="173" t="s">
        <v>198</v>
      </c>
      <c r="D88" s="174" t="s">
        <v>89</v>
      </c>
      <c r="E88" s="175">
        <v>22</v>
      </c>
      <c r="F88" s="175"/>
      <c r="G88" s="176">
        <f>E88*F88</f>
        <v>0</v>
      </c>
      <c r="O88" s="170">
        <v>2</v>
      </c>
      <c r="AA88" s="146">
        <v>1</v>
      </c>
      <c r="AB88" s="146">
        <v>0</v>
      </c>
      <c r="AC88" s="146">
        <v>0</v>
      </c>
      <c r="AZ88" s="146">
        <v>2</v>
      </c>
      <c r="BA88" s="146">
        <f>IF(AZ88=1,G88,0)</f>
        <v>0</v>
      </c>
      <c r="BB88" s="146">
        <f>IF(AZ88=2,G88,0)</f>
        <v>0</v>
      </c>
      <c r="BC88" s="146">
        <f>IF(AZ88=3,G88,0)</f>
        <v>0</v>
      </c>
      <c r="BD88" s="146">
        <f>IF(AZ88=4,G88,0)</f>
        <v>0</v>
      </c>
      <c r="BE88" s="146">
        <f>IF(AZ88=5,G88,0)</f>
        <v>0</v>
      </c>
      <c r="CA88" s="170">
        <v>1</v>
      </c>
      <c r="CB88" s="170">
        <v>0</v>
      </c>
      <c r="CZ88" s="146">
        <v>0</v>
      </c>
    </row>
    <row r="89" spans="1:104" ht="22.5">
      <c r="A89" s="171">
        <v>40</v>
      </c>
      <c r="B89" s="172" t="s">
        <v>199</v>
      </c>
      <c r="C89" s="173" t="s">
        <v>200</v>
      </c>
      <c r="D89" s="174" t="s">
        <v>89</v>
      </c>
      <c r="E89" s="175">
        <v>22</v>
      </c>
      <c r="F89" s="175"/>
      <c r="G89" s="176">
        <f>E89*F89</f>
        <v>0</v>
      </c>
      <c r="O89" s="170">
        <v>2</v>
      </c>
      <c r="AA89" s="146">
        <v>1</v>
      </c>
      <c r="AB89" s="146">
        <v>7</v>
      </c>
      <c r="AC89" s="146">
        <v>7</v>
      </c>
      <c r="AZ89" s="146">
        <v>2</v>
      </c>
      <c r="BA89" s="146">
        <f>IF(AZ89=1,G89,0)</f>
        <v>0</v>
      </c>
      <c r="BB89" s="146">
        <f>IF(AZ89=2,G89,0)</f>
        <v>0</v>
      </c>
      <c r="BC89" s="146">
        <f>IF(AZ89=3,G89,0)</f>
        <v>0</v>
      </c>
      <c r="BD89" s="146">
        <f>IF(AZ89=4,G89,0)</f>
        <v>0</v>
      </c>
      <c r="BE89" s="146">
        <f>IF(AZ89=5,G89,0)</f>
        <v>0</v>
      </c>
      <c r="CA89" s="170">
        <v>1</v>
      </c>
      <c r="CB89" s="170">
        <v>7</v>
      </c>
      <c r="CZ89" s="146">
        <v>0.00029</v>
      </c>
    </row>
    <row r="90" spans="1:57" ht="12.75">
      <c r="A90" s="180"/>
      <c r="B90" s="181" t="s">
        <v>75</v>
      </c>
      <c r="C90" s="182" t="str">
        <f>CONCATENATE(B87," ",C87)</f>
        <v>784 Malby</v>
      </c>
      <c r="D90" s="183"/>
      <c r="E90" s="184"/>
      <c r="F90" s="185"/>
      <c r="G90" s="186">
        <f>SUM(G87:G89)</f>
        <v>0</v>
      </c>
      <c r="O90" s="170">
        <v>4</v>
      </c>
      <c r="BA90" s="187">
        <f>SUM(BA87:BA89)</f>
        <v>0</v>
      </c>
      <c r="BB90" s="187">
        <f>SUM(BB87:BB89)</f>
        <v>0</v>
      </c>
      <c r="BC90" s="187">
        <f>SUM(BC87:BC89)</f>
        <v>0</v>
      </c>
      <c r="BD90" s="187">
        <f>SUM(BD87:BD89)</f>
        <v>0</v>
      </c>
      <c r="BE90" s="187">
        <f>SUM(BE87:BE89)</f>
        <v>0</v>
      </c>
    </row>
    <row r="91" spans="1:15" ht="12.75">
      <c r="A91" s="163" t="s">
        <v>73</v>
      </c>
      <c r="B91" s="164" t="s">
        <v>201</v>
      </c>
      <c r="C91" s="165" t="s">
        <v>202</v>
      </c>
      <c r="D91" s="166"/>
      <c r="E91" s="167"/>
      <c r="F91" s="167"/>
      <c r="G91" s="168"/>
      <c r="H91" s="169"/>
      <c r="I91" s="169"/>
      <c r="O91" s="170">
        <v>1</v>
      </c>
    </row>
    <row r="92" spans="1:104" ht="12.75">
      <c r="A92" s="171">
        <v>41</v>
      </c>
      <c r="B92" s="172" t="s">
        <v>203</v>
      </c>
      <c r="C92" s="173" t="s">
        <v>204</v>
      </c>
      <c r="D92" s="174" t="s">
        <v>136</v>
      </c>
      <c r="E92" s="175">
        <v>12.826</v>
      </c>
      <c r="F92" s="175"/>
      <c r="G92" s="176">
        <f>E92*F92</f>
        <v>0</v>
      </c>
      <c r="O92" s="170">
        <v>2</v>
      </c>
      <c r="AA92" s="146">
        <v>8</v>
      </c>
      <c r="AB92" s="146">
        <v>0</v>
      </c>
      <c r="AC92" s="146">
        <v>3</v>
      </c>
      <c r="AZ92" s="146">
        <v>1</v>
      </c>
      <c r="BA92" s="146">
        <f>IF(AZ92=1,G92,0)</f>
        <v>0</v>
      </c>
      <c r="BB92" s="146">
        <f>IF(AZ92=2,G92,0)</f>
        <v>0</v>
      </c>
      <c r="BC92" s="146">
        <f>IF(AZ92=3,G92,0)</f>
        <v>0</v>
      </c>
      <c r="BD92" s="146">
        <f>IF(AZ92=4,G92,0)</f>
        <v>0</v>
      </c>
      <c r="BE92" s="146">
        <f>IF(AZ92=5,G92,0)</f>
        <v>0</v>
      </c>
      <c r="CA92" s="170">
        <v>8</v>
      </c>
      <c r="CB92" s="170">
        <v>0</v>
      </c>
      <c r="CZ92" s="146">
        <v>0</v>
      </c>
    </row>
    <row r="93" spans="1:104" ht="12.75">
      <c r="A93" s="171">
        <v>42</v>
      </c>
      <c r="B93" s="172" t="s">
        <v>205</v>
      </c>
      <c r="C93" s="173" t="s">
        <v>206</v>
      </c>
      <c r="D93" s="174" t="s">
        <v>136</v>
      </c>
      <c r="E93" s="175">
        <v>1.166</v>
      </c>
      <c r="F93" s="175"/>
      <c r="G93" s="176">
        <f>E93*F93</f>
        <v>0</v>
      </c>
      <c r="O93" s="170">
        <v>2</v>
      </c>
      <c r="AA93" s="146">
        <v>8</v>
      </c>
      <c r="AB93" s="146">
        <v>1</v>
      </c>
      <c r="AC93" s="146">
        <v>3</v>
      </c>
      <c r="AZ93" s="146">
        <v>1</v>
      </c>
      <c r="BA93" s="146">
        <f>IF(AZ93=1,G93,0)</f>
        <v>0</v>
      </c>
      <c r="BB93" s="146">
        <f>IF(AZ93=2,G93,0)</f>
        <v>0</v>
      </c>
      <c r="BC93" s="146">
        <f>IF(AZ93=3,G93,0)</f>
        <v>0</v>
      </c>
      <c r="BD93" s="146">
        <f>IF(AZ93=4,G93,0)</f>
        <v>0</v>
      </c>
      <c r="BE93" s="146">
        <f>IF(AZ93=5,G93,0)</f>
        <v>0</v>
      </c>
      <c r="CA93" s="170">
        <v>8</v>
      </c>
      <c r="CB93" s="170">
        <v>1</v>
      </c>
      <c r="CZ93" s="146">
        <v>0</v>
      </c>
    </row>
    <row r="94" spans="1:104" ht="12.75">
      <c r="A94" s="171">
        <v>43</v>
      </c>
      <c r="B94" s="172" t="s">
        <v>207</v>
      </c>
      <c r="C94" s="173" t="s">
        <v>208</v>
      </c>
      <c r="D94" s="174" t="s">
        <v>136</v>
      </c>
      <c r="E94" s="175">
        <v>1.166</v>
      </c>
      <c r="F94" s="175"/>
      <c r="G94" s="176">
        <f>E94*F94</f>
        <v>0</v>
      </c>
      <c r="O94" s="170">
        <v>2</v>
      </c>
      <c r="AA94" s="146">
        <v>8</v>
      </c>
      <c r="AB94" s="146">
        <v>1</v>
      </c>
      <c r="AC94" s="146">
        <v>3</v>
      </c>
      <c r="AZ94" s="146">
        <v>1</v>
      </c>
      <c r="BA94" s="146">
        <f>IF(AZ94=1,G94,0)</f>
        <v>0</v>
      </c>
      <c r="BB94" s="146">
        <f>IF(AZ94=2,G94,0)</f>
        <v>0</v>
      </c>
      <c r="BC94" s="146">
        <f>IF(AZ94=3,G94,0)</f>
        <v>0</v>
      </c>
      <c r="BD94" s="146">
        <f>IF(AZ94=4,G94,0)</f>
        <v>0</v>
      </c>
      <c r="BE94" s="146">
        <f>IF(AZ94=5,G94,0)</f>
        <v>0</v>
      </c>
      <c r="CA94" s="170">
        <v>8</v>
      </c>
      <c r="CB94" s="170">
        <v>1</v>
      </c>
      <c r="CZ94" s="146">
        <v>0</v>
      </c>
    </row>
    <row r="95" spans="1:104" ht="12.75">
      <c r="A95" s="171">
        <v>44</v>
      </c>
      <c r="B95" s="172" t="s">
        <v>209</v>
      </c>
      <c r="C95" s="173" t="s">
        <v>210</v>
      </c>
      <c r="D95" s="174" t="s">
        <v>136</v>
      </c>
      <c r="E95" s="175">
        <v>1.166</v>
      </c>
      <c r="F95" s="175"/>
      <c r="G95" s="176">
        <f>E95*F95</f>
        <v>0</v>
      </c>
      <c r="O95" s="170">
        <v>2</v>
      </c>
      <c r="AA95" s="146">
        <v>8</v>
      </c>
      <c r="AB95" s="146">
        <v>0</v>
      </c>
      <c r="AC95" s="146">
        <v>3</v>
      </c>
      <c r="AZ95" s="146">
        <v>1</v>
      </c>
      <c r="BA95" s="146">
        <f>IF(AZ95=1,G95,0)</f>
        <v>0</v>
      </c>
      <c r="BB95" s="146">
        <f>IF(AZ95=2,G95,0)</f>
        <v>0</v>
      </c>
      <c r="BC95" s="146">
        <f>IF(AZ95=3,G95,0)</f>
        <v>0</v>
      </c>
      <c r="BD95" s="146">
        <f>IF(AZ95=4,G95,0)</f>
        <v>0</v>
      </c>
      <c r="BE95" s="146">
        <f>IF(AZ95=5,G95,0)</f>
        <v>0</v>
      </c>
      <c r="CA95" s="170">
        <v>8</v>
      </c>
      <c r="CB95" s="170">
        <v>0</v>
      </c>
      <c r="CZ95" s="146">
        <v>0</v>
      </c>
    </row>
    <row r="96" spans="1:57" ht="12.75">
      <c r="A96" s="180"/>
      <c r="B96" s="181" t="s">
        <v>75</v>
      </c>
      <c r="C96" s="182" t="str">
        <f>CONCATENATE(B91," ",C91)</f>
        <v>997 Přesun sutě</v>
      </c>
      <c r="D96" s="183"/>
      <c r="E96" s="184"/>
      <c r="F96" s="185"/>
      <c r="G96" s="186">
        <f>SUM(G91:G95)</f>
        <v>0</v>
      </c>
      <c r="O96" s="170">
        <v>4</v>
      </c>
      <c r="BA96" s="187">
        <f>SUM(BA91:BA95)</f>
        <v>0</v>
      </c>
      <c r="BB96" s="187">
        <f>SUM(BB91:BB95)</f>
        <v>0</v>
      </c>
      <c r="BC96" s="187">
        <f>SUM(BC91:BC95)</f>
        <v>0</v>
      </c>
      <c r="BD96" s="187">
        <f>SUM(BD91:BD95)</f>
        <v>0</v>
      </c>
      <c r="BE96" s="187">
        <f>SUM(BE91:BE95)</f>
        <v>0</v>
      </c>
    </row>
    <row r="97" ht="12.75">
      <c r="E97" s="146"/>
    </row>
    <row r="98" ht="12.75">
      <c r="E98" s="146"/>
    </row>
    <row r="99" ht="12.75">
      <c r="E99" s="146"/>
    </row>
    <row r="100" ht="12.75">
      <c r="E100" s="146"/>
    </row>
    <row r="101" ht="12.75">
      <c r="E101" s="146"/>
    </row>
    <row r="102" ht="12.75">
      <c r="E102" s="146"/>
    </row>
    <row r="103" ht="12.75">
      <c r="E103" s="146"/>
    </row>
    <row r="104" ht="12.75">
      <c r="E104" s="146"/>
    </row>
    <row r="105" ht="12.75">
      <c r="E105" s="146"/>
    </row>
    <row r="106" ht="12.75">
      <c r="E106" s="146"/>
    </row>
    <row r="107" ht="12.75">
      <c r="E107" s="146"/>
    </row>
    <row r="108" ht="12.75">
      <c r="E108" s="146"/>
    </row>
    <row r="109" ht="12.75">
      <c r="E109" s="146"/>
    </row>
    <row r="110" ht="12.75">
      <c r="E110" s="146"/>
    </row>
    <row r="111" ht="12.75">
      <c r="E111" s="146"/>
    </row>
    <row r="112" ht="12.75">
      <c r="E112" s="146"/>
    </row>
    <row r="113" ht="12.75">
      <c r="E113" s="146"/>
    </row>
    <row r="114" ht="12.75">
      <c r="E114" s="146"/>
    </row>
    <row r="115" ht="12.75">
      <c r="E115" s="146"/>
    </row>
    <row r="116" ht="12.75">
      <c r="E116" s="146"/>
    </row>
    <row r="117" ht="12.75">
      <c r="E117" s="146"/>
    </row>
    <row r="118" ht="12.75">
      <c r="E118" s="146"/>
    </row>
    <row r="119" ht="12.75">
      <c r="E119" s="146"/>
    </row>
    <row r="120" spans="1:7" ht="12.75">
      <c r="A120" s="188"/>
      <c r="B120" s="188"/>
      <c r="C120" s="188"/>
      <c r="D120" s="188"/>
      <c r="E120" s="188"/>
      <c r="F120" s="188"/>
      <c r="G120" s="188"/>
    </row>
    <row r="121" spans="1:7" ht="12.75">
      <c r="A121" s="188"/>
      <c r="B121" s="188"/>
      <c r="C121" s="188"/>
      <c r="D121" s="188"/>
      <c r="E121" s="188"/>
      <c r="F121" s="188"/>
      <c r="G121" s="188"/>
    </row>
    <row r="122" spans="1:7" ht="12.75">
      <c r="A122" s="188"/>
      <c r="B122" s="188"/>
      <c r="C122" s="188"/>
      <c r="D122" s="188"/>
      <c r="E122" s="188"/>
      <c r="F122" s="188"/>
      <c r="G122" s="188"/>
    </row>
    <row r="123" spans="1:7" ht="12.75">
      <c r="A123" s="188"/>
      <c r="B123" s="188"/>
      <c r="C123" s="188"/>
      <c r="D123" s="188"/>
      <c r="E123" s="188"/>
      <c r="F123" s="188"/>
      <c r="G123" s="188"/>
    </row>
    <row r="124" ht="12.75">
      <c r="E124" s="146"/>
    </row>
    <row r="125" ht="12.75">
      <c r="E125" s="146"/>
    </row>
    <row r="126" ht="12.75">
      <c r="E126" s="146"/>
    </row>
    <row r="127" ht="12.75">
      <c r="E127" s="146"/>
    </row>
    <row r="128" ht="12.75">
      <c r="E128" s="146"/>
    </row>
    <row r="129" ht="12.75">
      <c r="E129" s="146"/>
    </row>
    <row r="130" ht="12.75">
      <c r="E130" s="146"/>
    </row>
    <row r="131" ht="12.75">
      <c r="E131" s="146"/>
    </row>
    <row r="132" ht="12.75">
      <c r="E132" s="146"/>
    </row>
    <row r="133" ht="12.75">
      <c r="E133" s="146"/>
    </row>
    <row r="134" ht="12.75">
      <c r="E134" s="146"/>
    </row>
    <row r="135" ht="12.75">
      <c r="E135" s="146"/>
    </row>
    <row r="136" ht="12.75">
      <c r="E136" s="146"/>
    </row>
    <row r="137" ht="12.75">
      <c r="E137" s="146"/>
    </row>
    <row r="138" ht="12.75">
      <c r="E138" s="146"/>
    </row>
    <row r="139" ht="12.75">
      <c r="E139" s="146"/>
    </row>
    <row r="140" ht="12.75">
      <c r="E140" s="146"/>
    </row>
    <row r="141" ht="12.75">
      <c r="E141" s="146"/>
    </row>
    <row r="142" ht="12.75">
      <c r="E142" s="146"/>
    </row>
    <row r="143" ht="12.75">
      <c r="E143" s="146"/>
    </row>
    <row r="144" ht="12.75">
      <c r="E144" s="146"/>
    </row>
    <row r="145" ht="12.75">
      <c r="E145" s="146"/>
    </row>
    <row r="146" ht="12.75">
      <c r="E146" s="146"/>
    </row>
    <row r="147" ht="12.75">
      <c r="E147" s="146"/>
    </row>
    <row r="148" ht="12.75">
      <c r="E148" s="146"/>
    </row>
    <row r="149" ht="12.75">
      <c r="E149" s="146"/>
    </row>
    <row r="150" ht="12.75">
      <c r="E150" s="146"/>
    </row>
    <row r="151" ht="12.75">
      <c r="E151" s="146"/>
    </row>
    <row r="152" ht="12.75">
      <c r="E152" s="146"/>
    </row>
    <row r="153" ht="12.75">
      <c r="E153" s="146"/>
    </row>
    <row r="154" ht="12.75">
      <c r="E154" s="146"/>
    </row>
    <row r="155" spans="1:2" ht="12.75">
      <c r="A155" s="189"/>
      <c r="B155" s="189"/>
    </row>
    <row r="156" spans="1:7" ht="12.75">
      <c r="A156" s="188"/>
      <c r="B156" s="188"/>
      <c r="C156" s="191"/>
      <c r="D156" s="191"/>
      <c r="E156" s="192"/>
      <c r="F156" s="191"/>
      <c r="G156" s="193"/>
    </row>
    <row r="157" spans="1:7" ht="12.75">
      <c r="A157" s="194"/>
      <c r="B157" s="194"/>
      <c r="C157" s="188"/>
      <c r="D157" s="188"/>
      <c r="E157" s="195"/>
      <c r="F157" s="188"/>
      <c r="G157" s="188"/>
    </row>
    <row r="158" spans="1:7" ht="12.75">
      <c r="A158" s="188"/>
      <c r="B158" s="188"/>
      <c r="C158" s="188"/>
      <c r="D158" s="188"/>
      <c r="E158" s="195"/>
      <c r="F158" s="188"/>
      <c r="G158" s="188"/>
    </row>
    <row r="159" spans="1:7" ht="12.75">
      <c r="A159" s="188"/>
      <c r="B159" s="188"/>
      <c r="C159" s="188"/>
      <c r="D159" s="188"/>
      <c r="E159" s="195"/>
      <c r="F159" s="188"/>
      <c r="G159" s="188"/>
    </row>
    <row r="160" spans="1:7" ht="12.75">
      <c r="A160" s="188"/>
      <c r="B160" s="188"/>
      <c r="C160" s="188"/>
      <c r="D160" s="188"/>
      <c r="E160" s="195"/>
      <c r="F160" s="188"/>
      <c r="G160" s="188"/>
    </row>
    <row r="161" spans="1:7" ht="12.75">
      <c r="A161" s="188"/>
      <c r="B161" s="188"/>
      <c r="C161" s="188"/>
      <c r="D161" s="188"/>
      <c r="E161" s="195"/>
      <c r="F161" s="188"/>
      <c r="G161" s="188"/>
    </row>
    <row r="162" spans="1:7" ht="12.75">
      <c r="A162" s="188"/>
      <c r="B162" s="188"/>
      <c r="C162" s="188"/>
      <c r="D162" s="188"/>
      <c r="E162" s="195"/>
      <c r="F162" s="188"/>
      <c r="G162" s="188"/>
    </row>
    <row r="163" spans="1:7" ht="12.75">
      <c r="A163" s="188"/>
      <c r="B163" s="188"/>
      <c r="C163" s="188"/>
      <c r="D163" s="188"/>
      <c r="E163" s="195"/>
      <c r="F163" s="188"/>
      <c r="G163" s="188"/>
    </row>
    <row r="164" spans="1:7" ht="12.75">
      <c r="A164" s="188"/>
      <c r="B164" s="188"/>
      <c r="C164" s="188"/>
      <c r="D164" s="188"/>
      <c r="E164" s="195"/>
      <c r="F164" s="188"/>
      <c r="G164" s="188"/>
    </row>
    <row r="165" spans="1:7" ht="12.75">
      <c r="A165" s="188"/>
      <c r="B165" s="188"/>
      <c r="C165" s="188"/>
      <c r="D165" s="188"/>
      <c r="E165" s="195"/>
      <c r="F165" s="188"/>
      <c r="G165" s="188"/>
    </row>
    <row r="166" spans="1:7" ht="12.75">
      <c r="A166" s="188"/>
      <c r="B166" s="188"/>
      <c r="C166" s="188"/>
      <c r="D166" s="188"/>
      <c r="E166" s="195"/>
      <c r="F166" s="188"/>
      <c r="G166" s="188"/>
    </row>
    <row r="167" spans="1:7" ht="12.75">
      <c r="A167" s="188"/>
      <c r="B167" s="188"/>
      <c r="C167" s="188"/>
      <c r="D167" s="188"/>
      <c r="E167" s="195"/>
      <c r="F167" s="188"/>
      <c r="G167" s="188"/>
    </row>
    <row r="168" spans="1:7" ht="12.75">
      <c r="A168" s="188"/>
      <c r="B168" s="188"/>
      <c r="C168" s="188"/>
      <c r="D168" s="188"/>
      <c r="E168" s="195"/>
      <c r="F168" s="188"/>
      <c r="G168" s="188"/>
    </row>
    <row r="169" spans="1:7" ht="12.75">
      <c r="A169" s="188"/>
      <c r="B169" s="188"/>
      <c r="C169" s="188"/>
      <c r="D169" s="188"/>
      <c r="E169" s="195"/>
      <c r="F169" s="188"/>
      <c r="G169" s="188"/>
    </row>
  </sheetData>
  <mergeCells count="24">
    <mergeCell ref="C83:G83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69:G69"/>
    <mergeCell ref="C70:G70"/>
    <mergeCell ref="C71:G71"/>
    <mergeCell ref="A1:G1"/>
    <mergeCell ref="A3:B3"/>
    <mergeCell ref="A4:B4"/>
    <mergeCell ref="E4:G4"/>
    <mergeCell ref="C64:G64"/>
    <mergeCell ref="C65:G65"/>
    <mergeCell ref="C66:G66"/>
    <mergeCell ref="C67:G67"/>
    <mergeCell ref="C68:G68"/>
  </mergeCells>
  <printOptions horizontalCentered="1"/>
  <pageMargins left="0.3937007874015748" right="0.3937007874015748" top="0.3937007874015748" bottom="0.3937007874015748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rozpocty</dc:creator>
  <cp:keywords/>
  <dc:description/>
  <cp:lastModifiedBy>Ing. Hana Sošková</cp:lastModifiedBy>
  <cp:lastPrinted>2020-05-04T10:47:01Z</cp:lastPrinted>
  <dcterms:created xsi:type="dcterms:W3CDTF">2020-05-04T09:29:17Z</dcterms:created>
  <dcterms:modified xsi:type="dcterms:W3CDTF">2020-05-05T11:52:53Z</dcterms:modified>
  <cp:category/>
  <cp:version/>
  <cp:contentType/>
  <cp:contentStatus/>
</cp:coreProperties>
</file>