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Stavební část" sheetId="2" r:id="rId2"/>
    <sheet name="B - VRN" sheetId="3" r:id="rId3"/>
  </sheets>
  <definedNames>
    <definedName name="_xlnm.Print_Area" localSheetId="0">'Rekapitulace stavby'!$D$4:$AO$76,'Rekapitulace stavby'!$C$82:$AQ$97</definedName>
    <definedName name="_xlnm._FilterDatabase" localSheetId="1" hidden="1">'A - Stavební část'!$C$130:$K$525</definedName>
    <definedName name="_xlnm.Print_Area" localSheetId="1">'A - Stavební část'!$C$82:$J$112,'A - Stavební část'!$C$118:$K$525</definedName>
    <definedName name="_xlnm._FilterDatabase" localSheetId="2" hidden="1">'B - VRN'!$C$116:$K$149</definedName>
    <definedName name="_xlnm.Print_Area" localSheetId="2">'B - VRN'!$C$82:$J$98,'B - VRN'!$C$104:$K$149</definedName>
    <definedName name="_xlnm.Print_Titles" localSheetId="0">'Rekapitulace stavby'!$92:$92</definedName>
    <definedName name="_xlnm.Print_Titles" localSheetId="1">'A - Stavební část'!$130:$130</definedName>
    <definedName name="_xlnm.Print_Titles" localSheetId="2">'B - VRN'!$116:$116</definedName>
  </definedNames>
  <calcPr fullCalcOnLoad="1"/>
</workbook>
</file>

<file path=xl/sharedStrings.xml><?xml version="1.0" encoding="utf-8"?>
<sst xmlns="http://schemas.openxmlformats.org/spreadsheetml/2006/main" count="4955" uniqueCount="781">
  <si>
    <t>Export Komplet</t>
  </si>
  <si>
    <t/>
  </si>
  <si>
    <t>2.0</t>
  </si>
  <si>
    <t>ZAMOK</t>
  </si>
  <si>
    <t>False</t>
  </si>
  <si>
    <t>{7cc3657e-bd67-41a1-b7b0-fa7af72c91cf}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</si>
  <si>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</si>
  <si>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</si>
  <si>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</si>
  <si>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</si>
  <si>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</si>
  <si>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</si>
  <si>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</si>
  <si>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</si>
  <si>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TV19-044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</si>
  <si>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</si>
  <si>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</si>
  <si>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B1906 Výměna střešní krytiny objektu ZŠ, č.p.1589, ul.PKH v Litvínově - II.etapa - tělocvična</t>
  </si>
  <si>
    <t>KSO:</t>
  </si>
  <si>
    <t>801 32</t>
  </si>
  <si>
    <t>CC-CZ:</t>
  </si>
  <si>
    <t>zak.č.9267-25</t>
  </si>
  <si>
    <t>Místo:</t>
  </si>
  <si>
    <t>Litvínov</t>
  </si>
  <si>
    <t>Datum:</t>
  </si>
  <si>
    <t>10. 12. 2019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</si>
  <si>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</si>
  <si>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</si>
  <si>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</si>
  <si>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</si>
  <si>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</si>
  <si>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</si>
  <si>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</si>
  <si>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</si>
  <si>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</si>
  <si>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</si>
  <si>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</si>
  <si>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</si>
  <si>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</si>
  <si>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</si>
  <si>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</si>
  <si>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</si>
  <si>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</si>
  <si>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</si>
  <si>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</si>
  <si>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</si>
  <si>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</si>
  <si>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</si>
  <si>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</si>
  <si>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</si>
  <si>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</si>
  <si>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</si>
  <si>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</si>
  <si>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</si>
  <si>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</si>
  <si>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</si>
  <si>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</si>
  <si>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</si>
  <si>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</si>
  <si>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</si>
  <si>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</si>
  <si>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</si>
  <si>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</si>
  <si>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</si>
  <si>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</si>
  <si>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</si>
  <si>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</si>
  <si>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</si>
  <si>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</si>
  <si>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</si>
  <si>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</si>
  <si>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</si>
  <si>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</si>
  <si>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</si>
  <si>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</si>
  <si>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</si>
  <si>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</si>
  <si>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</si>
  <si>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</si>
  <si>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</si>
  <si>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</si>
  <si>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</si>
  <si>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</si>
  <si>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</si>
  <si>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</si>
  <si>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Stavební část</t>
  </si>
  <si>
    <t>STA</t>
  </si>
  <si>
    <t>1</t>
  </si>
  <si>
    <t>{60432acc-a24a-4109-8aa9-7af1915a4798}</t>
  </si>
  <si>
    <t>2</t>
  </si>
  <si>
    <t>B</t>
  </si>
  <si>
    <t>VRN</t>
  </si>
  <si>
    <t>{0c0832e2-2164-4d5b-bbbd-83f75155528a}</t>
  </si>
  <si>
    <t>KRYCÍ LIST SOUPISU PRACÍ</t>
  </si>
  <si>
    <t>Objekt:</t>
  </si>
  <si>
    <t>A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</si>
  <si>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</si>
  <si>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</si>
  <si>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</si>
  <si>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</si>
  <si>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</si>
  <si>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</si>
  <si>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</si>
  <si>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</si>
  <si>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8 - Trubní vedení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</si>
  <si>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</si>
  <si>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</si>
  <si>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</si>
  <si>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</si>
  <si>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</si>
  <si>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</si>
  <si>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</si>
  <si>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</si>
  <si>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</si>
  <si>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</si>
  <si>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</si>
  <si>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</si>
  <si>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</si>
  <si>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</si>
  <si>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</si>
  <si>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</si>
  <si>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</si>
  <si>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</si>
  <si>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</si>
  <si>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</si>
  <si>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</si>
  <si>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</si>
  <si>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</si>
  <si>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</si>
  <si>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</si>
  <si>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</si>
  <si>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</si>
  <si>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</si>
  <si>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</si>
  <si>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</si>
  <si>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311321511</t>
  </si>
  <si>
    <t>Nosná zeď ze ŽB tř. C 20/25 bez výztuže</t>
  </si>
  <si>
    <t>m3</t>
  </si>
  <si>
    <t>CS ÚRS 2019 02</t>
  </si>
  <si>
    <t>4</t>
  </si>
  <si>
    <t>645909133</t>
  </si>
  <si>
    <t>VV</t>
  </si>
  <si>
    <t>nabetonování a vyrovnání horní plochy atiky</t>
  </si>
  <si>
    <t>0,1*0,32*(14,3*2+24,8*2)</t>
  </si>
  <si>
    <t>2,5*0,05+0,073</t>
  </si>
  <si>
    <t>Součet</t>
  </si>
  <si>
    <t>311351121</t>
  </si>
  <si>
    <t>Zřízení oboustranného bednění nosných nadzákladových zdí</t>
  </si>
  <si>
    <t>m2</t>
  </si>
  <si>
    <t>852200468</t>
  </si>
  <si>
    <t>0,1*(14,3*2+25,8*2)+0,1*(13,3*2+24,8*2)</t>
  </si>
  <si>
    <t>15,64*0,1+0,796</t>
  </si>
  <si>
    <t>311351122</t>
  </si>
  <si>
    <t>Odstranění oboustranného bednění nosných nadzákladových zdí</t>
  </si>
  <si>
    <t>2072872861</t>
  </si>
  <si>
    <t>311362021</t>
  </si>
  <si>
    <t>Výztuž nosných zdí svařovanými sítěmi Kari</t>
  </si>
  <si>
    <t>t</t>
  </si>
  <si>
    <t>-265664331</t>
  </si>
  <si>
    <t>výztužná síť Q188  (3,02 kg/m2)</t>
  </si>
  <si>
    <t>0,32*(14,3*2+24,8*2)*3,02*1,25*1,05*0,001+0,001</t>
  </si>
  <si>
    <t>61</t>
  </si>
  <si>
    <t>Úprava povrchů vnitřních</t>
  </si>
  <si>
    <t>5</t>
  </si>
  <si>
    <t>611321141</t>
  </si>
  <si>
    <t>Vápenocementová omítka štuková dvouvrstvá vnitřních stropů rovných nanášená ručně</t>
  </si>
  <si>
    <t>-567095524</t>
  </si>
  <si>
    <t>nová omítka poškozených míst</t>
  </si>
  <si>
    <t>oprava při napojení svodů stř. vpustí do stávajícího potrubí pod stropem 3x</t>
  </si>
  <si>
    <t>2,0*3</t>
  </si>
  <si>
    <t>oprava při napojení odvětrání kanalizace pod stropem 1x</t>
  </si>
  <si>
    <t>2,0</t>
  </si>
  <si>
    <t>6</t>
  </si>
  <si>
    <t>612321141</t>
  </si>
  <si>
    <t>Vápenocementová omítka štuková dvouvrstvá vnitřních stěn nanášená ručně</t>
  </si>
  <si>
    <t>378441307</t>
  </si>
  <si>
    <t>1,5*3</t>
  </si>
  <si>
    <t>1,5</t>
  </si>
  <si>
    <t>8</t>
  </si>
  <si>
    <t>Trubní vedení</t>
  </si>
  <si>
    <t>7</t>
  </si>
  <si>
    <t>87700010R</t>
  </si>
  <si>
    <t>Revize napojení svodů vpustí do stávajícího potrubí pod stropem + výměna poškozené nebo nevyhovující části potrubí - montáž, dodávka, doprava</t>
  </si>
  <si>
    <t>kus</t>
  </si>
  <si>
    <t>-1839917774</t>
  </si>
  <si>
    <t>87700020R</t>
  </si>
  <si>
    <t>Revize napojení stávajícího potrubí pod stropem do odvětrání kanalizace+výměna části potrubí - montáž, dodávka, doprava</t>
  </si>
  <si>
    <t>-554584253</t>
  </si>
  <si>
    <t>94</t>
  </si>
  <si>
    <t>Lešení a stavební výtahy</t>
  </si>
  <si>
    <t>9</t>
  </si>
  <si>
    <t>949101111</t>
  </si>
  <si>
    <t>Lešení pomocné pro objekty pozemních staveb s lešeňovou podlahou v do 1,9 m zatížení do 150 kg/m2</t>
  </si>
  <si>
    <t>-1892265031</t>
  </si>
  <si>
    <t>vnitřní úpravy</t>
  </si>
  <si>
    <t>10,0</t>
  </si>
  <si>
    <t>10</t>
  </si>
  <si>
    <t>941112111</t>
  </si>
  <si>
    <t>Montáž lešení řadového trubkového lehkého bez podlah zatížení do 200 kg/m2 š do 0,9 m v do 10 m</t>
  </si>
  <si>
    <t>548840560</t>
  </si>
  <si>
    <t>fasádní lešení pro práce na střeše</t>
  </si>
  <si>
    <t>130,0</t>
  </si>
  <si>
    <t>11</t>
  </si>
  <si>
    <t>941112211</t>
  </si>
  <si>
    <t>Příplatek k lešení řadovému trubkovému lehkému bez podlah š 0,9 m v 10m za první a ZKD den použití</t>
  </si>
  <si>
    <t>1563046695</t>
  </si>
  <si>
    <t>předpoklad  45 dní</t>
  </si>
  <si>
    <t>130,0*45</t>
  </si>
  <si>
    <t>12</t>
  </si>
  <si>
    <t>949211111</t>
  </si>
  <si>
    <t>Montáž lešeňové podlahy s příčníky pro trubková lešení v do 10 m</t>
  </si>
  <si>
    <t>-596684834</t>
  </si>
  <si>
    <t>0,9*14,3+0,9*4,0*3</t>
  </si>
  <si>
    <t>23,6*0,2+1,61</t>
  </si>
  <si>
    <t>13</t>
  </si>
  <si>
    <t>949211211</t>
  </si>
  <si>
    <t>Příplatek k lešeňové podlaze s příčníky pro trubková lešení za první a ZKD den použití</t>
  </si>
  <si>
    <t>-574868868</t>
  </si>
  <si>
    <t>30,0*45</t>
  </si>
  <si>
    <t>14</t>
  </si>
  <si>
    <t>944511111</t>
  </si>
  <si>
    <t>Montáž ochranné sítě z textilie z umělých vláken</t>
  </si>
  <si>
    <t>-237754546</t>
  </si>
  <si>
    <t>944511211</t>
  </si>
  <si>
    <t>Příplatek k ochranné síti za první a ZKD den použití</t>
  </si>
  <si>
    <t>-876998487</t>
  </si>
  <si>
    <t>16</t>
  </si>
  <si>
    <t>941112811</t>
  </si>
  <si>
    <t>Demontáž lešení řadového trubkového lehkého bez podlah zatížení do 200 kg/m2 š do 0,9 m v do 10 m</t>
  </si>
  <si>
    <t>-889680831</t>
  </si>
  <si>
    <t>17</t>
  </si>
  <si>
    <t>949211811</t>
  </si>
  <si>
    <t>Demontáž lešeňové podlahy s příčníky pro trubková lešení v do 10 m</t>
  </si>
  <si>
    <t>570740891</t>
  </si>
  <si>
    <t>18</t>
  </si>
  <si>
    <t>944511811</t>
  </si>
  <si>
    <t>Demontáž ochranné sítě z textilie z umělých vláken</t>
  </si>
  <si>
    <t>-1447082400</t>
  </si>
  <si>
    <t>95</t>
  </si>
  <si>
    <t>Různé dokončovací konstrukce a práce pozemních staveb</t>
  </si>
  <si>
    <t>19</t>
  </si>
  <si>
    <t>952902121</t>
  </si>
  <si>
    <t>Čištění budov zametení drsných podlah</t>
  </si>
  <si>
    <t>-938540365</t>
  </si>
  <si>
    <t>po vybourání stávajícího  střešního pláště</t>
  </si>
  <si>
    <t>334,0</t>
  </si>
  <si>
    <t>20</t>
  </si>
  <si>
    <t>952902611</t>
  </si>
  <si>
    <t>Čištění budov vysátí prachu z ostatních ploch</t>
  </si>
  <si>
    <t>444950399</t>
  </si>
  <si>
    <t>po broušení nerovností podkladu pro nový stř.plášť</t>
  </si>
  <si>
    <t>953961211</t>
  </si>
  <si>
    <t>Kotvy chemickou patronou M 8 hl 80 mm do betonu, ŽB nebo kamene s vyvrtáním otvoru</t>
  </si>
  <si>
    <t>252202444</t>
  </si>
  <si>
    <t>nabetonování a vyrovnání horní plochy atiky - propojení s původním zdivem atiky</t>
  </si>
  <si>
    <t>chemickými kotvami ve vzdálenosti cca á=600 mm</t>
  </si>
  <si>
    <t>(14,3/0,6+0,1665)*2</t>
  </si>
  <si>
    <t>(24,8/0,6+0,6665)*2</t>
  </si>
  <si>
    <t>132,0*0,04++0,72</t>
  </si>
  <si>
    <t>22</t>
  </si>
  <si>
    <t>953965111</t>
  </si>
  <si>
    <t>Kotevní šroub pro chemické kotvy M 8 dl 110 mm</t>
  </si>
  <si>
    <t>-2024320069</t>
  </si>
  <si>
    <t>23</t>
  </si>
  <si>
    <t>95572400R</t>
  </si>
  <si>
    <t>Demontáž, oprava a zpětná montáž stávajícího hromosvodu vč. 3 ks jímacích tyčí volně stojících (-tříramenný stojan)+ nový betonový podstavec (systémový prvek)+ všechny další  systémové doplňky, spojovací a kotevní prvky</t>
  </si>
  <si>
    <t>kpl</t>
  </si>
  <si>
    <t>1483319934</t>
  </si>
  <si>
    <t>24</t>
  </si>
  <si>
    <t>95572500R</t>
  </si>
  <si>
    <t>Provizorní napojení jímacího zařízení na stávající uzemnění a zpětné odpojení</t>
  </si>
  <si>
    <t>-1920072613</t>
  </si>
  <si>
    <t>96</t>
  </si>
  <si>
    <t>Bourání konstrukcí</t>
  </si>
  <si>
    <t>25</t>
  </si>
  <si>
    <t>961044111</t>
  </si>
  <si>
    <t>Bourání základů z betonu prostého</t>
  </si>
  <si>
    <t>1272845093</t>
  </si>
  <si>
    <t>základky pod jímacími tyčemi - 3 ks (cca 0,15m3/1 ks )</t>
  </si>
  <si>
    <t>0,15*3</t>
  </si>
  <si>
    <t>26</t>
  </si>
  <si>
    <t>965042131</t>
  </si>
  <si>
    <t>Bourání podkladů pod dlažby nebo mazanin betonových nebo z litého asfaltu tl do 100 mm pl do 4 m2</t>
  </si>
  <si>
    <t>422318180</t>
  </si>
  <si>
    <t>nesoudržná vyrovnávací vrstva atiky pod oplechováním</t>
  </si>
  <si>
    <t>předpoklad prům tl.80 mm - cca 70% horní plochy atiky</t>
  </si>
  <si>
    <t>0,32*(14,3*2+14,8*2)*0,7*0,08+0,057</t>
  </si>
  <si>
    <t>27</t>
  </si>
  <si>
    <t>978015391</t>
  </si>
  <si>
    <t>Otlučení (osekání) vnější vápenné nebo vápenocementové omítky stupně členitosti 1 a 2 do 100%</t>
  </si>
  <si>
    <t>1157752537</t>
  </si>
  <si>
    <t>omítka vnitřní strany atiky</t>
  </si>
  <si>
    <t>0,7*(14,3+24,8)*2+0,26</t>
  </si>
  <si>
    <t>28</t>
  </si>
  <si>
    <t>965046111</t>
  </si>
  <si>
    <t>Broušení stávajících betonových podlah úběr do 3 mm</t>
  </si>
  <si>
    <t>1736717005</t>
  </si>
  <si>
    <t>zbroušení ostrých výčnělků po odstranění stáv. nesoudržných částí pův.asfalt.krytiny</t>
  </si>
  <si>
    <t>dle pol.712300831 mezisoučet B</t>
  </si>
  <si>
    <t>101,0</t>
  </si>
  <si>
    <t>29</t>
  </si>
  <si>
    <t>965046119</t>
  </si>
  <si>
    <t>Příplatek k broušení stávajících betonových podlah za každý další 1 mm úběru</t>
  </si>
  <si>
    <t>1309492441</t>
  </si>
  <si>
    <t>předpoklad 5 mm - pouze na 30% broušené plochy</t>
  </si>
  <si>
    <t>101,0*(5-3)*0,3+0,4</t>
  </si>
  <si>
    <t>30</t>
  </si>
  <si>
    <t>965082933</t>
  </si>
  <si>
    <t>Odstranění násypu pod podlahami nebo ochranného násypu na střechách tl. do 200 mm, plochy přes 2 m2</t>
  </si>
  <si>
    <t>-560589005</t>
  </si>
  <si>
    <t>stávající střecha - spádový kačírek tl.150-250 mm</t>
  </si>
  <si>
    <t>0,2*334,0</t>
  </si>
  <si>
    <t>místa s větší tl.</t>
  </si>
  <si>
    <t>66,8*0,15+0,18</t>
  </si>
  <si>
    <t>31</t>
  </si>
  <si>
    <t>978011191</t>
  </si>
  <si>
    <t>Otlučení (osekání) vnitřní vápenné nebo vápenocementové omítky stropů v rozsahu do 100 %</t>
  </si>
  <si>
    <t>2022164110</t>
  </si>
  <si>
    <t>nesoudržná nebo požkozená omítka</t>
  </si>
  <si>
    <t>32</t>
  </si>
  <si>
    <t>978013191</t>
  </si>
  <si>
    <t>Otlučení (osekání) vnitřní vápenné nebo vápenocementové omítky stěn v rozsahu do 100 %</t>
  </si>
  <si>
    <t>-1861162326</t>
  </si>
  <si>
    <t>33</t>
  </si>
  <si>
    <t>721210822</t>
  </si>
  <si>
    <t>Demontáž vpustí střešních DN 100</t>
  </si>
  <si>
    <t>-1796176900</t>
  </si>
  <si>
    <t>stávající vpustě</t>
  </si>
  <si>
    <t>34</t>
  </si>
  <si>
    <t>712300845</t>
  </si>
  <si>
    <t>Demontáž ventilační hlavice na ploché střeše sklonu do 10°</t>
  </si>
  <si>
    <t>-49342146</t>
  </si>
  <si>
    <t>odvětrávací plast.komínek DN 80</t>
  </si>
  <si>
    <t>35</t>
  </si>
  <si>
    <t>712300831</t>
  </si>
  <si>
    <t>Odstranění povlakové krytiny střech do 10° jednovrstvé</t>
  </si>
  <si>
    <t>-1563169071</t>
  </si>
  <si>
    <t>srovnatelná položka pro odstranění podklad. asfalt.pásu pod oplechováním atiky</t>
  </si>
  <si>
    <t>dle pol.764003801</t>
  </si>
  <si>
    <t>85,0*0,6</t>
  </si>
  <si>
    <t>Mezisoučet A</t>
  </si>
  <si>
    <t>odstranění nesoudržných částí původní asfalt.krytiny, kterou již nelze kvůli poškození</t>
  </si>
  <si>
    <t>využít jako parozábranu - cca 30% plochy</t>
  </si>
  <si>
    <t>334,0*0,3+0,8</t>
  </si>
  <si>
    <t>Mezisoučet B</t>
  </si>
  <si>
    <t>36</t>
  </si>
  <si>
    <t>712300833</t>
  </si>
  <si>
    <t>Odstranění povlakové krytiny střech do 10° třívrstvé</t>
  </si>
  <si>
    <t>565959693</t>
  </si>
  <si>
    <t xml:space="preserve">stávající střecha </t>
  </si>
  <si>
    <t>vytažení na svislé plochy</t>
  </si>
  <si>
    <t>(0,2+0,4)/2*13,4*2</t>
  </si>
  <si>
    <t>0,2*24,9*2</t>
  </si>
  <si>
    <t>352,0*0,01+0,48</t>
  </si>
  <si>
    <t>37</t>
  </si>
  <si>
    <t>713140843</t>
  </si>
  <si>
    <t>Odstranění tepelné izolace střech nadstřešní připevněné z polystyrenu suchého tl přes 100 mm</t>
  </si>
  <si>
    <t>-1609516191</t>
  </si>
  <si>
    <t>38</t>
  </si>
  <si>
    <t>764002841</t>
  </si>
  <si>
    <t>Demontáž oplechování horních ploch zdí a nadezdívek do suti</t>
  </si>
  <si>
    <t>m</t>
  </si>
  <si>
    <t>-2023701473</t>
  </si>
  <si>
    <t>odstranění oplechování střešní atiky</t>
  </si>
  <si>
    <t>(14,3+25,8)*2</t>
  </si>
  <si>
    <t>80,2*0,05+0,79</t>
  </si>
  <si>
    <t>39</t>
  </si>
  <si>
    <t>764003801</t>
  </si>
  <si>
    <t>Demontáž lemování trub, konzol, držáků, ventilačních nástavců a jiných kusových prvků do suti</t>
  </si>
  <si>
    <t>-1991728441</t>
  </si>
  <si>
    <t>997</t>
  </si>
  <si>
    <t>Přesun sutě</t>
  </si>
  <si>
    <t>40</t>
  </si>
  <si>
    <t>997013112</t>
  </si>
  <si>
    <t>Vnitrostaveništní doprava suti a vybouraných hmot pro budovy v do 9 m s použitím mechanizace</t>
  </si>
  <si>
    <t>-1730425559</t>
  </si>
  <si>
    <t>41</t>
  </si>
  <si>
    <t>997013501</t>
  </si>
  <si>
    <t>Odvoz suti a vybouraných hmot na skládku nebo meziskládku do 1 km se složením</t>
  </si>
  <si>
    <t>6295443</t>
  </si>
  <si>
    <t>42</t>
  </si>
  <si>
    <t>997013509</t>
  </si>
  <si>
    <t>Příplatek k odvozu suti a vybouraných hmot na skládku ZKD 1 km přes 1 km</t>
  </si>
  <si>
    <t>84138093</t>
  </si>
  <si>
    <t>na placenou skládku - celkem 15 km</t>
  </si>
  <si>
    <t>122,995*(15-1)</t>
  </si>
  <si>
    <t>43</t>
  </si>
  <si>
    <t>997013814</t>
  </si>
  <si>
    <t>Poplatek za uložení na skládce (skládkovné) stavebního odpadu izolací kód odpadu 170 604</t>
  </si>
  <si>
    <t>243394760</t>
  </si>
  <si>
    <t>suť pol.712300831+712300833+713140843</t>
  </si>
  <si>
    <t>0,912+4,984+1,754</t>
  </si>
  <si>
    <t>44</t>
  </si>
  <si>
    <t>99722385R</t>
  </si>
  <si>
    <t>Poplatek za uložení na skládce (skládkovné) zeminy a kameniva kód odpadu 170 504</t>
  </si>
  <si>
    <t>-922314515</t>
  </si>
  <si>
    <t>suť pol.965082933</t>
  </si>
  <si>
    <t>107,8</t>
  </si>
  <si>
    <t>45</t>
  </si>
  <si>
    <t>997013831</t>
  </si>
  <si>
    <t>Poplatek za uložení na skládce (skládkovné) stavebního odpadu směsného kód odpadu 170 904</t>
  </si>
  <si>
    <t>1242516474</t>
  </si>
  <si>
    <t>122,995-7,65-107,8</t>
  </si>
  <si>
    <t>998</t>
  </si>
  <si>
    <t>Přesun hmot</t>
  </si>
  <si>
    <t>46</t>
  </si>
  <si>
    <t>998011002</t>
  </si>
  <si>
    <t>Přesun hmot pro budovy zděné v do 12 m</t>
  </si>
  <si>
    <t>-223252504</t>
  </si>
  <si>
    <t>PSV</t>
  </si>
  <si>
    <t>Práce a dodávky PSV</t>
  </si>
  <si>
    <t>712</t>
  </si>
  <si>
    <t>Povlakové krytiny</t>
  </si>
  <si>
    <t>47</t>
  </si>
  <si>
    <t>712311101</t>
  </si>
  <si>
    <t>Provedení povlakové krytiny střech do 10° za studena lakem penetračním nebo asfaltovým</t>
  </si>
  <si>
    <t>-183118172</t>
  </si>
  <si>
    <t>48</t>
  </si>
  <si>
    <t>712811101</t>
  </si>
  <si>
    <t>Provedení povlakové krytiny vytažením na konstrukce za studena nátěrem penetračním</t>
  </si>
  <si>
    <t>-1524178307</t>
  </si>
  <si>
    <t>0,7*(14,3+24,8)*2</t>
  </si>
  <si>
    <t>54,7*0,1+0,79</t>
  </si>
  <si>
    <t>49</t>
  </si>
  <si>
    <t>M</t>
  </si>
  <si>
    <t>11163150</t>
  </si>
  <si>
    <t>lak penetrační asfaltový</t>
  </si>
  <si>
    <t>190424569</t>
  </si>
  <si>
    <t>dodávka, doprava k pol.711111001 + 711112001</t>
  </si>
  <si>
    <t>334,0*0,0003+61,0*0,00035</t>
  </si>
  <si>
    <t>50</t>
  </si>
  <si>
    <t>712341559</t>
  </si>
  <si>
    <t>Provedení povlakové krytiny střech do 10° pásy NAIP přitavením v plné ploše</t>
  </si>
  <si>
    <t>1982013397</t>
  </si>
  <si>
    <t>parotěsná vrstva - střecha</t>
  </si>
  <si>
    <t>51</t>
  </si>
  <si>
    <t>712841559</t>
  </si>
  <si>
    <t>Provedení povlakové krytiny vytažením na konstrukce pásy přitavením NAIP</t>
  </si>
  <si>
    <t>723142739</t>
  </si>
  <si>
    <t>52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</si>
  <si>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</si>
  <si>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</si>
  <si>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936045630</t>
  </si>
  <si>
    <t>dodávka, doprava k pol.712341559+712841559</t>
  </si>
  <si>
    <t>334,0*1,15+61,0*0+0,9</t>
  </si>
  <si>
    <t>53</t>
  </si>
  <si>
    <t>712363001</t>
  </si>
  <si>
    <t>Provedení povlakové krytiny střech do 10° termoplastickou fólií PVC rozvinutím a natažením v ploše</t>
  </si>
  <si>
    <t>2087034802</t>
  </si>
  <si>
    <t>plocha střechy</t>
  </si>
  <si>
    <t>0,08*(24,8*2+0,3*2)</t>
  </si>
  <si>
    <t>338,0*0,01+0,104</t>
  </si>
  <si>
    <t>na  atice</t>
  </si>
  <si>
    <t>detail 1</t>
  </si>
  <si>
    <t>0,47*(25,8+14,3)*2</t>
  </si>
  <si>
    <t>37,6*0,01+0,43</t>
  </si>
  <si>
    <t>54</t>
  </si>
  <si>
    <t>71236300R</t>
  </si>
  <si>
    <t xml:space="preserve">Provedení povlakové krytiny vytažením na konstrukce fólií </t>
  </si>
  <si>
    <t>-513154928</t>
  </si>
  <si>
    <t xml:space="preserve">střecha </t>
  </si>
  <si>
    <t>vytažení na atiku</t>
  </si>
  <si>
    <t>0,45*(24,9+13,3)*2</t>
  </si>
  <si>
    <t>34,4*0,02+0,932</t>
  </si>
  <si>
    <t>55</t>
  </si>
  <si>
    <t>2832200R</t>
  </si>
  <si>
    <t xml:space="preserve">fólie hydroizolační střešní PVC-P tl.1,5 mm, s klasifikací Broof ( T3), vyztužená PES mřížkou,  šířka 1300 mm, mechanicky kotvená </t>
  </si>
  <si>
    <t>2041122391</t>
  </si>
  <si>
    <t>dodávka, doprava</t>
  </si>
  <si>
    <t>pol.712363001 - ztratné 20%</t>
  </si>
  <si>
    <t>380,0*1,2</t>
  </si>
  <si>
    <t>pol.71236300R - ztratné 25%</t>
  </si>
  <si>
    <t>36,0*0,25</t>
  </si>
  <si>
    <t>pol.71263008 - ztratné 20%</t>
  </si>
  <si>
    <t>655,0*0,1*1,2+0,4</t>
  </si>
  <si>
    <t>pol.712363112 - ztratné 20%</t>
  </si>
  <si>
    <t>2496,0*0,1*0,1*1,2+0,048</t>
  </si>
  <si>
    <t>56</t>
  </si>
  <si>
    <t>712363003</t>
  </si>
  <si>
    <t>Provedení povlakové krytina střech do 10° spoj 2 pásů fólií PVC horkovzdušným navařením</t>
  </si>
  <si>
    <t>121085099</t>
  </si>
  <si>
    <t>57</t>
  </si>
  <si>
    <t>712363008</t>
  </si>
  <si>
    <t>Provedení krytiny střech do 10° pojištění spoje nalepením pruhu fólie horkým vzduchem</t>
  </si>
  <si>
    <t>905567145</t>
  </si>
  <si>
    <t>pol.712363003</t>
  </si>
  <si>
    <t>555,0</t>
  </si>
  <si>
    <t>překlenutí spoje na plech</t>
  </si>
  <si>
    <t>100,0</t>
  </si>
  <si>
    <t>58</t>
  </si>
  <si>
    <t>712363112</t>
  </si>
  <si>
    <t>Provedení povlakové krytiny střech do 10° překrytí talířové hmoždinky pruhem navařené fólie</t>
  </si>
  <si>
    <t>1899566055</t>
  </si>
  <si>
    <t>2049,0+447,0</t>
  </si>
  <si>
    <t>59</t>
  </si>
  <si>
    <t>71236310R</t>
  </si>
  <si>
    <t>Provedení povlakové krytiny střech do 10° mechanickým ukotvením kotvami galvanicky zinkovanými s plastovými střešními teleskopy  přes tepelnou izolaci do betonu - tloušťka izolace  370-470 mm</t>
  </si>
  <si>
    <t>-1351646224</t>
  </si>
  <si>
    <t>průměr 6 ks/m2</t>
  </si>
  <si>
    <t>pol.712363001mezisoučet A</t>
  </si>
  <si>
    <t>341,5*6</t>
  </si>
  <si>
    <t>60</t>
  </si>
  <si>
    <t>71236320R</t>
  </si>
  <si>
    <t>Provedení povlakové krytiny střech do 10° mechanickým ukotvením kotvami galvanicky zinkovanými s plastovými střešními teleskopy  přes tepelnou izolaci do betonu - max.tloušťka izolace 80 mm</t>
  </si>
  <si>
    <t>-1059722006</t>
  </si>
  <si>
    <t>pol.712363001 mezisoučet B (atika)</t>
  </si>
  <si>
    <t>38,5*6</t>
  </si>
  <si>
    <t>pol.71236300R (atika-vnitřní stěna)</t>
  </si>
  <si>
    <t>36,0*6</t>
  </si>
  <si>
    <t>5900000R1</t>
  </si>
  <si>
    <t>kotvy galvanicky zinkované s plastovými střešními teleskopy+ podložky - do betonu - dodávka včetně dopravy</t>
  </si>
  <si>
    <t>-1649132744</t>
  </si>
  <si>
    <t>ztratné 10%- pol.71236310R+71236320R</t>
  </si>
  <si>
    <t>(2049,0+447,0)*1,1+0,4</t>
  </si>
  <si>
    <t>62</t>
  </si>
  <si>
    <t>7123600R1</t>
  </si>
  <si>
    <t>Montáž a dodávka doplňků k povlakové krytině z folie PVC-P (systémové prostorové tvarovky,rohové tvarovky, prostupy, kotevní plechy, pomocné materiály,těsnění, úchytné prvky, separační a ochranné materiály.....)</t>
  </si>
  <si>
    <t>-303809943</t>
  </si>
  <si>
    <t>63</t>
  </si>
  <si>
    <t>712391171</t>
  </si>
  <si>
    <t>Provedení povlakové krytiny střech do 10° podkladní textilní vrstvy</t>
  </si>
  <si>
    <t>-1798703703</t>
  </si>
  <si>
    <t>separační textilie dle pol.712363001</t>
  </si>
  <si>
    <t>380,0</t>
  </si>
  <si>
    <t>64</t>
  </si>
  <si>
    <t>712831101</t>
  </si>
  <si>
    <t>Provedení povlakové krytiny vytažením na konstrukce pásy na sucho AIP, NAIP nebo tkaninou</t>
  </si>
  <si>
    <t>1459316733</t>
  </si>
  <si>
    <t>ochranná geotextilie</t>
  </si>
  <si>
    <t>dle pol.71236300R</t>
  </si>
  <si>
    <t>36,0</t>
  </si>
  <si>
    <t>65</t>
  </si>
  <si>
    <t>69311020</t>
  </si>
  <si>
    <t>geotextilie netkaná separační, ochranná, filtrační, drenážní PP 130g/m2</t>
  </si>
  <si>
    <t>1931650655</t>
  </si>
  <si>
    <t>dodávka, doprava k</t>
  </si>
  <si>
    <t>pol.712391171 - ztratné 15%</t>
  </si>
  <si>
    <t>380,0*1,15</t>
  </si>
  <si>
    <t>pol.712831101- ztratné 20%</t>
  </si>
  <si>
    <t>36,0*0,2+0,8</t>
  </si>
  <si>
    <t>66</t>
  </si>
  <si>
    <t>998712102</t>
  </si>
  <si>
    <t>Přesun hmot tonážní tonážní pro krytiny povlakové v objektech v do 12 m</t>
  </si>
  <si>
    <t>1965053907</t>
  </si>
  <si>
    <t>713</t>
  </si>
  <si>
    <t>Izolace tepelné</t>
  </si>
  <si>
    <t>67</t>
  </si>
  <si>
    <t>713131135</t>
  </si>
  <si>
    <t>Montáž izolace tepelné stěn nastřelením rohoží, pásů, dílců, desek vně objektu</t>
  </si>
  <si>
    <t>-1675320316</t>
  </si>
  <si>
    <t>vnitřní svislá plocha atiky - EPS 150 S  tl. 80 mm</t>
  </si>
  <si>
    <t>0,35*(24,9+13,4)*2</t>
  </si>
  <si>
    <t>26,8*0,1+0,51</t>
  </si>
  <si>
    <t>vnější svislá plocha atiky - XPS  tl. 40 mm</t>
  </si>
  <si>
    <t>0,04*(26,0+14,5)*2</t>
  </si>
  <si>
    <t>0,76</t>
  </si>
  <si>
    <t>68</t>
  </si>
  <si>
    <t>28376016R</t>
  </si>
  <si>
    <t>deska  fasádní EPS 150 tl 80mm</t>
  </si>
  <si>
    <t>267091562</t>
  </si>
  <si>
    <t>dodávka, doprava k pol.713131135 mezisoučet A, ztratné 5%</t>
  </si>
  <si>
    <t>30,0*1,05</t>
  </si>
  <si>
    <t>69</t>
  </si>
  <si>
    <t>28376365</t>
  </si>
  <si>
    <t>deska z polystyrénu XPS, hrana rovná, polo či pero drážka a hladký povrch λ=0,034 tl 40mm</t>
  </si>
  <si>
    <t>-2116715841</t>
  </si>
  <si>
    <t>dodávka, doprava k pol.713131135 mezisoučet B, ztratné 5%</t>
  </si>
  <si>
    <t>4,0*1,05</t>
  </si>
  <si>
    <t>70</t>
  </si>
  <si>
    <t>713141151</t>
  </si>
  <si>
    <t>Montáž izolace tepelné střech plochých kladené volně 1 vrstva rohoží, pásů, dílců, desek</t>
  </si>
  <si>
    <t>-2070598021</t>
  </si>
  <si>
    <t>celoplošná izolace tl.240 mm</t>
  </si>
  <si>
    <t>24,9*13,4+0,34</t>
  </si>
  <si>
    <t>Poznámka :</t>
  </si>
  <si>
    <t xml:space="preserve">tep. vrstva tl.240 + spádová vrstva se budou společně kotvit mechanicky </t>
  </si>
  <si>
    <t>71</t>
  </si>
  <si>
    <t>713141311</t>
  </si>
  <si>
    <t>Montáž izolace tepelné střech plochých kladené volně, spádová vrstva</t>
  </si>
  <si>
    <t>-137209300</t>
  </si>
  <si>
    <t>rozpočet uvažuje variantu se sklonem střešní plochy méně než 1%</t>
  </si>
  <si>
    <t>- nutno vytvořit spádovou vrstvu min.1% - viz výkres č.5</t>
  </si>
  <si>
    <t>tep. izolace odvodňovacího žlabu ve spádu tl.100-180 mm</t>
  </si>
  <si>
    <t>0,3*24,9+0,03</t>
  </si>
  <si>
    <t>horní plocha atiky - XPS tl.50-80 mm</t>
  </si>
  <si>
    <t>0,45*(25,8+13,3)*2+0,81</t>
  </si>
  <si>
    <t>Mezisoučet C</t>
  </si>
  <si>
    <t>72</t>
  </si>
  <si>
    <t>713141263</t>
  </si>
  <si>
    <t>Přikotvení tepelné izolace šrouby do betonu pro izolaci tl přes 240 mm</t>
  </si>
  <si>
    <t>-508430917</t>
  </si>
  <si>
    <t>Mechanické kotveni dle TZ - plastové střešní teleskopy + šrouby s galvanickým</t>
  </si>
  <si>
    <t>zinkováním dle pokynů dodavatele kotev.</t>
  </si>
  <si>
    <t>Návrh kotvení provede dodavatelská firma statickým výpočtem dle ČSN EN1991-1-4.</t>
  </si>
  <si>
    <t>73</t>
  </si>
  <si>
    <t>713141243</t>
  </si>
  <si>
    <t>Přikotvení tepelné izolace šrouby do betonu pro izolaci tl přes 140 do 200 mm</t>
  </si>
  <si>
    <t>-2085627189</t>
  </si>
  <si>
    <t>74</t>
  </si>
  <si>
    <t>28375993R</t>
  </si>
  <si>
    <t>deska EPS 150 do plochých střech a podlah  tl 240mm</t>
  </si>
  <si>
    <t>-1720736689</t>
  </si>
  <si>
    <t>dodávka, doprava k pol.713141151, ztratné 5%</t>
  </si>
  <si>
    <t>334,0*1,05+0,3</t>
  </si>
  <si>
    <t>75</t>
  </si>
  <si>
    <t>28376142</t>
  </si>
  <si>
    <t>klín izolační z pěnového polystyrenu EPS 150 spádový</t>
  </si>
  <si>
    <t>1507330938</t>
  </si>
  <si>
    <t>dodávka, doprava k pol.713141311 mezisoučet A, ztratné 10%</t>
  </si>
  <si>
    <t>výměra - výkres č.5</t>
  </si>
  <si>
    <t>27,9*1,1+0,31</t>
  </si>
  <si>
    <t>76</t>
  </si>
  <si>
    <t>28376105</t>
  </si>
  <si>
    <t>klín izolační z XPS spádový</t>
  </si>
  <si>
    <t>460267932</t>
  </si>
  <si>
    <t>dodávka, doprava k pol.713141311 mezisoučet B, ztratné 10%</t>
  </si>
  <si>
    <t>7,5*(0,1+0,18)/2*1,1+0,045</t>
  </si>
  <si>
    <t>dodávka, doprava k pol.713141311 mezisoučet C, ztratné 10%</t>
  </si>
  <si>
    <t>36,0*(0,05+0,08)/2*1,1+0,026</t>
  </si>
  <si>
    <t>77</t>
  </si>
  <si>
    <t>713141212</t>
  </si>
  <si>
    <t>Montáž izolace tepelné střech plochých lepené nízkoexpanzní (PUR) pěnou atikový klín</t>
  </si>
  <si>
    <t>706643899</t>
  </si>
  <si>
    <t>přechod plocha střechy x stěna atiky (pod parozábranu)</t>
  </si>
  <si>
    <t>(24,9+13,4)*2+1,4</t>
  </si>
  <si>
    <t>78</t>
  </si>
  <si>
    <t>6315200R</t>
  </si>
  <si>
    <t>klín atikový přechodný plochých střech tl.50 x 50mm XPS</t>
  </si>
  <si>
    <t>1026144164</t>
  </si>
  <si>
    <t>dodávka, doprava k pol.713141212, ztratné 5%</t>
  </si>
  <si>
    <t>78,0*1,05+0,1</t>
  </si>
  <si>
    <t>79</t>
  </si>
  <si>
    <t>998713102</t>
  </si>
  <si>
    <t>Přesun hmot tonážní pro izolace tepelné v objektech v do 12 m</t>
  </si>
  <si>
    <t>1524124226</t>
  </si>
  <si>
    <t>762</t>
  </si>
  <si>
    <t>Konstrukce tesařské</t>
  </si>
  <si>
    <t>80</t>
  </si>
  <si>
    <t>762341270</t>
  </si>
  <si>
    <t>Montáž bednění střech rovných a šikmých sklonu do 60° z desek dřevotřískových na sraz</t>
  </si>
  <si>
    <t>1034879124</t>
  </si>
  <si>
    <t>detail 1 - horní plocha atiky - dřevoštěpkové desky tl.22 mm</t>
  </si>
  <si>
    <t>0,47*(25,8+13,3)*2</t>
  </si>
  <si>
    <t>36,7*0,05+0,411</t>
  </si>
  <si>
    <t>detail 2 - odvodňovací žlab</t>
  </si>
  <si>
    <t>2*0,225*25,0+0,3*25,0</t>
  </si>
  <si>
    <t>18,75*0,05+0,312</t>
  </si>
  <si>
    <t>81</t>
  </si>
  <si>
    <t>762341670</t>
  </si>
  <si>
    <t>Montáž bednění štítových okapových říms z dřevotřískových na sraz</t>
  </si>
  <si>
    <t>1717431889</t>
  </si>
  <si>
    <t>detail 1 - vnější svislá  plocha atiky - dřevoštěpkové desky tl.22 mm</t>
  </si>
  <si>
    <t>0,175*(25,8+14,3)*2</t>
  </si>
  <si>
    <t>14,035*0,1+0,061</t>
  </si>
  <si>
    <t>82</t>
  </si>
  <si>
    <t>60726285</t>
  </si>
  <si>
    <t>deska dřevoštěpková OSB 3 P+D broušená tl 22mm</t>
  </si>
  <si>
    <t>-1762979832</t>
  </si>
  <si>
    <t>dodávka, doprava k pol.762341270+762341670, ztratné 10%</t>
  </si>
  <si>
    <t>(59,0+15,5)*1,1+0,05</t>
  </si>
  <si>
    <t>83</t>
  </si>
  <si>
    <t>762395000</t>
  </si>
  <si>
    <t>Spojovací prostředky krovů, bednění, laťování, nadstřešních konstrukcí</t>
  </si>
  <si>
    <t>1179429215</t>
  </si>
  <si>
    <t>k pol.762341270+762341670  (vruty do betonu, kotvy do betonu. podložky apod.))</t>
  </si>
  <si>
    <t>(59,0+15,5)*0,022+0,361</t>
  </si>
  <si>
    <t>84</t>
  </si>
  <si>
    <t>762083122</t>
  </si>
  <si>
    <t>Impregnace řeziva proti dřevokaznému hmyzu, houbám a plísním máčením třída ohrožení 3 a 4</t>
  </si>
  <si>
    <t>-516829984</t>
  </si>
  <si>
    <t>85</t>
  </si>
  <si>
    <t>998762102</t>
  </si>
  <si>
    <t>Přesun hmot tonážní pro kce tesařské v objektech v do 12 m</t>
  </si>
  <si>
    <t>-1615283066</t>
  </si>
  <si>
    <t>764</t>
  </si>
  <si>
    <t>Konstrukce klempířské</t>
  </si>
  <si>
    <t>86</t>
  </si>
  <si>
    <t>76421263R</t>
  </si>
  <si>
    <t>Atiková okapnice háková z Pz s povrchovou úpravou rš 420 mm včetně příponek - montáž, dodávka, doprava</t>
  </si>
  <si>
    <t>-1697699781</t>
  </si>
  <si>
    <t>detail 1 - rozměry okapnice upravit po zaměření skutečného stavu</t>
  </si>
  <si>
    <t>(25,8+14,3)*2</t>
  </si>
  <si>
    <t>Poznámka dle TZ :</t>
  </si>
  <si>
    <t>Všechny klempířské prvky jsou z materiálu - poplastovaný plech</t>
  </si>
  <si>
    <t xml:space="preserve">zaručující svařitelnost s fóliemi PVC-P. </t>
  </si>
  <si>
    <t>tl. ochranné vrstvy min.0,6mm.</t>
  </si>
  <si>
    <t>87</t>
  </si>
  <si>
    <t>76421861R</t>
  </si>
  <si>
    <t xml:space="preserve">Oplechování a lemování drobných prvků (položkově neuvedených) mechanicky kotvené z Pz s upraveným povrchem </t>
  </si>
  <si>
    <t>1819842774</t>
  </si>
  <si>
    <t>4,0</t>
  </si>
  <si>
    <t>88</t>
  </si>
  <si>
    <t>76411020R</t>
  </si>
  <si>
    <t>Koutová plechová lišta rš 150 mm - detail 1 a 2 - montáž, dodávka, doprava</t>
  </si>
  <si>
    <t>38691222</t>
  </si>
  <si>
    <t>(13,3+24,9)*2</t>
  </si>
  <si>
    <t>detail 2</t>
  </si>
  <si>
    <t>24,8*2</t>
  </si>
  <si>
    <t>126,0*0,03+0,22</t>
  </si>
  <si>
    <t>89</t>
  </si>
  <si>
    <t>76455010R</t>
  </si>
  <si>
    <t>Větrací plastový komínek  d=110 mm s integrovaným PVC límcem, výška 300 mm nad krytinu - montáž, dodávka, doprava včetně všech doplňků</t>
  </si>
  <si>
    <t>323674739</t>
  </si>
  <si>
    <t>90</t>
  </si>
  <si>
    <t>76455020R</t>
  </si>
  <si>
    <t>Atikový prostup pohotovostního přepadu DN 75 mm s manžetou PVC - montáž, dodávka, doprava včetně všech doplňků a včetně vybourání otvoru pro prostup v atice</t>
  </si>
  <si>
    <t>1866603531</t>
  </si>
  <si>
    <t>91</t>
  </si>
  <si>
    <t>72455030R</t>
  </si>
  <si>
    <t>Dvoustupňová střešní vpusť DN 75 s integrovaným PVC límcem + lapačem listí - montáž, dodávka, doprava včetně všech doplňků</t>
  </si>
  <si>
    <t>-369549032</t>
  </si>
  <si>
    <t>montáž včetně všech doplňků (izolace, těsnění PUR pěnou apod.)</t>
  </si>
  <si>
    <t>92</t>
  </si>
  <si>
    <t>76450001R</t>
  </si>
  <si>
    <t>Bezpečnostní certifikovaný kotevní bod na nové střeše z ušlechtilé oceli se základní deskou pro kotvení do bet.stropních panelů, dl.650mm - montáž a dodávka, doprava včetně doplňků</t>
  </si>
  <si>
    <t>-16908838</t>
  </si>
  <si>
    <t>musí provádět certifikované firma</t>
  </si>
  <si>
    <t>93</t>
  </si>
  <si>
    <t>998764102</t>
  </si>
  <si>
    <t>Přesun hmot tonážní pro konstrukce klempířské v objektech v do 12 m</t>
  </si>
  <si>
    <t>1086017860</t>
  </si>
  <si>
    <t>765</t>
  </si>
  <si>
    <t>Krytina skládaná</t>
  </si>
  <si>
    <t>765192001</t>
  </si>
  <si>
    <t>Nouzové (provizorní) zakrytí střechy plachtou</t>
  </si>
  <si>
    <t>-1294249066</t>
  </si>
  <si>
    <t>Ochrana střešní plochy před nepřízní počasí (déšť, sníh...) ochrannou plachtou</t>
  </si>
  <si>
    <t>-montáž, demontáž</t>
  </si>
  <si>
    <t>25,8*14,3+0,8*(24,8+13,3)*2</t>
  </si>
  <si>
    <t>430,0*0,02+1,5</t>
  </si>
  <si>
    <t>998765102</t>
  </si>
  <si>
    <t>Přesun hmot tonážní pro krytiny skládané v objektech v do 12 m</t>
  </si>
  <si>
    <t>1478930208</t>
  </si>
  <si>
    <t>B - VRN</t>
  </si>
  <si>
    <t>VRN - Vedlejší rozpočtové náklady</t>
  </si>
  <si>
    <t>Vedlejší rozpočtové náklady</t>
  </si>
  <si>
    <t>013254000</t>
  </si>
  <si>
    <t>Dokumentace skutečného provedení stavby</t>
  </si>
  <si>
    <t>soubor</t>
  </si>
  <si>
    <t>1024</t>
  </si>
  <si>
    <t>-109387791</t>
  </si>
  <si>
    <t>013294000</t>
  </si>
  <si>
    <t>Ostatní dokumentace</t>
  </si>
  <si>
    <t>2051825062</t>
  </si>
  <si>
    <t>- dílenská dokumentace  konstrukcí a prvků vyžadovaná proj, dikumentací, návrsh kokvení</t>
  </si>
  <si>
    <t>střešního pláště atd.</t>
  </si>
  <si>
    <t>celkově :</t>
  </si>
  <si>
    <t>030001000</t>
  </si>
  <si>
    <t>Zařízení staveniště</t>
  </si>
  <si>
    <t>901086387</t>
  </si>
  <si>
    <t>- vybavení ZS</t>
  </si>
  <si>
    <t>033203000</t>
  </si>
  <si>
    <t>Energie pro zařízení staveniště</t>
  </si>
  <si>
    <t>1569795022</t>
  </si>
  <si>
    <t>- náklady na veškeré energie související s realizací akce, vč.připojení</t>
  </si>
  <si>
    <t>staveniště na inženýrské sítě</t>
  </si>
  <si>
    <t>034002000</t>
  </si>
  <si>
    <t>Zabezpečení staveniště</t>
  </si>
  <si>
    <t>-735394687</t>
  </si>
  <si>
    <t>- opatření k zajištění bezpečnosti účastníků realizace akce a veřejnosti</t>
  </si>
  <si>
    <t>(zejména zajištění staveniště, bezpečnostní tabulky apod.)</t>
  </si>
  <si>
    <t>- zebezpečení staveniště proti vniknutí cizich osob</t>
  </si>
  <si>
    <t>039002000</t>
  </si>
  <si>
    <t>Zrušení zařízení staveniště</t>
  </si>
  <si>
    <t>-424753619</t>
  </si>
  <si>
    <t xml:space="preserve"> - včetně úklidu a uvedení okolí stavby do původního stavu</t>
  </si>
  <si>
    <t>044002000</t>
  </si>
  <si>
    <t>Revize</t>
  </si>
  <si>
    <t>-976066537</t>
  </si>
  <si>
    <t>- např. hromosvodu, případně další</t>
  </si>
  <si>
    <t>04520300R</t>
  </si>
  <si>
    <t>Zpracování návrhů provozních řádů příslušných zařízení zhotovitelem stavby</t>
  </si>
  <si>
    <t>1808783823</t>
  </si>
  <si>
    <t>071103000</t>
  </si>
  <si>
    <t>Provoz investora</t>
  </si>
  <si>
    <t>812539492</t>
  </si>
  <si>
    <t>091002000</t>
  </si>
  <si>
    <t>Ostatní náklady související s objektem</t>
  </si>
  <si>
    <t>-1761279517</t>
  </si>
  <si>
    <t>- označení stavby cedulí s údaji o stavbě, úklid staveniště a jeho uvedení do původního stavu</t>
  </si>
  <si>
    <t>a další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</si>
</sst>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51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TV19-044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B1906 Výměna střešní krytiny objektu ZŠ, č.p.1589, ul.PKH v Litvínově - II.etapa - tělocvična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Litvínov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24</v>
      </c>
      <c r="AJ87" s="41"/>
      <c r="AK87" s="41"/>
      <c r="AL87" s="41"/>
      <c r="AM87" s="80" t="str">
        <f>IF(AN8="","",AN8)</f>
        <v>10. 12. 2019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7.9" customHeight="1">
      <c r="A89" s="39"/>
      <c r="B89" s="40"/>
      <c r="C89" s="33" t="s">
        <v>26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Litvínov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BPO spol. s r.o.,Lidická 1239,36317 OSTROV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>Tomanová Ing.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3" t="s">
        <v>76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78</v>
      </c>
      <c r="BT94" s="118" t="s">
        <v>79</v>
      </c>
      <c r="BU94" s="119" t="s">
        <v>80</v>
      </c>
      <c r="BV94" s="118" t="s">
        <v>81</v>
      </c>
      <c r="BW94" s="118" t="s">
        <v>5</v>
      </c>
      <c r="BX94" s="118" t="s">
        <v>82</v>
      </c>
      <c r="CL94" s="118" t="s">
        <v>19</v>
      </c>
    </row>
    <row r="95" spans="1:91" s="7" customFormat="1" ht="16.5" customHeight="1">
      <c r="A95" s="120" t="s">
        <v>83</v>
      </c>
      <c r="B95" s="121"/>
      <c r="C95" s="122"/>
      <c r="D95" s="123" t="s">
        <v>84</v>
      </c>
      <c r="E95" s="123"/>
      <c r="F95" s="123"/>
      <c r="G95" s="123"/>
      <c r="H95" s="123"/>
      <c r="I95" s="124"/>
      <c r="J95" s="123" t="s">
        <v>85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'A - Stavební část'!J30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86</v>
      </c>
      <c r="AR95" s="127"/>
      <c r="AS95" s="128">
        <v>0</v>
      </c>
      <c r="AT95" s="129">
        <f>ROUND(SUM(AV95:AW95),2)</f>
        <v>0</v>
      </c>
      <c r="AU95" s="130">
        <f>'A - Stavební část'!P131</f>
        <v>0</v>
      </c>
      <c r="AV95" s="129">
        <f>'A - Stavební část'!J33</f>
        <v>0</v>
      </c>
      <c r="AW95" s="129">
        <f>'A - Stavební část'!J34</f>
        <v>0</v>
      </c>
      <c r="AX95" s="129">
        <f>'A - Stavební část'!J35</f>
        <v>0</v>
      </c>
      <c r="AY95" s="129">
        <f>'A - Stavební část'!J36</f>
        <v>0</v>
      </c>
      <c r="AZ95" s="129">
        <f>'A - Stavební část'!F33</f>
        <v>0</v>
      </c>
      <c r="BA95" s="129">
        <f>'A - Stavební část'!F34</f>
        <v>0</v>
      </c>
      <c r="BB95" s="129">
        <f>'A - Stavební část'!F35</f>
        <v>0</v>
      </c>
      <c r="BC95" s="129">
        <f>'A - Stavební část'!F36</f>
        <v>0</v>
      </c>
      <c r="BD95" s="131">
        <f>'A - Stavební část'!F37</f>
        <v>0</v>
      </c>
      <c r="BE95" s="7"/>
      <c r="BT95" s="132" t="s">
        <v>87</v>
      </c>
      <c r="BV95" s="132" t="s">
        <v>81</v>
      </c>
      <c r="BW95" s="132" t="s">
        <v>88</v>
      </c>
      <c r="BX95" s="132" t="s">
        <v>5</v>
      </c>
      <c r="CL95" s="132" t="s">
        <v>19</v>
      </c>
      <c r="CM95" s="132" t="s">
        <v>89</v>
      </c>
    </row>
    <row r="96" spans="1:91" s="7" customFormat="1" ht="16.5" customHeight="1">
      <c r="A96" s="120" t="s">
        <v>83</v>
      </c>
      <c r="B96" s="121"/>
      <c r="C96" s="122"/>
      <c r="D96" s="123" t="s">
        <v>90</v>
      </c>
      <c r="E96" s="123"/>
      <c r="F96" s="123"/>
      <c r="G96" s="123"/>
      <c r="H96" s="123"/>
      <c r="I96" s="124"/>
      <c r="J96" s="123" t="s">
        <v>91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'B - VRN'!J30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86</v>
      </c>
      <c r="AR96" s="127"/>
      <c r="AS96" s="133">
        <v>0</v>
      </c>
      <c r="AT96" s="134">
        <f>ROUND(SUM(AV96:AW96),2)</f>
        <v>0</v>
      </c>
      <c r="AU96" s="135">
        <f>'B - VRN'!P117</f>
        <v>0</v>
      </c>
      <c r="AV96" s="134">
        <f>'B - VRN'!J33</f>
        <v>0</v>
      </c>
      <c r="AW96" s="134">
        <f>'B - VRN'!J34</f>
        <v>0</v>
      </c>
      <c r="AX96" s="134">
        <f>'B - VRN'!J35</f>
        <v>0</v>
      </c>
      <c r="AY96" s="134">
        <f>'B - VRN'!J36</f>
        <v>0</v>
      </c>
      <c r="AZ96" s="134">
        <f>'B - VRN'!F33</f>
        <v>0</v>
      </c>
      <c r="BA96" s="134">
        <f>'B - VRN'!F34</f>
        <v>0</v>
      </c>
      <c r="BB96" s="134">
        <f>'B - VRN'!F35</f>
        <v>0</v>
      </c>
      <c r="BC96" s="134">
        <f>'B - VRN'!F36</f>
        <v>0</v>
      </c>
      <c r="BD96" s="136">
        <f>'B - VRN'!F37</f>
        <v>0</v>
      </c>
      <c r="BE96" s="7"/>
      <c r="BT96" s="132" t="s">
        <v>87</v>
      </c>
      <c r="BV96" s="132" t="s">
        <v>81</v>
      </c>
      <c r="BW96" s="132" t="s">
        <v>92</v>
      </c>
      <c r="BX96" s="132" t="s">
        <v>5</v>
      </c>
      <c r="CL96" s="132" t="s">
        <v>19</v>
      </c>
      <c r="CM96" s="132" t="s">
        <v>89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A - Stavební část'!C2" display="/"/>
    <hyperlink ref="A96" location="'B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89</v>
      </c>
    </row>
    <row r="4" spans="2:46" s="1" customFormat="1" ht="24.95" customHeight="1" hidden="1">
      <c r="B4" s="21"/>
      <c r="D4" s="141" t="s">
        <v>93</v>
      </c>
      <c r="I4" s="137"/>
      <c r="L4" s="21"/>
      <c r="M4" s="142" t="s">
        <v>10</v>
      </c>
      <c r="AT4" s="18" t="s">
        <v>4</v>
      </c>
    </row>
    <row r="5" spans="2:12" s="1" customFormat="1" ht="6.95" customHeight="1" hidden="1">
      <c r="B5" s="21"/>
      <c r="I5" s="137"/>
      <c r="L5" s="21"/>
    </row>
    <row r="6" spans="2:12" s="1" customFormat="1" ht="12" customHeight="1" hidden="1">
      <c r="B6" s="21"/>
      <c r="D6" s="143" t="s">
        <v>16</v>
      </c>
      <c r="I6" s="137"/>
      <c r="L6" s="21"/>
    </row>
    <row r="7" spans="2:12" s="1" customFormat="1" ht="16.5" customHeight="1" hidden="1">
      <c r="B7" s="21"/>
      <c r="E7" s="144" t="str">
        <f>'Rekapitulace stavby'!K6</f>
        <v>B1906 Výměna střešní krytiny objektu ZŠ, č.p.1589, ul.PKH v Litvínově - II.etapa - tělocvična</v>
      </c>
      <c r="F7" s="143"/>
      <c r="G7" s="143"/>
      <c r="H7" s="143"/>
      <c r="I7" s="137"/>
      <c r="L7" s="21"/>
    </row>
    <row r="8" spans="1:31" s="2" customFormat="1" ht="12" customHeight="1" hidden="1">
      <c r="A8" s="39"/>
      <c r="B8" s="45"/>
      <c r="C8" s="39"/>
      <c r="D8" s="143" t="s">
        <v>94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6" t="s">
        <v>95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3" t="s">
        <v>18</v>
      </c>
      <c r="E11" s="39"/>
      <c r="F11" s="147" t="s">
        <v>19</v>
      </c>
      <c r="G11" s="39"/>
      <c r="H11" s="39"/>
      <c r="I11" s="148" t="s">
        <v>20</v>
      </c>
      <c r="J11" s="147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3" t="s">
        <v>22</v>
      </c>
      <c r="E12" s="39"/>
      <c r="F12" s="147" t="s">
        <v>23</v>
      </c>
      <c r="G12" s="39"/>
      <c r="H12" s="39"/>
      <c r="I12" s="148" t="s">
        <v>24</v>
      </c>
      <c r="J12" s="149" t="str">
        <f>'Rekapitulace stavby'!AN8</f>
        <v>10. 12. 2019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3" t="s">
        <v>26</v>
      </c>
      <c r="E14" s="39"/>
      <c r="F14" s="39"/>
      <c r="G14" s="39"/>
      <c r="H14" s="39"/>
      <c r="I14" s="148" t="s">
        <v>27</v>
      </c>
      <c r="J14" s="147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7" t="s">
        <v>28</v>
      </c>
      <c r="F15" s="39"/>
      <c r="G15" s="39"/>
      <c r="H15" s="39"/>
      <c r="I15" s="148" t="s">
        <v>29</v>
      </c>
      <c r="J15" s="147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3" t="s">
        <v>30</v>
      </c>
      <c r="E17" s="39"/>
      <c r="F17" s="39"/>
      <c r="G17" s="39"/>
      <c r="H17" s="39"/>
      <c r="I17" s="148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3" t="s">
        <v>32</v>
      </c>
      <c r="E20" s="39"/>
      <c r="F20" s="39"/>
      <c r="G20" s="39"/>
      <c r="H20" s="39"/>
      <c r="I20" s="148" t="s">
        <v>27</v>
      </c>
      <c r="J20" s="147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7" t="s">
        <v>33</v>
      </c>
      <c r="F21" s="39"/>
      <c r="G21" s="39"/>
      <c r="H21" s="39"/>
      <c r="I21" s="148" t="s">
        <v>29</v>
      </c>
      <c r="J21" s="147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3" t="s">
        <v>35</v>
      </c>
      <c r="E23" s="39"/>
      <c r="F23" s="39"/>
      <c r="G23" s="39"/>
      <c r="H23" s="39"/>
      <c r="I23" s="148" t="s">
        <v>27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7" t="s">
        <v>36</v>
      </c>
      <c r="F24" s="39"/>
      <c r="G24" s="39"/>
      <c r="H24" s="39"/>
      <c r="I24" s="148" t="s">
        <v>29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3" t="s">
        <v>37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7" t="s">
        <v>39</v>
      </c>
      <c r="E30" s="39"/>
      <c r="F30" s="39"/>
      <c r="G30" s="39"/>
      <c r="H30" s="39"/>
      <c r="I30" s="145"/>
      <c r="J30" s="158">
        <f>ROUND(J131,2)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9" t="s">
        <v>41</v>
      </c>
      <c r="G32" s="39"/>
      <c r="H32" s="39"/>
      <c r="I32" s="160" t="s">
        <v>40</v>
      </c>
      <c r="J32" s="159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1" t="s">
        <v>43</v>
      </c>
      <c r="E33" s="143" t="s">
        <v>44</v>
      </c>
      <c r="F33" s="162">
        <f>ROUND((SUM(BE131:BE525)),2)</f>
        <v>0</v>
      </c>
      <c r="G33" s="39"/>
      <c r="H33" s="39"/>
      <c r="I33" s="163">
        <v>0.21</v>
      </c>
      <c r="J33" s="162">
        <f>ROUND(((SUM(BE131:BE525))*I33),2)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3" t="s">
        <v>45</v>
      </c>
      <c r="F34" s="162">
        <f>ROUND((SUM(BF131:BF525)),2)</f>
        <v>0</v>
      </c>
      <c r="G34" s="39"/>
      <c r="H34" s="39"/>
      <c r="I34" s="163">
        <v>0.15</v>
      </c>
      <c r="J34" s="162">
        <f>ROUND(((SUM(BF131:BF525))*I34),2)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46</v>
      </c>
      <c r="F35" s="162">
        <f>ROUND((SUM(BG131:BG525)),2)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47</v>
      </c>
      <c r="F36" s="162">
        <f>ROUND((SUM(BH131:BH525)),2)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62">
        <f>ROUND((SUM(BI131:BI525)),2)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4"/>
      <c r="D39" s="165" t="s">
        <v>49</v>
      </c>
      <c r="E39" s="166"/>
      <c r="F39" s="166"/>
      <c r="G39" s="167" t="s">
        <v>50</v>
      </c>
      <c r="H39" s="168" t="s">
        <v>51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I41" s="137"/>
      <c r="L41" s="21"/>
    </row>
    <row r="42" spans="2:12" s="1" customFormat="1" ht="14.4" customHeight="1" hidden="1">
      <c r="B42" s="21"/>
      <c r="I42" s="137"/>
      <c r="L42" s="21"/>
    </row>
    <row r="43" spans="2:12" s="1" customFormat="1" ht="14.4" customHeight="1" hidden="1">
      <c r="B43" s="21"/>
      <c r="I43" s="137"/>
      <c r="L43" s="21"/>
    </row>
    <row r="44" spans="2:12" s="1" customFormat="1" ht="14.4" customHeight="1" hidden="1">
      <c r="B44" s="21"/>
      <c r="I44" s="137"/>
      <c r="L44" s="21"/>
    </row>
    <row r="45" spans="2:12" s="1" customFormat="1" ht="14.4" customHeight="1" hidden="1">
      <c r="B45" s="21"/>
      <c r="I45" s="137"/>
      <c r="L45" s="21"/>
    </row>
    <row r="46" spans="2:12" s="1" customFormat="1" ht="14.4" customHeight="1" hidden="1">
      <c r="B46" s="21"/>
      <c r="I46" s="137"/>
      <c r="L46" s="21"/>
    </row>
    <row r="47" spans="2:12" s="1" customFormat="1" ht="14.4" customHeight="1" hidden="1">
      <c r="B47" s="21"/>
      <c r="I47" s="137"/>
      <c r="L47" s="21"/>
    </row>
    <row r="48" spans="2:12" s="1" customFormat="1" ht="14.4" customHeight="1" hidden="1">
      <c r="B48" s="21"/>
      <c r="I48" s="137"/>
      <c r="L48" s="21"/>
    </row>
    <row r="49" spans="2:12" s="1" customFormat="1" ht="14.4" customHeight="1" hidden="1">
      <c r="B49" s="21"/>
      <c r="I49" s="137"/>
      <c r="L49" s="21"/>
    </row>
    <row r="50" spans="2:12" s="2" customFormat="1" ht="14.4" customHeight="1" hidden="1">
      <c r="B50" s="64"/>
      <c r="D50" s="172" t="s">
        <v>52</v>
      </c>
      <c r="E50" s="173"/>
      <c r="F50" s="173"/>
      <c r="G50" s="172" t="s">
        <v>53</v>
      </c>
      <c r="H50" s="173"/>
      <c r="I50" s="174"/>
      <c r="J50" s="173"/>
      <c r="K50" s="173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8"/>
      <c r="J61" s="179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2" t="s">
        <v>56</v>
      </c>
      <c r="E65" s="180"/>
      <c r="F65" s="180"/>
      <c r="G65" s="172" t="s">
        <v>57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8"/>
      <c r="J76" s="179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8" t="str">
        <f>E7</f>
        <v>B1906 Výměna střešní krytiny objektu ZŠ, č.p.1589, ul.PKH v Litvínově - II.etapa - tělocvična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A - Stavební část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Litvínov</v>
      </c>
      <c r="G89" s="41"/>
      <c r="H89" s="41"/>
      <c r="I89" s="148" t="s">
        <v>24</v>
      </c>
      <c r="J89" s="80" t="str">
        <f>IF(J12="","",J12)</f>
        <v>10. 12. 2019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58.2" customHeight="1">
      <c r="A91" s="39"/>
      <c r="B91" s="40"/>
      <c r="C91" s="33" t="s">
        <v>26</v>
      </c>
      <c r="D91" s="41"/>
      <c r="E91" s="41"/>
      <c r="F91" s="28" t="str">
        <f>E15</f>
        <v>Město Litvínov</v>
      </c>
      <c r="G91" s="41"/>
      <c r="H91" s="41"/>
      <c r="I91" s="148" t="s">
        <v>32</v>
      </c>
      <c r="J91" s="37" t="str">
        <f>E21</f>
        <v>BPO spol. s r.o.,Lidická 1239,36317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148" t="s">
        <v>35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97</v>
      </c>
      <c r="D94" s="190"/>
      <c r="E94" s="190"/>
      <c r="F94" s="190"/>
      <c r="G94" s="190"/>
      <c r="H94" s="190"/>
      <c r="I94" s="191"/>
      <c r="J94" s="192" t="s">
        <v>98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99</v>
      </c>
      <c r="D96" s="41"/>
      <c r="E96" s="41"/>
      <c r="F96" s="41"/>
      <c r="G96" s="41"/>
      <c r="H96" s="41"/>
      <c r="I96" s="145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94"/>
      <c r="C97" s="195"/>
      <c r="D97" s="196" t="s">
        <v>101</v>
      </c>
      <c r="E97" s="197"/>
      <c r="F97" s="197"/>
      <c r="G97" s="197"/>
      <c r="H97" s="197"/>
      <c r="I97" s="198"/>
      <c r="J97" s="199">
        <f>J132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102</v>
      </c>
      <c r="E98" s="204"/>
      <c r="F98" s="204"/>
      <c r="G98" s="204"/>
      <c r="H98" s="204"/>
      <c r="I98" s="205"/>
      <c r="J98" s="206">
        <f>J133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103</v>
      </c>
      <c r="E99" s="204"/>
      <c r="F99" s="204"/>
      <c r="G99" s="204"/>
      <c r="H99" s="204"/>
      <c r="I99" s="205"/>
      <c r="J99" s="206">
        <f>J149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104</v>
      </c>
      <c r="E100" s="204"/>
      <c r="F100" s="204"/>
      <c r="G100" s="204"/>
      <c r="H100" s="204"/>
      <c r="I100" s="205"/>
      <c r="J100" s="206">
        <f>J164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105</v>
      </c>
      <c r="E101" s="204"/>
      <c r="F101" s="204"/>
      <c r="G101" s="204"/>
      <c r="H101" s="204"/>
      <c r="I101" s="205"/>
      <c r="J101" s="206">
        <f>J167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106</v>
      </c>
      <c r="E102" s="204"/>
      <c r="F102" s="204"/>
      <c r="G102" s="204"/>
      <c r="H102" s="204"/>
      <c r="I102" s="205"/>
      <c r="J102" s="206">
        <f>J191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202"/>
      <c r="D103" s="203" t="s">
        <v>107</v>
      </c>
      <c r="E103" s="204"/>
      <c r="F103" s="204"/>
      <c r="G103" s="204"/>
      <c r="H103" s="204"/>
      <c r="I103" s="205"/>
      <c r="J103" s="206">
        <f>J208</f>
        <v>0</v>
      </c>
      <c r="K103" s="202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202"/>
      <c r="D104" s="203" t="s">
        <v>108</v>
      </c>
      <c r="E104" s="204"/>
      <c r="F104" s="204"/>
      <c r="G104" s="204"/>
      <c r="H104" s="204"/>
      <c r="I104" s="205"/>
      <c r="J104" s="206">
        <f>J279</f>
        <v>0</v>
      </c>
      <c r="K104" s="20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202"/>
      <c r="D105" s="203" t="s">
        <v>109</v>
      </c>
      <c r="E105" s="204"/>
      <c r="F105" s="204"/>
      <c r="G105" s="204"/>
      <c r="H105" s="204"/>
      <c r="I105" s="205"/>
      <c r="J105" s="206">
        <f>J293</f>
        <v>0</v>
      </c>
      <c r="K105" s="202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4"/>
      <c r="C106" s="195"/>
      <c r="D106" s="196" t="s">
        <v>110</v>
      </c>
      <c r="E106" s="197"/>
      <c r="F106" s="197"/>
      <c r="G106" s="197"/>
      <c r="H106" s="197"/>
      <c r="I106" s="198"/>
      <c r="J106" s="199">
        <f>J295</f>
        <v>0</v>
      </c>
      <c r="K106" s="195"/>
      <c r="L106" s="20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1"/>
      <c r="C107" s="202"/>
      <c r="D107" s="203" t="s">
        <v>111</v>
      </c>
      <c r="E107" s="204"/>
      <c r="F107" s="204"/>
      <c r="G107" s="204"/>
      <c r="H107" s="204"/>
      <c r="I107" s="205"/>
      <c r="J107" s="206">
        <f>J296</f>
        <v>0</v>
      </c>
      <c r="K107" s="202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1"/>
      <c r="C108" s="202"/>
      <c r="D108" s="203" t="s">
        <v>112</v>
      </c>
      <c r="E108" s="204"/>
      <c r="F108" s="204"/>
      <c r="G108" s="204"/>
      <c r="H108" s="204"/>
      <c r="I108" s="205"/>
      <c r="J108" s="206">
        <f>J389</f>
        <v>0</v>
      </c>
      <c r="K108" s="202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1"/>
      <c r="C109" s="202"/>
      <c r="D109" s="203" t="s">
        <v>113</v>
      </c>
      <c r="E109" s="204"/>
      <c r="F109" s="204"/>
      <c r="G109" s="204"/>
      <c r="H109" s="204"/>
      <c r="I109" s="205"/>
      <c r="J109" s="206">
        <f>J459</f>
        <v>0</v>
      </c>
      <c r="K109" s="202"/>
      <c r="L109" s="20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1"/>
      <c r="C110" s="202"/>
      <c r="D110" s="203" t="s">
        <v>114</v>
      </c>
      <c r="E110" s="204"/>
      <c r="F110" s="204"/>
      <c r="G110" s="204"/>
      <c r="H110" s="204"/>
      <c r="I110" s="205"/>
      <c r="J110" s="206">
        <f>J483</f>
        <v>0</v>
      </c>
      <c r="K110" s="202"/>
      <c r="L110" s="20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201"/>
      <c r="C111" s="202"/>
      <c r="D111" s="203" t="s">
        <v>115</v>
      </c>
      <c r="E111" s="204"/>
      <c r="F111" s="204"/>
      <c r="G111" s="204"/>
      <c r="H111" s="204"/>
      <c r="I111" s="205"/>
      <c r="J111" s="206">
        <f>J518</f>
        <v>0</v>
      </c>
      <c r="K111" s="202"/>
      <c r="L111" s="20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184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187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116</v>
      </c>
      <c r="D118" s="41"/>
      <c r="E118" s="41"/>
      <c r="F118" s="41"/>
      <c r="G118" s="41"/>
      <c r="H118" s="41"/>
      <c r="I118" s="14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14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14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88" t="str">
        <f>E7</f>
        <v>B1906 Výměna střešní krytiny objektu ZŠ, č.p.1589, ul.PKH v Litvínově - II.etapa - tělocvična</v>
      </c>
      <c r="F121" s="33"/>
      <c r="G121" s="33"/>
      <c r="H121" s="33"/>
      <c r="I121" s="14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94</v>
      </c>
      <c r="D122" s="41"/>
      <c r="E122" s="41"/>
      <c r="F122" s="41"/>
      <c r="G122" s="41"/>
      <c r="H122" s="41"/>
      <c r="I122" s="145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A - Stavební část</v>
      </c>
      <c r="F123" s="41"/>
      <c r="G123" s="41"/>
      <c r="H123" s="41"/>
      <c r="I123" s="14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145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22</v>
      </c>
      <c r="D125" s="41"/>
      <c r="E125" s="41"/>
      <c r="F125" s="28" t="str">
        <f>F12</f>
        <v>Litvínov</v>
      </c>
      <c r="G125" s="41"/>
      <c r="H125" s="41"/>
      <c r="I125" s="148" t="s">
        <v>24</v>
      </c>
      <c r="J125" s="80" t="str">
        <f>IF(J12="","",J12)</f>
        <v>10. 12. 2019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145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58.2" customHeight="1">
      <c r="A127" s="39"/>
      <c r="B127" s="40"/>
      <c r="C127" s="33" t="s">
        <v>26</v>
      </c>
      <c r="D127" s="41"/>
      <c r="E127" s="41"/>
      <c r="F127" s="28" t="str">
        <f>E15</f>
        <v>Město Litvínov</v>
      </c>
      <c r="G127" s="41"/>
      <c r="H127" s="41"/>
      <c r="I127" s="148" t="s">
        <v>32</v>
      </c>
      <c r="J127" s="37" t="str">
        <f>E21</f>
        <v>BPO spol. s r.o.,Lidická 1239,36317 OSTROV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30</v>
      </c>
      <c r="D128" s="41"/>
      <c r="E128" s="41"/>
      <c r="F128" s="28" t="str">
        <f>IF(E18="","",E18)</f>
        <v>Vyplň údaj</v>
      </c>
      <c r="G128" s="41"/>
      <c r="H128" s="41"/>
      <c r="I128" s="148" t="s">
        <v>35</v>
      </c>
      <c r="J128" s="37" t="str">
        <f>E24</f>
        <v>Tomanová Ing.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145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8"/>
      <c r="B130" s="209"/>
      <c r="C130" s="210" t="s">
        <v>117</v>
      </c>
      <c r="D130" s="211" t="s">
        <v>64</v>
      </c>
      <c r="E130" s="211" t="s">
        <v>60</v>
      </c>
      <c r="F130" s="211" t="s">
        <v>61</v>
      </c>
      <c r="G130" s="211" t="s">
        <v>118</v>
      </c>
      <c r="H130" s="211" t="s">
        <v>119</v>
      </c>
      <c r="I130" s="212" t="s">
        <v>120</v>
      </c>
      <c r="J130" s="211" t="s">
        <v>98</v>
      </c>
      <c r="K130" s="213" t="s">
        <v>121</v>
      </c>
      <c r="L130" s="214"/>
      <c r="M130" s="101" t="s">
        <v>1</v>
      </c>
      <c r="N130" s="102" t="s">
        <v>43</v>
      </c>
      <c r="O130" s="102" t="s">
        <v>122</v>
      </c>
      <c r="P130" s="102" t="s">
        <v>123</v>
      </c>
      <c r="Q130" s="102" t="s">
        <v>124</v>
      </c>
      <c r="R130" s="102" t="s">
        <v>125</v>
      </c>
      <c r="S130" s="102" t="s">
        <v>126</v>
      </c>
      <c r="T130" s="103" t="s">
        <v>127</v>
      </c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</row>
    <row r="131" spans="1:63" s="2" customFormat="1" ht="22.8" customHeight="1">
      <c r="A131" s="39"/>
      <c r="B131" s="40"/>
      <c r="C131" s="108" t="s">
        <v>128</v>
      </c>
      <c r="D131" s="41"/>
      <c r="E131" s="41"/>
      <c r="F131" s="41"/>
      <c r="G131" s="41"/>
      <c r="H131" s="41"/>
      <c r="I131" s="145"/>
      <c r="J131" s="215">
        <f>BK131</f>
        <v>0</v>
      </c>
      <c r="K131" s="41"/>
      <c r="L131" s="45"/>
      <c r="M131" s="104"/>
      <c r="N131" s="216"/>
      <c r="O131" s="105"/>
      <c r="P131" s="217">
        <f>P132+P295</f>
        <v>0</v>
      </c>
      <c r="Q131" s="105"/>
      <c r="R131" s="217">
        <f>R132+R295</f>
        <v>14.127105</v>
      </c>
      <c r="S131" s="105"/>
      <c r="T131" s="218">
        <f>T132+T295</f>
        <v>122.99476999999999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78</v>
      </c>
      <c r="AU131" s="18" t="s">
        <v>100</v>
      </c>
      <c r="BK131" s="219">
        <f>BK132+BK295</f>
        <v>0</v>
      </c>
    </row>
    <row r="132" spans="1:63" s="12" customFormat="1" ht="25.9" customHeight="1">
      <c r="A132" s="12"/>
      <c r="B132" s="220"/>
      <c r="C132" s="221"/>
      <c r="D132" s="222" t="s">
        <v>78</v>
      </c>
      <c r="E132" s="223" t="s">
        <v>129</v>
      </c>
      <c r="F132" s="223" t="s">
        <v>130</v>
      </c>
      <c r="G132" s="221"/>
      <c r="H132" s="221"/>
      <c r="I132" s="224"/>
      <c r="J132" s="225">
        <f>BK132</f>
        <v>0</v>
      </c>
      <c r="K132" s="221"/>
      <c r="L132" s="226"/>
      <c r="M132" s="227"/>
      <c r="N132" s="228"/>
      <c r="O132" s="228"/>
      <c r="P132" s="229">
        <f>P133+P149+P164+P167+P191+P208+P279+P293</f>
        <v>0</v>
      </c>
      <c r="Q132" s="228"/>
      <c r="R132" s="229">
        <f>R133+R149+R164+R167+R191+R208+R279+R293</f>
        <v>7.056220000000001</v>
      </c>
      <c r="S132" s="228"/>
      <c r="T132" s="230">
        <f>T133+T149+T164+T167+T191+T208+T279+T293</f>
        <v>122.99476999999999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1" t="s">
        <v>87</v>
      </c>
      <c r="AT132" s="232" t="s">
        <v>78</v>
      </c>
      <c r="AU132" s="232" t="s">
        <v>79</v>
      </c>
      <c r="AY132" s="231" t="s">
        <v>131</v>
      </c>
      <c r="BK132" s="233">
        <f>BK133+BK149+BK164+BK167+BK191+BK208+BK279+BK293</f>
        <v>0</v>
      </c>
    </row>
    <row r="133" spans="1:63" s="12" customFormat="1" ht="22.8" customHeight="1">
      <c r="A133" s="12"/>
      <c r="B133" s="220"/>
      <c r="C133" s="221"/>
      <c r="D133" s="222" t="s">
        <v>78</v>
      </c>
      <c r="E133" s="234" t="s">
        <v>132</v>
      </c>
      <c r="F133" s="234" t="s">
        <v>133</v>
      </c>
      <c r="G133" s="221"/>
      <c r="H133" s="221"/>
      <c r="I133" s="224"/>
      <c r="J133" s="235">
        <f>BK133</f>
        <v>0</v>
      </c>
      <c r="K133" s="221"/>
      <c r="L133" s="226"/>
      <c r="M133" s="227"/>
      <c r="N133" s="228"/>
      <c r="O133" s="228"/>
      <c r="P133" s="229">
        <f>SUM(P134:P148)</f>
        <v>0</v>
      </c>
      <c r="Q133" s="228"/>
      <c r="R133" s="229">
        <f>SUM(R134:R148)</f>
        <v>6.779660000000001</v>
      </c>
      <c r="S133" s="228"/>
      <c r="T133" s="230">
        <f>SUM(T134:T148)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1" t="s">
        <v>87</v>
      </c>
      <c r="AT133" s="232" t="s">
        <v>78</v>
      </c>
      <c r="AU133" s="232" t="s">
        <v>87</v>
      </c>
      <c r="AY133" s="231" t="s">
        <v>131</v>
      </c>
      <c r="BK133" s="233">
        <f>SUM(BK134:BK148)</f>
        <v>0</v>
      </c>
    </row>
    <row r="134" spans="1:65" s="2" customFormat="1" ht="16.5" customHeight="1">
      <c r="A134" s="39"/>
      <c r="B134" s="40"/>
      <c r="C134" s="236" t="s">
        <v>87</v>
      </c>
      <c r="D134" s="236" t="s">
        <v>134</v>
      </c>
      <c r="E134" s="237" t="s">
        <v>135</v>
      </c>
      <c r="F134" s="238" t="s">
        <v>136</v>
      </c>
      <c r="G134" s="239" t="s">
        <v>137</v>
      </c>
      <c r="H134" s="240">
        <v>2.7</v>
      </c>
      <c r="I134" s="241"/>
      <c r="J134" s="242">
        <f>ROUND(I134*H134,2)</f>
        <v>0</v>
      </c>
      <c r="K134" s="238" t="s">
        <v>138</v>
      </c>
      <c r="L134" s="45"/>
      <c r="M134" s="243" t="s">
        <v>1</v>
      </c>
      <c r="N134" s="244" t="s">
        <v>44</v>
      </c>
      <c r="O134" s="92"/>
      <c r="P134" s="245">
        <f>O134*H134</f>
        <v>0</v>
      </c>
      <c r="Q134" s="245">
        <v>2.45329</v>
      </c>
      <c r="R134" s="245">
        <f>Q134*H134</f>
        <v>6.623883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139</v>
      </c>
      <c r="AT134" s="247" t="s">
        <v>134</v>
      </c>
      <c r="AU134" s="247" t="s">
        <v>89</v>
      </c>
      <c r="AY134" s="18" t="s">
        <v>131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87</v>
      </c>
      <c r="BK134" s="248">
        <f>ROUND(I134*H134,2)</f>
        <v>0</v>
      </c>
      <c r="BL134" s="18" t="s">
        <v>139</v>
      </c>
      <c r="BM134" s="247" t="s">
        <v>140</v>
      </c>
    </row>
    <row r="135" spans="1:51" s="13" customFormat="1" ht="12">
      <c r="A135" s="13"/>
      <c r="B135" s="249"/>
      <c r="C135" s="250"/>
      <c r="D135" s="251" t="s">
        <v>141</v>
      </c>
      <c r="E135" s="252" t="s">
        <v>1</v>
      </c>
      <c r="F135" s="253" t="s">
        <v>142</v>
      </c>
      <c r="G135" s="250"/>
      <c r="H135" s="252" t="s">
        <v>1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141</v>
      </c>
      <c r="AU135" s="259" t="s">
        <v>89</v>
      </c>
      <c r="AV135" s="13" t="s">
        <v>87</v>
      </c>
      <c r="AW135" s="13" t="s">
        <v>34</v>
      </c>
      <c r="AX135" s="13" t="s">
        <v>79</v>
      </c>
      <c r="AY135" s="259" t="s">
        <v>131</v>
      </c>
    </row>
    <row r="136" spans="1:51" s="14" customFormat="1" ht="12">
      <c r="A136" s="14"/>
      <c r="B136" s="260"/>
      <c r="C136" s="261"/>
      <c r="D136" s="251" t="s">
        <v>141</v>
      </c>
      <c r="E136" s="262" t="s">
        <v>1</v>
      </c>
      <c r="F136" s="263" t="s">
        <v>143</v>
      </c>
      <c r="G136" s="261"/>
      <c r="H136" s="264">
        <v>2.502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141</v>
      </c>
      <c r="AU136" s="270" t="s">
        <v>89</v>
      </c>
      <c r="AV136" s="14" t="s">
        <v>89</v>
      </c>
      <c r="AW136" s="14" t="s">
        <v>34</v>
      </c>
      <c r="AX136" s="14" t="s">
        <v>79</v>
      </c>
      <c r="AY136" s="270" t="s">
        <v>131</v>
      </c>
    </row>
    <row r="137" spans="1:51" s="14" customFormat="1" ht="12">
      <c r="A137" s="14"/>
      <c r="B137" s="260"/>
      <c r="C137" s="261"/>
      <c r="D137" s="251" t="s">
        <v>141</v>
      </c>
      <c r="E137" s="262" t="s">
        <v>1</v>
      </c>
      <c r="F137" s="263" t="s">
        <v>144</v>
      </c>
      <c r="G137" s="261"/>
      <c r="H137" s="264">
        <v>0.198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0" t="s">
        <v>141</v>
      </c>
      <c r="AU137" s="270" t="s">
        <v>89</v>
      </c>
      <c r="AV137" s="14" t="s">
        <v>89</v>
      </c>
      <c r="AW137" s="14" t="s">
        <v>34</v>
      </c>
      <c r="AX137" s="14" t="s">
        <v>79</v>
      </c>
      <c r="AY137" s="270" t="s">
        <v>131</v>
      </c>
    </row>
    <row r="138" spans="1:51" s="15" customFormat="1" ht="12">
      <c r="A138" s="15"/>
      <c r="B138" s="271"/>
      <c r="C138" s="272"/>
      <c r="D138" s="251" t="s">
        <v>141</v>
      </c>
      <c r="E138" s="273" t="s">
        <v>1</v>
      </c>
      <c r="F138" s="274" t="s">
        <v>145</v>
      </c>
      <c r="G138" s="272"/>
      <c r="H138" s="275">
        <v>2.7</v>
      </c>
      <c r="I138" s="276"/>
      <c r="J138" s="272"/>
      <c r="K138" s="272"/>
      <c r="L138" s="277"/>
      <c r="M138" s="278"/>
      <c r="N138" s="279"/>
      <c r="O138" s="279"/>
      <c r="P138" s="279"/>
      <c r="Q138" s="279"/>
      <c r="R138" s="279"/>
      <c r="S138" s="279"/>
      <c r="T138" s="28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1" t="s">
        <v>141</v>
      </c>
      <c r="AU138" s="281" t="s">
        <v>89</v>
      </c>
      <c r="AV138" s="15" t="s">
        <v>139</v>
      </c>
      <c r="AW138" s="15" t="s">
        <v>34</v>
      </c>
      <c r="AX138" s="15" t="s">
        <v>87</v>
      </c>
      <c r="AY138" s="281" t="s">
        <v>131</v>
      </c>
    </row>
    <row r="139" spans="1:65" s="2" customFormat="1" ht="16.5" customHeight="1">
      <c r="A139" s="39"/>
      <c r="B139" s="40"/>
      <c r="C139" s="236" t="s">
        <v>89</v>
      </c>
      <c r="D139" s="236" t="s">
        <v>134</v>
      </c>
      <c r="E139" s="237" t="s">
        <v>146</v>
      </c>
      <c r="F139" s="238" t="s">
        <v>147</v>
      </c>
      <c r="G139" s="239" t="s">
        <v>148</v>
      </c>
      <c r="H139" s="240">
        <v>18</v>
      </c>
      <c r="I139" s="241"/>
      <c r="J139" s="242">
        <f>ROUND(I139*H139,2)</f>
        <v>0</v>
      </c>
      <c r="K139" s="238" t="s">
        <v>138</v>
      </c>
      <c r="L139" s="45"/>
      <c r="M139" s="243" t="s">
        <v>1</v>
      </c>
      <c r="N139" s="244" t="s">
        <v>44</v>
      </c>
      <c r="O139" s="92"/>
      <c r="P139" s="245">
        <f>O139*H139</f>
        <v>0</v>
      </c>
      <c r="Q139" s="245">
        <v>0.00275</v>
      </c>
      <c r="R139" s="245">
        <f>Q139*H139</f>
        <v>0.049499999999999995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139</v>
      </c>
      <c r="AT139" s="247" t="s">
        <v>134</v>
      </c>
      <c r="AU139" s="247" t="s">
        <v>89</v>
      </c>
      <c r="AY139" s="18" t="s">
        <v>131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87</v>
      </c>
      <c r="BK139" s="248">
        <f>ROUND(I139*H139,2)</f>
        <v>0</v>
      </c>
      <c r="BL139" s="18" t="s">
        <v>139</v>
      </c>
      <c r="BM139" s="247" t="s">
        <v>149</v>
      </c>
    </row>
    <row r="140" spans="1:51" s="13" customFormat="1" ht="12">
      <c r="A140" s="13"/>
      <c r="B140" s="249"/>
      <c r="C140" s="250"/>
      <c r="D140" s="251" t="s">
        <v>141</v>
      </c>
      <c r="E140" s="252" t="s">
        <v>1</v>
      </c>
      <c r="F140" s="253" t="s">
        <v>142</v>
      </c>
      <c r="G140" s="250"/>
      <c r="H140" s="252" t="s">
        <v>1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141</v>
      </c>
      <c r="AU140" s="259" t="s">
        <v>89</v>
      </c>
      <c r="AV140" s="13" t="s">
        <v>87</v>
      </c>
      <c r="AW140" s="13" t="s">
        <v>34</v>
      </c>
      <c r="AX140" s="13" t="s">
        <v>79</v>
      </c>
      <c r="AY140" s="259" t="s">
        <v>131</v>
      </c>
    </row>
    <row r="141" spans="1:51" s="14" customFormat="1" ht="12">
      <c r="A141" s="14"/>
      <c r="B141" s="260"/>
      <c r="C141" s="261"/>
      <c r="D141" s="251" t="s">
        <v>141</v>
      </c>
      <c r="E141" s="262" t="s">
        <v>1</v>
      </c>
      <c r="F141" s="263" t="s">
        <v>150</v>
      </c>
      <c r="G141" s="261"/>
      <c r="H141" s="264">
        <v>15.64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0" t="s">
        <v>141</v>
      </c>
      <c r="AU141" s="270" t="s">
        <v>89</v>
      </c>
      <c r="AV141" s="14" t="s">
        <v>89</v>
      </c>
      <c r="AW141" s="14" t="s">
        <v>34</v>
      </c>
      <c r="AX141" s="14" t="s">
        <v>79</v>
      </c>
      <c r="AY141" s="270" t="s">
        <v>131</v>
      </c>
    </row>
    <row r="142" spans="1:51" s="14" customFormat="1" ht="12">
      <c r="A142" s="14"/>
      <c r="B142" s="260"/>
      <c r="C142" s="261"/>
      <c r="D142" s="251" t="s">
        <v>141</v>
      </c>
      <c r="E142" s="262" t="s">
        <v>1</v>
      </c>
      <c r="F142" s="263" t="s">
        <v>151</v>
      </c>
      <c r="G142" s="261"/>
      <c r="H142" s="264">
        <v>2.36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0" t="s">
        <v>141</v>
      </c>
      <c r="AU142" s="270" t="s">
        <v>89</v>
      </c>
      <c r="AV142" s="14" t="s">
        <v>89</v>
      </c>
      <c r="AW142" s="14" t="s">
        <v>34</v>
      </c>
      <c r="AX142" s="14" t="s">
        <v>79</v>
      </c>
      <c r="AY142" s="270" t="s">
        <v>131</v>
      </c>
    </row>
    <row r="143" spans="1:51" s="15" customFormat="1" ht="12">
      <c r="A143" s="15"/>
      <c r="B143" s="271"/>
      <c r="C143" s="272"/>
      <c r="D143" s="251" t="s">
        <v>141</v>
      </c>
      <c r="E143" s="273" t="s">
        <v>1</v>
      </c>
      <c r="F143" s="274" t="s">
        <v>145</v>
      </c>
      <c r="G143" s="272"/>
      <c r="H143" s="275">
        <v>18</v>
      </c>
      <c r="I143" s="276"/>
      <c r="J143" s="272"/>
      <c r="K143" s="272"/>
      <c r="L143" s="277"/>
      <c r="M143" s="278"/>
      <c r="N143" s="279"/>
      <c r="O143" s="279"/>
      <c r="P143" s="279"/>
      <c r="Q143" s="279"/>
      <c r="R143" s="279"/>
      <c r="S143" s="279"/>
      <c r="T143" s="28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1" t="s">
        <v>141</v>
      </c>
      <c r="AU143" s="281" t="s">
        <v>89</v>
      </c>
      <c r="AV143" s="15" t="s">
        <v>139</v>
      </c>
      <c r="AW143" s="15" t="s">
        <v>34</v>
      </c>
      <c r="AX143" s="15" t="s">
        <v>87</v>
      </c>
      <c r="AY143" s="281" t="s">
        <v>131</v>
      </c>
    </row>
    <row r="144" spans="1:65" s="2" customFormat="1" ht="16.5" customHeight="1">
      <c r="A144" s="39"/>
      <c r="B144" s="40"/>
      <c r="C144" s="236" t="s">
        <v>132</v>
      </c>
      <c r="D144" s="236" t="s">
        <v>134</v>
      </c>
      <c r="E144" s="237" t="s">
        <v>152</v>
      </c>
      <c r="F144" s="238" t="s">
        <v>153</v>
      </c>
      <c r="G144" s="239" t="s">
        <v>148</v>
      </c>
      <c r="H144" s="240">
        <v>18</v>
      </c>
      <c r="I144" s="241"/>
      <c r="J144" s="242">
        <f>ROUND(I144*H144,2)</f>
        <v>0</v>
      </c>
      <c r="K144" s="238" t="s">
        <v>138</v>
      </c>
      <c r="L144" s="45"/>
      <c r="M144" s="243" t="s">
        <v>1</v>
      </c>
      <c r="N144" s="244" t="s">
        <v>44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139</v>
      </c>
      <c r="AT144" s="247" t="s">
        <v>134</v>
      </c>
      <c r="AU144" s="247" t="s">
        <v>89</v>
      </c>
      <c r="AY144" s="18" t="s">
        <v>131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87</v>
      </c>
      <c r="BK144" s="248">
        <f>ROUND(I144*H144,2)</f>
        <v>0</v>
      </c>
      <c r="BL144" s="18" t="s">
        <v>139</v>
      </c>
      <c r="BM144" s="247" t="s">
        <v>154</v>
      </c>
    </row>
    <row r="145" spans="1:65" s="2" customFormat="1" ht="16.5" customHeight="1">
      <c r="A145" s="39"/>
      <c r="B145" s="40"/>
      <c r="C145" s="236" t="s">
        <v>139</v>
      </c>
      <c r="D145" s="236" t="s">
        <v>134</v>
      </c>
      <c r="E145" s="237" t="s">
        <v>155</v>
      </c>
      <c r="F145" s="238" t="s">
        <v>156</v>
      </c>
      <c r="G145" s="239" t="s">
        <v>157</v>
      </c>
      <c r="H145" s="240">
        <v>0.1</v>
      </c>
      <c r="I145" s="241"/>
      <c r="J145" s="242">
        <f>ROUND(I145*H145,2)</f>
        <v>0</v>
      </c>
      <c r="K145" s="238" t="s">
        <v>138</v>
      </c>
      <c r="L145" s="45"/>
      <c r="M145" s="243" t="s">
        <v>1</v>
      </c>
      <c r="N145" s="244" t="s">
        <v>44</v>
      </c>
      <c r="O145" s="92"/>
      <c r="P145" s="245">
        <f>O145*H145</f>
        <v>0</v>
      </c>
      <c r="Q145" s="245">
        <v>1.06277</v>
      </c>
      <c r="R145" s="245">
        <f>Q145*H145</f>
        <v>0.10627700000000001</v>
      </c>
      <c r="S145" s="245">
        <v>0</v>
      </c>
      <c r="T145" s="24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7" t="s">
        <v>139</v>
      </c>
      <c r="AT145" s="247" t="s">
        <v>134</v>
      </c>
      <c r="AU145" s="247" t="s">
        <v>89</v>
      </c>
      <c r="AY145" s="18" t="s">
        <v>131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8" t="s">
        <v>87</v>
      </c>
      <c r="BK145" s="248">
        <f>ROUND(I145*H145,2)</f>
        <v>0</v>
      </c>
      <c r="BL145" s="18" t="s">
        <v>139</v>
      </c>
      <c r="BM145" s="247" t="s">
        <v>158</v>
      </c>
    </row>
    <row r="146" spans="1:51" s="13" customFormat="1" ht="12">
      <c r="A146" s="13"/>
      <c r="B146" s="249"/>
      <c r="C146" s="250"/>
      <c r="D146" s="251" t="s">
        <v>141</v>
      </c>
      <c r="E146" s="252" t="s">
        <v>1</v>
      </c>
      <c r="F146" s="253" t="s">
        <v>142</v>
      </c>
      <c r="G146" s="250"/>
      <c r="H146" s="252" t="s">
        <v>1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141</v>
      </c>
      <c r="AU146" s="259" t="s">
        <v>89</v>
      </c>
      <c r="AV146" s="13" t="s">
        <v>87</v>
      </c>
      <c r="AW146" s="13" t="s">
        <v>34</v>
      </c>
      <c r="AX146" s="13" t="s">
        <v>79</v>
      </c>
      <c r="AY146" s="259" t="s">
        <v>131</v>
      </c>
    </row>
    <row r="147" spans="1:51" s="13" customFormat="1" ht="12">
      <c r="A147" s="13"/>
      <c r="B147" s="249"/>
      <c r="C147" s="250"/>
      <c r="D147" s="251" t="s">
        <v>141</v>
      </c>
      <c r="E147" s="252" t="s">
        <v>1</v>
      </c>
      <c r="F147" s="253" t="s">
        <v>159</v>
      </c>
      <c r="G147" s="250"/>
      <c r="H147" s="252" t="s">
        <v>1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141</v>
      </c>
      <c r="AU147" s="259" t="s">
        <v>89</v>
      </c>
      <c r="AV147" s="13" t="s">
        <v>87</v>
      </c>
      <c r="AW147" s="13" t="s">
        <v>34</v>
      </c>
      <c r="AX147" s="13" t="s">
        <v>79</v>
      </c>
      <c r="AY147" s="259" t="s">
        <v>131</v>
      </c>
    </row>
    <row r="148" spans="1:51" s="14" customFormat="1" ht="12">
      <c r="A148" s="14"/>
      <c r="B148" s="260"/>
      <c r="C148" s="261"/>
      <c r="D148" s="251" t="s">
        <v>141</v>
      </c>
      <c r="E148" s="262" t="s">
        <v>1</v>
      </c>
      <c r="F148" s="263" t="s">
        <v>160</v>
      </c>
      <c r="G148" s="261"/>
      <c r="H148" s="264">
        <v>0.1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0" t="s">
        <v>141</v>
      </c>
      <c r="AU148" s="270" t="s">
        <v>89</v>
      </c>
      <c r="AV148" s="14" t="s">
        <v>89</v>
      </c>
      <c r="AW148" s="14" t="s">
        <v>34</v>
      </c>
      <c r="AX148" s="14" t="s">
        <v>87</v>
      </c>
      <c r="AY148" s="270" t="s">
        <v>131</v>
      </c>
    </row>
    <row r="149" spans="1:63" s="12" customFormat="1" ht="22.8" customHeight="1">
      <c r="A149" s="12"/>
      <c r="B149" s="220"/>
      <c r="C149" s="221"/>
      <c r="D149" s="222" t="s">
        <v>78</v>
      </c>
      <c r="E149" s="234" t="s">
        <v>161</v>
      </c>
      <c r="F149" s="234" t="s">
        <v>162</v>
      </c>
      <c r="G149" s="221"/>
      <c r="H149" s="221"/>
      <c r="I149" s="224"/>
      <c r="J149" s="235">
        <f>BK149</f>
        <v>0</v>
      </c>
      <c r="K149" s="221"/>
      <c r="L149" s="226"/>
      <c r="M149" s="227"/>
      <c r="N149" s="228"/>
      <c r="O149" s="228"/>
      <c r="P149" s="229">
        <f>SUM(P150:P163)</f>
        <v>0</v>
      </c>
      <c r="Q149" s="228"/>
      <c r="R149" s="229">
        <f>SUM(R150:R163)</f>
        <v>0.25732</v>
      </c>
      <c r="S149" s="228"/>
      <c r="T149" s="230">
        <f>SUM(T150:T163)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1" t="s">
        <v>87</v>
      </c>
      <c r="AT149" s="232" t="s">
        <v>78</v>
      </c>
      <c r="AU149" s="232" t="s">
        <v>87</v>
      </c>
      <c r="AY149" s="231" t="s">
        <v>131</v>
      </c>
      <c r="BK149" s="233">
        <f>SUM(BK150:BK163)</f>
        <v>0</v>
      </c>
    </row>
    <row r="150" spans="1:65" s="2" customFormat="1" ht="16.5" customHeight="1">
      <c r="A150" s="39"/>
      <c r="B150" s="40"/>
      <c r="C150" s="236" t="s">
        <v>163</v>
      </c>
      <c r="D150" s="236" t="s">
        <v>134</v>
      </c>
      <c r="E150" s="237" t="s">
        <v>164</v>
      </c>
      <c r="F150" s="238" t="s">
        <v>165</v>
      </c>
      <c r="G150" s="239" t="s">
        <v>148</v>
      </c>
      <c r="H150" s="240">
        <v>8</v>
      </c>
      <c r="I150" s="241"/>
      <c r="J150" s="242">
        <f>ROUND(I150*H150,2)</f>
        <v>0</v>
      </c>
      <c r="K150" s="238" t="s">
        <v>138</v>
      </c>
      <c r="L150" s="45"/>
      <c r="M150" s="243" t="s">
        <v>1</v>
      </c>
      <c r="N150" s="244" t="s">
        <v>44</v>
      </c>
      <c r="O150" s="92"/>
      <c r="P150" s="245">
        <f>O150*H150</f>
        <v>0</v>
      </c>
      <c r="Q150" s="245">
        <v>0.01838</v>
      </c>
      <c r="R150" s="245">
        <f>Q150*H150</f>
        <v>0.14704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139</v>
      </c>
      <c r="AT150" s="247" t="s">
        <v>134</v>
      </c>
      <c r="AU150" s="247" t="s">
        <v>89</v>
      </c>
      <c r="AY150" s="18" t="s">
        <v>131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87</v>
      </c>
      <c r="BK150" s="248">
        <f>ROUND(I150*H150,2)</f>
        <v>0</v>
      </c>
      <c r="BL150" s="18" t="s">
        <v>139</v>
      </c>
      <c r="BM150" s="247" t="s">
        <v>166</v>
      </c>
    </row>
    <row r="151" spans="1:51" s="13" customFormat="1" ht="12">
      <c r="A151" s="13"/>
      <c r="B151" s="249"/>
      <c r="C151" s="250"/>
      <c r="D151" s="251" t="s">
        <v>141</v>
      </c>
      <c r="E151" s="252" t="s">
        <v>1</v>
      </c>
      <c r="F151" s="253" t="s">
        <v>167</v>
      </c>
      <c r="G151" s="250"/>
      <c r="H151" s="252" t="s">
        <v>1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141</v>
      </c>
      <c r="AU151" s="259" t="s">
        <v>89</v>
      </c>
      <c r="AV151" s="13" t="s">
        <v>87</v>
      </c>
      <c r="AW151" s="13" t="s">
        <v>34</v>
      </c>
      <c r="AX151" s="13" t="s">
        <v>79</v>
      </c>
      <c r="AY151" s="259" t="s">
        <v>131</v>
      </c>
    </row>
    <row r="152" spans="1:51" s="13" customFormat="1" ht="12">
      <c r="A152" s="13"/>
      <c r="B152" s="249"/>
      <c r="C152" s="250"/>
      <c r="D152" s="251" t="s">
        <v>141</v>
      </c>
      <c r="E152" s="252" t="s">
        <v>1</v>
      </c>
      <c r="F152" s="253" t="s">
        <v>168</v>
      </c>
      <c r="G152" s="250"/>
      <c r="H152" s="252" t="s">
        <v>1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141</v>
      </c>
      <c r="AU152" s="259" t="s">
        <v>89</v>
      </c>
      <c r="AV152" s="13" t="s">
        <v>87</v>
      </c>
      <c r="AW152" s="13" t="s">
        <v>34</v>
      </c>
      <c r="AX152" s="13" t="s">
        <v>79</v>
      </c>
      <c r="AY152" s="259" t="s">
        <v>131</v>
      </c>
    </row>
    <row r="153" spans="1:51" s="14" customFormat="1" ht="12">
      <c r="A153" s="14"/>
      <c r="B153" s="260"/>
      <c r="C153" s="261"/>
      <c r="D153" s="251" t="s">
        <v>141</v>
      </c>
      <c r="E153" s="262" t="s">
        <v>1</v>
      </c>
      <c r="F153" s="263" t="s">
        <v>169</v>
      </c>
      <c r="G153" s="261"/>
      <c r="H153" s="264">
        <v>6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0" t="s">
        <v>141</v>
      </c>
      <c r="AU153" s="270" t="s">
        <v>89</v>
      </c>
      <c r="AV153" s="14" t="s">
        <v>89</v>
      </c>
      <c r="AW153" s="14" t="s">
        <v>34</v>
      </c>
      <c r="AX153" s="14" t="s">
        <v>79</v>
      </c>
      <c r="AY153" s="270" t="s">
        <v>131</v>
      </c>
    </row>
    <row r="154" spans="1:51" s="13" customFormat="1" ht="12">
      <c r="A154" s="13"/>
      <c r="B154" s="249"/>
      <c r="C154" s="250"/>
      <c r="D154" s="251" t="s">
        <v>141</v>
      </c>
      <c r="E154" s="252" t="s">
        <v>1</v>
      </c>
      <c r="F154" s="253" t="s">
        <v>170</v>
      </c>
      <c r="G154" s="250"/>
      <c r="H154" s="252" t="s">
        <v>1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141</v>
      </c>
      <c r="AU154" s="259" t="s">
        <v>89</v>
      </c>
      <c r="AV154" s="13" t="s">
        <v>87</v>
      </c>
      <c r="AW154" s="13" t="s">
        <v>34</v>
      </c>
      <c r="AX154" s="13" t="s">
        <v>79</v>
      </c>
      <c r="AY154" s="259" t="s">
        <v>131</v>
      </c>
    </row>
    <row r="155" spans="1:51" s="14" customFormat="1" ht="12">
      <c r="A155" s="14"/>
      <c r="B155" s="260"/>
      <c r="C155" s="261"/>
      <c r="D155" s="251" t="s">
        <v>141</v>
      </c>
      <c r="E155" s="262" t="s">
        <v>1</v>
      </c>
      <c r="F155" s="263" t="s">
        <v>171</v>
      </c>
      <c r="G155" s="261"/>
      <c r="H155" s="264">
        <v>2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0" t="s">
        <v>141</v>
      </c>
      <c r="AU155" s="270" t="s">
        <v>89</v>
      </c>
      <c r="AV155" s="14" t="s">
        <v>89</v>
      </c>
      <c r="AW155" s="14" t="s">
        <v>34</v>
      </c>
      <c r="AX155" s="14" t="s">
        <v>79</v>
      </c>
      <c r="AY155" s="270" t="s">
        <v>131</v>
      </c>
    </row>
    <row r="156" spans="1:51" s="15" customFormat="1" ht="12">
      <c r="A156" s="15"/>
      <c r="B156" s="271"/>
      <c r="C156" s="272"/>
      <c r="D156" s="251" t="s">
        <v>141</v>
      </c>
      <c r="E156" s="273" t="s">
        <v>1</v>
      </c>
      <c r="F156" s="274" t="s">
        <v>145</v>
      </c>
      <c r="G156" s="272"/>
      <c r="H156" s="275">
        <v>8</v>
      </c>
      <c r="I156" s="276"/>
      <c r="J156" s="272"/>
      <c r="K156" s="272"/>
      <c r="L156" s="277"/>
      <c r="M156" s="278"/>
      <c r="N156" s="279"/>
      <c r="O156" s="279"/>
      <c r="P156" s="279"/>
      <c r="Q156" s="279"/>
      <c r="R156" s="279"/>
      <c r="S156" s="279"/>
      <c r="T156" s="28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1" t="s">
        <v>141</v>
      </c>
      <c r="AU156" s="281" t="s">
        <v>89</v>
      </c>
      <c r="AV156" s="15" t="s">
        <v>139</v>
      </c>
      <c r="AW156" s="15" t="s">
        <v>34</v>
      </c>
      <c r="AX156" s="15" t="s">
        <v>87</v>
      </c>
      <c r="AY156" s="281" t="s">
        <v>131</v>
      </c>
    </row>
    <row r="157" spans="1:65" s="2" customFormat="1" ht="16.5" customHeight="1">
      <c r="A157" s="39"/>
      <c r="B157" s="40"/>
      <c r="C157" s="236" t="s">
        <v>172</v>
      </c>
      <c r="D157" s="236" t="s">
        <v>134</v>
      </c>
      <c r="E157" s="237" t="s">
        <v>173</v>
      </c>
      <c r="F157" s="238" t="s">
        <v>174</v>
      </c>
      <c r="G157" s="239" t="s">
        <v>148</v>
      </c>
      <c r="H157" s="240">
        <v>6</v>
      </c>
      <c r="I157" s="241"/>
      <c r="J157" s="242">
        <f>ROUND(I157*H157,2)</f>
        <v>0</v>
      </c>
      <c r="K157" s="238" t="s">
        <v>138</v>
      </c>
      <c r="L157" s="45"/>
      <c r="M157" s="243" t="s">
        <v>1</v>
      </c>
      <c r="N157" s="244" t="s">
        <v>44</v>
      </c>
      <c r="O157" s="92"/>
      <c r="P157" s="245">
        <f>O157*H157</f>
        <v>0</v>
      </c>
      <c r="Q157" s="245">
        <v>0.01838</v>
      </c>
      <c r="R157" s="245">
        <f>Q157*H157</f>
        <v>0.11028</v>
      </c>
      <c r="S157" s="245">
        <v>0</v>
      </c>
      <c r="T157" s="24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7" t="s">
        <v>139</v>
      </c>
      <c r="AT157" s="247" t="s">
        <v>134</v>
      </c>
      <c r="AU157" s="247" t="s">
        <v>89</v>
      </c>
      <c r="AY157" s="18" t="s">
        <v>131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8" t="s">
        <v>87</v>
      </c>
      <c r="BK157" s="248">
        <f>ROUND(I157*H157,2)</f>
        <v>0</v>
      </c>
      <c r="BL157" s="18" t="s">
        <v>139</v>
      </c>
      <c r="BM157" s="247" t="s">
        <v>175</v>
      </c>
    </row>
    <row r="158" spans="1:51" s="13" customFormat="1" ht="12">
      <c r="A158" s="13"/>
      <c r="B158" s="249"/>
      <c r="C158" s="250"/>
      <c r="D158" s="251" t="s">
        <v>141</v>
      </c>
      <c r="E158" s="252" t="s">
        <v>1</v>
      </c>
      <c r="F158" s="253" t="s">
        <v>167</v>
      </c>
      <c r="G158" s="250"/>
      <c r="H158" s="252" t="s">
        <v>1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141</v>
      </c>
      <c r="AU158" s="259" t="s">
        <v>89</v>
      </c>
      <c r="AV158" s="13" t="s">
        <v>87</v>
      </c>
      <c r="AW158" s="13" t="s">
        <v>34</v>
      </c>
      <c r="AX158" s="13" t="s">
        <v>79</v>
      </c>
      <c r="AY158" s="259" t="s">
        <v>131</v>
      </c>
    </row>
    <row r="159" spans="1:51" s="13" customFormat="1" ht="12">
      <c r="A159" s="13"/>
      <c r="B159" s="249"/>
      <c r="C159" s="250"/>
      <c r="D159" s="251" t="s">
        <v>141</v>
      </c>
      <c r="E159" s="252" t="s">
        <v>1</v>
      </c>
      <c r="F159" s="253" t="s">
        <v>168</v>
      </c>
      <c r="G159" s="250"/>
      <c r="H159" s="252" t="s">
        <v>1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141</v>
      </c>
      <c r="AU159" s="259" t="s">
        <v>89</v>
      </c>
      <c r="AV159" s="13" t="s">
        <v>87</v>
      </c>
      <c r="AW159" s="13" t="s">
        <v>34</v>
      </c>
      <c r="AX159" s="13" t="s">
        <v>79</v>
      </c>
      <c r="AY159" s="259" t="s">
        <v>131</v>
      </c>
    </row>
    <row r="160" spans="1:51" s="14" customFormat="1" ht="12">
      <c r="A160" s="14"/>
      <c r="B160" s="260"/>
      <c r="C160" s="261"/>
      <c r="D160" s="251" t="s">
        <v>141</v>
      </c>
      <c r="E160" s="262" t="s">
        <v>1</v>
      </c>
      <c r="F160" s="263" t="s">
        <v>176</v>
      </c>
      <c r="G160" s="261"/>
      <c r="H160" s="264">
        <v>4.5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0" t="s">
        <v>141</v>
      </c>
      <c r="AU160" s="270" t="s">
        <v>89</v>
      </c>
      <c r="AV160" s="14" t="s">
        <v>89</v>
      </c>
      <c r="AW160" s="14" t="s">
        <v>34</v>
      </c>
      <c r="AX160" s="14" t="s">
        <v>79</v>
      </c>
      <c r="AY160" s="270" t="s">
        <v>131</v>
      </c>
    </row>
    <row r="161" spans="1:51" s="13" customFormat="1" ht="12">
      <c r="A161" s="13"/>
      <c r="B161" s="249"/>
      <c r="C161" s="250"/>
      <c r="D161" s="251" t="s">
        <v>141</v>
      </c>
      <c r="E161" s="252" t="s">
        <v>1</v>
      </c>
      <c r="F161" s="253" t="s">
        <v>170</v>
      </c>
      <c r="G161" s="250"/>
      <c r="H161" s="252" t="s">
        <v>1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141</v>
      </c>
      <c r="AU161" s="259" t="s">
        <v>89</v>
      </c>
      <c r="AV161" s="13" t="s">
        <v>87</v>
      </c>
      <c r="AW161" s="13" t="s">
        <v>34</v>
      </c>
      <c r="AX161" s="13" t="s">
        <v>79</v>
      </c>
      <c r="AY161" s="259" t="s">
        <v>131</v>
      </c>
    </row>
    <row r="162" spans="1:51" s="14" customFormat="1" ht="12">
      <c r="A162" s="14"/>
      <c r="B162" s="260"/>
      <c r="C162" s="261"/>
      <c r="D162" s="251" t="s">
        <v>141</v>
      </c>
      <c r="E162" s="262" t="s">
        <v>1</v>
      </c>
      <c r="F162" s="263" t="s">
        <v>177</v>
      </c>
      <c r="G162" s="261"/>
      <c r="H162" s="264">
        <v>1.5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0" t="s">
        <v>141</v>
      </c>
      <c r="AU162" s="270" t="s">
        <v>89</v>
      </c>
      <c r="AV162" s="14" t="s">
        <v>89</v>
      </c>
      <c r="AW162" s="14" t="s">
        <v>34</v>
      </c>
      <c r="AX162" s="14" t="s">
        <v>79</v>
      </c>
      <c r="AY162" s="270" t="s">
        <v>131</v>
      </c>
    </row>
    <row r="163" spans="1:51" s="15" customFormat="1" ht="12">
      <c r="A163" s="15"/>
      <c r="B163" s="271"/>
      <c r="C163" s="272"/>
      <c r="D163" s="251" t="s">
        <v>141</v>
      </c>
      <c r="E163" s="273" t="s">
        <v>1</v>
      </c>
      <c r="F163" s="274" t="s">
        <v>145</v>
      </c>
      <c r="G163" s="272"/>
      <c r="H163" s="275">
        <v>6</v>
      </c>
      <c r="I163" s="276"/>
      <c r="J163" s="272"/>
      <c r="K163" s="272"/>
      <c r="L163" s="277"/>
      <c r="M163" s="278"/>
      <c r="N163" s="279"/>
      <c r="O163" s="279"/>
      <c r="P163" s="279"/>
      <c r="Q163" s="279"/>
      <c r="R163" s="279"/>
      <c r="S163" s="279"/>
      <c r="T163" s="280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1" t="s">
        <v>141</v>
      </c>
      <c r="AU163" s="281" t="s">
        <v>89</v>
      </c>
      <c r="AV163" s="15" t="s">
        <v>139</v>
      </c>
      <c r="AW163" s="15" t="s">
        <v>34</v>
      </c>
      <c r="AX163" s="15" t="s">
        <v>87</v>
      </c>
      <c r="AY163" s="281" t="s">
        <v>131</v>
      </c>
    </row>
    <row r="164" spans="1:63" s="12" customFormat="1" ht="22.8" customHeight="1">
      <c r="A164" s="12"/>
      <c r="B164" s="220"/>
      <c r="C164" s="221"/>
      <c r="D164" s="222" t="s">
        <v>78</v>
      </c>
      <c r="E164" s="234" t="s">
        <v>178</v>
      </c>
      <c r="F164" s="234" t="s">
        <v>179</v>
      </c>
      <c r="G164" s="221"/>
      <c r="H164" s="221"/>
      <c r="I164" s="224"/>
      <c r="J164" s="235">
        <f>BK164</f>
        <v>0</v>
      </c>
      <c r="K164" s="221"/>
      <c r="L164" s="226"/>
      <c r="M164" s="227"/>
      <c r="N164" s="228"/>
      <c r="O164" s="228"/>
      <c r="P164" s="229">
        <f>SUM(P165:P166)</f>
        <v>0</v>
      </c>
      <c r="Q164" s="228"/>
      <c r="R164" s="229">
        <f>SUM(R165:R166)</f>
        <v>0</v>
      </c>
      <c r="S164" s="228"/>
      <c r="T164" s="230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1" t="s">
        <v>87</v>
      </c>
      <c r="AT164" s="232" t="s">
        <v>78</v>
      </c>
      <c r="AU164" s="232" t="s">
        <v>87</v>
      </c>
      <c r="AY164" s="231" t="s">
        <v>131</v>
      </c>
      <c r="BK164" s="233">
        <f>SUM(BK165:BK166)</f>
        <v>0</v>
      </c>
    </row>
    <row r="165" spans="1:65" s="2" customFormat="1" ht="24" customHeight="1">
      <c r="A165" s="39"/>
      <c r="B165" s="40"/>
      <c r="C165" s="236" t="s">
        <v>180</v>
      </c>
      <c r="D165" s="236" t="s">
        <v>134</v>
      </c>
      <c r="E165" s="237" t="s">
        <v>181</v>
      </c>
      <c r="F165" s="238" t="s">
        <v>182</v>
      </c>
      <c r="G165" s="239" t="s">
        <v>183</v>
      </c>
      <c r="H165" s="240">
        <v>3</v>
      </c>
      <c r="I165" s="241"/>
      <c r="J165" s="242">
        <f>ROUND(I165*H165,2)</f>
        <v>0</v>
      </c>
      <c r="K165" s="238" t="s">
        <v>1</v>
      </c>
      <c r="L165" s="45"/>
      <c r="M165" s="243" t="s">
        <v>1</v>
      </c>
      <c r="N165" s="244" t="s">
        <v>44</v>
      </c>
      <c r="O165" s="92"/>
      <c r="P165" s="245">
        <f>O165*H165</f>
        <v>0</v>
      </c>
      <c r="Q165" s="245">
        <v>0</v>
      </c>
      <c r="R165" s="245">
        <f>Q165*H165</f>
        <v>0</v>
      </c>
      <c r="S165" s="245">
        <v>0</v>
      </c>
      <c r="T165" s="24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47" t="s">
        <v>139</v>
      </c>
      <c r="AT165" s="247" t="s">
        <v>134</v>
      </c>
      <c r="AU165" s="247" t="s">
        <v>89</v>
      </c>
      <c r="AY165" s="18" t="s">
        <v>131</v>
      </c>
      <c r="BE165" s="248">
        <f>IF(N165="základní",J165,0)</f>
        <v>0</v>
      </c>
      <c r="BF165" s="248">
        <f>IF(N165="snížená",J165,0)</f>
        <v>0</v>
      </c>
      <c r="BG165" s="248">
        <f>IF(N165="zákl. přenesená",J165,0)</f>
        <v>0</v>
      </c>
      <c r="BH165" s="248">
        <f>IF(N165="sníž. přenesená",J165,0)</f>
        <v>0</v>
      </c>
      <c r="BI165" s="248">
        <f>IF(N165="nulová",J165,0)</f>
        <v>0</v>
      </c>
      <c r="BJ165" s="18" t="s">
        <v>87</v>
      </c>
      <c r="BK165" s="248">
        <f>ROUND(I165*H165,2)</f>
        <v>0</v>
      </c>
      <c r="BL165" s="18" t="s">
        <v>139</v>
      </c>
      <c r="BM165" s="247" t="s">
        <v>184</v>
      </c>
    </row>
    <row r="166" spans="1:65" s="2" customFormat="1" ht="24" customHeight="1">
      <c r="A166" s="39"/>
      <c r="B166" s="40"/>
      <c r="C166" s="236" t="s">
        <v>178</v>
      </c>
      <c r="D166" s="236" t="s">
        <v>134</v>
      </c>
      <c r="E166" s="237" t="s">
        <v>185</v>
      </c>
      <c r="F166" s="238" t="s">
        <v>186</v>
      </c>
      <c r="G166" s="239" t="s">
        <v>183</v>
      </c>
      <c r="H166" s="240">
        <v>1</v>
      </c>
      <c r="I166" s="241"/>
      <c r="J166" s="242">
        <f>ROUND(I166*H166,2)</f>
        <v>0</v>
      </c>
      <c r="K166" s="238" t="s">
        <v>1</v>
      </c>
      <c r="L166" s="45"/>
      <c r="M166" s="243" t="s">
        <v>1</v>
      </c>
      <c r="N166" s="244" t="s">
        <v>44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139</v>
      </c>
      <c r="AT166" s="247" t="s">
        <v>134</v>
      </c>
      <c r="AU166" s="247" t="s">
        <v>89</v>
      </c>
      <c r="AY166" s="18" t="s">
        <v>131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87</v>
      </c>
      <c r="BK166" s="248">
        <f>ROUND(I166*H166,2)</f>
        <v>0</v>
      </c>
      <c r="BL166" s="18" t="s">
        <v>139</v>
      </c>
      <c r="BM166" s="247" t="s">
        <v>187</v>
      </c>
    </row>
    <row r="167" spans="1:63" s="12" customFormat="1" ht="22.8" customHeight="1">
      <c r="A167" s="12"/>
      <c r="B167" s="220"/>
      <c r="C167" s="221"/>
      <c r="D167" s="222" t="s">
        <v>78</v>
      </c>
      <c r="E167" s="234" t="s">
        <v>188</v>
      </c>
      <c r="F167" s="234" t="s">
        <v>189</v>
      </c>
      <c r="G167" s="221"/>
      <c r="H167" s="221"/>
      <c r="I167" s="224"/>
      <c r="J167" s="235">
        <f>BK167</f>
        <v>0</v>
      </c>
      <c r="K167" s="221"/>
      <c r="L167" s="226"/>
      <c r="M167" s="227"/>
      <c r="N167" s="228"/>
      <c r="O167" s="228"/>
      <c r="P167" s="229">
        <f>SUM(P168:P190)</f>
        <v>0</v>
      </c>
      <c r="Q167" s="228"/>
      <c r="R167" s="229">
        <f>SUM(R168:R190)</f>
        <v>0.0013</v>
      </c>
      <c r="S167" s="228"/>
      <c r="T167" s="230">
        <f>SUM(T168:T190)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1" t="s">
        <v>87</v>
      </c>
      <c r="AT167" s="232" t="s">
        <v>78</v>
      </c>
      <c r="AU167" s="232" t="s">
        <v>87</v>
      </c>
      <c r="AY167" s="231" t="s">
        <v>131</v>
      </c>
      <c r="BK167" s="233">
        <f>SUM(BK168:BK190)</f>
        <v>0</v>
      </c>
    </row>
    <row r="168" spans="1:65" s="2" customFormat="1" ht="16.5" customHeight="1">
      <c r="A168" s="39"/>
      <c r="B168" s="40"/>
      <c r="C168" s="236" t="s">
        <v>190</v>
      </c>
      <c r="D168" s="236" t="s">
        <v>134</v>
      </c>
      <c r="E168" s="237" t="s">
        <v>191</v>
      </c>
      <c r="F168" s="238" t="s">
        <v>192</v>
      </c>
      <c r="G168" s="239" t="s">
        <v>148</v>
      </c>
      <c r="H168" s="240">
        <v>10</v>
      </c>
      <c r="I168" s="241"/>
      <c r="J168" s="242">
        <f>ROUND(I168*H168,2)</f>
        <v>0</v>
      </c>
      <c r="K168" s="238" t="s">
        <v>138</v>
      </c>
      <c r="L168" s="45"/>
      <c r="M168" s="243" t="s">
        <v>1</v>
      </c>
      <c r="N168" s="244" t="s">
        <v>44</v>
      </c>
      <c r="O168" s="92"/>
      <c r="P168" s="245">
        <f>O168*H168</f>
        <v>0</v>
      </c>
      <c r="Q168" s="245">
        <v>0.00013</v>
      </c>
      <c r="R168" s="245">
        <f>Q168*H168</f>
        <v>0.0013</v>
      </c>
      <c r="S168" s="245">
        <v>0</v>
      </c>
      <c r="T168" s="24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139</v>
      </c>
      <c r="AT168" s="247" t="s">
        <v>134</v>
      </c>
      <c r="AU168" s="247" t="s">
        <v>89</v>
      </c>
      <c r="AY168" s="18" t="s">
        <v>131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87</v>
      </c>
      <c r="BK168" s="248">
        <f>ROUND(I168*H168,2)</f>
        <v>0</v>
      </c>
      <c r="BL168" s="18" t="s">
        <v>139</v>
      </c>
      <c r="BM168" s="247" t="s">
        <v>193</v>
      </c>
    </row>
    <row r="169" spans="1:51" s="13" customFormat="1" ht="12">
      <c r="A169" s="13"/>
      <c r="B169" s="249"/>
      <c r="C169" s="250"/>
      <c r="D169" s="251" t="s">
        <v>141</v>
      </c>
      <c r="E169" s="252" t="s">
        <v>1</v>
      </c>
      <c r="F169" s="253" t="s">
        <v>194</v>
      </c>
      <c r="G169" s="250"/>
      <c r="H169" s="252" t="s">
        <v>1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141</v>
      </c>
      <c r="AU169" s="259" t="s">
        <v>89</v>
      </c>
      <c r="AV169" s="13" t="s">
        <v>87</v>
      </c>
      <c r="AW169" s="13" t="s">
        <v>34</v>
      </c>
      <c r="AX169" s="13" t="s">
        <v>79</v>
      </c>
      <c r="AY169" s="259" t="s">
        <v>131</v>
      </c>
    </row>
    <row r="170" spans="1:51" s="14" customFormat="1" ht="12">
      <c r="A170" s="14"/>
      <c r="B170" s="260"/>
      <c r="C170" s="261"/>
      <c r="D170" s="251" t="s">
        <v>141</v>
      </c>
      <c r="E170" s="262" t="s">
        <v>1</v>
      </c>
      <c r="F170" s="263" t="s">
        <v>195</v>
      </c>
      <c r="G170" s="261"/>
      <c r="H170" s="264">
        <v>10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0" t="s">
        <v>141</v>
      </c>
      <c r="AU170" s="270" t="s">
        <v>89</v>
      </c>
      <c r="AV170" s="14" t="s">
        <v>89</v>
      </c>
      <c r="AW170" s="14" t="s">
        <v>34</v>
      </c>
      <c r="AX170" s="14" t="s">
        <v>87</v>
      </c>
      <c r="AY170" s="270" t="s">
        <v>131</v>
      </c>
    </row>
    <row r="171" spans="1:65" s="2" customFormat="1" ht="16.5" customHeight="1">
      <c r="A171" s="39"/>
      <c r="B171" s="40"/>
      <c r="C171" s="236" t="s">
        <v>196</v>
      </c>
      <c r="D171" s="236" t="s">
        <v>134</v>
      </c>
      <c r="E171" s="237" t="s">
        <v>197</v>
      </c>
      <c r="F171" s="238" t="s">
        <v>198</v>
      </c>
      <c r="G171" s="239" t="s">
        <v>148</v>
      </c>
      <c r="H171" s="240">
        <v>130</v>
      </c>
      <c r="I171" s="241"/>
      <c r="J171" s="242">
        <f>ROUND(I171*H171,2)</f>
        <v>0</v>
      </c>
      <c r="K171" s="238" t="s">
        <v>138</v>
      </c>
      <c r="L171" s="45"/>
      <c r="M171" s="243" t="s">
        <v>1</v>
      </c>
      <c r="N171" s="244" t="s">
        <v>44</v>
      </c>
      <c r="O171" s="92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7" t="s">
        <v>139</v>
      </c>
      <c r="AT171" s="247" t="s">
        <v>134</v>
      </c>
      <c r="AU171" s="247" t="s">
        <v>89</v>
      </c>
      <c r="AY171" s="18" t="s">
        <v>131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8" t="s">
        <v>87</v>
      </c>
      <c r="BK171" s="248">
        <f>ROUND(I171*H171,2)</f>
        <v>0</v>
      </c>
      <c r="BL171" s="18" t="s">
        <v>139</v>
      </c>
      <c r="BM171" s="247" t="s">
        <v>199</v>
      </c>
    </row>
    <row r="172" spans="1:51" s="13" customFormat="1" ht="12">
      <c r="A172" s="13"/>
      <c r="B172" s="249"/>
      <c r="C172" s="250"/>
      <c r="D172" s="251" t="s">
        <v>141</v>
      </c>
      <c r="E172" s="252" t="s">
        <v>1</v>
      </c>
      <c r="F172" s="253" t="s">
        <v>200</v>
      </c>
      <c r="G172" s="250"/>
      <c r="H172" s="252" t="s">
        <v>1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141</v>
      </c>
      <c r="AU172" s="259" t="s">
        <v>89</v>
      </c>
      <c r="AV172" s="13" t="s">
        <v>87</v>
      </c>
      <c r="AW172" s="13" t="s">
        <v>34</v>
      </c>
      <c r="AX172" s="13" t="s">
        <v>79</v>
      </c>
      <c r="AY172" s="259" t="s">
        <v>131</v>
      </c>
    </row>
    <row r="173" spans="1:51" s="14" customFormat="1" ht="12">
      <c r="A173" s="14"/>
      <c r="B173" s="260"/>
      <c r="C173" s="261"/>
      <c r="D173" s="251" t="s">
        <v>141</v>
      </c>
      <c r="E173" s="262" t="s">
        <v>1</v>
      </c>
      <c r="F173" s="263" t="s">
        <v>201</v>
      </c>
      <c r="G173" s="261"/>
      <c r="H173" s="264">
        <v>130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0" t="s">
        <v>141</v>
      </c>
      <c r="AU173" s="270" t="s">
        <v>89</v>
      </c>
      <c r="AV173" s="14" t="s">
        <v>89</v>
      </c>
      <c r="AW173" s="14" t="s">
        <v>34</v>
      </c>
      <c r="AX173" s="14" t="s">
        <v>87</v>
      </c>
      <c r="AY173" s="270" t="s">
        <v>131</v>
      </c>
    </row>
    <row r="174" spans="1:65" s="2" customFormat="1" ht="16.5" customHeight="1">
      <c r="A174" s="39"/>
      <c r="B174" s="40"/>
      <c r="C174" s="236" t="s">
        <v>202</v>
      </c>
      <c r="D174" s="236" t="s">
        <v>134</v>
      </c>
      <c r="E174" s="237" t="s">
        <v>203</v>
      </c>
      <c r="F174" s="238" t="s">
        <v>204</v>
      </c>
      <c r="G174" s="239" t="s">
        <v>148</v>
      </c>
      <c r="H174" s="240">
        <v>5850</v>
      </c>
      <c r="I174" s="241"/>
      <c r="J174" s="242">
        <f>ROUND(I174*H174,2)</f>
        <v>0</v>
      </c>
      <c r="K174" s="238" t="s">
        <v>138</v>
      </c>
      <c r="L174" s="45"/>
      <c r="M174" s="243" t="s">
        <v>1</v>
      </c>
      <c r="N174" s="244" t="s">
        <v>44</v>
      </c>
      <c r="O174" s="92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139</v>
      </c>
      <c r="AT174" s="247" t="s">
        <v>134</v>
      </c>
      <c r="AU174" s="247" t="s">
        <v>89</v>
      </c>
      <c r="AY174" s="18" t="s">
        <v>131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87</v>
      </c>
      <c r="BK174" s="248">
        <f>ROUND(I174*H174,2)</f>
        <v>0</v>
      </c>
      <c r="BL174" s="18" t="s">
        <v>139</v>
      </c>
      <c r="BM174" s="247" t="s">
        <v>205</v>
      </c>
    </row>
    <row r="175" spans="1:51" s="13" customFormat="1" ht="12">
      <c r="A175" s="13"/>
      <c r="B175" s="249"/>
      <c r="C175" s="250"/>
      <c r="D175" s="251" t="s">
        <v>141</v>
      </c>
      <c r="E175" s="252" t="s">
        <v>1</v>
      </c>
      <c r="F175" s="253" t="s">
        <v>206</v>
      </c>
      <c r="G175" s="250"/>
      <c r="H175" s="252" t="s">
        <v>1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9" t="s">
        <v>141</v>
      </c>
      <c r="AU175" s="259" t="s">
        <v>89</v>
      </c>
      <c r="AV175" s="13" t="s">
        <v>87</v>
      </c>
      <c r="AW175" s="13" t="s">
        <v>34</v>
      </c>
      <c r="AX175" s="13" t="s">
        <v>79</v>
      </c>
      <c r="AY175" s="259" t="s">
        <v>131</v>
      </c>
    </row>
    <row r="176" spans="1:51" s="14" customFormat="1" ht="12">
      <c r="A176" s="14"/>
      <c r="B176" s="260"/>
      <c r="C176" s="261"/>
      <c r="D176" s="251" t="s">
        <v>141</v>
      </c>
      <c r="E176" s="262" t="s">
        <v>1</v>
      </c>
      <c r="F176" s="263" t="s">
        <v>207</v>
      </c>
      <c r="G176" s="261"/>
      <c r="H176" s="264">
        <v>5850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0" t="s">
        <v>141</v>
      </c>
      <c r="AU176" s="270" t="s">
        <v>89</v>
      </c>
      <c r="AV176" s="14" t="s">
        <v>89</v>
      </c>
      <c r="AW176" s="14" t="s">
        <v>34</v>
      </c>
      <c r="AX176" s="14" t="s">
        <v>87</v>
      </c>
      <c r="AY176" s="270" t="s">
        <v>131</v>
      </c>
    </row>
    <row r="177" spans="1:65" s="2" customFormat="1" ht="16.5" customHeight="1">
      <c r="A177" s="39"/>
      <c r="B177" s="40"/>
      <c r="C177" s="236" t="s">
        <v>208</v>
      </c>
      <c r="D177" s="236" t="s">
        <v>134</v>
      </c>
      <c r="E177" s="237" t="s">
        <v>209</v>
      </c>
      <c r="F177" s="238" t="s">
        <v>210</v>
      </c>
      <c r="G177" s="239" t="s">
        <v>148</v>
      </c>
      <c r="H177" s="240">
        <v>30</v>
      </c>
      <c r="I177" s="241"/>
      <c r="J177" s="242">
        <f>ROUND(I177*H177,2)</f>
        <v>0</v>
      </c>
      <c r="K177" s="238" t="s">
        <v>138</v>
      </c>
      <c r="L177" s="45"/>
      <c r="M177" s="243" t="s">
        <v>1</v>
      </c>
      <c r="N177" s="244" t="s">
        <v>44</v>
      </c>
      <c r="O177" s="92"/>
      <c r="P177" s="245">
        <f>O177*H177</f>
        <v>0</v>
      </c>
      <c r="Q177" s="245">
        <v>0</v>
      </c>
      <c r="R177" s="245">
        <f>Q177*H177</f>
        <v>0</v>
      </c>
      <c r="S177" s="245">
        <v>0</v>
      </c>
      <c r="T177" s="24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139</v>
      </c>
      <c r="AT177" s="247" t="s">
        <v>134</v>
      </c>
      <c r="AU177" s="247" t="s">
        <v>89</v>
      </c>
      <c r="AY177" s="18" t="s">
        <v>131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87</v>
      </c>
      <c r="BK177" s="248">
        <f>ROUND(I177*H177,2)</f>
        <v>0</v>
      </c>
      <c r="BL177" s="18" t="s">
        <v>139</v>
      </c>
      <c r="BM177" s="247" t="s">
        <v>211</v>
      </c>
    </row>
    <row r="178" spans="1:51" s="14" customFormat="1" ht="12">
      <c r="A178" s="14"/>
      <c r="B178" s="260"/>
      <c r="C178" s="261"/>
      <c r="D178" s="251" t="s">
        <v>141</v>
      </c>
      <c r="E178" s="262" t="s">
        <v>1</v>
      </c>
      <c r="F178" s="263" t="s">
        <v>212</v>
      </c>
      <c r="G178" s="261"/>
      <c r="H178" s="264">
        <v>23.67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0" t="s">
        <v>141</v>
      </c>
      <c r="AU178" s="270" t="s">
        <v>89</v>
      </c>
      <c r="AV178" s="14" t="s">
        <v>89</v>
      </c>
      <c r="AW178" s="14" t="s">
        <v>34</v>
      </c>
      <c r="AX178" s="14" t="s">
        <v>79</v>
      </c>
      <c r="AY178" s="270" t="s">
        <v>131</v>
      </c>
    </row>
    <row r="179" spans="1:51" s="14" customFormat="1" ht="12">
      <c r="A179" s="14"/>
      <c r="B179" s="260"/>
      <c r="C179" s="261"/>
      <c r="D179" s="251" t="s">
        <v>141</v>
      </c>
      <c r="E179" s="262" t="s">
        <v>1</v>
      </c>
      <c r="F179" s="263" t="s">
        <v>213</v>
      </c>
      <c r="G179" s="261"/>
      <c r="H179" s="264">
        <v>6.33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0" t="s">
        <v>141</v>
      </c>
      <c r="AU179" s="270" t="s">
        <v>89</v>
      </c>
      <c r="AV179" s="14" t="s">
        <v>89</v>
      </c>
      <c r="AW179" s="14" t="s">
        <v>34</v>
      </c>
      <c r="AX179" s="14" t="s">
        <v>79</v>
      </c>
      <c r="AY179" s="270" t="s">
        <v>131</v>
      </c>
    </row>
    <row r="180" spans="1:51" s="15" customFormat="1" ht="12">
      <c r="A180" s="15"/>
      <c r="B180" s="271"/>
      <c r="C180" s="272"/>
      <c r="D180" s="251" t="s">
        <v>141</v>
      </c>
      <c r="E180" s="273" t="s">
        <v>1</v>
      </c>
      <c r="F180" s="274" t="s">
        <v>145</v>
      </c>
      <c r="G180" s="272"/>
      <c r="H180" s="275">
        <v>30</v>
      </c>
      <c r="I180" s="276"/>
      <c r="J180" s="272"/>
      <c r="K180" s="272"/>
      <c r="L180" s="277"/>
      <c r="M180" s="278"/>
      <c r="N180" s="279"/>
      <c r="O180" s="279"/>
      <c r="P180" s="279"/>
      <c r="Q180" s="279"/>
      <c r="R180" s="279"/>
      <c r="S180" s="279"/>
      <c r="T180" s="280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1" t="s">
        <v>141</v>
      </c>
      <c r="AU180" s="281" t="s">
        <v>89</v>
      </c>
      <c r="AV180" s="15" t="s">
        <v>139</v>
      </c>
      <c r="AW180" s="15" t="s">
        <v>34</v>
      </c>
      <c r="AX180" s="15" t="s">
        <v>87</v>
      </c>
      <c r="AY180" s="281" t="s">
        <v>131</v>
      </c>
    </row>
    <row r="181" spans="1:65" s="2" customFormat="1" ht="16.5" customHeight="1">
      <c r="A181" s="39"/>
      <c r="B181" s="40"/>
      <c r="C181" s="236" t="s">
        <v>214</v>
      </c>
      <c r="D181" s="236" t="s">
        <v>134</v>
      </c>
      <c r="E181" s="237" t="s">
        <v>215</v>
      </c>
      <c r="F181" s="238" t="s">
        <v>216</v>
      </c>
      <c r="G181" s="239" t="s">
        <v>148</v>
      </c>
      <c r="H181" s="240">
        <v>1350</v>
      </c>
      <c r="I181" s="241"/>
      <c r="J181" s="242">
        <f>ROUND(I181*H181,2)</f>
        <v>0</v>
      </c>
      <c r="K181" s="238" t="s">
        <v>138</v>
      </c>
      <c r="L181" s="45"/>
      <c r="M181" s="243" t="s">
        <v>1</v>
      </c>
      <c r="N181" s="244" t="s">
        <v>44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139</v>
      </c>
      <c r="AT181" s="247" t="s">
        <v>134</v>
      </c>
      <c r="AU181" s="247" t="s">
        <v>89</v>
      </c>
      <c r="AY181" s="18" t="s">
        <v>131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87</v>
      </c>
      <c r="BK181" s="248">
        <f>ROUND(I181*H181,2)</f>
        <v>0</v>
      </c>
      <c r="BL181" s="18" t="s">
        <v>139</v>
      </c>
      <c r="BM181" s="247" t="s">
        <v>217</v>
      </c>
    </row>
    <row r="182" spans="1:51" s="13" customFormat="1" ht="12">
      <c r="A182" s="13"/>
      <c r="B182" s="249"/>
      <c r="C182" s="250"/>
      <c r="D182" s="251" t="s">
        <v>141</v>
      </c>
      <c r="E182" s="252" t="s">
        <v>1</v>
      </c>
      <c r="F182" s="253" t="s">
        <v>206</v>
      </c>
      <c r="G182" s="250"/>
      <c r="H182" s="252" t="s">
        <v>1</v>
      </c>
      <c r="I182" s="254"/>
      <c r="J182" s="250"/>
      <c r="K182" s="250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141</v>
      </c>
      <c r="AU182" s="259" t="s">
        <v>89</v>
      </c>
      <c r="AV182" s="13" t="s">
        <v>87</v>
      </c>
      <c r="AW182" s="13" t="s">
        <v>34</v>
      </c>
      <c r="AX182" s="13" t="s">
        <v>79</v>
      </c>
      <c r="AY182" s="259" t="s">
        <v>131</v>
      </c>
    </row>
    <row r="183" spans="1:51" s="14" customFormat="1" ht="12">
      <c r="A183" s="14"/>
      <c r="B183" s="260"/>
      <c r="C183" s="261"/>
      <c r="D183" s="251" t="s">
        <v>141</v>
      </c>
      <c r="E183" s="262" t="s">
        <v>1</v>
      </c>
      <c r="F183" s="263" t="s">
        <v>218</v>
      </c>
      <c r="G183" s="261"/>
      <c r="H183" s="264">
        <v>1350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0" t="s">
        <v>141</v>
      </c>
      <c r="AU183" s="270" t="s">
        <v>89</v>
      </c>
      <c r="AV183" s="14" t="s">
        <v>89</v>
      </c>
      <c r="AW183" s="14" t="s">
        <v>34</v>
      </c>
      <c r="AX183" s="14" t="s">
        <v>87</v>
      </c>
      <c r="AY183" s="270" t="s">
        <v>131</v>
      </c>
    </row>
    <row r="184" spans="1:65" s="2" customFormat="1" ht="16.5" customHeight="1">
      <c r="A184" s="39"/>
      <c r="B184" s="40"/>
      <c r="C184" s="236" t="s">
        <v>219</v>
      </c>
      <c r="D184" s="236" t="s">
        <v>134</v>
      </c>
      <c r="E184" s="237" t="s">
        <v>220</v>
      </c>
      <c r="F184" s="238" t="s">
        <v>221</v>
      </c>
      <c r="G184" s="239" t="s">
        <v>148</v>
      </c>
      <c r="H184" s="240">
        <v>130</v>
      </c>
      <c r="I184" s="241"/>
      <c r="J184" s="242">
        <f>ROUND(I184*H184,2)</f>
        <v>0</v>
      </c>
      <c r="K184" s="238" t="s">
        <v>138</v>
      </c>
      <c r="L184" s="45"/>
      <c r="M184" s="243" t="s">
        <v>1</v>
      </c>
      <c r="N184" s="244" t="s">
        <v>44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139</v>
      </c>
      <c r="AT184" s="247" t="s">
        <v>134</v>
      </c>
      <c r="AU184" s="247" t="s">
        <v>89</v>
      </c>
      <c r="AY184" s="18" t="s">
        <v>131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87</v>
      </c>
      <c r="BK184" s="248">
        <f>ROUND(I184*H184,2)</f>
        <v>0</v>
      </c>
      <c r="BL184" s="18" t="s">
        <v>139</v>
      </c>
      <c r="BM184" s="247" t="s">
        <v>222</v>
      </c>
    </row>
    <row r="185" spans="1:65" s="2" customFormat="1" ht="16.5" customHeight="1">
      <c r="A185" s="39"/>
      <c r="B185" s="40"/>
      <c r="C185" s="236" t="s">
        <v>8</v>
      </c>
      <c r="D185" s="236" t="s">
        <v>134</v>
      </c>
      <c r="E185" s="237" t="s">
        <v>223</v>
      </c>
      <c r="F185" s="238" t="s">
        <v>224</v>
      </c>
      <c r="G185" s="239" t="s">
        <v>148</v>
      </c>
      <c r="H185" s="240">
        <v>5850</v>
      </c>
      <c r="I185" s="241"/>
      <c r="J185" s="242">
        <f>ROUND(I185*H185,2)</f>
        <v>0</v>
      </c>
      <c r="K185" s="238" t="s">
        <v>138</v>
      </c>
      <c r="L185" s="45"/>
      <c r="M185" s="243" t="s">
        <v>1</v>
      </c>
      <c r="N185" s="244" t="s">
        <v>44</v>
      </c>
      <c r="O185" s="92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139</v>
      </c>
      <c r="AT185" s="247" t="s">
        <v>134</v>
      </c>
      <c r="AU185" s="247" t="s">
        <v>89</v>
      </c>
      <c r="AY185" s="18" t="s">
        <v>131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87</v>
      </c>
      <c r="BK185" s="248">
        <f>ROUND(I185*H185,2)</f>
        <v>0</v>
      </c>
      <c r="BL185" s="18" t="s">
        <v>139</v>
      </c>
      <c r="BM185" s="247" t="s">
        <v>225</v>
      </c>
    </row>
    <row r="186" spans="1:51" s="13" customFormat="1" ht="12">
      <c r="A186" s="13"/>
      <c r="B186" s="249"/>
      <c r="C186" s="250"/>
      <c r="D186" s="251" t="s">
        <v>141</v>
      </c>
      <c r="E186" s="252" t="s">
        <v>1</v>
      </c>
      <c r="F186" s="253" t="s">
        <v>206</v>
      </c>
      <c r="G186" s="250"/>
      <c r="H186" s="252" t="s">
        <v>1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141</v>
      </c>
      <c r="AU186" s="259" t="s">
        <v>89</v>
      </c>
      <c r="AV186" s="13" t="s">
        <v>87</v>
      </c>
      <c r="AW186" s="13" t="s">
        <v>34</v>
      </c>
      <c r="AX186" s="13" t="s">
        <v>79</v>
      </c>
      <c r="AY186" s="259" t="s">
        <v>131</v>
      </c>
    </row>
    <row r="187" spans="1:51" s="14" customFormat="1" ht="12">
      <c r="A187" s="14"/>
      <c r="B187" s="260"/>
      <c r="C187" s="261"/>
      <c r="D187" s="251" t="s">
        <v>141</v>
      </c>
      <c r="E187" s="262" t="s">
        <v>1</v>
      </c>
      <c r="F187" s="263" t="s">
        <v>207</v>
      </c>
      <c r="G187" s="261"/>
      <c r="H187" s="264">
        <v>5850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0" t="s">
        <v>141</v>
      </c>
      <c r="AU187" s="270" t="s">
        <v>89</v>
      </c>
      <c r="AV187" s="14" t="s">
        <v>89</v>
      </c>
      <c r="AW187" s="14" t="s">
        <v>34</v>
      </c>
      <c r="AX187" s="14" t="s">
        <v>87</v>
      </c>
      <c r="AY187" s="270" t="s">
        <v>131</v>
      </c>
    </row>
    <row r="188" spans="1:65" s="2" customFormat="1" ht="16.5" customHeight="1">
      <c r="A188" s="39"/>
      <c r="B188" s="40"/>
      <c r="C188" s="236" t="s">
        <v>226</v>
      </c>
      <c r="D188" s="236" t="s">
        <v>134</v>
      </c>
      <c r="E188" s="237" t="s">
        <v>227</v>
      </c>
      <c r="F188" s="238" t="s">
        <v>228</v>
      </c>
      <c r="G188" s="239" t="s">
        <v>148</v>
      </c>
      <c r="H188" s="240">
        <v>130</v>
      </c>
      <c r="I188" s="241"/>
      <c r="J188" s="242">
        <f>ROUND(I188*H188,2)</f>
        <v>0</v>
      </c>
      <c r="K188" s="238" t="s">
        <v>138</v>
      </c>
      <c r="L188" s="45"/>
      <c r="M188" s="243" t="s">
        <v>1</v>
      </c>
      <c r="N188" s="244" t="s">
        <v>44</v>
      </c>
      <c r="O188" s="92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7" t="s">
        <v>139</v>
      </c>
      <c r="AT188" s="247" t="s">
        <v>134</v>
      </c>
      <c r="AU188" s="247" t="s">
        <v>89</v>
      </c>
      <c r="AY188" s="18" t="s">
        <v>131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8" t="s">
        <v>87</v>
      </c>
      <c r="BK188" s="248">
        <f>ROUND(I188*H188,2)</f>
        <v>0</v>
      </c>
      <c r="BL188" s="18" t="s">
        <v>139</v>
      </c>
      <c r="BM188" s="247" t="s">
        <v>229</v>
      </c>
    </row>
    <row r="189" spans="1:65" s="2" customFormat="1" ht="16.5" customHeight="1">
      <c r="A189" s="39"/>
      <c r="B189" s="40"/>
      <c r="C189" s="236" t="s">
        <v>230</v>
      </c>
      <c r="D189" s="236" t="s">
        <v>134</v>
      </c>
      <c r="E189" s="237" t="s">
        <v>231</v>
      </c>
      <c r="F189" s="238" t="s">
        <v>232</v>
      </c>
      <c r="G189" s="239" t="s">
        <v>148</v>
      </c>
      <c r="H189" s="240">
        <v>30</v>
      </c>
      <c r="I189" s="241"/>
      <c r="J189" s="242">
        <f>ROUND(I189*H189,2)</f>
        <v>0</v>
      </c>
      <c r="K189" s="238" t="s">
        <v>138</v>
      </c>
      <c r="L189" s="45"/>
      <c r="M189" s="243" t="s">
        <v>1</v>
      </c>
      <c r="N189" s="244" t="s">
        <v>44</v>
      </c>
      <c r="O189" s="92"/>
      <c r="P189" s="245">
        <f>O189*H189</f>
        <v>0</v>
      </c>
      <c r="Q189" s="245">
        <v>0</v>
      </c>
      <c r="R189" s="245">
        <f>Q189*H189</f>
        <v>0</v>
      </c>
      <c r="S189" s="245">
        <v>0</v>
      </c>
      <c r="T189" s="24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139</v>
      </c>
      <c r="AT189" s="247" t="s">
        <v>134</v>
      </c>
      <c r="AU189" s="247" t="s">
        <v>89</v>
      </c>
      <c r="AY189" s="18" t="s">
        <v>131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87</v>
      </c>
      <c r="BK189" s="248">
        <f>ROUND(I189*H189,2)</f>
        <v>0</v>
      </c>
      <c r="BL189" s="18" t="s">
        <v>139</v>
      </c>
      <c r="BM189" s="247" t="s">
        <v>233</v>
      </c>
    </row>
    <row r="190" spans="1:65" s="2" customFormat="1" ht="16.5" customHeight="1">
      <c r="A190" s="39"/>
      <c r="B190" s="40"/>
      <c r="C190" s="236" t="s">
        <v>234</v>
      </c>
      <c r="D190" s="236" t="s">
        <v>134</v>
      </c>
      <c r="E190" s="237" t="s">
        <v>235</v>
      </c>
      <c r="F190" s="238" t="s">
        <v>236</v>
      </c>
      <c r="G190" s="239" t="s">
        <v>148</v>
      </c>
      <c r="H190" s="240">
        <v>130</v>
      </c>
      <c r="I190" s="241"/>
      <c r="J190" s="242">
        <f>ROUND(I190*H190,2)</f>
        <v>0</v>
      </c>
      <c r="K190" s="238" t="s">
        <v>138</v>
      </c>
      <c r="L190" s="45"/>
      <c r="M190" s="243" t="s">
        <v>1</v>
      </c>
      <c r="N190" s="244" t="s">
        <v>44</v>
      </c>
      <c r="O190" s="92"/>
      <c r="P190" s="245">
        <f>O190*H190</f>
        <v>0</v>
      </c>
      <c r="Q190" s="245">
        <v>0</v>
      </c>
      <c r="R190" s="245">
        <f>Q190*H190</f>
        <v>0</v>
      </c>
      <c r="S190" s="245">
        <v>0</v>
      </c>
      <c r="T190" s="24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7" t="s">
        <v>139</v>
      </c>
      <c r="AT190" s="247" t="s">
        <v>134</v>
      </c>
      <c r="AU190" s="247" t="s">
        <v>89</v>
      </c>
      <c r="AY190" s="18" t="s">
        <v>131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8" t="s">
        <v>87</v>
      </c>
      <c r="BK190" s="248">
        <f>ROUND(I190*H190,2)</f>
        <v>0</v>
      </c>
      <c r="BL190" s="18" t="s">
        <v>139</v>
      </c>
      <c r="BM190" s="247" t="s">
        <v>237</v>
      </c>
    </row>
    <row r="191" spans="1:63" s="12" customFormat="1" ht="22.8" customHeight="1">
      <c r="A191" s="12"/>
      <c r="B191" s="220"/>
      <c r="C191" s="221"/>
      <c r="D191" s="222" t="s">
        <v>78</v>
      </c>
      <c r="E191" s="234" t="s">
        <v>238</v>
      </c>
      <c r="F191" s="234" t="s">
        <v>239</v>
      </c>
      <c r="G191" s="221"/>
      <c r="H191" s="221"/>
      <c r="I191" s="224"/>
      <c r="J191" s="235">
        <f>BK191</f>
        <v>0</v>
      </c>
      <c r="K191" s="221"/>
      <c r="L191" s="226"/>
      <c r="M191" s="227"/>
      <c r="N191" s="228"/>
      <c r="O191" s="228"/>
      <c r="P191" s="229">
        <f>SUM(P192:P207)</f>
        <v>0</v>
      </c>
      <c r="Q191" s="228"/>
      <c r="R191" s="229">
        <f>SUM(R192:R207)</f>
        <v>0.01794</v>
      </c>
      <c r="S191" s="228"/>
      <c r="T191" s="230">
        <f>SUM(T192:T207)</f>
        <v>0.1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1" t="s">
        <v>87</v>
      </c>
      <c r="AT191" s="232" t="s">
        <v>78</v>
      </c>
      <c r="AU191" s="232" t="s">
        <v>87</v>
      </c>
      <c r="AY191" s="231" t="s">
        <v>131</v>
      </c>
      <c r="BK191" s="233">
        <f>SUM(BK192:BK207)</f>
        <v>0</v>
      </c>
    </row>
    <row r="192" spans="1:65" s="2" customFormat="1" ht="16.5" customHeight="1">
      <c r="A192" s="39"/>
      <c r="B192" s="40"/>
      <c r="C192" s="236" t="s">
        <v>240</v>
      </c>
      <c r="D192" s="236" t="s">
        <v>134</v>
      </c>
      <c r="E192" s="237" t="s">
        <v>241</v>
      </c>
      <c r="F192" s="238" t="s">
        <v>242</v>
      </c>
      <c r="G192" s="239" t="s">
        <v>148</v>
      </c>
      <c r="H192" s="240">
        <v>334</v>
      </c>
      <c r="I192" s="241"/>
      <c r="J192" s="242">
        <f>ROUND(I192*H192,2)</f>
        <v>0</v>
      </c>
      <c r="K192" s="238" t="s">
        <v>138</v>
      </c>
      <c r="L192" s="45"/>
      <c r="M192" s="243" t="s">
        <v>1</v>
      </c>
      <c r="N192" s="244" t="s">
        <v>44</v>
      </c>
      <c r="O192" s="92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139</v>
      </c>
      <c r="AT192" s="247" t="s">
        <v>134</v>
      </c>
      <c r="AU192" s="247" t="s">
        <v>89</v>
      </c>
      <c r="AY192" s="18" t="s">
        <v>131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87</v>
      </c>
      <c r="BK192" s="248">
        <f>ROUND(I192*H192,2)</f>
        <v>0</v>
      </c>
      <c r="BL192" s="18" t="s">
        <v>139</v>
      </c>
      <c r="BM192" s="247" t="s">
        <v>243</v>
      </c>
    </row>
    <row r="193" spans="1:51" s="13" customFormat="1" ht="12">
      <c r="A193" s="13"/>
      <c r="B193" s="249"/>
      <c r="C193" s="250"/>
      <c r="D193" s="251" t="s">
        <v>141</v>
      </c>
      <c r="E193" s="252" t="s">
        <v>1</v>
      </c>
      <c r="F193" s="253" t="s">
        <v>244</v>
      </c>
      <c r="G193" s="250"/>
      <c r="H193" s="252" t="s">
        <v>1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141</v>
      </c>
      <c r="AU193" s="259" t="s">
        <v>89</v>
      </c>
      <c r="AV193" s="13" t="s">
        <v>87</v>
      </c>
      <c r="AW193" s="13" t="s">
        <v>34</v>
      </c>
      <c r="AX193" s="13" t="s">
        <v>79</v>
      </c>
      <c r="AY193" s="259" t="s">
        <v>131</v>
      </c>
    </row>
    <row r="194" spans="1:51" s="14" customFormat="1" ht="12">
      <c r="A194" s="14"/>
      <c r="B194" s="260"/>
      <c r="C194" s="261"/>
      <c r="D194" s="251" t="s">
        <v>141</v>
      </c>
      <c r="E194" s="262" t="s">
        <v>1</v>
      </c>
      <c r="F194" s="263" t="s">
        <v>245</v>
      </c>
      <c r="G194" s="261"/>
      <c r="H194" s="264">
        <v>334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0" t="s">
        <v>141</v>
      </c>
      <c r="AU194" s="270" t="s">
        <v>89</v>
      </c>
      <c r="AV194" s="14" t="s">
        <v>89</v>
      </c>
      <c r="AW194" s="14" t="s">
        <v>34</v>
      </c>
      <c r="AX194" s="14" t="s">
        <v>87</v>
      </c>
      <c r="AY194" s="270" t="s">
        <v>131</v>
      </c>
    </row>
    <row r="195" spans="1:65" s="2" customFormat="1" ht="16.5" customHeight="1">
      <c r="A195" s="39"/>
      <c r="B195" s="40"/>
      <c r="C195" s="236" t="s">
        <v>246</v>
      </c>
      <c r="D195" s="236" t="s">
        <v>134</v>
      </c>
      <c r="E195" s="237" t="s">
        <v>247</v>
      </c>
      <c r="F195" s="238" t="s">
        <v>248</v>
      </c>
      <c r="G195" s="239" t="s">
        <v>148</v>
      </c>
      <c r="H195" s="240">
        <v>334</v>
      </c>
      <c r="I195" s="241"/>
      <c r="J195" s="242">
        <f>ROUND(I195*H195,2)</f>
        <v>0</v>
      </c>
      <c r="K195" s="238" t="s">
        <v>138</v>
      </c>
      <c r="L195" s="45"/>
      <c r="M195" s="243" t="s">
        <v>1</v>
      </c>
      <c r="N195" s="244" t="s">
        <v>44</v>
      </c>
      <c r="O195" s="92"/>
      <c r="P195" s="245">
        <f>O195*H195</f>
        <v>0</v>
      </c>
      <c r="Q195" s="245">
        <v>0</v>
      </c>
      <c r="R195" s="245">
        <f>Q195*H195</f>
        <v>0</v>
      </c>
      <c r="S195" s="245">
        <v>0</v>
      </c>
      <c r="T195" s="24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47" t="s">
        <v>139</v>
      </c>
      <c r="AT195" s="247" t="s">
        <v>134</v>
      </c>
      <c r="AU195" s="247" t="s">
        <v>89</v>
      </c>
      <c r="AY195" s="18" t="s">
        <v>131</v>
      </c>
      <c r="BE195" s="248">
        <f>IF(N195="základní",J195,0)</f>
        <v>0</v>
      </c>
      <c r="BF195" s="248">
        <f>IF(N195="snížená",J195,0)</f>
        <v>0</v>
      </c>
      <c r="BG195" s="248">
        <f>IF(N195="zákl. přenesená",J195,0)</f>
        <v>0</v>
      </c>
      <c r="BH195" s="248">
        <f>IF(N195="sníž. přenesená",J195,0)</f>
        <v>0</v>
      </c>
      <c r="BI195" s="248">
        <f>IF(N195="nulová",J195,0)</f>
        <v>0</v>
      </c>
      <c r="BJ195" s="18" t="s">
        <v>87</v>
      </c>
      <c r="BK195" s="248">
        <f>ROUND(I195*H195,2)</f>
        <v>0</v>
      </c>
      <c r="BL195" s="18" t="s">
        <v>139</v>
      </c>
      <c r="BM195" s="247" t="s">
        <v>249</v>
      </c>
    </row>
    <row r="196" spans="1:51" s="13" customFormat="1" ht="12">
      <c r="A196" s="13"/>
      <c r="B196" s="249"/>
      <c r="C196" s="250"/>
      <c r="D196" s="251" t="s">
        <v>141</v>
      </c>
      <c r="E196" s="252" t="s">
        <v>1</v>
      </c>
      <c r="F196" s="253" t="s">
        <v>250</v>
      </c>
      <c r="G196" s="250"/>
      <c r="H196" s="252" t="s">
        <v>1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9" t="s">
        <v>141</v>
      </c>
      <c r="AU196" s="259" t="s">
        <v>89</v>
      </c>
      <c r="AV196" s="13" t="s">
        <v>87</v>
      </c>
      <c r="AW196" s="13" t="s">
        <v>34</v>
      </c>
      <c r="AX196" s="13" t="s">
        <v>79</v>
      </c>
      <c r="AY196" s="259" t="s">
        <v>131</v>
      </c>
    </row>
    <row r="197" spans="1:51" s="14" customFormat="1" ht="12">
      <c r="A197" s="14"/>
      <c r="B197" s="260"/>
      <c r="C197" s="261"/>
      <c r="D197" s="251" t="s">
        <v>141</v>
      </c>
      <c r="E197" s="262" t="s">
        <v>1</v>
      </c>
      <c r="F197" s="263" t="s">
        <v>245</v>
      </c>
      <c r="G197" s="261"/>
      <c r="H197" s="264">
        <v>334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0" t="s">
        <v>141</v>
      </c>
      <c r="AU197" s="270" t="s">
        <v>89</v>
      </c>
      <c r="AV197" s="14" t="s">
        <v>89</v>
      </c>
      <c r="AW197" s="14" t="s">
        <v>34</v>
      </c>
      <c r="AX197" s="14" t="s">
        <v>87</v>
      </c>
      <c r="AY197" s="270" t="s">
        <v>131</v>
      </c>
    </row>
    <row r="198" spans="1:65" s="2" customFormat="1" ht="16.5" customHeight="1">
      <c r="A198" s="39"/>
      <c r="B198" s="40"/>
      <c r="C198" s="236" t="s">
        <v>7</v>
      </c>
      <c r="D198" s="236" t="s">
        <v>134</v>
      </c>
      <c r="E198" s="237" t="s">
        <v>251</v>
      </c>
      <c r="F198" s="238" t="s">
        <v>252</v>
      </c>
      <c r="G198" s="239" t="s">
        <v>183</v>
      </c>
      <c r="H198" s="240">
        <v>138</v>
      </c>
      <c r="I198" s="241"/>
      <c r="J198" s="242">
        <f>ROUND(I198*H198,2)</f>
        <v>0</v>
      </c>
      <c r="K198" s="238" t="s">
        <v>138</v>
      </c>
      <c r="L198" s="45"/>
      <c r="M198" s="243" t="s">
        <v>1</v>
      </c>
      <c r="N198" s="244" t="s">
        <v>44</v>
      </c>
      <c r="O198" s="92"/>
      <c r="P198" s="245">
        <f>O198*H198</f>
        <v>0</v>
      </c>
      <c r="Q198" s="245">
        <v>3E-05</v>
      </c>
      <c r="R198" s="245">
        <f>Q198*H198</f>
        <v>0.0041400000000000005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139</v>
      </c>
      <c r="AT198" s="247" t="s">
        <v>134</v>
      </c>
      <c r="AU198" s="247" t="s">
        <v>89</v>
      </c>
      <c r="AY198" s="18" t="s">
        <v>131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87</v>
      </c>
      <c r="BK198" s="248">
        <f>ROUND(I198*H198,2)</f>
        <v>0</v>
      </c>
      <c r="BL198" s="18" t="s">
        <v>139</v>
      </c>
      <c r="BM198" s="247" t="s">
        <v>253</v>
      </c>
    </row>
    <row r="199" spans="1:51" s="13" customFormat="1" ht="12">
      <c r="A199" s="13"/>
      <c r="B199" s="249"/>
      <c r="C199" s="250"/>
      <c r="D199" s="251" t="s">
        <v>141</v>
      </c>
      <c r="E199" s="252" t="s">
        <v>1</v>
      </c>
      <c r="F199" s="253" t="s">
        <v>254</v>
      </c>
      <c r="G199" s="250"/>
      <c r="H199" s="252" t="s">
        <v>1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141</v>
      </c>
      <c r="AU199" s="259" t="s">
        <v>89</v>
      </c>
      <c r="AV199" s="13" t="s">
        <v>87</v>
      </c>
      <c r="AW199" s="13" t="s">
        <v>34</v>
      </c>
      <c r="AX199" s="13" t="s">
        <v>79</v>
      </c>
      <c r="AY199" s="259" t="s">
        <v>131</v>
      </c>
    </row>
    <row r="200" spans="1:51" s="13" customFormat="1" ht="12">
      <c r="A200" s="13"/>
      <c r="B200" s="249"/>
      <c r="C200" s="250"/>
      <c r="D200" s="251" t="s">
        <v>141</v>
      </c>
      <c r="E200" s="252" t="s">
        <v>1</v>
      </c>
      <c r="F200" s="253" t="s">
        <v>255</v>
      </c>
      <c r="G200" s="250"/>
      <c r="H200" s="252" t="s">
        <v>1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141</v>
      </c>
      <c r="AU200" s="259" t="s">
        <v>89</v>
      </c>
      <c r="AV200" s="13" t="s">
        <v>87</v>
      </c>
      <c r="AW200" s="13" t="s">
        <v>34</v>
      </c>
      <c r="AX200" s="13" t="s">
        <v>79</v>
      </c>
      <c r="AY200" s="259" t="s">
        <v>131</v>
      </c>
    </row>
    <row r="201" spans="1:51" s="14" customFormat="1" ht="12">
      <c r="A201" s="14"/>
      <c r="B201" s="260"/>
      <c r="C201" s="261"/>
      <c r="D201" s="251" t="s">
        <v>141</v>
      </c>
      <c r="E201" s="262" t="s">
        <v>1</v>
      </c>
      <c r="F201" s="263" t="s">
        <v>256</v>
      </c>
      <c r="G201" s="261"/>
      <c r="H201" s="264">
        <v>48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0" t="s">
        <v>141</v>
      </c>
      <c r="AU201" s="270" t="s">
        <v>89</v>
      </c>
      <c r="AV201" s="14" t="s">
        <v>89</v>
      </c>
      <c r="AW201" s="14" t="s">
        <v>34</v>
      </c>
      <c r="AX201" s="14" t="s">
        <v>79</v>
      </c>
      <c r="AY201" s="270" t="s">
        <v>131</v>
      </c>
    </row>
    <row r="202" spans="1:51" s="14" customFormat="1" ht="12">
      <c r="A202" s="14"/>
      <c r="B202" s="260"/>
      <c r="C202" s="261"/>
      <c r="D202" s="251" t="s">
        <v>141</v>
      </c>
      <c r="E202" s="262" t="s">
        <v>1</v>
      </c>
      <c r="F202" s="263" t="s">
        <v>257</v>
      </c>
      <c r="G202" s="261"/>
      <c r="H202" s="264">
        <v>84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0" t="s">
        <v>141</v>
      </c>
      <c r="AU202" s="270" t="s">
        <v>89</v>
      </c>
      <c r="AV202" s="14" t="s">
        <v>89</v>
      </c>
      <c r="AW202" s="14" t="s">
        <v>34</v>
      </c>
      <c r="AX202" s="14" t="s">
        <v>79</v>
      </c>
      <c r="AY202" s="270" t="s">
        <v>131</v>
      </c>
    </row>
    <row r="203" spans="1:51" s="14" customFormat="1" ht="12">
      <c r="A203" s="14"/>
      <c r="B203" s="260"/>
      <c r="C203" s="261"/>
      <c r="D203" s="251" t="s">
        <v>141</v>
      </c>
      <c r="E203" s="262" t="s">
        <v>1</v>
      </c>
      <c r="F203" s="263" t="s">
        <v>258</v>
      </c>
      <c r="G203" s="261"/>
      <c r="H203" s="264">
        <v>6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0" t="s">
        <v>141</v>
      </c>
      <c r="AU203" s="270" t="s">
        <v>89</v>
      </c>
      <c r="AV203" s="14" t="s">
        <v>89</v>
      </c>
      <c r="AW203" s="14" t="s">
        <v>34</v>
      </c>
      <c r="AX203" s="14" t="s">
        <v>79</v>
      </c>
      <c r="AY203" s="270" t="s">
        <v>131</v>
      </c>
    </row>
    <row r="204" spans="1:51" s="15" customFormat="1" ht="12">
      <c r="A204" s="15"/>
      <c r="B204" s="271"/>
      <c r="C204" s="272"/>
      <c r="D204" s="251" t="s">
        <v>141</v>
      </c>
      <c r="E204" s="273" t="s">
        <v>1</v>
      </c>
      <c r="F204" s="274" t="s">
        <v>145</v>
      </c>
      <c r="G204" s="272"/>
      <c r="H204" s="275">
        <v>138</v>
      </c>
      <c r="I204" s="276"/>
      <c r="J204" s="272"/>
      <c r="K204" s="272"/>
      <c r="L204" s="277"/>
      <c r="M204" s="278"/>
      <c r="N204" s="279"/>
      <c r="O204" s="279"/>
      <c r="P204" s="279"/>
      <c r="Q204" s="279"/>
      <c r="R204" s="279"/>
      <c r="S204" s="279"/>
      <c r="T204" s="280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1" t="s">
        <v>141</v>
      </c>
      <c r="AU204" s="281" t="s">
        <v>89</v>
      </c>
      <c r="AV204" s="15" t="s">
        <v>139</v>
      </c>
      <c r="AW204" s="15" t="s">
        <v>34</v>
      </c>
      <c r="AX204" s="15" t="s">
        <v>87</v>
      </c>
      <c r="AY204" s="281" t="s">
        <v>131</v>
      </c>
    </row>
    <row r="205" spans="1:65" s="2" customFormat="1" ht="16.5" customHeight="1">
      <c r="A205" s="39"/>
      <c r="B205" s="40"/>
      <c r="C205" s="236" t="s">
        <v>259</v>
      </c>
      <c r="D205" s="236" t="s">
        <v>134</v>
      </c>
      <c r="E205" s="237" t="s">
        <v>260</v>
      </c>
      <c r="F205" s="238" t="s">
        <v>261</v>
      </c>
      <c r="G205" s="239" t="s">
        <v>183</v>
      </c>
      <c r="H205" s="240">
        <v>138</v>
      </c>
      <c r="I205" s="241"/>
      <c r="J205" s="242">
        <f>ROUND(I205*H205,2)</f>
        <v>0</v>
      </c>
      <c r="K205" s="238" t="s">
        <v>138</v>
      </c>
      <c r="L205" s="45"/>
      <c r="M205" s="243" t="s">
        <v>1</v>
      </c>
      <c r="N205" s="244" t="s">
        <v>44</v>
      </c>
      <c r="O205" s="92"/>
      <c r="P205" s="245">
        <f>O205*H205</f>
        <v>0</v>
      </c>
      <c r="Q205" s="245">
        <v>0.0001</v>
      </c>
      <c r="R205" s="245">
        <f>Q205*H205</f>
        <v>0.013800000000000002</v>
      </c>
      <c r="S205" s="245">
        <v>0</v>
      </c>
      <c r="T205" s="24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139</v>
      </c>
      <c r="AT205" s="247" t="s">
        <v>134</v>
      </c>
      <c r="AU205" s="247" t="s">
        <v>89</v>
      </c>
      <c r="AY205" s="18" t="s">
        <v>131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87</v>
      </c>
      <c r="BK205" s="248">
        <f>ROUND(I205*H205,2)</f>
        <v>0</v>
      </c>
      <c r="BL205" s="18" t="s">
        <v>139</v>
      </c>
      <c r="BM205" s="247" t="s">
        <v>262</v>
      </c>
    </row>
    <row r="206" spans="1:65" s="2" customFormat="1" ht="36" customHeight="1">
      <c r="A206" s="39"/>
      <c r="B206" s="40"/>
      <c r="C206" s="236" t="s">
        <v>263</v>
      </c>
      <c r="D206" s="236" t="s">
        <v>134</v>
      </c>
      <c r="E206" s="237" t="s">
        <v>264</v>
      </c>
      <c r="F206" s="238" t="s">
        <v>265</v>
      </c>
      <c r="G206" s="239" t="s">
        <v>266</v>
      </c>
      <c r="H206" s="240">
        <v>1</v>
      </c>
      <c r="I206" s="241"/>
      <c r="J206" s="242">
        <f>ROUND(I206*H206,2)</f>
        <v>0</v>
      </c>
      <c r="K206" s="238" t="s">
        <v>1</v>
      </c>
      <c r="L206" s="45"/>
      <c r="M206" s="243" t="s">
        <v>1</v>
      </c>
      <c r="N206" s="244" t="s">
        <v>44</v>
      </c>
      <c r="O206" s="92"/>
      <c r="P206" s="245">
        <f>O206*H206</f>
        <v>0</v>
      </c>
      <c r="Q206" s="245">
        <v>0</v>
      </c>
      <c r="R206" s="245">
        <f>Q206*H206</f>
        <v>0</v>
      </c>
      <c r="S206" s="245">
        <v>0</v>
      </c>
      <c r="T206" s="24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139</v>
      </c>
      <c r="AT206" s="247" t="s">
        <v>134</v>
      </c>
      <c r="AU206" s="247" t="s">
        <v>89</v>
      </c>
      <c r="AY206" s="18" t="s">
        <v>131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87</v>
      </c>
      <c r="BK206" s="248">
        <f>ROUND(I206*H206,2)</f>
        <v>0</v>
      </c>
      <c r="BL206" s="18" t="s">
        <v>139</v>
      </c>
      <c r="BM206" s="247" t="s">
        <v>267</v>
      </c>
    </row>
    <row r="207" spans="1:65" s="2" customFormat="1" ht="16.5" customHeight="1">
      <c r="A207" s="39"/>
      <c r="B207" s="40"/>
      <c r="C207" s="236" t="s">
        <v>268</v>
      </c>
      <c r="D207" s="236" t="s">
        <v>134</v>
      </c>
      <c r="E207" s="237" t="s">
        <v>269</v>
      </c>
      <c r="F207" s="238" t="s">
        <v>270</v>
      </c>
      <c r="G207" s="239" t="s">
        <v>266</v>
      </c>
      <c r="H207" s="240">
        <v>1</v>
      </c>
      <c r="I207" s="241"/>
      <c r="J207" s="242">
        <f>ROUND(I207*H207,2)</f>
        <v>0</v>
      </c>
      <c r="K207" s="238" t="s">
        <v>1</v>
      </c>
      <c r="L207" s="45"/>
      <c r="M207" s="243" t="s">
        <v>1</v>
      </c>
      <c r="N207" s="244" t="s">
        <v>44</v>
      </c>
      <c r="O207" s="92"/>
      <c r="P207" s="245">
        <f>O207*H207</f>
        <v>0</v>
      </c>
      <c r="Q207" s="245">
        <v>0</v>
      </c>
      <c r="R207" s="245">
        <f>Q207*H207</f>
        <v>0</v>
      </c>
      <c r="S207" s="245">
        <v>0.1</v>
      </c>
      <c r="T207" s="246">
        <f>S207*H207</f>
        <v>0.1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7" t="s">
        <v>139</v>
      </c>
      <c r="AT207" s="247" t="s">
        <v>134</v>
      </c>
      <c r="AU207" s="247" t="s">
        <v>89</v>
      </c>
      <c r="AY207" s="18" t="s">
        <v>131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8" t="s">
        <v>87</v>
      </c>
      <c r="BK207" s="248">
        <f>ROUND(I207*H207,2)</f>
        <v>0</v>
      </c>
      <c r="BL207" s="18" t="s">
        <v>139</v>
      </c>
      <c r="BM207" s="247" t="s">
        <v>271</v>
      </c>
    </row>
    <row r="208" spans="1:63" s="12" customFormat="1" ht="22.8" customHeight="1">
      <c r="A208" s="12"/>
      <c r="B208" s="220"/>
      <c r="C208" s="221"/>
      <c r="D208" s="222" t="s">
        <v>78</v>
      </c>
      <c r="E208" s="234" t="s">
        <v>272</v>
      </c>
      <c r="F208" s="234" t="s">
        <v>273</v>
      </c>
      <c r="G208" s="221"/>
      <c r="H208" s="221"/>
      <c r="I208" s="224"/>
      <c r="J208" s="235">
        <f>BK208</f>
        <v>0</v>
      </c>
      <c r="K208" s="221"/>
      <c r="L208" s="226"/>
      <c r="M208" s="227"/>
      <c r="N208" s="228"/>
      <c r="O208" s="228"/>
      <c r="P208" s="229">
        <f>SUM(P209:P278)</f>
        <v>0</v>
      </c>
      <c r="Q208" s="228"/>
      <c r="R208" s="229">
        <f>SUM(R209:R278)</f>
        <v>0</v>
      </c>
      <c r="S208" s="228"/>
      <c r="T208" s="230">
        <f>SUM(T209:T278)</f>
        <v>122.89477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1" t="s">
        <v>87</v>
      </c>
      <c r="AT208" s="232" t="s">
        <v>78</v>
      </c>
      <c r="AU208" s="232" t="s">
        <v>87</v>
      </c>
      <c r="AY208" s="231" t="s">
        <v>131</v>
      </c>
      <c r="BK208" s="233">
        <f>SUM(BK209:BK278)</f>
        <v>0</v>
      </c>
    </row>
    <row r="209" spans="1:65" s="2" customFormat="1" ht="16.5" customHeight="1">
      <c r="A209" s="39"/>
      <c r="B209" s="40"/>
      <c r="C209" s="236" t="s">
        <v>274</v>
      </c>
      <c r="D209" s="236" t="s">
        <v>134</v>
      </c>
      <c r="E209" s="237" t="s">
        <v>275</v>
      </c>
      <c r="F209" s="238" t="s">
        <v>276</v>
      </c>
      <c r="G209" s="239" t="s">
        <v>137</v>
      </c>
      <c r="H209" s="240">
        <v>0.45</v>
      </c>
      <c r="I209" s="241"/>
      <c r="J209" s="242">
        <f>ROUND(I209*H209,2)</f>
        <v>0</v>
      </c>
      <c r="K209" s="238" t="s">
        <v>138</v>
      </c>
      <c r="L209" s="45"/>
      <c r="M209" s="243" t="s">
        <v>1</v>
      </c>
      <c r="N209" s="244" t="s">
        <v>44</v>
      </c>
      <c r="O209" s="92"/>
      <c r="P209" s="245">
        <f>O209*H209</f>
        <v>0</v>
      </c>
      <c r="Q209" s="245">
        <v>0</v>
      </c>
      <c r="R209" s="245">
        <f>Q209*H209</f>
        <v>0</v>
      </c>
      <c r="S209" s="245">
        <v>2</v>
      </c>
      <c r="T209" s="246">
        <f>S209*H209</f>
        <v>0.9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7" t="s">
        <v>139</v>
      </c>
      <c r="AT209" s="247" t="s">
        <v>134</v>
      </c>
      <c r="AU209" s="247" t="s">
        <v>89</v>
      </c>
      <c r="AY209" s="18" t="s">
        <v>131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8" t="s">
        <v>87</v>
      </c>
      <c r="BK209" s="248">
        <f>ROUND(I209*H209,2)</f>
        <v>0</v>
      </c>
      <c r="BL209" s="18" t="s">
        <v>139</v>
      </c>
      <c r="BM209" s="247" t="s">
        <v>277</v>
      </c>
    </row>
    <row r="210" spans="1:51" s="13" customFormat="1" ht="12">
      <c r="A210" s="13"/>
      <c r="B210" s="249"/>
      <c r="C210" s="250"/>
      <c r="D210" s="251" t="s">
        <v>141</v>
      </c>
      <c r="E210" s="252" t="s">
        <v>1</v>
      </c>
      <c r="F210" s="253" t="s">
        <v>278</v>
      </c>
      <c r="G210" s="250"/>
      <c r="H210" s="252" t="s">
        <v>1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9" t="s">
        <v>141</v>
      </c>
      <c r="AU210" s="259" t="s">
        <v>89</v>
      </c>
      <c r="AV210" s="13" t="s">
        <v>87</v>
      </c>
      <c r="AW210" s="13" t="s">
        <v>34</v>
      </c>
      <c r="AX210" s="13" t="s">
        <v>79</v>
      </c>
      <c r="AY210" s="259" t="s">
        <v>131</v>
      </c>
    </row>
    <row r="211" spans="1:51" s="14" customFormat="1" ht="12">
      <c r="A211" s="14"/>
      <c r="B211" s="260"/>
      <c r="C211" s="261"/>
      <c r="D211" s="251" t="s">
        <v>141</v>
      </c>
      <c r="E211" s="262" t="s">
        <v>1</v>
      </c>
      <c r="F211" s="263" t="s">
        <v>279</v>
      </c>
      <c r="G211" s="261"/>
      <c r="H211" s="264">
        <v>0.45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0" t="s">
        <v>141</v>
      </c>
      <c r="AU211" s="270" t="s">
        <v>89</v>
      </c>
      <c r="AV211" s="14" t="s">
        <v>89</v>
      </c>
      <c r="AW211" s="14" t="s">
        <v>34</v>
      </c>
      <c r="AX211" s="14" t="s">
        <v>87</v>
      </c>
      <c r="AY211" s="270" t="s">
        <v>131</v>
      </c>
    </row>
    <row r="212" spans="1:65" s="2" customFormat="1" ht="16.5" customHeight="1">
      <c r="A212" s="39"/>
      <c r="B212" s="40"/>
      <c r="C212" s="236" t="s">
        <v>280</v>
      </c>
      <c r="D212" s="236" t="s">
        <v>134</v>
      </c>
      <c r="E212" s="237" t="s">
        <v>281</v>
      </c>
      <c r="F212" s="238" t="s">
        <v>282</v>
      </c>
      <c r="G212" s="239" t="s">
        <v>137</v>
      </c>
      <c r="H212" s="240">
        <v>1.1</v>
      </c>
      <c r="I212" s="241"/>
      <c r="J212" s="242">
        <f>ROUND(I212*H212,2)</f>
        <v>0</v>
      </c>
      <c r="K212" s="238" t="s">
        <v>138</v>
      </c>
      <c r="L212" s="45"/>
      <c r="M212" s="243" t="s">
        <v>1</v>
      </c>
      <c r="N212" s="244" t="s">
        <v>44</v>
      </c>
      <c r="O212" s="92"/>
      <c r="P212" s="245">
        <f>O212*H212</f>
        <v>0</v>
      </c>
      <c r="Q212" s="245">
        <v>0</v>
      </c>
      <c r="R212" s="245">
        <f>Q212*H212</f>
        <v>0</v>
      </c>
      <c r="S212" s="245">
        <v>2.2</v>
      </c>
      <c r="T212" s="246">
        <f>S212*H212</f>
        <v>2.4200000000000004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7" t="s">
        <v>139</v>
      </c>
      <c r="AT212" s="247" t="s">
        <v>134</v>
      </c>
      <c r="AU212" s="247" t="s">
        <v>89</v>
      </c>
      <c r="AY212" s="18" t="s">
        <v>131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8" t="s">
        <v>87</v>
      </c>
      <c r="BK212" s="248">
        <f>ROUND(I212*H212,2)</f>
        <v>0</v>
      </c>
      <c r="BL212" s="18" t="s">
        <v>139</v>
      </c>
      <c r="BM212" s="247" t="s">
        <v>283</v>
      </c>
    </row>
    <row r="213" spans="1:51" s="13" customFormat="1" ht="12">
      <c r="A213" s="13"/>
      <c r="B213" s="249"/>
      <c r="C213" s="250"/>
      <c r="D213" s="251" t="s">
        <v>141</v>
      </c>
      <c r="E213" s="252" t="s">
        <v>1</v>
      </c>
      <c r="F213" s="253" t="s">
        <v>284</v>
      </c>
      <c r="G213" s="250"/>
      <c r="H213" s="252" t="s">
        <v>1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9" t="s">
        <v>141</v>
      </c>
      <c r="AU213" s="259" t="s">
        <v>89</v>
      </c>
      <c r="AV213" s="13" t="s">
        <v>87</v>
      </c>
      <c r="AW213" s="13" t="s">
        <v>34</v>
      </c>
      <c r="AX213" s="13" t="s">
        <v>79</v>
      </c>
      <c r="AY213" s="259" t="s">
        <v>131</v>
      </c>
    </row>
    <row r="214" spans="1:51" s="13" customFormat="1" ht="12">
      <c r="A214" s="13"/>
      <c r="B214" s="249"/>
      <c r="C214" s="250"/>
      <c r="D214" s="251" t="s">
        <v>141</v>
      </c>
      <c r="E214" s="252" t="s">
        <v>1</v>
      </c>
      <c r="F214" s="253" t="s">
        <v>285</v>
      </c>
      <c r="G214" s="250"/>
      <c r="H214" s="252" t="s">
        <v>1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141</v>
      </c>
      <c r="AU214" s="259" t="s">
        <v>89</v>
      </c>
      <c r="AV214" s="13" t="s">
        <v>87</v>
      </c>
      <c r="AW214" s="13" t="s">
        <v>34</v>
      </c>
      <c r="AX214" s="13" t="s">
        <v>79</v>
      </c>
      <c r="AY214" s="259" t="s">
        <v>131</v>
      </c>
    </row>
    <row r="215" spans="1:51" s="14" customFormat="1" ht="12">
      <c r="A215" s="14"/>
      <c r="B215" s="260"/>
      <c r="C215" s="261"/>
      <c r="D215" s="251" t="s">
        <v>141</v>
      </c>
      <c r="E215" s="262" t="s">
        <v>1</v>
      </c>
      <c r="F215" s="263" t="s">
        <v>286</v>
      </c>
      <c r="G215" s="261"/>
      <c r="H215" s="264">
        <v>1.1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0" t="s">
        <v>141</v>
      </c>
      <c r="AU215" s="270" t="s">
        <v>89</v>
      </c>
      <c r="AV215" s="14" t="s">
        <v>89</v>
      </c>
      <c r="AW215" s="14" t="s">
        <v>34</v>
      </c>
      <c r="AX215" s="14" t="s">
        <v>87</v>
      </c>
      <c r="AY215" s="270" t="s">
        <v>131</v>
      </c>
    </row>
    <row r="216" spans="1:65" s="2" customFormat="1" ht="16.5" customHeight="1">
      <c r="A216" s="39"/>
      <c r="B216" s="40"/>
      <c r="C216" s="236" t="s">
        <v>287</v>
      </c>
      <c r="D216" s="236" t="s">
        <v>134</v>
      </c>
      <c r="E216" s="237" t="s">
        <v>288</v>
      </c>
      <c r="F216" s="238" t="s">
        <v>289</v>
      </c>
      <c r="G216" s="239" t="s">
        <v>148</v>
      </c>
      <c r="H216" s="240">
        <v>55</v>
      </c>
      <c r="I216" s="241"/>
      <c r="J216" s="242">
        <f>ROUND(I216*H216,2)</f>
        <v>0</v>
      </c>
      <c r="K216" s="238" t="s">
        <v>138</v>
      </c>
      <c r="L216" s="45"/>
      <c r="M216" s="243" t="s">
        <v>1</v>
      </c>
      <c r="N216" s="244" t="s">
        <v>44</v>
      </c>
      <c r="O216" s="92"/>
      <c r="P216" s="245">
        <f>O216*H216</f>
        <v>0</v>
      </c>
      <c r="Q216" s="245">
        <v>0</v>
      </c>
      <c r="R216" s="245">
        <f>Q216*H216</f>
        <v>0</v>
      </c>
      <c r="S216" s="245">
        <v>0.059</v>
      </c>
      <c r="T216" s="246">
        <f>S216*H216</f>
        <v>3.2449999999999997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7" t="s">
        <v>139</v>
      </c>
      <c r="AT216" s="247" t="s">
        <v>134</v>
      </c>
      <c r="AU216" s="247" t="s">
        <v>89</v>
      </c>
      <c r="AY216" s="18" t="s">
        <v>131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8" t="s">
        <v>87</v>
      </c>
      <c r="BK216" s="248">
        <f>ROUND(I216*H216,2)</f>
        <v>0</v>
      </c>
      <c r="BL216" s="18" t="s">
        <v>139</v>
      </c>
      <c r="BM216" s="247" t="s">
        <v>290</v>
      </c>
    </row>
    <row r="217" spans="1:51" s="13" customFormat="1" ht="12">
      <c r="A217" s="13"/>
      <c r="B217" s="249"/>
      <c r="C217" s="250"/>
      <c r="D217" s="251" t="s">
        <v>141</v>
      </c>
      <c r="E217" s="252" t="s">
        <v>1</v>
      </c>
      <c r="F217" s="253" t="s">
        <v>291</v>
      </c>
      <c r="G217" s="250"/>
      <c r="H217" s="252" t="s">
        <v>1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141</v>
      </c>
      <c r="AU217" s="259" t="s">
        <v>89</v>
      </c>
      <c r="AV217" s="13" t="s">
        <v>87</v>
      </c>
      <c r="AW217" s="13" t="s">
        <v>34</v>
      </c>
      <c r="AX217" s="13" t="s">
        <v>79</v>
      </c>
      <c r="AY217" s="259" t="s">
        <v>131</v>
      </c>
    </row>
    <row r="218" spans="1:51" s="14" customFormat="1" ht="12">
      <c r="A218" s="14"/>
      <c r="B218" s="260"/>
      <c r="C218" s="261"/>
      <c r="D218" s="251" t="s">
        <v>141</v>
      </c>
      <c r="E218" s="262" t="s">
        <v>1</v>
      </c>
      <c r="F218" s="263" t="s">
        <v>292</v>
      </c>
      <c r="G218" s="261"/>
      <c r="H218" s="264">
        <v>55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0" t="s">
        <v>141</v>
      </c>
      <c r="AU218" s="270" t="s">
        <v>89</v>
      </c>
      <c r="AV218" s="14" t="s">
        <v>89</v>
      </c>
      <c r="AW218" s="14" t="s">
        <v>34</v>
      </c>
      <c r="AX218" s="14" t="s">
        <v>87</v>
      </c>
      <c r="AY218" s="270" t="s">
        <v>131</v>
      </c>
    </row>
    <row r="219" spans="1:65" s="2" customFormat="1" ht="16.5" customHeight="1">
      <c r="A219" s="39"/>
      <c r="B219" s="40"/>
      <c r="C219" s="236" t="s">
        <v>293</v>
      </c>
      <c r="D219" s="236" t="s">
        <v>134</v>
      </c>
      <c r="E219" s="237" t="s">
        <v>294</v>
      </c>
      <c r="F219" s="238" t="s">
        <v>295</v>
      </c>
      <c r="G219" s="239" t="s">
        <v>148</v>
      </c>
      <c r="H219" s="240">
        <v>101</v>
      </c>
      <c r="I219" s="241"/>
      <c r="J219" s="242">
        <f>ROUND(I219*H219,2)</f>
        <v>0</v>
      </c>
      <c r="K219" s="238" t="s">
        <v>138</v>
      </c>
      <c r="L219" s="45"/>
      <c r="M219" s="243" t="s">
        <v>1</v>
      </c>
      <c r="N219" s="244" t="s">
        <v>44</v>
      </c>
      <c r="O219" s="92"/>
      <c r="P219" s="245">
        <f>O219*H219</f>
        <v>0</v>
      </c>
      <c r="Q219" s="245">
        <v>0</v>
      </c>
      <c r="R219" s="245">
        <f>Q219*H219</f>
        <v>0</v>
      </c>
      <c r="S219" s="245">
        <v>0</v>
      </c>
      <c r="T219" s="24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7" t="s">
        <v>139</v>
      </c>
      <c r="AT219" s="247" t="s">
        <v>134</v>
      </c>
      <c r="AU219" s="247" t="s">
        <v>89</v>
      </c>
      <c r="AY219" s="18" t="s">
        <v>131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8" t="s">
        <v>87</v>
      </c>
      <c r="BK219" s="248">
        <f>ROUND(I219*H219,2)</f>
        <v>0</v>
      </c>
      <c r="BL219" s="18" t="s">
        <v>139</v>
      </c>
      <c r="BM219" s="247" t="s">
        <v>296</v>
      </c>
    </row>
    <row r="220" spans="1:51" s="13" customFormat="1" ht="12">
      <c r="A220" s="13"/>
      <c r="B220" s="249"/>
      <c r="C220" s="250"/>
      <c r="D220" s="251" t="s">
        <v>141</v>
      </c>
      <c r="E220" s="252" t="s">
        <v>1</v>
      </c>
      <c r="F220" s="253" t="s">
        <v>297</v>
      </c>
      <c r="G220" s="250"/>
      <c r="H220" s="252" t="s">
        <v>1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9" t="s">
        <v>141</v>
      </c>
      <c r="AU220" s="259" t="s">
        <v>89</v>
      </c>
      <c r="AV220" s="13" t="s">
        <v>87</v>
      </c>
      <c r="AW220" s="13" t="s">
        <v>34</v>
      </c>
      <c r="AX220" s="13" t="s">
        <v>79</v>
      </c>
      <c r="AY220" s="259" t="s">
        <v>131</v>
      </c>
    </row>
    <row r="221" spans="1:51" s="13" customFormat="1" ht="12">
      <c r="A221" s="13"/>
      <c r="B221" s="249"/>
      <c r="C221" s="250"/>
      <c r="D221" s="251" t="s">
        <v>141</v>
      </c>
      <c r="E221" s="252" t="s">
        <v>1</v>
      </c>
      <c r="F221" s="253" t="s">
        <v>298</v>
      </c>
      <c r="G221" s="250"/>
      <c r="H221" s="252" t="s">
        <v>1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9" t="s">
        <v>141</v>
      </c>
      <c r="AU221" s="259" t="s">
        <v>89</v>
      </c>
      <c r="AV221" s="13" t="s">
        <v>87</v>
      </c>
      <c r="AW221" s="13" t="s">
        <v>34</v>
      </c>
      <c r="AX221" s="13" t="s">
        <v>79</v>
      </c>
      <c r="AY221" s="259" t="s">
        <v>131</v>
      </c>
    </row>
    <row r="222" spans="1:51" s="14" customFormat="1" ht="12">
      <c r="A222" s="14"/>
      <c r="B222" s="260"/>
      <c r="C222" s="261"/>
      <c r="D222" s="251" t="s">
        <v>141</v>
      </c>
      <c r="E222" s="262" t="s">
        <v>1</v>
      </c>
      <c r="F222" s="263" t="s">
        <v>299</v>
      </c>
      <c r="G222" s="261"/>
      <c r="H222" s="264">
        <v>101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0" t="s">
        <v>141</v>
      </c>
      <c r="AU222" s="270" t="s">
        <v>89</v>
      </c>
      <c r="AV222" s="14" t="s">
        <v>89</v>
      </c>
      <c r="AW222" s="14" t="s">
        <v>34</v>
      </c>
      <c r="AX222" s="14" t="s">
        <v>87</v>
      </c>
      <c r="AY222" s="270" t="s">
        <v>131</v>
      </c>
    </row>
    <row r="223" spans="1:65" s="2" customFormat="1" ht="16.5" customHeight="1">
      <c r="A223" s="39"/>
      <c r="B223" s="40"/>
      <c r="C223" s="236" t="s">
        <v>300</v>
      </c>
      <c r="D223" s="236" t="s">
        <v>134</v>
      </c>
      <c r="E223" s="237" t="s">
        <v>301</v>
      </c>
      <c r="F223" s="238" t="s">
        <v>302</v>
      </c>
      <c r="G223" s="239" t="s">
        <v>148</v>
      </c>
      <c r="H223" s="240">
        <v>61</v>
      </c>
      <c r="I223" s="241"/>
      <c r="J223" s="242">
        <f>ROUND(I223*H223,2)</f>
        <v>0</v>
      </c>
      <c r="K223" s="238" t="s">
        <v>138</v>
      </c>
      <c r="L223" s="45"/>
      <c r="M223" s="243" t="s">
        <v>1</v>
      </c>
      <c r="N223" s="244" t="s">
        <v>44</v>
      </c>
      <c r="O223" s="92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7" t="s">
        <v>139</v>
      </c>
      <c r="AT223" s="247" t="s">
        <v>134</v>
      </c>
      <c r="AU223" s="247" t="s">
        <v>89</v>
      </c>
      <c r="AY223" s="18" t="s">
        <v>131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8" t="s">
        <v>87</v>
      </c>
      <c r="BK223" s="248">
        <f>ROUND(I223*H223,2)</f>
        <v>0</v>
      </c>
      <c r="BL223" s="18" t="s">
        <v>139</v>
      </c>
      <c r="BM223" s="247" t="s">
        <v>303</v>
      </c>
    </row>
    <row r="224" spans="1:51" s="13" customFormat="1" ht="12">
      <c r="A224" s="13"/>
      <c r="B224" s="249"/>
      <c r="C224" s="250"/>
      <c r="D224" s="251" t="s">
        <v>141</v>
      </c>
      <c r="E224" s="252" t="s">
        <v>1</v>
      </c>
      <c r="F224" s="253" t="s">
        <v>304</v>
      </c>
      <c r="G224" s="250"/>
      <c r="H224" s="252" t="s">
        <v>1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9" t="s">
        <v>141</v>
      </c>
      <c r="AU224" s="259" t="s">
        <v>89</v>
      </c>
      <c r="AV224" s="13" t="s">
        <v>87</v>
      </c>
      <c r="AW224" s="13" t="s">
        <v>34</v>
      </c>
      <c r="AX224" s="13" t="s">
        <v>79</v>
      </c>
      <c r="AY224" s="259" t="s">
        <v>131</v>
      </c>
    </row>
    <row r="225" spans="1:51" s="14" customFormat="1" ht="12">
      <c r="A225" s="14"/>
      <c r="B225" s="260"/>
      <c r="C225" s="261"/>
      <c r="D225" s="251" t="s">
        <v>141</v>
      </c>
      <c r="E225" s="262" t="s">
        <v>1</v>
      </c>
      <c r="F225" s="263" t="s">
        <v>305</v>
      </c>
      <c r="G225" s="261"/>
      <c r="H225" s="264">
        <v>61</v>
      </c>
      <c r="I225" s="265"/>
      <c r="J225" s="261"/>
      <c r="K225" s="261"/>
      <c r="L225" s="266"/>
      <c r="M225" s="267"/>
      <c r="N225" s="268"/>
      <c r="O225" s="268"/>
      <c r="P225" s="268"/>
      <c r="Q225" s="268"/>
      <c r="R225" s="268"/>
      <c r="S225" s="268"/>
      <c r="T225" s="26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0" t="s">
        <v>141</v>
      </c>
      <c r="AU225" s="270" t="s">
        <v>89</v>
      </c>
      <c r="AV225" s="14" t="s">
        <v>89</v>
      </c>
      <c r="AW225" s="14" t="s">
        <v>34</v>
      </c>
      <c r="AX225" s="14" t="s">
        <v>87</v>
      </c>
      <c r="AY225" s="270" t="s">
        <v>131</v>
      </c>
    </row>
    <row r="226" spans="1:65" s="2" customFormat="1" ht="16.5" customHeight="1">
      <c r="A226" s="39"/>
      <c r="B226" s="40"/>
      <c r="C226" s="236" t="s">
        <v>306</v>
      </c>
      <c r="D226" s="236" t="s">
        <v>134</v>
      </c>
      <c r="E226" s="237" t="s">
        <v>307</v>
      </c>
      <c r="F226" s="238" t="s">
        <v>308</v>
      </c>
      <c r="G226" s="239" t="s">
        <v>137</v>
      </c>
      <c r="H226" s="240">
        <v>77</v>
      </c>
      <c r="I226" s="241"/>
      <c r="J226" s="242">
        <f>ROUND(I226*H226,2)</f>
        <v>0</v>
      </c>
      <c r="K226" s="238" t="s">
        <v>138</v>
      </c>
      <c r="L226" s="45"/>
      <c r="M226" s="243" t="s">
        <v>1</v>
      </c>
      <c r="N226" s="244" t="s">
        <v>44</v>
      </c>
      <c r="O226" s="92"/>
      <c r="P226" s="245">
        <f>O226*H226</f>
        <v>0</v>
      </c>
      <c r="Q226" s="245">
        <v>0</v>
      </c>
      <c r="R226" s="245">
        <f>Q226*H226</f>
        <v>0</v>
      </c>
      <c r="S226" s="245">
        <v>1.4</v>
      </c>
      <c r="T226" s="246">
        <f>S226*H226</f>
        <v>107.8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7" t="s">
        <v>139</v>
      </c>
      <c r="AT226" s="247" t="s">
        <v>134</v>
      </c>
      <c r="AU226" s="247" t="s">
        <v>89</v>
      </c>
      <c r="AY226" s="18" t="s">
        <v>131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8" t="s">
        <v>87</v>
      </c>
      <c r="BK226" s="248">
        <f>ROUND(I226*H226,2)</f>
        <v>0</v>
      </c>
      <c r="BL226" s="18" t="s">
        <v>139</v>
      </c>
      <c r="BM226" s="247" t="s">
        <v>309</v>
      </c>
    </row>
    <row r="227" spans="1:51" s="13" customFormat="1" ht="12">
      <c r="A227" s="13"/>
      <c r="B227" s="249"/>
      <c r="C227" s="250"/>
      <c r="D227" s="251" t="s">
        <v>141</v>
      </c>
      <c r="E227" s="252" t="s">
        <v>1</v>
      </c>
      <c r="F227" s="253" t="s">
        <v>310</v>
      </c>
      <c r="G227" s="250"/>
      <c r="H227" s="252" t="s">
        <v>1</v>
      </c>
      <c r="I227" s="254"/>
      <c r="J227" s="250"/>
      <c r="K227" s="250"/>
      <c r="L227" s="255"/>
      <c r="M227" s="256"/>
      <c r="N227" s="257"/>
      <c r="O227" s="257"/>
      <c r="P227" s="257"/>
      <c r="Q227" s="257"/>
      <c r="R227" s="257"/>
      <c r="S227" s="257"/>
      <c r="T227" s="25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9" t="s">
        <v>141</v>
      </c>
      <c r="AU227" s="259" t="s">
        <v>89</v>
      </c>
      <c r="AV227" s="13" t="s">
        <v>87</v>
      </c>
      <c r="AW227" s="13" t="s">
        <v>34</v>
      </c>
      <c r="AX227" s="13" t="s">
        <v>79</v>
      </c>
      <c r="AY227" s="259" t="s">
        <v>131</v>
      </c>
    </row>
    <row r="228" spans="1:51" s="14" customFormat="1" ht="12">
      <c r="A228" s="14"/>
      <c r="B228" s="260"/>
      <c r="C228" s="261"/>
      <c r="D228" s="251" t="s">
        <v>141</v>
      </c>
      <c r="E228" s="262" t="s">
        <v>1</v>
      </c>
      <c r="F228" s="263" t="s">
        <v>311</v>
      </c>
      <c r="G228" s="261"/>
      <c r="H228" s="264">
        <v>66.8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0" t="s">
        <v>141</v>
      </c>
      <c r="AU228" s="270" t="s">
        <v>89</v>
      </c>
      <c r="AV228" s="14" t="s">
        <v>89</v>
      </c>
      <c r="AW228" s="14" t="s">
        <v>34</v>
      </c>
      <c r="AX228" s="14" t="s">
        <v>79</v>
      </c>
      <c r="AY228" s="270" t="s">
        <v>131</v>
      </c>
    </row>
    <row r="229" spans="1:51" s="13" customFormat="1" ht="12">
      <c r="A229" s="13"/>
      <c r="B229" s="249"/>
      <c r="C229" s="250"/>
      <c r="D229" s="251" t="s">
        <v>141</v>
      </c>
      <c r="E229" s="252" t="s">
        <v>1</v>
      </c>
      <c r="F229" s="253" t="s">
        <v>312</v>
      </c>
      <c r="G229" s="250"/>
      <c r="H229" s="252" t="s">
        <v>1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9" t="s">
        <v>141</v>
      </c>
      <c r="AU229" s="259" t="s">
        <v>89</v>
      </c>
      <c r="AV229" s="13" t="s">
        <v>87</v>
      </c>
      <c r="AW229" s="13" t="s">
        <v>34</v>
      </c>
      <c r="AX229" s="13" t="s">
        <v>79</v>
      </c>
      <c r="AY229" s="259" t="s">
        <v>131</v>
      </c>
    </row>
    <row r="230" spans="1:51" s="14" customFormat="1" ht="12">
      <c r="A230" s="14"/>
      <c r="B230" s="260"/>
      <c r="C230" s="261"/>
      <c r="D230" s="251" t="s">
        <v>141</v>
      </c>
      <c r="E230" s="262" t="s">
        <v>1</v>
      </c>
      <c r="F230" s="263" t="s">
        <v>313</v>
      </c>
      <c r="G230" s="261"/>
      <c r="H230" s="264">
        <v>10.2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0" t="s">
        <v>141</v>
      </c>
      <c r="AU230" s="270" t="s">
        <v>89</v>
      </c>
      <c r="AV230" s="14" t="s">
        <v>89</v>
      </c>
      <c r="AW230" s="14" t="s">
        <v>34</v>
      </c>
      <c r="AX230" s="14" t="s">
        <v>79</v>
      </c>
      <c r="AY230" s="270" t="s">
        <v>131</v>
      </c>
    </row>
    <row r="231" spans="1:51" s="15" customFormat="1" ht="12">
      <c r="A231" s="15"/>
      <c r="B231" s="271"/>
      <c r="C231" s="272"/>
      <c r="D231" s="251" t="s">
        <v>141</v>
      </c>
      <c r="E231" s="273" t="s">
        <v>1</v>
      </c>
      <c r="F231" s="274" t="s">
        <v>145</v>
      </c>
      <c r="G231" s="272"/>
      <c r="H231" s="275">
        <v>77</v>
      </c>
      <c r="I231" s="276"/>
      <c r="J231" s="272"/>
      <c r="K231" s="272"/>
      <c r="L231" s="277"/>
      <c r="M231" s="278"/>
      <c r="N231" s="279"/>
      <c r="O231" s="279"/>
      <c r="P231" s="279"/>
      <c r="Q231" s="279"/>
      <c r="R231" s="279"/>
      <c r="S231" s="279"/>
      <c r="T231" s="280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81" t="s">
        <v>141</v>
      </c>
      <c r="AU231" s="281" t="s">
        <v>89</v>
      </c>
      <c r="AV231" s="15" t="s">
        <v>139</v>
      </c>
      <c r="AW231" s="15" t="s">
        <v>34</v>
      </c>
      <c r="AX231" s="15" t="s">
        <v>87</v>
      </c>
      <c r="AY231" s="281" t="s">
        <v>131</v>
      </c>
    </row>
    <row r="232" spans="1:65" s="2" customFormat="1" ht="16.5" customHeight="1">
      <c r="A232" s="39"/>
      <c r="B232" s="40"/>
      <c r="C232" s="236" t="s">
        <v>314</v>
      </c>
      <c r="D232" s="236" t="s">
        <v>134</v>
      </c>
      <c r="E232" s="237" t="s">
        <v>315</v>
      </c>
      <c r="F232" s="238" t="s">
        <v>316</v>
      </c>
      <c r="G232" s="239" t="s">
        <v>148</v>
      </c>
      <c r="H232" s="240">
        <v>8</v>
      </c>
      <c r="I232" s="241"/>
      <c r="J232" s="242">
        <f>ROUND(I232*H232,2)</f>
        <v>0</v>
      </c>
      <c r="K232" s="238" t="s">
        <v>138</v>
      </c>
      <c r="L232" s="45"/>
      <c r="M232" s="243" t="s">
        <v>1</v>
      </c>
      <c r="N232" s="244" t="s">
        <v>44</v>
      </c>
      <c r="O232" s="92"/>
      <c r="P232" s="245">
        <f>O232*H232</f>
        <v>0</v>
      </c>
      <c r="Q232" s="245">
        <v>0</v>
      </c>
      <c r="R232" s="245">
        <f>Q232*H232</f>
        <v>0</v>
      </c>
      <c r="S232" s="245">
        <v>0.05</v>
      </c>
      <c r="T232" s="246">
        <f>S232*H232</f>
        <v>0.4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7" t="s">
        <v>139</v>
      </c>
      <c r="AT232" s="247" t="s">
        <v>134</v>
      </c>
      <c r="AU232" s="247" t="s">
        <v>89</v>
      </c>
      <c r="AY232" s="18" t="s">
        <v>131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8" t="s">
        <v>87</v>
      </c>
      <c r="BK232" s="248">
        <f>ROUND(I232*H232,2)</f>
        <v>0</v>
      </c>
      <c r="BL232" s="18" t="s">
        <v>139</v>
      </c>
      <c r="BM232" s="247" t="s">
        <v>317</v>
      </c>
    </row>
    <row r="233" spans="1:51" s="13" customFormat="1" ht="12">
      <c r="A233" s="13"/>
      <c r="B233" s="249"/>
      <c r="C233" s="250"/>
      <c r="D233" s="251" t="s">
        <v>141</v>
      </c>
      <c r="E233" s="252" t="s">
        <v>1</v>
      </c>
      <c r="F233" s="253" t="s">
        <v>318</v>
      </c>
      <c r="G233" s="250"/>
      <c r="H233" s="252" t="s">
        <v>1</v>
      </c>
      <c r="I233" s="254"/>
      <c r="J233" s="250"/>
      <c r="K233" s="250"/>
      <c r="L233" s="255"/>
      <c r="M233" s="256"/>
      <c r="N233" s="257"/>
      <c r="O233" s="257"/>
      <c r="P233" s="257"/>
      <c r="Q233" s="257"/>
      <c r="R233" s="257"/>
      <c r="S233" s="257"/>
      <c r="T233" s="25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9" t="s">
        <v>141</v>
      </c>
      <c r="AU233" s="259" t="s">
        <v>89</v>
      </c>
      <c r="AV233" s="13" t="s">
        <v>87</v>
      </c>
      <c r="AW233" s="13" t="s">
        <v>34</v>
      </c>
      <c r="AX233" s="13" t="s">
        <v>79</v>
      </c>
      <c r="AY233" s="259" t="s">
        <v>131</v>
      </c>
    </row>
    <row r="234" spans="1:51" s="13" customFormat="1" ht="12">
      <c r="A234" s="13"/>
      <c r="B234" s="249"/>
      <c r="C234" s="250"/>
      <c r="D234" s="251" t="s">
        <v>141</v>
      </c>
      <c r="E234" s="252" t="s">
        <v>1</v>
      </c>
      <c r="F234" s="253" t="s">
        <v>168</v>
      </c>
      <c r="G234" s="250"/>
      <c r="H234" s="252" t="s">
        <v>1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9" t="s">
        <v>141</v>
      </c>
      <c r="AU234" s="259" t="s">
        <v>89</v>
      </c>
      <c r="AV234" s="13" t="s">
        <v>87</v>
      </c>
      <c r="AW234" s="13" t="s">
        <v>34</v>
      </c>
      <c r="AX234" s="13" t="s">
        <v>79</v>
      </c>
      <c r="AY234" s="259" t="s">
        <v>131</v>
      </c>
    </row>
    <row r="235" spans="1:51" s="14" customFormat="1" ht="12">
      <c r="A235" s="14"/>
      <c r="B235" s="260"/>
      <c r="C235" s="261"/>
      <c r="D235" s="251" t="s">
        <v>141</v>
      </c>
      <c r="E235" s="262" t="s">
        <v>1</v>
      </c>
      <c r="F235" s="263" t="s">
        <v>169</v>
      </c>
      <c r="G235" s="261"/>
      <c r="H235" s="264">
        <v>6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0" t="s">
        <v>141</v>
      </c>
      <c r="AU235" s="270" t="s">
        <v>89</v>
      </c>
      <c r="AV235" s="14" t="s">
        <v>89</v>
      </c>
      <c r="AW235" s="14" t="s">
        <v>34</v>
      </c>
      <c r="AX235" s="14" t="s">
        <v>79</v>
      </c>
      <c r="AY235" s="270" t="s">
        <v>131</v>
      </c>
    </row>
    <row r="236" spans="1:51" s="13" customFormat="1" ht="12">
      <c r="A236" s="13"/>
      <c r="B236" s="249"/>
      <c r="C236" s="250"/>
      <c r="D236" s="251" t="s">
        <v>141</v>
      </c>
      <c r="E236" s="252" t="s">
        <v>1</v>
      </c>
      <c r="F236" s="253" t="s">
        <v>170</v>
      </c>
      <c r="G236" s="250"/>
      <c r="H236" s="252" t="s">
        <v>1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9" t="s">
        <v>141</v>
      </c>
      <c r="AU236" s="259" t="s">
        <v>89</v>
      </c>
      <c r="AV236" s="13" t="s">
        <v>87</v>
      </c>
      <c r="AW236" s="13" t="s">
        <v>34</v>
      </c>
      <c r="AX236" s="13" t="s">
        <v>79</v>
      </c>
      <c r="AY236" s="259" t="s">
        <v>131</v>
      </c>
    </row>
    <row r="237" spans="1:51" s="14" customFormat="1" ht="12">
      <c r="A237" s="14"/>
      <c r="B237" s="260"/>
      <c r="C237" s="261"/>
      <c r="D237" s="251" t="s">
        <v>141</v>
      </c>
      <c r="E237" s="262" t="s">
        <v>1</v>
      </c>
      <c r="F237" s="263" t="s">
        <v>171</v>
      </c>
      <c r="G237" s="261"/>
      <c r="H237" s="264">
        <v>2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0" t="s">
        <v>141</v>
      </c>
      <c r="AU237" s="270" t="s">
        <v>89</v>
      </c>
      <c r="AV237" s="14" t="s">
        <v>89</v>
      </c>
      <c r="AW237" s="14" t="s">
        <v>34</v>
      </c>
      <c r="AX237" s="14" t="s">
        <v>79</v>
      </c>
      <c r="AY237" s="270" t="s">
        <v>131</v>
      </c>
    </row>
    <row r="238" spans="1:51" s="15" customFormat="1" ht="12">
      <c r="A238" s="15"/>
      <c r="B238" s="271"/>
      <c r="C238" s="272"/>
      <c r="D238" s="251" t="s">
        <v>141</v>
      </c>
      <c r="E238" s="273" t="s">
        <v>1</v>
      </c>
      <c r="F238" s="274" t="s">
        <v>145</v>
      </c>
      <c r="G238" s="272"/>
      <c r="H238" s="275">
        <v>8</v>
      </c>
      <c r="I238" s="276"/>
      <c r="J238" s="272"/>
      <c r="K238" s="272"/>
      <c r="L238" s="277"/>
      <c r="M238" s="278"/>
      <c r="N238" s="279"/>
      <c r="O238" s="279"/>
      <c r="P238" s="279"/>
      <c r="Q238" s="279"/>
      <c r="R238" s="279"/>
      <c r="S238" s="279"/>
      <c r="T238" s="280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81" t="s">
        <v>141</v>
      </c>
      <c r="AU238" s="281" t="s">
        <v>89</v>
      </c>
      <c r="AV238" s="15" t="s">
        <v>139</v>
      </c>
      <c r="AW238" s="15" t="s">
        <v>34</v>
      </c>
      <c r="AX238" s="15" t="s">
        <v>87</v>
      </c>
      <c r="AY238" s="281" t="s">
        <v>131</v>
      </c>
    </row>
    <row r="239" spans="1:65" s="2" customFormat="1" ht="16.5" customHeight="1">
      <c r="A239" s="39"/>
      <c r="B239" s="40"/>
      <c r="C239" s="236" t="s">
        <v>319</v>
      </c>
      <c r="D239" s="236" t="s">
        <v>134</v>
      </c>
      <c r="E239" s="237" t="s">
        <v>320</v>
      </c>
      <c r="F239" s="238" t="s">
        <v>321</v>
      </c>
      <c r="G239" s="239" t="s">
        <v>148</v>
      </c>
      <c r="H239" s="240">
        <v>6</v>
      </c>
      <c r="I239" s="241"/>
      <c r="J239" s="242">
        <f>ROUND(I239*H239,2)</f>
        <v>0</v>
      </c>
      <c r="K239" s="238" t="s">
        <v>138</v>
      </c>
      <c r="L239" s="45"/>
      <c r="M239" s="243" t="s">
        <v>1</v>
      </c>
      <c r="N239" s="244" t="s">
        <v>44</v>
      </c>
      <c r="O239" s="92"/>
      <c r="P239" s="245">
        <f>O239*H239</f>
        <v>0</v>
      </c>
      <c r="Q239" s="245">
        <v>0</v>
      </c>
      <c r="R239" s="245">
        <f>Q239*H239</f>
        <v>0</v>
      </c>
      <c r="S239" s="245">
        <v>0.046</v>
      </c>
      <c r="T239" s="246">
        <f>S239*H239</f>
        <v>0.276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7" t="s">
        <v>139</v>
      </c>
      <c r="AT239" s="247" t="s">
        <v>134</v>
      </c>
      <c r="AU239" s="247" t="s">
        <v>89</v>
      </c>
      <c r="AY239" s="18" t="s">
        <v>131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8" t="s">
        <v>87</v>
      </c>
      <c r="BK239" s="248">
        <f>ROUND(I239*H239,2)</f>
        <v>0</v>
      </c>
      <c r="BL239" s="18" t="s">
        <v>139</v>
      </c>
      <c r="BM239" s="247" t="s">
        <v>322</v>
      </c>
    </row>
    <row r="240" spans="1:51" s="13" customFormat="1" ht="12">
      <c r="A240" s="13"/>
      <c r="B240" s="249"/>
      <c r="C240" s="250"/>
      <c r="D240" s="251" t="s">
        <v>141</v>
      </c>
      <c r="E240" s="252" t="s">
        <v>1</v>
      </c>
      <c r="F240" s="253" t="s">
        <v>318</v>
      </c>
      <c r="G240" s="250"/>
      <c r="H240" s="252" t="s">
        <v>1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9" t="s">
        <v>141</v>
      </c>
      <c r="AU240" s="259" t="s">
        <v>89</v>
      </c>
      <c r="AV240" s="13" t="s">
        <v>87</v>
      </c>
      <c r="AW240" s="13" t="s">
        <v>34</v>
      </c>
      <c r="AX240" s="13" t="s">
        <v>79</v>
      </c>
      <c r="AY240" s="259" t="s">
        <v>131</v>
      </c>
    </row>
    <row r="241" spans="1:51" s="13" customFormat="1" ht="12">
      <c r="A241" s="13"/>
      <c r="B241" s="249"/>
      <c r="C241" s="250"/>
      <c r="D241" s="251" t="s">
        <v>141</v>
      </c>
      <c r="E241" s="252" t="s">
        <v>1</v>
      </c>
      <c r="F241" s="253" t="s">
        <v>168</v>
      </c>
      <c r="G241" s="250"/>
      <c r="H241" s="252" t="s">
        <v>1</v>
      </c>
      <c r="I241" s="254"/>
      <c r="J241" s="250"/>
      <c r="K241" s="250"/>
      <c r="L241" s="255"/>
      <c r="M241" s="256"/>
      <c r="N241" s="257"/>
      <c r="O241" s="257"/>
      <c r="P241" s="257"/>
      <c r="Q241" s="257"/>
      <c r="R241" s="257"/>
      <c r="S241" s="257"/>
      <c r="T241" s="25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9" t="s">
        <v>141</v>
      </c>
      <c r="AU241" s="259" t="s">
        <v>89</v>
      </c>
      <c r="AV241" s="13" t="s">
        <v>87</v>
      </c>
      <c r="AW241" s="13" t="s">
        <v>34</v>
      </c>
      <c r="AX241" s="13" t="s">
        <v>79</v>
      </c>
      <c r="AY241" s="259" t="s">
        <v>131</v>
      </c>
    </row>
    <row r="242" spans="1:51" s="14" customFormat="1" ht="12">
      <c r="A242" s="14"/>
      <c r="B242" s="260"/>
      <c r="C242" s="261"/>
      <c r="D242" s="251" t="s">
        <v>141</v>
      </c>
      <c r="E242" s="262" t="s">
        <v>1</v>
      </c>
      <c r="F242" s="263" t="s">
        <v>176</v>
      </c>
      <c r="G242" s="261"/>
      <c r="H242" s="264">
        <v>4.5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0" t="s">
        <v>141</v>
      </c>
      <c r="AU242" s="270" t="s">
        <v>89</v>
      </c>
      <c r="AV242" s="14" t="s">
        <v>89</v>
      </c>
      <c r="AW242" s="14" t="s">
        <v>34</v>
      </c>
      <c r="AX242" s="14" t="s">
        <v>79</v>
      </c>
      <c r="AY242" s="270" t="s">
        <v>131</v>
      </c>
    </row>
    <row r="243" spans="1:51" s="13" customFormat="1" ht="12">
      <c r="A243" s="13"/>
      <c r="B243" s="249"/>
      <c r="C243" s="250"/>
      <c r="D243" s="251" t="s">
        <v>141</v>
      </c>
      <c r="E243" s="252" t="s">
        <v>1</v>
      </c>
      <c r="F243" s="253" t="s">
        <v>170</v>
      </c>
      <c r="G243" s="250"/>
      <c r="H243" s="252" t="s">
        <v>1</v>
      </c>
      <c r="I243" s="254"/>
      <c r="J243" s="250"/>
      <c r="K243" s="250"/>
      <c r="L243" s="255"/>
      <c r="M243" s="256"/>
      <c r="N243" s="257"/>
      <c r="O243" s="257"/>
      <c r="P243" s="257"/>
      <c r="Q243" s="257"/>
      <c r="R243" s="257"/>
      <c r="S243" s="257"/>
      <c r="T243" s="25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9" t="s">
        <v>141</v>
      </c>
      <c r="AU243" s="259" t="s">
        <v>89</v>
      </c>
      <c r="AV243" s="13" t="s">
        <v>87</v>
      </c>
      <c r="AW243" s="13" t="s">
        <v>34</v>
      </c>
      <c r="AX243" s="13" t="s">
        <v>79</v>
      </c>
      <c r="AY243" s="259" t="s">
        <v>131</v>
      </c>
    </row>
    <row r="244" spans="1:51" s="14" customFormat="1" ht="12">
      <c r="A244" s="14"/>
      <c r="B244" s="260"/>
      <c r="C244" s="261"/>
      <c r="D244" s="251" t="s">
        <v>141</v>
      </c>
      <c r="E244" s="262" t="s">
        <v>1</v>
      </c>
      <c r="F244" s="263" t="s">
        <v>177</v>
      </c>
      <c r="G244" s="261"/>
      <c r="H244" s="264">
        <v>1.5</v>
      </c>
      <c r="I244" s="265"/>
      <c r="J244" s="261"/>
      <c r="K244" s="261"/>
      <c r="L244" s="266"/>
      <c r="M244" s="267"/>
      <c r="N244" s="268"/>
      <c r="O244" s="268"/>
      <c r="P244" s="268"/>
      <c r="Q244" s="268"/>
      <c r="R244" s="268"/>
      <c r="S244" s="268"/>
      <c r="T244" s="26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0" t="s">
        <v>141</v>
      </c>
      <c r="AU244" s="270" t="s">
        <v>89</v>
      </c>
      <c r="AV244" s="14" t="s">
        <v>89</v>
      </c>
      <c r="AW244" s="14" t="s">
        <v>34</v>
      </c>
      <c r="AX244" s="14" t="s">
        <v>79</v>
      </c>
      <c r="AY244" s="270" t="s">
        <v>131</v>
      </c>
    </row>
    <row r="245" spans="1:51" s="15" customFormat="1" ht="12">
      <c r="A245" s="15"/>
      <c r="B245" s="271"/>
      <c r="C245" s="272"/>
      <c r="D245" s="251" t="s">
        <v>141</v>
      </c>
      <c r="E245" s="273" t="s">
        <v>1</v>
      </c>
      <c r="F245" s="274" t="s">
        <v>145</v>
      </c>
      <c r="G245" s="272"/>
      <c r="H245" s="275">
        <v>6</v>
      </c>
      <c r="I245" s="276"/>
      <c r="J245" s="272"/>
      <c r="K245" s="272"/>
      <c r="L245" s="277"/>
      <c r="M245" s="278"/>
      <c r="N245" s="279"/>
      <c r="O245" s="279"/>
      <c r="P245" s="279"/>
      <c r="Q245" s="279"/>
      <c r="R245" s="279"/>
      <c r="S245" s="279"/>
      <c r="T245" s="280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1" t="s">
        <v>141</v>
      </c>
      <c r="AU245" s="281" t="s">
        <v>89</v>
      </c>
      <c r="AV245" s="15" t="s">
        <v>139</v>
      </c>
      <c r="AW245" s="15" t="s">
        <v>34</v>
      </c>
      <c r="AX245" s="15" t="s">
        <v>87</v>
      </c>
      <c r="AY245" s="281" t="s">
        <v>131</v>
      </c>
    </row>
    <row r="246" spans="1:65" s="2" customFormat="1" ht="16.5" customHeight="1">
      <c r="A246" s="39"/>
      <c r="B246" s="40"/>
      <c r="C246" s="236" t="s">
        <v>323</v>
      </c>
      <c r="D246" s="236" t="s">
        <v>134</v>
      </c>
      <c r="E246" s="237" t="s">
        <v>324</v>
      </c>
      <c r="F246" s="238" t="s">
        <v>325</v>
      </c>
      <c r="G246" s="239" t="s">
        <v>183</v>
      </c>
      <c r="H246" s="240">
        <v>2</v>
      </c>
      <c r="I246" s="241"/>
      <c r="J246" s="242">
        <f>ROUND(I246*H246,2)</f>
        <v>0</v>
      </c>
      <c r="K246" s="238" t="s">
        <v>138</v>
      </c>
      <c r="L246" s="45"/>
      <c r="M246" s="243" t="s">
        <v>1</v>
      </c>
      <c r="N246" s="244" t="s">
        <v>44</v>
      </c>
      <c r="O246" s="92"/>
      <c r="P246" s="245">
        <f>O246*H246</f>
        <v>0</v>
      </c>
      <c r="Q246" s="245">
        <v>0</v>
      </c>
      <c r="R246" s="245">
        <f>Q246*H246</f>
        <v>0</v>
      </c>
      <c r="S246" s="245">
        <v>0.01705</v>
      </c>
      <c r="T246" s="246">
        <f>S246*H246</f>
        <v>0.0341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47" t="s">
        <v>226</v>
      </c>
      <c r="AT246" s="247" t="s">
        <v>134</v>
      </c>
      <c r="AU246" s="247" t="s">
        <v>89</v>
      </c>
      <c r="AY246" s="18" t="s">
        <v>131</v>
      </c>
      <c r="BE246" s="248">
        <f>IF(N246="základní",J246,0)</f>
        <v>0</v>
      </c>
      <c r="BF246" s="248">
        <f>IF(N246="snížená",J246,0)</f>
        <v>0</v>
      </c>
      <c r="BG246" s="248">
        <f>IF(N246="zákl. přenesená",J246,0)</f>
        <v>0</v>
      </c>
      <c r="BH246" s="248">
        <f>IF(N246="sníž. přenesená",J246,0)</f>
        <v>0</v>
      </c>
      <c r="BI246" s="248">
        <f>IF(N246="nulová",J246,0)</f>
        <v>0</v>
      </c>
      <c r="BJ246" s="18" t="s">
        <v>87</v>
      </c>
      <c r="BK246" s="248">
        <f>ROUND(I246*H246,2)</f>
        <v>0</v>
      </c>
      <c r="BL246" s="18" t="s">
        <v>226</v>
      </c>
      <c r="BM246" s="247" t="s">
        <v>326</v>
      </c>
    </row>
    <row r="247" spans="1:51" s="13" customFormat="1" ht="12">
      <c r="A247" s="13"/>
      <c r="B247" s="249"/>
      <c r="C247" s="250"/>
      <c r="D247" s="251" t="s">
        <v>141</v>
      </c>
      <c r="E247" s="252" t="s">
        <v>1</v>
      </c>
      <c r="F247" s="253" t="s">
        <v>327</v>
      </c>
      <c r="G247" s="250"/>
      <c r="H247" s="252" t="s">
        <v>1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141</v>
      </c>
      <c r="AU247" s="259" t="s">
        <v>89</v>
      </c>
      <c r="AV247" s="13" t="s">
        <v>87</v>
      </c>
      <c r="AW247" s="13" t="s">
        <v>34</v>
      </c>
      <c r="AX247" s="13" t="s">
        <v>79</v>
      </c>
      <c r="AY247" s="259" t="s">
        <v>131</v>
      </c>
    </row>
    <row r="248" spans="1:51" s="14" customFormat="1" ht="12">
      <c r="A248" s="14"/>
      <c r="B248" s="260"/>
      <c r="C248" s="261"/>
      <c r="D248" s="251" t="s">
        <v>141</v>
      </c>
      <c r="E248" s="262" t="s">
        <v>1</v>
      </c>
      <c r="F248" s="263" t="s">
        <v>89</v>
      </c>
      <c r="G248" s="261"/>
      <c r="H248" s="264">
        <v>2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0" t="s">
        <v>141</v>
      </c>
      <c r="AU248" s="270" t="s">
        <v>89</v>
      </c>
      <c r="AV248" s="14" t="s">
        <v>89</v>
      </c>
      <c r="AW248" s="14" t="s">
        <v>34</v>
      </c>
      <c r="AX248" s="14" t="s">
        <v>87</v>
      </c>
      <c r="AY248" s="270" t="s">
        <v>131</v>
      </c>
    </row>
    <row r="249" spans="1:65" s="2" customFormat="1" ht="16.5" customHeight="1">
      <c r="A249" s="39"/>
      <c r="B249" s="40"/>
      <c r="C249" s="236" t="s">
        <v>328</v>
      </c>
      <c r="D249" s="236" t="s">
        <v>134</v>
      </c>
      <c r="E249" s="237" t="s">
        <v>329</v>
      </c>
      <c r="F249" s="238" t="s">
        <v>330</v>
      </c>
      <c r="G249" s="239" t="s">
        <v>183</v>
      </c>
      <c r="H249" s="240">
        <v>1</v>
      </c>
      <c r="I249" s="241"/>
      <c r="J249" s="242">
        <f>ROUND(I249*H249,2)</f>
        <v>0</v>
      </c>
      <c r="K249" s="238" t="s">
        <v>138</v>
      </c>
      <c r="L249" s="45"/>
      <c r="M249" s="243" t="s">
        <v>1</v>
      </c>
      <c r="N249" s="244" t="s">
        <v>44</v>
      </c>
      <c r="O249" s="92"/>
      <c r="P249" s="245">
        <f>O249*H249</f>
        <v>0</v>
      </c>
      <c r="Q249" s="245">
        <v>0</v>
      </c>
      <c r="R249" s="245">
        <f>Q249*H249</f>
        <v>0</v>
      </c>
      <c r="S249" s="245">
        <v>0.0003</v>
      </c>
      <c r="T249" s="246">
        <f>S249*H249</f>
        <v>0.0003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7" t="s">
        <v>226</v>
      </c>
      <c r="AT249" s="247" t="s">
        <v>134</v>
      </c>
      <c r="AU249" s="247" t="s">
        <v>89</v>
      </c>
      <c r="AY249" s="18" t="s">
        <v>131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8" t="s">
        <v>87</v>
      </c>
      <c r="BK249" s="248">
        <f>ROUND(I249*H249,2)</f>
        <v>0</v>
      </c>
      <c r="BL249" s="18" t="s">
        <v>226</v>
      </c>
      <c r="BM249" s="247" t="s">
        <v>331</v>
      </c>
    </row>
    <row r="250" spans="1:51" s="13" customFormat="1" ht="12">
      <c r="A250" s="13"/>
      <c r="B250" s="249"/>
      <c r="C250" s="250"/>
      <c r="D250" s="251" t="s">
        <v>141</v>
      </c>
      <c r="E250" s="252" t="s">
        <v>1</v>
      </c>
      <c r="F250" s="253" t="s">
        <v>332</v>
      </c>
      <c r="G250" s="250"/>
      <c r="H250" s="252" t="s">
        <v>1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141</v>
      </c>
      <c r="AU250" s="259" t="s">
        <v>89</v>
      </c>
      <c r="AV250" s="13" t="s">
        <v>87</v>
      </c>
      <c r="AW250" s="13" t="s">
        <v>34</v>
      </c>
      <c r="AX250" s="13" t="s">
        <v>79</v>
      </c>
      <c r="AY250" s="259" t="s">
        <v>131</v>
      </c>
    </row>
    <row r="251" spans="1:51" s="14" customFormat="1" ht="12">
      <c r="A251" s="14"/>
      <c r="B251" s="260"/>
      <c r="C251" s="261"/>
      <c r="D251" s="251" t="s">
        <v>141</v>
      </c>
      <c r="E251" s="262" t="s">
        <v>1</v>
      </c>
      <c r="F251" s="263" t="s">
        <v>87</v>
      </c>
      <c r="G251" s="261"/>
      <c r="H251" s="264">
        <v>1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0" t="s">
        <v>141</v>
      </c>
      <c r="AU251" s="270" t="s">
        <v>89</v>
      </c>
      <c r="AV251" s="14" t="s">
        <v>89</v>
      </c>
      <c r="AW251" s="14" t="s">
        <v>34</v>
      </c>
      <c r="AX251" s="14" t="s">
        <v>87</v>
      </c>
      <c r="AY251" s="270" t="s">
        <v>131</v>
      </c>
    </row>
    <row r="252" spans="1:65" s="2" customFormat="1" ht="16.5" customHeight="1">
      <c r="A252" s="39"/>
      <c r="B252" s="40"/>
      <c r="C252" s="236" t="s">
        <v>333</v>
      </c>
      <c r="D252" s="236" t="s">
        <v>134</v>
      </c>
      <c r="E252" s="237" t="s">
        <v>334</v>
      </c>
      <c r="F252" s="238" t="s">
        <v>335</v>
      </c>
      <c r="G252" s="239" t="s">
        <v>148</v>
      </c>
      <c r="H252" s="240">
        <v>152</v>
      </c>
      <c r="I252" s="241"/>
      <c r="J252" s="242">
        <f>ROUND(I252*H252,2)</f>
        <v>0</v>
      </c>
      <c r="K252" s="238" t="s">
        <v>138</v>
      </c>
      <c r="L252" s="45"/>
      <c r="M252" s="243" t="s">
        <v>1</v>
      </c>
      <c r="N252" s="244" t="s">
        <v>44</v>
      </c>
      <c r="O252" s="92"/>
      <c r="P252" s="245">
        <f>O252*H252</f>
        <v>0</v>
      </c>
      <c r="Q252" s="245">
        <v>0</v>
      </c>
      <c r="R252" s="245">
        <f>Q252*H252</f>
        <v>0</v>
      </c>
      <c r="S252" s="245">
        <v>0.006</v>
      </c>
      <c r="T252" s="246">
        <f>S252*H252</f>
        <v>0.912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7" t="s">
        <v>226</v>
      </c>
      <c r="AT252" s="247" t="s">
        <v>134</v>
      </c>
      <c r="AU252" s="247" t="s">
        <v>89</v>
      </c>
      <c r="AY252" s="18" t="s">
        <v>131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8" t="s">
        <v>87</v>
      </c>
      <c r="BK252" s="248">
        <f>ROUND(I252*H252,2)</f>
        <v>0</v>
      </c>
      <c r="BL252" s="18" t="s">
        <v>226</v>
      </c>
      <c r="BM252" s="247" t="s">
        <v>336</v>
      </c>
    </row>
    <row r="253" spans="1:51" s="13" customFormat="1" ht="12">
      <c r="A253" s="13"/>
      <c r="B253" s="249"/>
      <c r="C253" s="250"/>
      <c r="D253" s="251" t="s">
        <v>141</v>
      </c>
      <c r="E253" s="252" t="s">
        <v>1</v>
      </c>
      <c r="F253" s="253" t="s">
        <v>337</v>
      </c>
      <c r="G253" s="250"/>
      <c r="H253" s="252" t="s">
        <v>1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141</v>
      </c>
      <c r="AU253" s="259" t="s">
        <v>89</v>
      </c>
      <c r="AV253" s="13" t="s">
        <v>87</v>
      </c>
      <c r="AW253" s="13" t="s">
        <v>34</v>
      </c>
      <c r="AX253" s="13" t="s">
        <v>79</v>
      </c>
      <c r="AY253" s="259" t="s">
        <v>131</v>
      </c>
    </row>
    <row r="254" spans="1:51" s="13" customFormat="1" ht="12">
      <c r="A254" s="13"/>
      <c r="B254" s="249"/>
      <c r="C254" s="250"/>
      <c r="D254" s="251" t="s">
        <v>141</v>
      </c>
      <c r="E254" s="252" t="s">
        <v>1</v>
      </c>
      <c r="F254" s="253" t="s">
        <v>338</v>
      </c>
      <c r="G254" s="250"/>
      <c r="H254" s="252" t="s">
        <v>1</v>
      </c>
      <c r="I254" s="254"/>
      <c r="J254" s="250"/>
      <c r="K254" s="250"/>
      <c r="L254" s="255"/>
      <c r="M254" s="256"/>
      <c r="N254" s="257"/>
      <c r="O254" s="257"/>
      <c r="P254" s="257"/>
      <c r="Q254" s="257"/>
      <c r="R254" s="257"/>
      <c r="S254" s="257"/>
      <c r="T254" s="25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9" t="s">
        <v>141</v>
      </c>
      <c r="AU254" s="259" t="s">
        <v>89</v>
      </c>
      <c r="AV254" s="13" t="s">
        <v>87</v>
      </c>
      <c r="AW254" s="13" t="s">
        <v>34</v>
      </c>
      <c r="AX254" s="13" t="s">
        <v>79</v>
      </c>
      <c r="AY254" s="259" t="s">
        <v>131</v>
      </c>
    </row>
    <row r="255" spans="1:51" s="14" customFormat="1" ht="12">
      <c r="A255" s="14"/>
      <c r="B255" s="260"/>
      <c r="C255" s="261"/>
      <c r="D255" s="251" t="s">
        <v>141</v>
      </c>
      <c r="E255" s="262" t="s">
        <v>1</v>
      </c>
      <c r="F255" s="263" t="s">
        <v>339</v>
      </c>
      <c r="G255" s="261"/>
      <c r="H255" s="264">
        <v>51</v>
      </c>
      <c r="I255" s="265"/>
      <c r="J255" s="261"/>
      <c r="K255" s="261"/>
      <c r="L255" s="266"/>
      <c r="M255" s="267"/>
      <c r="N255" s="268"/>
      <c r="O255" s="268"/>
      <c r="P255" s="268"/>
      <c r="Q255" s="268"/>
      <c r="R255" s="268"/>
      <c r="S255" s="268"/>
      <c r="T255" s="26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0" t="s">
        <v>141</v>
      </c>
      <c r="AU255" s="270" t="s">
        <v>89</v>
      </c>
      <c r="AV255" s="14" t="s">
        <v>89</v>
      </c>
      <c r="AW255" s="14" t="s">
        <v>34</v>
      </c>
      <c r="AX255" s="14" t="s">
        <v>79</v>
      </c>
      <c r="AY255" s="270" t="s">
        <v>131</v>
      </c>
    </row>
    <row r="256" spans="1:51" s="16" customFormat="1" ht="12">
      <c r="A256" s="16"/>
      <c r="B256" s="282"/>
      <c r="C256" s="283"/>
      <c r="D256" s="251" t="s">
        <v>141</v>
      </c>
      <c r="E256" s="284" t="s">
        <v>1</v>
      </c>
      <c r="F256" s="285" t="s">
        <v>340</v>
      </c>
      <c r="G256" s="283"/>
      <c r="H256" s="286">
        <v>51</v>
      </c>
      <c r="I256" s="287"/>
      <c r="J256" s="283"/>
      <c r="K256" s="283"/>
      <c r="L256" s="288"/>
      <c r="M256" s="289"/>
      <c r="N256" s="290"/>
      <c r="O256" s="290"/>
      <c r="P256" s="290"/>
      <c r="Q256" s="290"/>
      <c r="R256" s="290"/>
      <c r="S256" s="290"/>
      <c r="T256" s="291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92" t="s">
        <v>141</v>
      </c>
      <c r="AU256" s="292" t="s">
        <v>89</v>
      </c>
      <c r="AV256" s="16" t="s">
        <v>132</v>
      </c>
      <c r="AW256" s="16" t="s">
        <v>34</v>
      </c>
      <c r="AX256" s="16" t="s">
        <v>79</v>
      </c>
      <c r="AY256" s="292" t="s">
        <v>131</v>
      </c>
    </row>
    <row r="257" spans="1:51" s="13" customFormat="1" ht="12">
      <c r="A257" s="13"/>
      <c r="B257" s="249"/>
      <c r="C257" s="250"/>
      <c r="D257" s="251" t="s">
        <v>141</v>
      </c>
      <c r="E257" s="252" t="s">
        <v>1</v>
      </c>
      <c r="F257" s="253" t="s">
        <v>341</v>
      </c>
      <c r="G257" s="250"/>
      <c r="H257" s="252" t="s">
        <v>1</v>
      </c>
      <c r="I257" s="254"/>
      <c r="J257" s="250"/>
      <c r="K257" s="250"/>
      <c r="L257" s="255"/>
      <c r="M257" s="256"/>
      <c r="N257" s="257"/>
      <c r="O257" s="257"/>
      <c r="P257" s="257"/>
      <c r="Q257" s="257"/>
      <c r="R257" s="257"/>
      <c r="S257" s="257"/>
      <c r="T257" s="25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9" t="s">
        <v>141</v>
      </c>
      <c r="AU257" s="259" t="s">
        <v>89</v>
      </c>
      <c r="AV257" s="13" t="s">
        <v>87</v>
      </c>
      <c r="AW257" s="13" t="s">
        <v>34</v>
      </c>
      <c r="AX257" s="13" t="s">
        <v>79</v>
      </c>
      <c r="AY257" s="259" t="s">
        <v>131</v>
      </c>
    </row>
    <row r="258" spans="1:51" s="13" customFormat="1" ht="12">
      <c r="A258" s="13"/>
      <c r="B258" s="249"/>
      <c r="C258" s="250"/>
      <c r="D258" s="251" t="s">
        <v>141</v>
      </c>
      <c r="E258" s="252" t="s">
        <v>1</v>
      </c>
      <c r="F258" s="253" t="s">
        <v>342</v>
      </c>
      <c r="G258" s="250"/>
      <c r="H258" s="252" t="s">
        <v>1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9" t="s">
        <v>141</v>
      </c>
      <c r="AU258" s="259" t="s">
        <v>89</v>
      </c>
      <c r="AV258" s="13" t="s">
        <v>87</v>
      </c>
      <c r="AW258" s="13" t="s">
        <v>34</v>
      </c>
      <c r="AX258" s="13" t="s">
        <v>79</v>
      </c>
      <c r="AY258" s="259" t="s">
        <v>131</v>
      </c>
    </row>
    <row r="259" spans="1:51" s="14" customFormat="1" ht="12">
      <c r="A259" s="14"/>
      <c r="B259" s="260"/>
      <c r="C259" s="261"/>
      <c r="D259" s="251" t="s">
        <v>141</v>
      </c>
      <c r="E259" s="262" t="s">
        <v>1</v>
      </c>
      <c r="F259" s="263" t="s">
        <v>343</v>
      </c>
      <c r="G259" s="261"/>
      <c r="H259" s="264">
        <v>101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0" t="s">
        <v>141</v>
      </c>
      <c r="AU259" s="270" t="s">
        <v>89</v>
      </c>
      <c r="AV259" s="14" t="s">
        <v>89</v>
      </c>
      <c r="AW259" s="14" t="s">
        <v>34</v>
      </c>
      <c r="AX259" s="14" t="s">
        <v>79</v>
      </c>
      <c r="AY259" s="270" t="s">
        <v>131</v>
      </c>
    </row>
    <row r="260" spans="1:51" s="16" customFormat="1" ht="12">
      <c r="A260" s="16"/>
      <c r="B260" s="282"/>
      <c r="C260" s="283"/>
      <c r="D260" s="251" t="s">
        <v>141</v>
      </c>
      <c r="E260" s="284" t="s">
        <v>1</v>
      </c>
      <c r="F260" s="285" t="s">
        <v>344</v>
      </c>
      <c r="G260" s="283"/>
      <c r="H260" s="286">
        <v>101</v>
      </c>
      <c r="I260" s="287"/>
      <c r="J260" s="283"/>
      <c r="K260" s="283"/>
      <c r="L260" s="288"/>
      <c r="M260" s="289"/>
      <c r="N260" s="290"/>
      <c r="O260" s="290"/>
      <c r="P260" s="290"/>
      <c r="Q260" s="290"/>
      <c r="R260" s="290"/>
      <c r="S260" s="290"/>
      <c r="T260" s="291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T260" s="292" t="s">
        <v>141</v>
      </c>
      <c r="AU260" s="292" t="s">
        <v>89</v>
      </c>
      <c r="AV260" s="16" t="s">
        <v>132</v>
      </c>
      <c r="AW260" s="16" t="s">
        <v>34</v>
      </c>
      <c r="AX260" s="16" t="s">
        <v>79</v>
      </c>
      <c r="AY260" s="292" t="s">
        <v>131</v>
      </c>
    </row>
    <row r="261" spans="1:51" s="15" customFormat="1" ht="12">
      <c r="A261" s="15"/>
      <c r="B261" s="271"/>
      <c r="C261" s="272"/>
      <c r="D261" s="251" t="s">
        <v>141</v>
      </c>
      <c r="E261" s="273" t="s">
        <v>1</v>
      </c>
      <c r="F261" s="274" t="s">
        <v>145</v>
      </c>
      <c r="G261" s="272"/>
      <c r="H261" s="275">
        <v>152</v>
      </c>
      <c r="I261" s="276"/>
      <c r="J261" s="272"/>
      <c r="K261" s="272"/>
      <c r="L261" s="277"/>
      <c r="M261" s="278"/>
      <c r="N261" s="279"/>
      <c r="O261" s="279"/>
      <c r="P261" s="279"/>
      <c r="Q261" s="279"/>
      <c r="R261" s="279"/>
      <c r="S261" s="279"/>
      <c r="T261" s="280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81" t="s">
        <v>141</v>
      </c>
      <c r="AU261" s="281" t="s">
        <v>89</v>
      </c>
      <c r="AV261" s="15" t="s">
        <v>139</v>
      </c>
      <c r="AW261" s="15" t="s">
        <v>34</v>
      </c>
      <c r="AX261" s="15" t="s">
        <v>87</v>
      </c>
      <c r="AY261" s="281" t="s">
        <v>131</v>
      </c>
    </row>
    <row r="262" spans="1:65" s="2" customFormat="1" ht="16.5" customHeight="1">
      <c r="A262" s="39"/>
      <c r="B262" s="40"/>
      <c r="C262" s="236" t="s">
        <v>345</v>
      </c>
      <c r="D262" s="236" t="s">
        <v>134</v>
      </c>
      <c r="E262" s="237" t="s">
        <v>346</v>
      </c>
      <c r="F262" s="238" t="s">
        <v>347</v>
      </c>
      <c r="G262" s="239" t="s">
        <v>148</v>
      </c>
      <c r="H262" s="240">
        <v>356</v>
      </c>
      <c r="I262" s="241"/>
      <c r="J262" s="242">
        <f>ROUND(I262*H262,2)</f>
        <v>0</v>
      </c>
      <c r="K262" s="238" t="s">
        <v>138</v>
      </c>
      <c r="L262" s="45"/>
      <c r="M262" s="243" t="s">
        <v>1</v>
      </c>
      <c r="N262" s="244" t="s">
        <v>44</v>
      </c>
      <c r="O262" s="92"/>
      <c r="P262" s="245">
        <f>O262*H262</f>
        <v>0</v>
      </c>
      <c r="Q262" s="245">
        <v>0</v>
      </c>
      <c r="R262" s="245">
        <f>Q262*H262</f>
        <v>0</v>
      </c>
      <c r="S262" s="245">
        <v>0.014</v>
      </c>
      <c r="T262" s="246">
        <f>S262*H262</f>
        <v>4.984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226</v>
      </c>
      <c r="AT262" s="247" t="s">
        <v>134</v>
      </c>
      <c r="AU262" s="247" t="s">
        <v>89</v>
      </c>
      <c r="AY262" s="18" t="s">
        <v>131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87</v>
      </c>
      <c r="BK262" s="248">
        <f>ROUND(I262*H262,2)</f>
        <v>0</v>
      </c>
      <c r="BL262" s="18" t="s">
        <v>226</v>
      </c>
      <c r="BM262" s="247" t="s">
        <v>348</v>
      </c>
    </row>
    <row r="263" spans="1:51" s="13" customFormat="1" ht="12">
      <c r="A263" s="13"/>
      <c r="B263" s="249"/>
      <c r="C263" s="250"/>
      <c r="D263" s="251" t="s">
        <v>141</v>
      </c>
      <c r="E263" s="252" t="s">
        <v>1</v>
      </c>
      <c r="F263" s="253" t="s">
        <v>349</v>
      </c>
      <c r="G263" s="250"/>
      <c r="H263" s="252" t="s">
        <v>1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9" t="s">
        <v>141</v>
      </c>
      <c r="AU263" s="259" t="s">
        <v>89</v>
      </c>
      <c r="AV263" s="13" t="s">
        <v>87</v>
      </c>
      <c r="AW263" s="13" t="s">
        <v>34</v>
      </c>
      <c r="AX263" s="13" t="s">
        <v>79</v>
      </c>
      <c r="AY263" s="259" t="s">
        <v>131</v>
      </c>
    </row>
    <row r="264" spans="1:51" s="14" customFormat="1" ht="12">
      <c r="A264" s="14"/>
      <c r="B264" s="260"/>
      <c r="C264" s="261"/>
      <c r="D264" s="251" t="s">
        <v>141</v>
      </c>
      <c r="E264" s="262" t="s">
        <v>1</v>
      </c>
      <c r="F264" s="263" t="s">
        <v>245</v>
      </c>
      <c r="G264" s="261"/>
      <c r="H264" s="264">
        <v>334</v>
      </c>
      <c r="I264" s="265"/>
      <c r="J264" s="261"/>
      <c r="K264" s="261"/>
      <c r="L264" s="266"/>
      <c r="M264" s="267"/>
      <c r="N264" s="268"/>
      <c r="O264" s="268"/>
      <c r="P264" s="268"/>
      <c r="Q264" s="268"/>
      <c r="R264" s="268"/>
      <c r="S264" s="268"/>
      <c r="T264" s="26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0" t="s">
        <v>141</v>
      </c>
      <c r="AU264" s="270" t="s">
        <v>89</v>
      </c>
      <c r="AV264" s="14" t="s">
        <v>89</v>
      </c>
      <c r="AW264" s="14" t="s">
        <v>34</v>
      </c>
      <c r="AX264" s="14" t="s">
        <v>79</v>
      </c>
      <c r="AY264" s="270" t="s">
        <v>131</v>
      </c>
    </row>
    <row r="265" spans="1:51" s="13" customFormat="1" ht="12">
      <c r="A265" s="13"/>
      <c r="B265" s="249"/>
      <c r="C265" s="250"/>
      <c r="D265" s="251" t="s">
        <v>141</v>
      </c>
      <c r="E265" s="252" t="s">
        <v>1</v>
      </c>
      <c r="F265" s="253" t="s">
        <v>350</v>
      </c>
      <c r="G265" s="250"/>
      <c r="H265" s="252" t="s">
        <v>1</v>
      </c>
      <c r="I265" s="254"/>
      <c r="J265" s="250"/>
      <c r="K265" s="250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141</v>
      </c>
      <c r="AU265" s="259" t="s">
        <v>89</v>
      </c>
      <c r="AV265" s="13" t="s">
        <v>87</v>
      </c>
      <c r="AW265" s="13" t="s">
        <v>34</v>
      </c>
      <c r="AX265" s="13" t="s">
        <v>79</v>
      </c>
      <c r="AY265" s="259" t="s">
        <v>131</v>
      </c>
    </row>
    <row r="266" spans="1:51" s="14" customFormat="1" ht="12">
      <c r="A266" s="14"/>
      <c r="B266" s="260"/>
      <c r="C266" s="261"/>
      <c r="D266" s="251" t="s">
        <v>141</v>
      </c>
      <c r="E266" s="262" t="s">
        <v>1</v>
      </c>
      <c r="F266" s="263" t="s">
        <v>351</v>
      </c>
      <c r="G266" s="261"/>
      <c r="H266" s="264">
        <v>8.04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0" t="s">
        <v>141</v>
      </c>
      <c r="AU266" s="270" t="s">
        <v>89</v>
      </c>
      <c r="AV266" s="14" t="s">
        <v>89</v>
      </c>
      <c r="AW266" s="14" t="s">
        <v>34</v>
      </c>
      <c r="AX266" s="14" t="s">
        <v>79</v>
      </c>
      <c r="AY266" s="270" t="s">
        <v>131</v>
      </c>
    </row>
    <row r="267" spans="1:51" s="14" customFormat="1" ht="12">
      <c r="A267" s="14"/>
      <c r="B267" s="260"/>
      <c r="C267" s="261"/>
      <c r="D267" s="251" t="s">
        <v>141</v>
      </c>
      <c r="E267" s="262" t="s">
        <v>1</v>
      </c>
      <c r="F267" s="263" t="s">
        <v>352</v>
      </c>
      <c r="G267" s="261"/>
      <c r="H267" s="264">
        <v>9.96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0" t="s">
        <v>141</v>
      </c>
      <c r="AU267" s="270" t="s">
        <v>89</v>
      </c>
      <c r="AV267" s="14" t="s">
        <v>89</v>
      </c>
      <c r="AW267" s="14" t="s">
        <v>34</v>
      </c>
      <c r="AX267" s="14" t="s">
        <v>79</v>
      </c>
      <c r="AY267" s="270" t="s">
        <v>131</v>
      </c>
    </row>
    <row r="268" spans="1:51" s="14" customFormat="1" ht="12">
      <c r="A268" s="14"/>
      <c r="B268" s="260"/>
      <c r="C268" s="261"/>
      <c r="D268" s="251" t="s">
        <v>141</v>
      </c>
      <c r="E268" s="262" t="s">
        <v>1</v>
      </c>
      <c r="F268" s="263" t="s">
        <v>353</v>
      </c>
      <c r="G268" s="261"/>
      <c r="H268" s="264">
        <v>4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0" t="s">
        <v>141</v>
      </c>
      <c r="AU268" s="270" t="s">
        <v>89</v>
      </c>
      <c r="AV268" s="14" t="s">
        <v>89</v>
      </c>
      <c r="AW268" s="14" t="s">
        <v>34</v>
      </c>
      <c r="AX268" s="14" t="s">
        <v>79</v>
      </c>
      <c r="AY268" s="270" t="s">
        <v>131</v>
      </c>
    </row>
    <row r="269" spans="1:51" s="15" customFormat="1" ht="12">
      <c r="A269" s="15"/>
      <c r="B269" s="271"/>
      <c r="C269" s="272"/>
      <c r="D269" s="251" t="s">
        <v>141</v>
      </c>
      <c r="E269" s="273" t="s">
        <v>1</v>
      </c>
      <c r="F269" s="274" t="s">
        <v>145</v>
      </c>
      <c r="G269" s="272"/>
      <c r="H269" s="275">
        <v>356</v>
      </c>
      <c r="I269" s="276"/>
      <c r="J269" s="272"/>
      <c r="K269" s="272"/>
      <c r="L269" s="277"/>
      <c r="M269" s="278"/>
      <c r="N269" s="279"/>
      <c r="O269" s="279"/>
      <c r="P269" s="279"/>
      <c r="Q269" s="279"/>
      <c r="R269" s="279"/>
      <c r="S269" s="279"/>
      <c r="T269" s="280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81" t="s">
        <v>141</v>
      </c>
      <c r="AU269" s="281" t="s">
        <v>89</v>
      </c>
      <c r="AV269" s="15" t="s">
        <v>139</v>
      </c>
      <c r="AW269" s="15" t="s">
        <v>34</v>
      </c>
      <c r="AX269" s="15" t="s">
        <v>87</v>
      </c>
      <c r="AY269" s="281" t="s">
        <v>131</v>
      </c>
    </row>
    <row r="270" spans="1:65" s="2" customFormat="1" ht="16.5" customHeight="1">
      <c r="A270" s="39"/>
      <c r="B270" s="40"/>
      <c r="C270" s="236" t="s">
        <v>354</v>
      </c>
      <c r="D270" s="236" t="s">
        <v>134</v>
      </c>
      <c r="E270" s="237" t="s">
        <v>355</v>
      </c>
      <c r="F270" s="238" t="s">
        <v>356</v>
      </c>
      <c r="G270" s="239" t="s">
        <v>148</v>
      </c>
      <c r="H270" s="240">
        <v>334</v>
      </c>
      <c r="I270" s="241"/>
      <c r="J270" s="242">
        <f>ROUND(I270*H270,2)</f>
        <v>0</v>
      </c>
      <c r="K270" s="238" t="s">
        <v>138</v>
      </c>
      <c r="L270" s="45"/>
      <c r="M270" s="243" t="s">
        <v>1</v>
      </c>
      <c r="N270" s="244" t="s">
        <v>44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0.00525</v>
      </c>
      <c r="T270" s="246">
        <f>S270*H270</f>
        <v>1.7535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139</v>
      </c>
      <c r="AT270" s="247" t="s">
        <v>134</v>
      </c>
      <c r="AU270" s="247" t="s">
        <v>89</v>
      </c>
      <c r="AY270" s="18" t="s">
        <v>131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87</v>
      </c>
      <c r="BK270" s="248">
        <f>ROUND(I270*H270,2)</f>
        <v>0</v>
      </c>
      <c r="BL270" s="18" t="s">
        <v>139</v>
      </c>
      <c r="BM270" s="247" t="s">
        <v>357</v>
      </c>
    </row>
    <row r="271" spans="1:51" s="13" customFormat="1" ht="12">
      <c r="A271" s="13"/>
      <c r="B271" s="249"/>
      <c r="C271" s="250"/>
      <c r="D271" s="251" t="s">
        <v>141</v>
      </c>
      <c r="E271" s="252" t="s">
        <v>1</v>
      </c>
      <c r="F271" s="253" t="s">
        <v>349</v>
      </c>
      <c r="G271" s="250"/>
      <c r="H271" s="252" t="s">
        <v>1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9" t="s">
        <v>141</v>
      </c>
      <c r="AU271" s="259" t="s">
        <v>89</v>
      </c>
      <c r="AV271" s="13" t="s">
        <v>87</v>
      </c>
      <c r="AW271" s="13" t="s">
        <v>34</v>
      </c>
      <c r="AX271" s="13" t="s">
        <v>79</v>
      </c>
      <c r="AY271" s="259" t="s">
        <v>131</v>
      </c>
    </row>
    <row r="272" spans="1:51" s="14" customFormat="1" ht="12">
      <c r="A272" s="14"/>
      <c r="B272" s="260"/>
      <c r="C272" s="261"/>
      <c r="D272" s="251" t="s">
        <v>141</v>
      </c>
      <c r="E272" s="262" t="s">
        <v>1</v>
      </c>
      <c r="F272" s="263" t="s">
        <v>245</v>
      </c>
      <c r="G272" s="261"/>
      <c r="H272" s="264">
        <v>334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0" t="s">
        <v>141</v>
      </c>
      <c r="AU272" s="270" t="s">
        <v>89</v>
      </c>
      <c r="AV272" s="14" t="s">
        <v>89</v>
      </c>
      <c r="AW272" s="14" t="s">
        <v>34</v>
      </c>
      <c r="AX272" s="14" t="s">
        <v>87</v>
      </c>
      <c r="AY272" s="270" t="s">
        <v>131</v>
      </c>
    </row>
    <row r="273" spans="1:65" s="2" customFormat="1" ht="16.5" customHeight="1">
      <c r="A273" s="39"/>
      <c r="B273" s="40"/>
      <c r="C273" s="236" t="s">
        <v>358</v>
      </c>
      <c r="D273" s="236" t="s">
        <v>134</v>
      </c>
      <c r="E273" s="237" t="s">
        <v>359</v>
      </c>
      <c r="F273" s="238" t="s">
        <v>360</v>
      </c>
      <c r="G273" s="239" t="s">
        <v>361</v>
      </c>
      <c r="H273" s="240">
        <v>85</v>
      </c>
      <c r="I273" s="241"/>
      <c r="J273" s="242">
        <f>ROUND(I273*H273,2)</f>
        <v>0</v>
      </c>
      <c r="K273" s="238" t="s">
        <v>138</v>
      </c>
      <c r="L273" s="45"/>
      <c r="M273" s="243" t="s">
        <v>1</v>
      </c>
      <c r="N273" s="244" t="s">
        <v>44</v>
      </c>
      <c r="O273" s="92"/>
      <c r="P273" s="245">
        <f>O273*H273</f>
        <v>0</v>
      </c>
      <c r="Q273" s="245">
        <v>0</v>
      </c>
      <c r="R273" s="245">
        <f>Q273*H273</f>
        <v>0</v>
      </c>
      <c r="S273" s="245">
        <v>0.00191</v>
      </c>
      <c r="T273" s="246">
        <f>S273*H273</f>
        <v>0.16235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7" t="s">
        <v>139</v>
      </c>
      <c r="AT273" s="247" t="s">
        <v>134</v>
      </c>
      <c r="AU273" s="247" t="s">
        <v>89</v>
      </c>
      <c r="AY273" s="18" t="s">
        <v>131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8" t="s">
        <v>87</v>
      </c>
      <c r="BK273" s="248">
        <f>ROUND(I273*H273,2)</f>
        <v>0</v>
      </c>
      <c r="BL273" s="18" t="s">
        <v>139</v>
      </c>
      <c r="BM273" s="247" t="s">
        <v>362</v>
      </c>
    </row>
    <row r="274" spans="1:51" s="13" customFormat="1" ht="12">
      <c r="A274" s="13"/>
      <c r="B274" s="249"/>
      <c r="C274" s="250"/>
      <c r="D274" s="251" t="s">
        <v>141</v>
      </c>
      <c r="E274" s="252" t="s">
        <v>1</v>
      </c>
      <c r="F274" s="253" t="s">
        <v>363</v>
      </c>
      <c r="G274" s="250"/>
      <c r="H274" s="252" t="s">
        <v>1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141</v>
      </c>
      <c r="AU274" s="259" t="s">
        <v>89</v>
      </c>
      <c r="AV274" s="13" t="s">
        <v>87</v>
      </c>
      <c r="AW274" s="13" t="s">
        <v>34</v>
      </c>
      <c r="AX274" s="13" t="s">
        <v>79</v>
      </c>
      <c r="AY274" s="259" t="s">
        <v>131</v>
      </c>
    </row>
    <row r="275" spans="1:51" s="14" customFormat="1" ht="12">
      <c r="A275" s="14"/>
      <c r="B275" s="260"/>
      <c r="C275" s="261"/>
      <c r="D275" s="251" t="s">
        <v>141</v>
      </c>
      <c r="E275" s="262" t="s">
        <v>1</v>
      </c>
      <c r="F275" s="263" t="s">
        <v>364</v>
      </c>
      <c r="G275" s="261"/>
      <c r="H275" s="264">
        <v>80.2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0" t="s">
        <v>141</v>
      </c>
      <c r="AU275" s="270" t="s">
        <v>89</v>
      </c>
      <c r="AV275" s="14" t="s">
        <v>89</v>
      </c>
      <c r="AW275" s="14" t="s">
        <v>34</v>
      </c>
      <c r="AX275" s="14" t="s">
        <v>79</v>
      </c>
      <c r="AY275" s="270" t="s">
        <v>131</v>
      </c>
    </row>
    <row r="276" spans="1:51" s="14" customFormat="1" ht="12">
      <c r="A276" s="14"/>
      <c r="B276" s="260"/>
      <c r="C276" s="261"/>
      <c r="D276" s="251" t="s">
        <v>141</v>
      </c>
      <c r="E276" s="262" t="s">
        <v>1</v>
      </c>
      <c r="F276" s="263" t="s">
        <v>365</v>
      </c>
      <c r="G276" s="261"/>
      <c r="H276" s="264">
        <v>4.8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0" t="s">
        <v>141</v>
      </c>
      <c r="AU276" s="270" t="s">
        <v>89</v>
      </c>
      <c r="AV276" s="14" t="s">
        <v>89</v>
      </c>
      <c r="AW276" s="14" t="s">
        <v>34</v>
      </c>
      <c r="AX276" s="14" t="s">
        <v>79</v>
      </c>
      <c r="AY276" s="270" t="s">
        <v>131</v>
      </c>
    </row>
    <row r="277" spans="1:51" s="15" customFormat="1" ht="12">
      <c r="A277" s="15"/>
      <c r="B277" s="271"/>
      <c r="C277" s="272"/>
      <c r="D277" s="251" t="s">
        <v>141</v>
      </c>
      <c r="E277" s="273" t="s">
        <v>1</v>
      </c>
      <c r="F277" s="274" t="s">
        <v>145</v>
      </c>
      <c r="G277" s="272"/>
      <c r="H277" s="275">
        <v>85</v>
      </c>
      <c r="I277" s="276"/>
      <c r="J277" s="272"/>
      <c r="K277" s="272"/>
      <c r="L277" s="277"/>
      <c r="M277" s="278"/>
      <c r="N277" s="279"/>
      <c r="O277" s="279"/>
      <c r="P277" s="279"/>
      <c r="Q277" s="279"/>
      <c r="R277" s="279"/>
      <c r="S277" s="279"/>
      <c r="T277" s="280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81" t="s">
        <v>141</v>
      </c>
      <c r="AU277" s="281" t="s">
        <v>89</v>
      </c>
      <c r="AV277" s="15" t="s">
        <v>139</v>
      </c>
      <c r="AW277" s="15" t="s">
        <v>34</v>
      </c>
      <c r="AX277" s="15" t="s">
        <v>87</v>
      </c>
      <c r="AY277" s="281" t="s">
        <v>131</v>
      </c>
    </row>
    <row r="278" spans="1:65" s="2" customFormat="1" ht="16.5" customHeight="1">
      <c r="A278" s="39"/>
      <c r="B278" s="40"/>
      <c r="C278" s="236" t="s">
        <v>366</v>
      </c>
      <c r="D278" s="236" t="s">
        <v>134</v>
      </c>
      <c r="E278" s="237" t="s">
        <v>367</v>
      </c>
      <c r="F278" s="238" t="s">
        <v>368</v>
      </c>
      <c r="G278" s="239" t="s">
        <v>183</v>
      </c>
      <c r="H278" s="240">
        <v>4</v>
      </c>
      <c r="I278" s="241"/>
      <c r="J278" s="242">
        <f>ROUND(I278*H278,2)</f>
        <v>0</v>
      </c>
      <c r="K278" s="238" t="s">
        <v>138</v>
      </c>
      <c r="L278" s="45"/>
      <c r="M278" s="243" t="s">
        <v>1</v>
      </c>
      <c r="N278" s="244" t="s">
        <v>44</v>
      </c>
      <c r="O278" s="92"/>
      <c r="P278" s="245">
        <f>O278*H278</f>
        <v>0</v>
      </c>
      <c r="Q278" s="245">
        <v>0</v>
      </c>
      <c r="R278" s="245">
        <f>Q278*H278</f>
        <v>0</v>
      </c>
      <c r="S278" s="245">
        <v>0.00188</v>
      </c>
      <c r="T278" s="246">
        <f>S278*H278</f>
        <v>0.00752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7" t="s">
        <v>226</v>
      </c>
      <c r="AT278" s="247" t="s">
        <v>134</v>
      </c>
      <c r="AU278" s="247" t="s">
        <v>89</v>
      </c>
      <c r="AY278" s="18" t="s">
        <v>131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8" t="s">
        <v>87</v>
      </c>
      <c r="BK278" s="248">
        <f>ROUND(I278*H278,2)</f>
        <v>0</v>
      </c>
      <c r="BL278" s="18" t="s">
        <v>226</v>
      </c>
      <c r="BM278" s="247" t="s">
        <v>369</v>
      </c>
    </row>
    <row r="279" spans="1:63" s="12" customFormat="1" ht="22.8" customHeight="1">
      <c r="A279" s="12"/>
      <c r="B279" s="220"/>
      <c r="C279" s="221"/>
      <c r="D279" s="222" t="s">
        <v>78</v>
      </c>
      <c r="E279" s="234" t="s">
        <v>370</v>
      </c>
      <c r="F279" s="234" t="s">
        <v>371</v>
      </c>
      <c r="G279" s="221"/>
      <c r="H279" s="221"/>
      <c r="I279" s="224"/>
      <c r="J279" s="235">
        <f>BK279</f>
        <v>0</v>
      </c>
      <c r="K279" s="221"/>
      <c r="L279" s="226"/>
      <c r="M279" s="227"/>
      <c r="N279" s="228"/>
      <c r="O279" s="228"/>
      <c r="P279" s="229">
        <f>SUM(P280:P292)</f>
        <v>0</v>
      </c>
      <c r="Q279" s="228"/>
      <c r="R279" s="229">
        <f>SUM(R280:R292)</f>
        <v>0</v>
      </c>
      <c r="S279" s="228"/>
      <c r="T279" s="230">
        <f>SUM(T280:T292)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1" t="s">
        <v>87</v>
      </c>
      <c r="AT279" s="232" t="s">
        <v>78</v>
      </c>
      <c r="AU279" s="232" t="s">
        <v>87</v>
      </c>
      <c r="AY279" s="231" t="s">
        <v>131</v>
      </c>
      <c r="BK279" s="233">
        <f>SUM(BK280:BK292)</f>
        <v>0</v>
      </c>
    </row>
    <row r="280" spans="1:65" s="2" customFormat="1" ht="16.5" customHeight="1">
      <c r="A280" s="39"/>
      <c r="B280" s="40"/>
      <c r="C280" s="236" t="s">
        <v>372</v>
      </c>
      <c r="D280" s="236" t="s">
        <v>134</v>
      </c>
      <c r="E280" s="237" t="s">
        <v>373</v>
      </c>
      <c r="F280" s="238" t="s">
        <v>374</v>
      </c>
      <c r="G280" s="239" t="s">
        <v>157</v>
      </c>
      <c r="H280" s="240">
        <v>122.995</v>
      </c>
      <c r="I280" s="241"/>
      <c r="J280" s="242">
        <f>ROUND(I280*H280,2)</f>
        <v>0</v>
      </c>
      <c r="K280" s="238" t="s">
        <v>138</v>
      </c>
      <c r="L280" s="45"/>
      <c r="M280" s="243" t="s">
        <v>1</v>
      </c>
      <c r="N280" s="244" t="s">
        <v>44</v>
      </c>
      <c r="O280" s="92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139</v>
      </c>
      <c r="AT280" s="247" t="s">
        <v>134</v>
      </c>
      <c r="AU280" s="247" t="s">
        <v>89</v>
      </c>
      <c r="AY280" s="18" t="s">
        <v>131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87</v>
      </c>
      <c r="BK280" s="248">
        <f>ROUND(I280*H280,2)</f>
        <v>0</v>
      </c>
      <c r="BL280" s="18" t="s">
        <v>139</v>
      </c>
      <c r="BM280" s="247" t="s">
        <v>375</v>
      </c>
    </row>
    <row r="281" spans="1:65" s="2" customFormat="1" ht="16.5" customHeight="1">
      <c r="A281" s="39"/>
      <c r="B281" s="40"/>
      <c r="C281" s="236" t="s">
        <v>376</v>
      </c>
      <c r="D281" s="236" t="s">
        <v>134</v>
      </c>
      <c r="E281" s="237" t="s">
        <v>377</v>
      </c>
      <c r="F281" s="238" t="s">
        <v>378</v>
      </c>
      <c r="G281" s="239" t="s">
        <v>157</v>
      </c>
      <c r="H281" s="240">
        <v>122.995</v>
      </c>
      <c r="I281" s="241"/>
      <c r="J281" s="242">
        <f>ROUND(I281*H281,2)</f>
        <v>0</v>
      </c>
      <c r="K281" s="238" t="s">
        <v>138</v>
      </c>
      <c r="L281" s="45"/>
      <c r="M281" s="243" t="s">
        <v>1</v>
      </c>
      <c r="N281" s="244" t="s">
        <v>44</v>
      </c>
      <c r="O281" s="92"/>
      <c r="P281" s="245">
        <f>O281*H281</f>
        <v>0</v>
      </c>
      <c r="Q281" s="245">
        <v>0</v>
      </c>
      <c r="R281" s="245">
        <f>Q281*H281</f>
        <v>0</v>
      </c>
      <c r="S281" s="245">
        <v>0</v>
      </c>
      <c r="T281" s="24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7" t="s">
        <v>139</v>
      </c>
      <c r="AT281" s="247" t="s">
        <v>134</v>
      </c>
      <c r="AU281" s="247" t="s">
        <v>89</v>
      </c>
      <c r="AY281" s="18" t="s">
        <v>131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18" t="s">
        <v>87</v>
      </c>
      <c r="BK281" s="248">
        <f>ROUND(I281*H281,2)</f>
        <v>0</v>
      </c>
      <c r="BL281" s="18" t="s">
        <v>139</v>
      </c>
      <c r="BM281" s="247" t="s">
        <v>379</v>
      </c>
    </row>
    <row r="282" spans="1:65" s="2" customFormat="1" ht="16.5" customHeight="1">
      <c r="A282" s="39"/>
      <c r="B282" s="40"/>
      <c r="C282" s="236" t="s">
        <v>380</v>
      </c>
      <c r="D282" s="236" t="s">
        <v>134</v>
      </c>
      <c r="E282" s="237" t="s">
        <v>381</v>
      </c>
      <c r="F282" s="238" t="s">
        <v>382</v>
      </c>
      <c r="G282" s="239" t="s">
        <v>157</v>
      </c>
      <c r="H282" s="240">
        <v>1721.93</v>
      </c>
      <c r="I282" s="241"/>
      <c r="J282" s="242">
        <f>ROUND(I282*H282,2)</f>
        <v>0</v>
      </c>
      <c r="K282" s="238" t="s">
        <v>138</v>
      </c>
      <c r="L282" s="45"/>
      <c r="M282" s="243" t="s">
        <v>1</v>
      </c>
      <c r="N282" s="244" t="s">
        <v>44</v>
      </c>
      <c r="O282" s="92"/>
      <c r="P282" s="245">
        <f>O282*H282</f>
        <v>0</v>
      </c>
      <c r="Q282" s="245">
        <v>0</v>
      </c>
      <c r="R282" s="245">
        <f>Q282*H282</f>
        <v>0</v>
      </c>
      <c r="S282" s="245">
        <v>0</v>
      </c>
      <c r="T282" s="246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7" t="s">
        <v>139</v>
      </c>
      <c r="AT282" s="247" t="s">
        <v>134</v>
      </c>
      <c r="AU282" s="247" t="s">
        <v>89</v>
      </c>
      <c r="AY282" s="18" t="s">
        <v>131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18" t="s">
        <v>87</v>
      </c>
      <c r="BK282" s="248">
        <f>ROUND(I282*H282,2)</f>
        <v>0</v>
      </c>
      <c r="BL282" s="18" t="s">
        <v>139</v>
      </c>
      <c r="BM282" s="247" t="s">
        <v>383</v>
      </c>
    </row>
    <row r="283" spans="1:51" s="13" customFormat="1" ht="12">
      <c r="A283" s="13"/>
      <c r="B283" s="249"/>
      <c r="C283" s="250"/>
      <c r="D283" s="251" t="s">
        <v>141</v>
      </c>
      <c r="E283" s="252" t="s">
        <v>1</v>
      </c>
      <c r="F283" s="253" t="s">
        <v>384</v>
      </c>
      <c r="G283" s="250"/>
      <c r="H283" s="252" t="s">
        <v>1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9" t="s">
        <v>141</v>
      </c>
      <c r="AU283" s="259" t="s">
        <v>89</v>
      </c>
      <c r="AV283" s="13" t="s">
        <v>87</v>
      </c>
      <c r="AW283" s="13" t="s">
        <v>34</v>
      </c>
      <c r="AX283" s="13" t="s">
        <v>79</v>
      </c>
      <c r="AY283" s="259" t="s">
        <v>131</v>
      </c>
    </row>
    <row r="284" spans="1:51" s="14" customFormat="1" ht="12">
      <c r="A284" s="14"/>
      <c r="B284" s="260"/>
      <c r="C284" s="261"/>
      <c r="D284" s="251" t="s">
        <v>141</v>
      </c>
      <c r="E284" s="262" t="s">
        <v>1</v>
      </c>
      <c r="F284" s="263" t="s">
        <v>385</v>
      </c>
      <c r="G284" s="261"/>
      <c r="H284" s="264">
        <v>1721.93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0" t="s">
        <v>141</v>
      </c>
      <c r="AU284" s="270" t="s">
        <v>89</v>
      </c>
      <c r="AV284" s="14" t="s">
        <v>89</v>
      </c>
      <c r="AW284" s="14" t="s">
        <v>34</v>
      </c>
      <c r="AX284" s="14" t="s">
        <v>87</v>
      </c>
      <c r="AY284" s="270" t="s">
        <v>131</v>
      </c>
    </row>
    <row r="285" spans="1:65" s="2" customFormat="1" ht="16.5" customHeight="1">
      <c r="A285" s="39"/>
      <c r="B285" s="40"/>
      <c r="C285" s="236" t="s">
        <v>386</v>
      </c>
      <c r="D285" s="236" t="s">
        <v>134</v>
      </c>
      <c r="E285" s="237" t="s">
        <v>387</v>
      </c>
      <c r="F285" s="238" t="s">
        <v>388</v>
      </c>
      <c r="G285" s="239" t="s">
        <v>157</v>
      </c>
      <c r="H285" s="240">
        <v>7.65</v>
      </c>
      <c r="I285" s="241"/>
      <c r="J285" s="242">
        <f>ROUND(I285*H285,2)</f>
        <v>0</v>
      </c>
      <c r="K285" s="238" t="s">
        <v>138</v>
      </c>
      <c r="L285" s="45"/>
      <c r="M285" s="243" t="s">
        <v>1</v>
      </c>
      <c r="N285" s="244" t="s">
        <v>44</v>
      </c>
      <c r="O285" s="92"/>
      <c r="P285" s="245">
        <f>O285*H285</f>
        <v>0</v>
      </c>
      <c r="Q285" s="245">
        <v>0</v>
      </c>
      <c r="R285" s="245">
        <f>Q285*H285</f>
        <v>0</v>
      </c>
      <c r="S285" s="245">
        <v>0</v>
      </c>
      <c r="T285" s="24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7" t="s">
        <v>139</v>
      </c>
      <c r="AT285" s="247" t="s">
        <v>134</v>
      </c>
      <c r="AU285" s="247" t="s">
        <v>89</v>
      </c>
      <c r="AY285" s="18" t="s">
        <v>131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18" t="s">
        <v>87</v>
      </c>
      <c r="BK285" s="248">
        <f>ROUND(I285*H285,2)</f>
        <v>0</v>
      </c>
      <c r="BL285" s="18" t="s">
        <v>139</v>
      </c>
      <c r="BM285" s="247" t="s">
        <v>389</v>
      </c>
    </row>
    <row r="286" spans="1:51" s="13" customFormat="1" ht="12">
      <c r="A286" s="13"/>
      <c r="B286" s="249"/>
      <c r="C286" s="250"/>
      <c r="D286" s="251" t="s">
        <v>141</v>
      </c>
      <c r="E286" s="252" t="s">
        <v>1</v>
      </c>
      <c r="F286" s="253" t="s">
        <v>390</v>
      </c>
      <c r="G286" s="250"/>
      <c r="H286" s="252" t="s">
        <v>1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9" t="s">
        <v>141</v>
      </c>
      <c r="AU286" s="259" t="s">
        <v>89</v>
      </c>
      <c r="AV286" s="13" t="s">
        <v>87</v>
      </c>
      <c r="AW286" s="13" t="s">
        <v>34</v>
      </c>
      <c r="AX286" s="13" t="s">
        <v>79</v>
      </c>
      <c r="AY286" s="259" t="s">
        <v>131</v>
      </c>
    </row>
    <row r="287" spans="1:51" s="14" customFormat="1" ht="12">
      <c r="A287" s="14"/>
      <c r="B287" s="260"/>
      <c r="C287" s="261"/>
      <c r="D287" s="251" t="s">
        <v>141</v>
      </c>
      <c r="E287" s="262" t="s">
        <v>1</v>
      </c>
      <c r="F287" s="263" t="s">
        <v>391</v>
      </c>
      <c r="G287" s="261"/>
      <c r="H287" s="264">
        <v>7.65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0" t="s">
        <v>141</v>
      </c>
      <c r="AU287" s="270" t="s">
        <v>89</v>
      </c>
      <c r="AV287" s="14" t="s">
        <v>89</v>
      </c>
      <c r="AW287" s="14" t="s">
        <v>34</v>
      </c>
      <c r="AX287" s="14" t="s">
        <v>87</v>
      </c>
      <c r="AY287" s="270" t="s">
        <v>131</v>
      </c>
    </row>
    <row r="288" spans="1:65" s="2" customFormat="1" ht="16.5" customHeight="1">
      <c r="A288" s="39"/>
      <c r="B288" s="40"/>
      <c r="C288" s="236" t="s">
        <v>392</v>
      </c>
      <c r="D288" s="236" t="s">
        <v>134</v>
      </c>
      <c r="E288" s="237" t="s">
        <v>393</v>
      </c>
      <c r="F288" s="238" t="s">
        <v>394</v>
      </c>
      <c r="G288" s="239" t="s">
        <v>157</v>
      </c>
      <c r="H288" s="240">
        <v>107.8</v>
      </c>
      <c r="I288" s="241"/>
      <c r="J288" s="242">
        <f>ROUND(I288*H288,2)</f>
        <v>0</v>
      </c>
      <c r="K288" s="238" t="s">
        <v>1</v>
      </c>
      <c r="L288" s="45"/>
      <c r="M288" s="243" t="s">
        <v>1</v>
      </c>
      <c r="N288" s="244" t="s">
        <v>44</v>
      </c>
      <c r="O288" s="92"/>
      <c r="P288" s="245">
        <f>O288*H288</f>
        <v>0</v>
      </c>
      <c r="Q288" s="245">
        <v>0</v>
      </c>
      <c r="R288" s="245">
        <f>Q288*H288</f>
        <v>0</v>
      </c>
      <c r="S288" s="245">
        <v>0</v>
      </c>
      <c r="T288" s="246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7" t="s">
        <v>139</v>
      </c>
      <c r="AT288" s="247" t="s">
        <v>134</v>
      </c>
      <c r="AU288" s="247" t="s">
        <v>89</v>
      </c>
      <c r="AY288" s="18" t="s">
        <v>131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18" t="s">
        <v>87</v>
      </c>
      <c r="BK288" s="248">
        <f>ROUND(I288*H288,2)</f>
        <v>0</v>
      </c>
      <c r="BL288" s="18" t="s">
        <v>139</v>
      </c>
      <c r="BM288" s="247" t="s">
        <v>395</v>
      </c>
    </row>
    <row r="289" spans="1:51" s="13" customFormat="1" ht="12">
      <c r="A289" s="13"/>
      <c r="B289" s="249"/>
      <c r="C289" s="250"/>
      <c r="D289" s="251" t="s">
        <v>141</v>
      </c>
      <c r="E289" s="252" t="s">
        <v>1</v>
      </c>
      <c r="F289" s="253" t="s">
        <v>396</v>
      </c>
      <c r="G289" s="250"/>
      <c r="H289" s="252" t="s">
        <v>1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9" t="s">
        <v>141</v>
      </c>
      <c r="AU289" s="259" t="s">
        <v>89</v>
      </c>
      <c r="AV289" s="13" t="s">
        <v>87</v>
      </c>
      <c r="AW289" s="13" t="s">
        <v>34</v>
      </c>
      <c r="AX289" s="13" t="s">
        <v>79</v>
      </c>
      <c r="AY289" s="259" t="s">
        <v>131</v>
      </c>
    </row>
    <row r="290" spans="1:51" s="14" customFormat="1" ht="12">
      <c r="A290" s="14"/>
      <c r="B290" s="260"/>
      <c r="C290" s="261"/>
      <c r="D290" s="251" t="s">
        <v>141</v>
      </c>
      <c r="E290" s="262" t="s">
        <v>1</v>
      </c>
      <c r="F290" s="263" t="s">
        <v>397</v>
      </c>
      <c r="G290" s="261"/>
      <c r="H290" s="264">
        <v>107.8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0" t="s">
        <v>141</v>
      </c>
      <c r="AU290" s="270" t="s">
        <v>89</v>
      </c>
      <c r="AV290" s="14" t="s">
        <v>89</v>
      </c>
      <c r="AW290" s="14" t="s">
        <v>34</v>
      </c>
      <c r="AX290" s="14" t="s">
        <v>87</v>
      </c>
      <c r="AY290" s="270" t="s">
        <v>131</v>
      </c>
    </row>
    <row r="291" spans="1:65" s="2" customFormat="1" ht="16.5" customHeight="1">
      <c r="A291" s="39"/>
      <c r="B291" s="40"/>
      <c r="C291" s="236" t="s">
        <v>398</v>
      </c>
      <c r="D291" s="236" t="s">
        <v>134</v>
      </c>
      <c r="E291" s="237" t="s">
        <v>399</v>
      </c>
      <c r="F291" s="238" t="s">
        <v>400</v>
      </c>
      <c r="G291" s="239" t="s">
        <v>157</v>
      </c>
      <c r="H291" s="240">
        <v>7.545</v>
      </c>
      <c r="I291" s="241"/>
      <c r="J291" s="242">
        <f>ROUND(I291*H291,2)</f>
        <v>0</v>
      </c>
      <c r="K291" s="238" t="s">
        <v>138</v>
      </c>
      <c r="L291" s="45"/>
      <c r="M291" s="243" t="s">
        <v>1</v>
      </c>
      <c r="N291" s="244" t="s">
        <v>44</v>
      </c>
      <c r="O291" s="92"/>
      <c r="P291" s="245">
        <f>O291*H291</f>
        <v>0</v>
      </c>
      <c r="Q291" s="245">
        <v>0</v>
      </c>
      <c r="R291" s="245">
        <f>Q291*H291</f>
        <v>0</v>
      </c>
      <c r="S291" s="245">
        <v>0</v>
      </c>
      <c r="T291" s="246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47" t="s">
        <v>139</v>
      </c>
      <c r="AT291" s="247" t="s">
        <v>134</v>
      </c>
      <c r="AU291" s="247" t="s">
        <v>89</v>
      </c>
      <c r="AY291" s="18" t="s">
        <v>131</v>
      </c>
      <c r="BE291" s="248">
        <f>IF(N291="základní",J291,0)</f>
        <v>0</v>
      </c>
      <c r="BF291" s="248">
        <f>IF(N291="snížená",J291,0)</f>
        <v>0</v>
      </c>
      <c r="BG291" s="248">
        <f>IF(N291="zákl. přenesená",J291,0)</f>
        <v>0</v>
      </c>
      <c r="BH291" s="248">
        <f>IF(N291="sníž. přenesená",J291,0)</f>
        <v>0</v>
      </c>
      <c r="BI291" s="248">
        <f>IF(N291="nulová",J291,0)</f>
        <v>0</v>
      </c>
      <c r="BJ291" s="18" t="s">
        <v>87</v>
      </c>
      <c r="BK291" s="248">
        <f>ROUND(I291*H291,2)</f>
        <v>0</v>
      </c>
      <c r="BL291" s="18" t="s">
        <v>139</v>
      </c>
      <c r="BM291" s="247" t="s">
        <v>401</v>
      </c>
    </row>
    <row r="292" spans="1:51" s="14" customFormat="1" ht="12">
      <c r="A292" s="14"/>
      <c r="B292" s="260"/>
      <c r="C292" s="261"/>
      <c r="D292" s="251" t="s">
        <v>141</v>
      </c>
      <c r="E292" s="262" t="s">
        <v>1</v>
      </c>
      <c r="F292" s="263" t="s">
        <v>402</v>
      </c>
      <c r="G292" s="261"/>
      <c r="H292" s="264">
        <v>7.545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0" t="s">
        <v>141</v>
      </c>
      <c r="AU292" s="270" t="s">
        <v>89</v>
      </c>
      <c r="AV292" s="14" t="s">
        <v>89</v>
      </c>
      <c r="AW292" s="14" t="s">
        <v>34</v>
      </c>
      <c r="AX292" s="14" t="s">
        <v>87</v>
      </c>
      <c r="AY292" s="270" t="s">
        <v>131</v>
      </c>
    </row>
    <row r="293" spans="1:63" s="12" customFormat="1" ht="22.8" customHeight="1">
      <c r="A293" s="12"/>
      <c r="B293" s="220"/>
      <c r="C293" s="221"/>
      <c r="D293" s="222" t="s">
        <v>78</v>
      </c>
      <c r="E293" s="234" t="s">
        <v>403</v>
      </c>
      <c r="F293" s="234" t="s">
        <v>404</v>
      </c>
      <c r="G293" s="221"/>
      <c r="H293" s="221"/>
      <c r="I293" s="224"/>
      <c r="J293" s="235">
        <f>BK293</f>
        <v>0</v>
      </c>
      <c r="K293" s="221"/>
      <c r="L293" s="226"/>
      <c r="M293" s="227"/>
      <c r="N293" s="228"/>
      <c r="O293" s="228"/>
      <c r="P293" s="229">
        <f>P294</f>
        <v>0</v>
      </c>
      <c r="Q293" s="228"/>
      <c r="R293" s="229">
        <f>R294</f>
        <v>0</v>
      </c>
      <c r="S293" s="228"/>
      <c r="T293" s="230">
        <f>T294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31" t="s">
        <v>87</v>
      </c>
      <c r="AT293" s="232" t="s">
        <v>78</v>
      </c>
      <c r="AU293" s="232" t="s">
        <v>87</v>
      </c>
      <c r="AY293" s="231" t="s">
        <v>131</v>
      </c>
      <c r="BK293" s="233">
        <f>BK294</f>
        <v>0</v>
      </c>
    </row>
    <row r="294" spans="1:65" s="2" customFormat="1" ht="16.5" customHeight="1">
      <c r="A294" s="39"/>
      <c r="B294" s="40"/>
      <c r="C294" s="236" t="s">
        <v>405</v>
      </c>
      <c r="D294" s="236" t="s">
        <v>134</v>
      </c>
      <c r="E294" s="237" t="s">
        <v>406</v>
      </c>
      <c r="F294" s="238" t="s">
        <v>407</v>
      </c>
      <c r="G294" s="239" t="s">
        <v>157</v>
      </c>
      <c r="H294" s="240">
        <v>7.122</v>
      </c>
      <c r="I294" s="241"/>
      <c r="J294" s="242">
        <f>ROUND(I294*H294,2)</f>
        <v>0</v>
      </c>
      <c r="K294" s="238" t="s">
        <v>138</v>
      </c>
      <c r="L294" s="45"/>
      <c r="M294" s="243" t="s">
        <v>1</v>
      </c>
      <c r="N294" s="244" t="s">
        <v>44</v>
      </c>
      <c r="O294" s="92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139</v>
      </c>
      <c r="AT294" s="247" t="s">
        <v>134</v>
      </c>
      <c r="AU294" s="247" t="s">
        <v>89</v>
      </c>
      <c r="AY294" s="18" t="s">
        <v>131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87</v>
      </c>
      <c r="BK294" s="248">
        <f>ROUND(I294*H294,2)</f>
        <v>0</v>
      </c>
      <c r="BL294" s="18" t="s">
        <v>139</v>
      </c>
      <c r="BM294" s="247" t="s">
        <v>408</v>
      </c>
    </row>
    <row r="295" spans="1:63" s="12" customFormat="1" ht="25.9" customHeight="1">
      <c r="A295" s="12"/>
      <c r="B295" s="220"/>
      <c r="C295" s="221"/>
      <c r="D295" s="222" t="s">
        <v>78</v>
      </c>
      <c r="E295" s="223" t="s">
        <v>409</v>
      </c>
      <c r="F295" s="223" t="s">
        <v>410</v>
      </c>
      <c r="G295" s="221"/>
      <c r="H295" s="221"/>
      <c r="I295" s="224"/>
      <c r="J295" s="225">
        <f>BK295</f>
        <v>0</v>
      </c>
      <c r="K295" s="221"/>
      <c r="L295" s="226"/>
      <c r="M295" s="227"/>
      <c r="N295" s="228"/>
      <c r="O295" s="228"/>
      <c r="P295" s="229">
        <f>P296+P389+P459+P483+P518</f>
        <v>0</v>
      </c>
      <c r="Q295" s="228"/>
      <c r="R295" s="229">
        <f>R296+R389+R459+R483+R518</f>
        <v>7.070885</v>
      </c>
      <c r="S295" s="228"/>
      <c r="T295" s="230">
        <f>T296+T389+T459+T483+T518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31" t="s">
        <v>89</v>
      </c>
      <c r="AT295" s="232" t="s">
        <v>78</v>
      </c>
      <c r="AU295" s="232" t="s">
        <v>79</v>
      </c>
      <c r="AY295" s="231" t="s">
        <v>131</v>
      </c>
      <c r="BK295" s="233">
        <f>BK296+BK389+BK459+BK483+BK518</f>
        <v>0</v>
      </c>
    </row>
    <row r="296" spans="1:63" s="12" customFormat="1" ht="22.8" customHeight="1">
      <c r="A296" s="12"/>
      <c r="B296" s="220"/>
      <c r="C296" s="221"/>
      <c r="D296" s="222" t="s">
        <v>78</v>
      </c>
      <c r="E296" s="234" t="s">
        <v>411</v>
      </c>
      <c r="F296" s="234" t="s">
        <v>412</v>
      </c>
      <c r="G296" s="221"/>
      <c r="H296" s="221"/>
      <c r="I296" s="224"/>
      <c r="J296" s="235">
        <f>BK296</f>
        <v>0</v>
      </c>
      <c r="K296" s="221"/>
      <c r="L296" s="226"/>
      <c r="M296" s="227"/>
      <c r="N296" s="228"/>
      <c r="O296" s="228"/>
      <c r="P296" s="229">
        <f>SUM(P297:P388)</f>
        <v>0</v>
      </c>
      <c r="Q296" s="228"/>
      <c r="R296" s="229">
        <f>SUM(R297:R388)</f>
        <v>2.0247100000000002</v>
      </c>
      <c r="S296" s="228"/>
      <c r="T296" s="230">
        <f>SUM(T297:T388)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31" t="s">
        <v>89</v>
      </c>
      <c r="AT296" s="232" t="s">
        <v>78</v>
      </c>
      <c r="AU296" s="232" t="s">
        <v>87</v>
      </c>
      <c r="AY296" s="231" t="s">
        <v>131</v>
      </c>
      <c r="BK296" s="233">
        <f>SUM(BK297:BK388)</f>
        <v>0</v>
      </c>
    </row>
    <row r="297" spans="1:65" s="2" customFormat="1" ht="16.5" customHeight="1">
      <c r="A297" s="39"/>
      <c r="B297" s="40"/>
      <c r="C297" s="236" t="s">
        <v>413</v>
      </c>
      <c r="D297" s="236" t="s">
        <v>134</v>
      </c>
      <c r="E297" s="237" t="s">
        <v>414</v>
      </c>
      <c r="F297" s="238" t="s">
        <v>415</v>
      </c>
      <c r="G297" s="239" t="s">
        <v>148</v>
      </c>
      <c r="H297" s="240">
        <v>334</v>
      </c>
      <c r="I297" s="241"/>
      <c r="J297" s="242">
        <f>ROUND(I297*H297,2)</f>
        <v>0</v>
      </c>
      <c r="K297" s="238" t="s">
        <v>138</v>
      </c>
      <c r="L297" s="45"/>
      <c r="M297" s="243" t="s">
        <v>1</v>
      </c>
      <c r="N297" s="244" t="s">
        <v>44</v>
      </c>
      <c r="O297" s="92"/>
      <c r="P297" s="245">
        <f>O297*H297</f>
        <v>0</v>
      </c>
      <c r="Q297" s="245">
        <v>0</v>
      </c>
      <c r="R297" s="245">
        <f>Q297*H297</f>
        <v>0</v>
      </c>
      <c r="S297" s="245">
        <v>0</v>
      </c>
      <c r="T297" s="24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7" t="s">
        <v>226</v>
      </c>
      <c r="AT297" s="247" t="s">
        <v>134</v>
      </c>
      <c r="AU297" s="247" t="s">
        <v>89</v>
      </c>
      <c r="AY297" s="18" t="s">
        <v>131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18" t="s">
        <v>87</v>
      </c>
      <c r="BK297" s="248">
        <f>ROUND(I297*H297,2)</f>
        <v>0</v>
      </c>
      <c r="BL297" s="18" t="s">
        <v>226</v>
      </c>
      <c r="BM297" s="247" t="s">
        <v>416</v>
      </c>
    </row>
    <row r="298" spans="1:51" s="13" customFormat="1" ht="12">
      <c r="A298" s="13"/>
      <c r="B298" s="249"/>
      <c r="C298" s="250"/>
      <c r="D298" s="251" t="s">
        <v>141</v>
      </c>
      <c r="E298" s="252" t="s">
        <v>1</v>
      </c>
      <c r="F298" s="253" t="s">
        <v>349</v>
      </c>
      <c r="G298" s="250"/>
      <c r="H298" s="252" t="s">
        <v>1</v>
      </c>
      <c r="I298" s="254"/>
      <c r="J298" s="250"/>
      <c r="K298" s="250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141</v>
      </c>
      <c r="AU298" s="259" t="s">
        <v>89</v>
      </c>
      <c r="AV298" s="13" t="s">
        <v>87</v>
      </c>
      <c r="AW298" s="13" t="s">
        <v>34</v>
      </c>
      <c r="AX298" s="13" t="s">
        <v>79</v>
      </c>
      <c r="AY298" s="259" t="s">
        <v>131</v>
      </c>
    </row>
    <row r="299" spans="1:51" s="14" customFormat="1" ht="12">
      <c r="A299" s="14"/>
      <c r="B299" s="260"/>
      <c r="C299" s="261"/>
      <c r="D299" s="251" t="s">
        <v>141</v>
      </c>
      <c r="E299" s="262" t="s">
        <v>1</v>
      </c>
      <c r="F299" s="263" t="s">
        <v>245</v>
      </c>
      <c r="G299" s="261"/>
      <c r="H299" s="264">
        <v>334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0" t="s">
        <v>141</v>
      </c>
      <c r="AU299" s="270" t="s">
        <v>89</v>
      </c>
      <c r="AV299" s="14" t="s">
        <v>89</v>
      </c>
      <c r="AW299" s="14" t="s">
        <v>34</v>
      </c>
      <c r="AX299" s="14" t="s">
        <v>87</v>
      </c>
      <c r="AY299" s="270" t="s">
        <v>131</v>
      </c>
    </row>
    <row r="300" spans="1:65" s="2" customFormat="1" ht="16.5" customHeight="1">
      <c r="A300" s="39"/>
      <c r="B300" s="40"/>
      <c r="C300" s="236" t="s">
        <v>417</v>
      </c>
      <c r="D300" s="236" t="s">
        <v>134</v>
      </c>
      <c r="E300" s="237" t="s">
        <v>418</v>
      </c>
      <c r="F300" s="238" t="s">
        <v>419</v>
      </c>
      <c r="G300" s="239" t="s">
        <v>148</v>
      </c>
      <c r="H300" s="240">
        <v>61</v>
      </c>
      <c r="I300" s="241"/>
      <c r="J300" s="242">
        <f>ROUND(I300*H300,2)</f>
        <v>0</v>
      </c>
      <c r="K300" s="238" t="s">
        <v>138</v>
      </c>
      <c r="L300" s="45"/>
      <c r="M300" s="243" t="s">
        <v>1</v>
      </c>
      <c r="N300" s="244" t="s">
        <v>44</v>
      </c>
      <c r="O300" s="92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226</v>
      </c>
      <c r="AT300" s="247" t="s">
        <v>134</v>
      </c>
      <c r="AU300" s="247" t="s">
        <v>89</v>
      </c>
      <c r="AY300" s="18" t="s">
        <v>131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87</v>
      </c>
      <c r="BK300" s="248">
        <f>ROUND(I300*H300,2)</f>
        <v>0</v>
      </c>
      <c r="BL300" s="18" t="s">
        <v>226</v>
      </c>
      <c r="BM300" s="247" t="s">
        <v>420</v>
      </c>
    </row>
    <row r="301" spans="1:51" s="13" customFormat="1" ht="12">
      <c r="A301" s="13"/>
      <c r="B301" s="249"/>
      <c r="C301" s="250"/>
      <c r="D301" s="251" t="s">
        <v>141</v>
      </c>
      <c r="E301" s="252" t="s">
        <v>1</v>
      </c>
      <c r="F301" s="253" t="s">
        <v>349</v>
      </c>
      <c r="G301" s="250"/>
      <c r="H301" s="252" t="s">
        <v>1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9" t="s">
        <v>141</v>
      </c>
      <c r="AU301" s="259" t="s">
        <v>89</v>
      </c>
      <c r="AV301" s="13" t="s">
        <v>87</v>
      </c>
      <c r="AW301" s="13" t="s">
        <v>34</v>
      </c>
      <c r="AX301" s="13" t="s">
        <v>79</v>
      </c>
      <c r="AY301" s="259" t="s">
        <v>131</v>
      </c>
    </row>
    <row r="302" spans="1:51" s="13" customFormat="1" ht="12">
      <c r="A302" s="13"/>
      <c r="B302" s="249"/>
      <c r="C302" s="250"/>
      <c r="D302" s="251" t="s">
        <v>141</v>
      </c>
      <c r="E302" s="252" t="s">
        <v>1</v>
      </c>
      <c r="F302" s="253" t="s">
        <v>350</v>
      </c>
      <c r="G302" s="250"/>
      <c r="H302" s="252" t="s">
        <v>1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9" t="s">
        <v>141</v>
      </c>
      <c r="AU302" s="259" t="s">
        <v>89</v>
      </c>
      <c r="AV302" s="13" t="s">
        <v>87</v>
      </c>
      <c r="AW302" s="13" t="s">
        <v>34</v>
      </c>
      <c r="AX302" s="13" t="s">
        <v>79</v>
      </c>
      <c r="AY302" s="259" t="s">
        <v>131</v>
      </c>
    </row>
    <row r="303" spans="1:51" s="14" customFormat="1" ht="12">
      <c r="A303" s="14"/>
      <c r="B303" s="260"/>
      <c r="C303" s="261"/>
      <c r="D303" s="251" t="s">
        <v>141</v>
      </c>
      <c r="E303" s="262" t="s">
        <v>1</v>
      </c>
      <c r="F303" s="263" t="s">
        <v>421</v>
      </c>
      <c r="G303" s="261"/>
      <c r="H303" s="264">
        <v>54.74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0" t="s">
        <v>141</v>
      </c>
      <c r="AU303" s="270" t="s">
        <v>89</v>
      </c>
      <c r="AV303" s="14" t="s">
        <v>89</v>
      </c>
      <c r="AW303" s="14" t="s">
        <v>34</v>
      </c>
      <c r="AX303" s="14" t="s">
        <v>79</v>
      </c>
      <c r="AY303" s="270" t="s">
        <v>131</v>
      </c>
    </row>
    <row r="304" spans="1:51" s="14" customFormat="1" ht="12">
      <c r="A304" s="14"/>
      <c r="B304" s="260"/>
      <c r="C304" s="261"/>
      <c r="D304" s="251" t="s">
        <v>141</v>
      </c>
      <c r="E304" s="262" t="s">
        <v>1</v>
      </c>
      <c r="F304" s="263" t="s">
        <v>422</v>
      </c>
      <c r="G304" s="261"/>
      <c r="H304" s="264">
        <v>6.26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0" t="s">
        <v>141</v>
      </c>
      <c r="AU304" s="270" t="s">
        <v>89</v>
      </c>
      <c r="AV304" s="14" t="s">
        <v>89</v>
      </c>
      <c r="AW304" s="14" t="s">
        <v>34</v>
      </c>
      <c r="AX304" s="14" t="s">
        <v>79</v>
      </c>
      <c r="AY304" s="270" t="s">
        <v>131</v>
      </c>
    </row>
    <row r="305" spans="1:51" s="15" customFormat="1" ht="12">
      <c r="A305" s="15"/>
      <c r="B305" s="271"/>
      <c r="C305" s="272"/>
      <c r="D305" s="251" t="s">
        <v>141</v>
      </c>
      <c r="E305" s="273" t="s">
        <v>1</v>
      </c>
      <c r="F305" s="274" t="s">
        <v>145</v>
      </c>
      <c r="G305" s="272"/>
      <c r="H305" s="275">
        <v>61</v>
      </c>
      <c r="I305" s="276"/>
      <c r="J305" s="272"/>
      <c r="K305" s="272"/>
      <c r="L305" s="277"/>
      <c r="M305" s="278"/>
      <c r="N305" s="279"/>
      <c r="O305" s="279"/>
      <c r="P305" s="279"/>
      <c r="Q305" s="279"/>
      <c r="R305" s="279"/>
      <c r="S305" s="279"/>
      <c r="T305" s="280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81" t="s">
        <v>141</v>
      </c>
      <c r="AU305" s="281" t="s">
        <v>89</v>
      </c>
      <c r="AV305" s="15" t="s">
        <v>139</v>
      </c>
      <c r="AW305" s="15" t="s">
        <v>34</v>
      </c>
      <c r="AX305" s="15" t="s">
        <v>87</v>
      </c>
      <c r="AY305" s="281" t="s">
        <v>131</v>
      </c>
    </row>
    <row r="306" spans="1:65" s="2" customFormat="1" ht="16.5" customHeight="1">
      <c r="A306" s="39"/>
      <c r="B306" s="40"/>
      <c r="C306" s="293" t="s">
        <v>423</v>
      </c>
      <c r="D306" s="293" t="s">
        <v>424</v>
      </c>
      <c r="E306" s="294" t="s">
        <v>425</v>
      </c>
      <c r="F306" s="295" t="s">
        <v>426</v>
      </c>
      <c r="G306" s="296" t="s">
        <v>157</v>
      </c>
      <c r="H306" s="297">
        <v>0.122</v>
      </c>
      <c r="I306" s="298"/>
      <c r="J306" s="299">
        <f>ROUND(I306*H306,2)</f>
        <v>0</v>
      </c>
      <c r="K306" s="295" t="s">
        <v>138</v>
      </c>
      <c r="L306" s="300"/>
      <c r="M306" s="301" t="s">
        <v>1</v>
      </c>
      <c r="N306" s="302" t="s">
        <v>44</v>
      </c>
      <c r="O306" s="92"/>
      <c r="P306" s="245">
        <f>O306*H306</f>
        <v>0</v>
      </c>
      <c r="Q306" s="245">
        <v>1</v>
      </c>
      <c r="R306" s="245">
        <f>Q306*H306</f>
        <v>0.122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319</v>
      </c>
      <c r="AT306" s="247" t="s">
        <v>424</v>
      </c>
      <c r="AU306" s="247" t="s">
        <v>89</v>
      </c>
      <c r="AY306" s="18" t="s">
        <v>131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87</v>
      </c>
      <c r="BK306" s="248">
        <f>ROUND(I306*H306,2)</f>
        <v>0</v>
      </c>
      <c r="BL306" s="18" t="s">
        <v>226</v>
      </c>
      <c r="BM306" s="247" t="s">
        <v>427</v>
      </c>
    </row>
    <row r="307" spans="1:51" s="13" customFormat="1" ht="12">
      <c r="A307" s="13"/>
      <c r="B307" s="249"/>
      <c r="C307" s="250"/>
      <c r="D307" s="251" t="s">
        <v>141</v>
      </c>
      <c r="E307" s="252" t="s">
        <v>1</v>
      </c>
      <c r="F307" s="253" t="s">
        <v>428</v>
      </c>
      <c r="G307" s="250"/>
      <c r="H307" s="252" t="s">
        <v>1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9" t="s">
        <v>141</v>
      </c>
      <c r="AU307" s="259" t="s">
        <v>89</v>
      </c>
      <c r="AV307" s="13" t="s">
        <v>87</v>
      </c>
      <c r="AW307" s="13" t="s">
        <v>34</v>
      </c>
      <c r="AX307" s="13" t="s">
        <v>79</v>
      </c>
      <c r="AY307" s="259" t="s">
        <v>131</v>
      </c>
    </row>
    <row r="308" spans="1:51" s="14" customFormat="1" ht="12">
      <c r="A308" s="14"/>
      <c r="B308" s="260"/>
      <c r="C308" s="261"/>
      <c r="D308" s="251" t="s">
        <v>141</v>
      </c>
      <c r="E308" s="262" t="s">
        <v>1</v>
      </c>
      <c r="F308" s="263" t="s">
        <v>429</v>
      </c>
      <c r="G308" s="261"/>
      <c r="H308" s="264">
        <v>0.122</v>
      </c>
      <c r="I308" s="265"/>
      <c r="J308" s="261"/>
      <c r="K308" s="261"/>
      <c r="L308" s="266"/>
      <c r="M308" s="267"/>
      <c r="N308" s="268"/>
      <c r="O308" s="268"/>
      <c r="P308" s="268"/>
      <c r="Q308" s="268"/>
      <c r="R308" s="268"/>
      <c r="S308" s="268"/>
      <c r="T308" s="26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0" t="s">
        <v>141</v>
      </c>
      <c r="AU308" s="270" t="s">
        <v>89</v>
      </c>
      <c r="AV308" s="14" t="s">
        <v>89</v>
      </c>
      <c r="AW308" s="14" t="s">
        <v>34</v>
      </c>
      <c r="AX308" s="14" t="s">
        <v>87</v>
      </c>
      <c r="AY308" s="270" t="s">
        <v>131</v>
      </c>
    </row>
    <row r="309" spans="1:65" s="2" customFormat="1" ht="16.5" customHeight="1">
      <c r="A309" s="39"/>
      <c r="B309" s="40"/>
      <c r="C309" s="236" t="s">
        <v>430</v>
      </c>
      <c r="D309" s="236" t="s">
        <v>134</v>
      </c>
      <c r="E309" s="237" t="s">
        <v>431</v>
      </c>
      <c r="F309" s="238" t="s">
        <v>432</v>
      </c>
      <c r="G309" s="239" t="s">
        <v>148</v>
      </c>
      <c r="H309" s="240">
        <v>334</v>
      </c>
      <c r="I309" s="241"/>
      <c r="J309" s="242">
        <f>ROUND(I309*H309,2)</f>
        <v>0</v>
      </c>
      <c r="K309" s="238" t="s">
        <v>138</v>
      </c>
      <c r="L309" s="45"/>
      <c r="M309" s="243" t="s">
        <v>1</v>
      </c>
      <c r="N309" s="244" t="s">
        <v>44</v>
      </c>
      <c r="O309" s="92"/>
      <c r="P309" s="245">
        <f>O309*H309</f>
        <v>0</v>
      </c>
      <c r="Q309" s="245">
        <v>0.00088</v>
      </c>
      <c r="R309" s="245">
        <f>Q309*H309</f>
        <v>0.29392</v>
      </c>
      <c r="S309" s="245">
        <v>0</v>
      </c>
      <c r="T309" s="246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7" t="s">
        <v>226</v>
      </c>
      <c r="AT309" s="247" t="s">
        <v>134</v>
      </c>
      <c r="AU309" s="247" t="s">
        <v>89</v>
      </c>
      <c r="AY309" s="18" t="s">
        <v>131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8" t="s">
        <v>87</v>
      </c>
      <c r="BK309" s="248">
        <f>ROUND(I309*H309,2)</f>
        <v>0</v>
      </c>
      <c r="BL309" s="18" t="s">
        <v>226</v>
      </c>
      <c r="BM309" s="247" t="s">
        <v>433</v>
      </c>
    </row>
    <row r="310" spans="1:51" s="13" customFormat="1" ht="12">
      <c r="A310" s="13"/>
      <c r="B310" s="249"/>
      <c r="C310" s="250"/>
      <c r="D310" s="251" t="s">
        <v>141</v>
      </c>
      <c r="E310" s="252" t="s">
        <v>1</v>
      </c>
      <c r="F310" s="253" t="s">
        <v>434</v>
      </c>
      <c r="G310" s="250"/>
      <c r="H310" s="252" t="s">
        <v>1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9" t="s">
        <v>141</v>
      </c>
      <c r="AU310" s="259" t="s">
        <v>89</v>
      </c>
      <c r="AV310" s="13" t="s">
        <v>87</v>
      </c>
      <c r="AW310" s="13" t="s">
        <v>34</v>
      </c>
      <c r="AX310" s="13" t="s">
        <v>79</v>
      </c>
      <c r="AY310" s="259" t="s">
        <v>131</v>
      </c>
    </row>
    <row r="311" spans="1:51" s="14" customFormat="1" ht="12">
      <c r="A311" s="14"/>
      <c r="B311" s="260"/>
      <c r="C311" s="261"/>
      <c r="D311" s="251" t="s">
        <v>141</v>
      </c>
      <c r="E311" s="262" t="s">
        <v>1</v>
      </c>
      <c r="F311" s="263" t="s">
        <v>245</v>
      </c>
      <c r="G311" s="261"/>
      <c r="H311" s="264">
        <v>334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0" t="s">
        <v>141</v>
      </c>
      <c r="AU311" s="270" t="s">
        <v>89</v>
      </c>
      <c r="AV311" s="14" t="s">
        <v>89</v>
      </c>
      <c r="AW311" s="14" t="s">
        <v>34</v>
      </c>
      <c r="AX311" s="14" t="s">
        <v>87</v>
      </c>
      <c r="AY311" s="270" t="s">
        <v>131</v>
      </c>
    </row>
    <row r="312" spans="1:65" s="2" customFormat="1" ht="16.5" customHeight="1">
      <c r="A312" s="39"/>
      <c r="B312" s="40"/>
      <c r="C312" s="236" t="s">
        <v>435</v>
      </c>
      <c r="D312" s="236" t="s">
        <v>134</v>
      </c>
      <c r="E312" s="237" t="s">
        <v>436</v>
      </c>
      <c r="F312" s="238" t="s">
        <v>437</v>
      </c>
      <c r="G312" s="239" t="s">
        <v>148</v>
      </c>
      <c r="H312" s="240">
        <v>61</v>
      </c>
      <c r="I312" s="241"/>
      <c r="J312" s="242">
        <f>ROUND(I312*H312,2)</f>
        <v>0</v>
      </c>
      <c r="K312" s="238" t="s">
        <v>138</v>
      </c>
      <c r="L312" s="45"/>
      <c r="M312" s="243" t="s">
        <v>1</v>
      </c>
      <c r="N312" s="244" t="s">
        <v>44</v>
      </c>
      <c r="O312" s="92"/>
      <c r="P312" s="245">
        <f>O312*H312</f>
        <v>0</v>
      </c>
      <c r="Q312" s="245">
        <v>0.00094</v>
      </c>
      <c r="R312" s="245">
        <f>Q312*H312</f>
        <v>0.057339999999999995</v>
      </c>
      <c r="S312" s="245">
        <v>0</v>
      </c>
      <c r="T312" s="24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7" t="s">
        <v>226</v>
      </c>
      <c r="AT312" s="247" t="s">
        <v>134</v>
      </c>
      <c r="AU312" s="247" t="s">
        <v>89</v>
      </c>
      <c r="AY312" s="18" t="s">
        <v>131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8" t="s">
        <v>87</v>
      </c>
      <c r="BK312" s="248">
        <f>ROUND(I312*H312,2)</f>
        <v>0</v>
      </c>
      <c r="BL312" s="18" t="s">
        <v>226</v>
      </c>
      <c r="BM312" s="247" t="s">
        <v>438</v>
      </c>
    </row>
    <row r="313" spans="1:51" s="13" customFormat="1" ht="12">
      <c r="A313" s="13"/>
      <c r="B313" s="249"/>
      <c r="C313" s="250"/>
      <c r="D313" s="251" t="s">
        <v>141</v>
      </c>
      <c r="E313" s="252" t="s">
        <v>1</v>
      </c>
      <c r="F313" s="253" t="s">
        <v>434</v>
      </c>
      <c r="G313" s="250"/>
      <c r="H313" s="252" t="s">
        <v>1</v>
      </c>
      <c r="I313" s="254"/>
      <c r="J313" s="250"/>
      <c r="K313" s="250"/>
      <c r="L313" s="255"/>
      <c r="M313" s="256"/>
      <c r="N313" s="257"/>
      <c r="O313" s="257"/>
      <c r="P313" s="257"/>
      <c r="Q313" s="257"/>
      <c r="R313" s="257"/>
      <c r="S313" s="257"/>
      <c r="T313" s="25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9" t="s">
        <v>141</v>
      </c>
      <c r="AU313" s="259" t="s">
        <v>89</v>
      </c>
      <c r="AV313" s="13" t="s">
        <v>87</v>
      </c>
      <c r="AW313" s="13" t="s">
        <v>34</v>
      </c>
      <c r="AX313" s="13" t="s">
        <v>79</v>
      </c>
      <c r="AY313" s="259" t="s">
        <v>131</v>
      </c>
    </row>
    <row r="314" spans="1:51" s="13" customFormat="1" ht="12">
      <c r="A314" s="13"/>
      <c r="B314" s="249"/>
      <c r="C314" s="250"/>
      <c r="D314" s="251" t="s">
        <v>141</v>
      </c>
      <c r="E314" s="252" t="s">
        <v>1</v>
      </c>
      <c r="F314" s="253" t="s">
        <v>350</v>
      </c>
      <c r="G314" s="250"/>
      <c r="H314" s="252" t="s">
        <v>1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9" t="s">
        <v>141</v>
      </c>
      <c r="AU314" s="259" t="s">
        <v>89</v>
      </c>
      <c r="AV314" s="13" t="s">
        <v>87</v>
      </c>
      <c r="AW314" s="13" t="s">
        <v>34</v>
      </c>
      <c r="AX314" s="13" t="s">
        <v>79</v>
      </c>
      <c r="AY314" s="259" t="s">
        <v>131</v>
      </c>
    </row>
    <row r="315" spans="1:51" s="14" customFormat="1" ht="12">
      <c r="A315" s="14"/>
      <c r="B315" s="260"/>
      <c r="C315" s="261"/>
      <c r="D315" s="251" t="s">
        <v>141</v>
      </c>
      <c r="E315" s="262" t="s">
        <v>1</v>
      </c>
      <c r="F315" s="263" t="s">
        <v>421</v>
      </c>
      <c r="G315" s="261"/>
      <c r="H315" s="264">
        <v>54.74</v>
      </c>
      <c r="I315" s="265"/>
      <c r="J315" s="261"/>
      <c r="K315" s="261"/>
      <c r="L315" s="266"/>
      <c r="M315" s="267"/>
      <c r="N315" s="268"/>
      <c r="O315" s="268"/>
      <c r="P315" s="268"/>
      <c r="Q315" s="268"/>
      <c r="R315" s="268"/>
      <c r="S315" s="268"/>
      <c r="T315" s="26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0" t="s">
        <v>141</v>
      </c>
      <c r="AU315" s="270" t="s">
        <v>89</v>
      </c>
      <c r="AV315" s="14" t="s">
        <v>89</v>
      </c>
      <c r="AW315" s="14" t="s">
        <v>34</v>
      </c>
      <c r="AX315" s="14" t="s">
        <v>79</v>
      </c>
      <c r="AY315" s="270" t="s">
        <v>131</v>
      </c>
    </row>
    <row r="316" spans="1:51" s="14" customFormat="1" ht="12">
      <c r="A316" s="14"/>
      <c r="B316" s="260"/>
      <c r="C316" s="261"/>
      <c r="D316" s="251" t="s">
        <v>141</v>
      </c>
      <c r="E316" s="262" t="s">
        <v>1</v>
      </c>
      <c r="F316" s="263" t="s">
        <v>422</v>
      </c>
      <c r="G316" s="261"/>
      <c r="H316" s="264">
        <v>6.26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0" t="s">
        <v>141</v>
      </c>
      <c r="AU316" s="270" t="s">
        <v>89</v>
      </c>
      <c r="AV316" s="14" t="s">
        <v>89</v>
      </c>
      <c r="AW316" s="14" t="s">
        <v>34</v>
      </c>
      <c r="AX316" s="14" t="s">
        <v>79</v>
      </c>
      <c r="AY316" s="270" t="s">
        <v>131</v>
      </c>
    </row>
    <row r="317" spans="1:51" s="15" customFormat="1" ht="12">
      <c r="A317" s="15"/>
      <c r="B317" s="271"/>
      <c r="C317" s="272"/>
      <c r="D317" s="251" t="s">
        <v>141</v>
      </c>
      <c r="E317" s="273" t="s">
        <v>1</v>
      </c>
      <c r="F317" s="274" t="s">
        <v>145</v>
      </c>
      <c r="G317" s="272"/>
      <c r="H317" s="275">
        <v>61</v>
      </c>
      <c r="I317" s="276"/>
      <c r="J317" s="272"/>
      <c r="K317" s="272"/>
      <c r="L317" s="277"/>
      <c r="M317" s="278"/>
      <c r="N317" s="279"/>
      <c r="O317" s="279"/>
      <c r="P317" s="279"/>
      <c r="Q317" s="279"/>
      <c r="R317" s="279"/>
      <c r="S317" s="279"/>
      <c r="T317" s="280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81" t="s">
        <v>141</v>
      </c>
      <c r="AU317" s="281" t="s">
        <v>89</v>
      </c>
      <c r="AV317" s="15" t="s">
        <v>139</v>
      </c>
      <c r="AW317" s="15" t="s">
        <v>34</v>
      </c>
      <c r="AX317" s="15" t="s">
        <v>87</v>
      </c>
      <c r="AY317" s="281" t="s">
        <v>131</v>
      </c>
    </row>
    <row r="318" spans="1:65" s="2" customFormat="1" ht="24" customHeight="1">
      <c r="A318" s="39"/>
      <c r="B318" s="40"/>
      <c r="C318" s="293" t="s">
        <v>439</v>
      </c>
      <c r="D318" s="293" t="s">
        <v>424</v>
      </c>
      <c r="E318" s="294" t="s">
        <v>440</v>
      </c>
      <c r="F318" s="295" t="s">
        <v>441</v>
      </c>
      <c r="G318" s="296" t="s">
        <v>148</v>
      </c>
      <c r="H318" s="297">
        <v>385</v>
      </c>
      <c r="I318" s="298"/>
      <c r="J318" s="299">
        <f>ROUND(I318*H318,2)</f>
        <v>0</v>
      </c>
      <c r="K318" s="295" t="s">
        <v>138</v>
      </c>
      <c r="L318" s="300"/>
      <c r="M318" s="301" t="s">
        <v>1</v>
      </c>
      <c r="N318" s="302" t="s">
        <v>44</v>
      </c>
      <c r="O318" s="92"/>
      <c r="P318" s="245">
        <f>O318*H318</f>
        <v>0</v>
      </c>
      <c r="Q318" s="245">
        <v>0.001</v>
      </c>
      <c r="R318" s="245">
        <f>Q318*H318</f>
        <v>0.385</v>
      </c>
      <c r="S318" s="245">
        <v>0</v>
      </c>
      <c r="T318" s="246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7" t="s">
        <v>319</v>
      </c>
      <c r="AT318" s="247" t="s">
        <v>424</v>
      </c>
      <c r="AU318" s="247" t="s">
        <v>89</v>
      </c>
      <c r="AY318" s="18" t="s">
        <v>131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18" t="s">
        <v>87</v>
      </c>
      <c r="BK318" s="248">
        <f>ROUND(I318*H318,2)</f>
        <v>0</v>
      </c>
      <c r="BL318" s="18" t="s">
        <v>226</v>
      </c>
      <c r="BM318" s="247" t="s">
        <v>442</v>
      </c>
    </row>
    <row r="319" spans="1:51" s="13" customFormat="1" ht="12">
      <c r="A319" s="13"/>
      <c r="B319" s="249"/>
      <c r="C319" s="250"/>
      <c r="D319" s="251" t="s">
        <v>141</v>
      </c>
      <c r="E319" s="252" t="s">
        <v>1</v>
      </c>
      <c r="F319" s="253" t="s">
        <v>443</v>
      </c>
      <c r="G319" s="250"/>
      <c r="H319" s="252" t="s">
        <v>1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141</v>
      </c>
      <c r="AU319" s="259" t="s">
        <v>89</v>
      </c>
      <c r="AV319" s="13" t="s">
        <v>87</v>
      </c>
      <c r="AW319" s="13" t="s">
        <v>34</v>
      </c>
      <c r="AX319" s="13" t="s">
        <v>79</v>
      </c>
      <c r="AY319" s="259" t="s">
        <v>131</v>
      </c>
    </row>
    <row r="320" spans="1:51" s="14" customFormat="1" ht="12">
      <c r="A320" s="14"/>
      <c r="B320" s="260"/>
      <c r="C320" s="261"/>
      <c r="D320" s="251" t="s">
        <v>141</v>
      </c>
      <c r="E320" s="262" t="s">
        <v>1</v>
      </c>
      <c r="F320" s="263" t="s">
        <v>444</v>
      </c>
      <c r="G320" s="261"/>
      <c r="H320" s="264">
        <v>385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0" t="s">
        <v>141</v>
      </c>
      <c r="AU320" s="270" t="s">
        <v>89</v>
      </c>
      <c r="AV320" s="14" t="s">
        <v>89</v>
      </c>
      <c r="AW320" s="14" t="s">
        <v>34</v>
      </c>
      <c r="AX320" s="14" t="s">
        <v>87</v>
      </c>
      <c r="AY320" s="270" t="s">
        <v>131</v>
      </c>
    </row>
    <row r="321" spans="1:65" s="2" customFormat="1" ht="16.5" customHeight="1">
      <c r="A321" s="39"/>
      <c r="B321" s="40"/>
      <c r="C321" s="236" t="s">
        <v>445</v>
      </c>
      <c r="D321" s="236" t="s">
        <v>134</v>
      </c>
      <c r="E321" s="237" t="s">
        <v>446</v>
      </c>
      <c r="F321" s="238" t="s">
        <v>447</v>
      </c>
      <c r="G321" s="239" t="s">
        <v>148</v>
      </c>
      <c r="H321" s="240">
        <v>380</v>
      </c>
      <c r="I321" s="241"/>
      <c r="J321" s="242">
        <f>ROUND(I321*H321,2)</f>
        <v>0</v>
      </c>
      <c r="K321" s="238" t="s">
        <v>138</v>
      </c>
      <c r="L321" s="45"/>
      <c r="M321" s="243" t="s">
        <v>1</v>
      </c>
      <c r="N321" s="244" t="s">
        <v>44</v>
      </c>
      <c r="O321" s="92"/>
      <c r="P321" s="245">
        <f>O321*H321</f>
        <v>0</v>
      </c>
      <c r="Q321" s="245">
        <v>0</v>
      </c>
      <c r="R321" s="245">
        <f>Q321*H321</f>
        <v>0</v>
      </c>
      <c r="S321" s="245">
        <v>0</v>
      </c>
      <c r="T321" s="246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7" t="s">
        <v>226</v>
      </c>
      <c r="AT321" s="247" t="s">
        <v>134</v>
      </c>
      <c r="AU321" s="247" t="s">
        <v>89</v>
      </c>
      <c r="AY321" s="18" t="s">
        <v>131</v>
      </c>
      <c r="BE321" s="248">
        <f>IF(N321="základní",J321,0)</f>
        <v>0</v>
      </c>
      <c r="BF321" s="248">
        <f>IF(N321="snížená",J321,0)</f>
        <v>0</v>
      </c>
      <c r="BG321" s="248">
        <f>IF(N321="zákl. přenesená",J321,0)</f>
        <v>0</v>
      </c>
      <c r="BH321" s="248">
        <f>IF(N321="sníž. přenesená",J321,0)</f>
        <v>0</v>
      </c>
      <c r="BI321" s="248">
        <f>IF(N321="nulová",J321,0)</f>
        <v>0</v>
      </c>
      <c r="BJ321" s="18" t="s">
        <v>87</v>
      </c>
      <c r="BK321" s="248">
        <f>ROUND(I321*H321,2)</f>
        <v>0</v>
      </c>
      <c r="BL321" s="18" t="s">
        <v>226</v>
      </c>
      <c r="BM321" s="247" t="s">
        <v>448</v>
      </c>
    </row>
    <row r="322" spans="1:51" s="13" customFormat="1" ht="12">
      <c r="A322" s="13"/>
      <c r="B322" s="249"/>
      <c r="C322" s="250"/>
      <c r="D322" s="251" t="s">
        <v>141</v>
      </c>
      <c r="E322" s="252" t="s">
        <v>1</v>
      </c>
      <c r="F322" s="253" t="s">
        <v>449</v>
      </c>
      <c r="G322" s="250"/>
      <c r="H322" s="252" t="s">
        <v>1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9" t="s">
        <v>141</v>
      </c>
      <c r="AU322" s="259" t="s">
        <v>89</v>
      </c>
      <c r="AV322" s="13" t="s">
        <v>87</v>
      </c>
      <c r="AW322" s="13" t="s">
        <v>34</v>
      </c>
      <c r="AX322" s="13" t="s">
        <v>79</v>
      </c>
      <c r="AY322" s="259" t="s">
        <v>131</v>
      </c>
    </row>
    <row r="323" spans="1:51" s="14" customFormat="1" ht="12">
      <c r="A323" s="14"/>
      <c r="B323" s="260"/>
      <c r="C323" s="261"/>
      <c r="D323" s="251" t="s">
        <v>141</v>
      </c>
      <c r="E323" s="262" t="s">
        <v>1</v>
      </c>
      <c r="F323" s="263" t="s">
        <v>245</v>
      </c>
      <c r="G323" s="261"/>
      <c r="H323" s="264">
        <v>334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0" t="s">
        <v>141</v>
      </c>
      <c r="AU323" s="270" t="s">
        <v>89</v>
      </c>
      <c r="AV323" s="14" t="s">
        <v>89</v>
      </c>
      <c r="AW323" s="14" t="s">
        <v>34</v>
      </c>
      <c r="AX323" s="14" t="s">
        <v>79</v>
      </c>
      <c r="AY323" s="270" t="s">
        <v>131</v>
      </c>
    </row>
    <row r="324" spans="1:51" s="14" customFormat="1" ht="12">
      <c r="A324" s="14"/>
      <c r="B324" s="260"/>
      <c r="C324" s="261"/>
      <c r="D324" s="251" t="s">
        <v>141</v>
      </c>
      <c r="E324" s="262" t="s">
        <v>1</v>
      </c>
      <c r="F324" s="263" t="s">
        <v>450</v>
      </c>
      <c r="G324" s="261"/>
      <c r="H324" s="264">
        <v>4.016</v>
      </c>
      <c r="I324" s="265"/>
      <c r="J324" s="261"/>
      <c r="K324" s="261"/>
      <c r="L324" s="266"/>
      <c r="M324" s="267"/>
      <c r="N324" s="268"/>
      <c r="O324" s="268"/>
      <c r="P324" s="268"/>
      <c r="Q324" s="268"/>
      <c r="R324" s="268"/>
      <c r="S324" s="268"/>
      <c r="T324" s="26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0" t="s">
        <v>141</v>
      </c>
      <c r="AU324" s="270" t="s">
        <v>89</v>
      </c>
      <c r="AV324" s="14" t="s">
        <v>89</v>
      </c>
      <c r="AW324" s="14" t="s">
        <v>34</v>
      </c>
      <c r="AX324" s="14" t="s">
        <v>79</v>
      </c>
      <c r="AY324" s="270" t="s">
        <v>131</v>
      </c>
    </row>
    <row r="325" spans="1:51" s="14" customFormat="1" ht="12">
      <c r="A325" s="14"/>
      <c r="B325" s="260"/>
      <c r="C325" s="261"/>
      <c r="D325" s="251" t="s">
        <v>141</v>
      </c>
      <c r="E325" s="262" t="s">
        <v>1</v>
      </c>
      <c r="F325" s="263" t="s">
        <v>451</v>
      </c>
      <c r="G325" s="261"/>
      <c r="H325" s="264">
        <v>3.484</v>
      </c>
      <c r="I325" s="265"/>
      <c r="J325" s="261"/>
      <c r="K325" s="261"/>
      <c r="L325" s="266"/>
      <c r="M325" s="267"/>
      <c r="N325" s="268"/>
      <c r="O325" s="268"/>
      <c r="P325" s="268"/>
      <c r="Q325" s="268"/>
      <c r="R325" s="268"/>
      <c r="S325" s="268"/>
      <c r="T325" s="26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0" t="s">
        <v>141</v>
      </c>
      <c r="AU325" s="270" t="s">
        <v>89</v>
      </c>
      <c r="AV325" s="14" t="s">
        <v>89</v>
      </c>
      <c r="AW325" s="14" t="s">
        <v>34</v>
      </c>
      <c r="AX325" s="14" t="s">
        <v>79</v>
      </c>
      <c r="AY325" s="270" t="s">
        <v>131</v>
      </c>
    </row>
    <row r="326" spans="1:51" s="16" customFormat="1" ht="12">
      <c r="A326" s="16"/>
      <c r="B326" s="282"/>
      <c r="C326" s="283"/>
      <c r="D326" s="251" t="s">
        <v>141</v>
      </c>
      <c r="E326" s="284" t="s">
        <v>1</v>
      </c>
      <c r="F326" s="285" t="s">
        <v>340</v>
      </c>
      <c r="G326" s="283"/>
      <c r="H326" s="286">
        <v>341.5</v>
      </c>
      <c r="I326" s="287"/>
      <c r="J326" s="283"/>
      <c r="K326" s="283"/>
      <c r="L326" s="288"/>
      <c r="M326" s="289"/>
      <c r="N326" s="290"/>
      <c r="O326" s="290"/>
      <c r="P326" s="290"/>
      <c r="Q326" s="290"/>
      <c r="R326" s="290"/>
      <c r="S326" s="290"/>
      <c r="T326" s="291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92" t="s">
        <v>141</v>
      </c>
      <c r="AU326" s="292" t="s">
        <v>89</v>
      </c>
      <c r="AV326" s="16" t="s">
        <v>132</v>
      </c>
      <c r="AW326" s="16" t="s">
        <v>34</v>
      </c>
      <c r="AX326" s="16" t="s">
        <v>79</v>
      </c>
      <c r="AY326" s="292" t="s">
        <v>131</v>
      </c>
    </row>
    <row r="327" spans="1:51" s="13" customFormat="1" ht="12">
      <c r="A327" s="13"/>
      <c r="B327" s="249"/>
      <c r="C327" s="250"/>
      <c r="D327" s="251" t="s">
        <v>141</v>
      </c>
      <c r="E327" s="252" t="s">
        <v>1</v>
      </c>
      <c r="F327" s="253" t="s">
        <v>452</v>
      </c>
      <c r="G327" s="250"/>
      <c r="H327" s="252" t="s">
        <v>1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9" t="s">
        <v>141</v>
      </c>
      <c r="AU327" s="259" t="s">
        <v>89</v>
      </c>
      <c r="AV327" s="13" t="s">
        <v>87</v>
      </c>
      <c r="AW327" s="13" t="s">
        <v>34</v>
      </c>
      <c r="AX327" s="13" t="s">
        <v>79</v>
      </c>
      <c r="AY327" s="259" t="s">
        <v>131</v>
      </c>
    </row>
    <row r="328" spans="1:51" s="13" customFormat="1" ht="12">
      <c r="A328" s="13"/>
      <c r="B328" s="249"/>
      <c r="C328" s="250"/>
      <c r="D328" s="251" t="s">
        <v>141</v>
      </c>
      <c r="E328" s="252" t="s">
        <v>1</v>
      </c>
      <c r="F328" s="253" t="s">
        <v>453</v>
      </c>
      <c r="G328" s="250"/>
      <c r="H328" s="252" t="s">
        <v>1</v>
      </c>
      <c r="I328" s="254"/>
      <c r="J328" s="250"/>
      <c r="K328" s="250"/>
      <c r="L328" s="255"/>
      <c r="M328" s="256"/>
      <c r="N328" s="257"/>
      <c r="O328" s="257"/>
      <c r="P328" s="257"/>
      <c r="Q328" s="257"/>
      <c r="R328" s="257"/>
      <c r="S328" s="257"/>
      <c r="T328" s="25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9" t="s">
        <v>141</v>
      </c>
      <c r="AU328" s="259" t="s">
        <v>89</v>
      </c>
      <c r="AV328" s="13" t="s">
        <v>87</v>
      </c>
      <c r="AW328" s="13" t="s">
        <v>34</v>
      </c>
      <c r="AX328" s="13" t="s">
        <v>79</v>
      </c>
      <c r="AY328" s="259" t="s">
        <v>131</v>
      </c>
    </row>
    <row r="329" spans="1:51" s="14" customFormat="1" ht="12">
      <c r="A329" s="14"/>
      <c r="B329" s="260"/>
      <c r="C329" s="261"/>
      <c r="D329" s="251" t="s">
        <v>141</v>
      </c>
      <c r="E329" s="262" t="s">
        <v>1</v>
      </c>
      <c r="F329" s="263" t="s">
        <v>454</v>
      </c>
      <c r="G329" s="261"/>
      <c r="H329" s="264">
        <v>37.694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0" t="s">
        <v>141</v>
      </c>
      <c r="AU329" s="270" t="s">
        <v>89</v>
      </c>
      <c r="AV329" s="14" t="s">
        <v>89</v>
      </c>
      <c r="AW329" s="14" t="s">
        <v>34</v>
      </c>
      <c r="AX329" s="14" t="s">
        <v>79</v>
      </c>
      <c r="AY329" s="270" t="s">
        <v>131</v>
      </c>
    </row>
    <row r="330" spans="1:51" s="14" customFormat="1" ht="12">
      <c r="A330" s="14"/>
      <c r="B330" s="260"/>
      <c r="C330" s="261"/>
      <c r="D330" s="251" t="s">
        <v>141</v>
      </c>
      <c r="E330" s="262" t="s">
        <v>1</v>
      </c>
      <c r="F330" s="263" t="s">
        <v>455</v>
      </c>
      <c r="G330" s="261"/>
      <c r="H330" s="264">
        <v>0.806</v>
      </c>
      <c r="I330" s="265"/>
      <c r="J330" s="261"/>
      <c r="K330" s="261"/>
      <c r="L330" s="266"/>
      <c r="M330" s="267"/>
      <c r="N330" s="268"/>
      <c r="O330" s="268"/>
      <c r="P330" s="268"/>
      <c r="Q330" s="268"/>
      <c r="R330" s="268"/>
      <c r="S330" s="268"/>
      <c r="T330" s="26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0" t="s">
        <v>141</v>
      </c>
      <c r="AU330" s="270" t="s">
        <v>89</v>
      </c>
      <c r="AV330" s="14" t="s">
        <v>89</v>
      </c>
      <c r="AW330" s="14" t="s">
        <v>34</v>
      </c>
      <c r="AX330" s="14" t="s">
        <v>79</v>
      </c>
      <c r="AY330" s="270" t="s">
        <v>131</v>
      </c>
    </row>
    <row r="331" spans="1:51" s="16" customFormat="1" ht="12">
      <c r="A331" s="16"/>
      <c r="B331" s="282"/>
      <c r="C331" s="283"/>
      <c r="D331" s="251" t="s">
        <v>141</v>
      </c>
      <c r="E331" s="284" t="s">
        <v>1</v>
      </c>
      <c r="F331" s="285" t="s">
        <v>344</v>
      </c>
      <c r="G331" s="283"/>
      <c r="H331" s="286">
        <v>38.5</v>
      </c>
      <c r="I331" s="287"/>
      <c r="J331" s="283"/>
      <c r="K331" s="283"/>
      <c r="L331" s="288"/>
      <c r="M331" s="289"/>
      <c r="N331" s="290"/>
      <c r="O331" s="290"/>
      <c r="P331" s="290"/>
      <c r="Q331" s="290"/>
      <c r="R331" s="290"/>
      <c r="S331" s="290"/>
      <c r="T331" s="291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T331" s="292" t="s">
        <v>141</v>
      </c>
      <c r="AU331" s="292" t="s">
        <v>89</v>
      </c>
      <c r="AV331" s="16" t="s">
        <v>132</v>
      </c>
      <c r="AW331" s="16" t="s">
        <v>34</v>
      </c>
      <c r="AX331" s="16" t="s">
        <v>79</v>
      </c>
      <c r="AY331" s="292" t="s">
        <v>131</v>
      </c>
    </row>
    <row r="332" spans="1:51" s="15" customFormat="1" ht="12">
      <c r="A332" s="15"/>
      <c r="B332" s="271"/>
      <c r="C332" s="272"/>
      <c r="D332" s="251" t="s">
        <v>141</v>
      </c>
      <c r="E332" s="273" t="s">
        <v>1</v>
      </c>
      <c r="F332" s="274" t="s">
        <v>145</v>
      </c>
      <c r="G332" s="272"/>
      <c r="H332" s="275">
        <v>380</v>
      </c>
      <c r="I332" s="276"/>
      <c r="J332" s="272"/>
      <c r="K332" s="272"/>
      <c r="L332" s="277"/>
      <c r="M332" s="278"/>
      <c r="N332" s="279"/>
      <c r="O332" s="279"/>
      <c r="P332" s="279"/>
      <c r="Q332" s="279"/>
      <c r="R332" s="279"/>
      <c r="S332" s="279"/>
      <c r="T332" s="280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1" t="s">
        <v>141</v>
      </c>
      <c r="AU332" s="281" t="s">
        <v>89</v>
      </c>
      <c r="AV332" s="15" t="s">
        <v>139</v>
      </c>
      <c r="AW332" s="15" t="s">
        <v>34</v>
      </c>
      <c r="AX332" s="15" t="s">
        <v>87</v>
      </c>
      <c r="AY332" s="281" t="s">
        <v>131</v>
      </c>
    </row>
    <row r="333" spans="1:65" s="2" customFormat="1" ht="16.5" customHeight="1">
      <c r="A333" s="39"/>
      <c r="B333" s="40"/>
      <c r="C333" s="236" t="s">
        <v>456</v>
      </c>
      <c r="D333" s="236" t="s">
        <v>134</v>
      </c>
      <c r="E333" s="237" t="s">
        <v>457</v>
      </c>
      <c r="F333" s="238" t="s">
        <v>458</v>
      </c>
      <c r="G333" s="239" t="s">
        <v>148</v>
      </c>
      <c r="H333" s="240">
        <v>36</v>
      </c>
      <c r="I333" s="241"/>
      <c r="J333" s="242">
        <f>ROUND(I333*H333,2)</f>
        <v>0</v>
      </c>
      <c r="K333" s="238" t="s">
        <v>1</v>
      </c>
      <c r="L333" s="45"/>
      <c r="M333" s="243" t="s">
        <v>1</v>
      </c>
      <c r="N333" s="244" t="s">
        <v>44</v>
      </c>
      <c r="O333" s="92"/>
      <c r="P333" s="245">
        <f>O333*H333</f>
        <v>0</v>
      </c>
      <c r="Q333" s="245">
        <v>0.0005</v>
      </c>
      <c r="R333" s="245">
        <f>Q333*H333</f>
        <v>0.018000000000000002</v>
      </c>
      <c r="S333" s="245">
        <v>0</v>
      </c>
      <c r="T333" s="246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47" t="s">
        <v>226</v>
      </c>
      <c r="AT333" s="247" t="s">
        <v>134</v>
      </c>
      <c r="AU333" s="247" t="s">
        <v>89</v>
      </c>
      <c r="AY333" s="18" t="s">
        <v>131</v>
      </c>
      <c r="BE333" s="248">
        <f>IF(N333="základní",J333,0)</f>
        <v>0</v>
      </c>
      <c r="BF333" s="248">
        <f>IF(N333="snížená",J333,0)</f>
        <v>0</v>
      </c>
      <c r="BG333" s="248">
        <f>IF(N333="zákl. přenesená",J333,0)</f>
        <v>0</v>
      </c>
      <c r="BH333" s="248">
        <f>IF(N333="sníž. přenesená",J333,0)</f>
        <v>0</v>
      </c>
      <c r="BI333" s="248">
        <f>IF(N333="nulová",J333,0)</f>
        <v>0</v>
      </c>
      <c r="BJ333" s="18" t="s">
        <v>87</v>
      </c>
      <c r="BK333" s="248">
        <f>ROUND(I333*H333,2)</f>
        <v>0</v>
      </c>
      <c r="BL333" s="18" t="s">
        <v>226</v>
      </c>
      <c r="BM333" s="247" t="s">
        <v>459</v>
      </c>
    </row>
    <row r="334" spans="1:51" s="13" customFormat="1" ht="12">
      <c r="A334" s="13"/>
      <c r="B334" s="249"/>
      <c r="C334" s="250"/>
      <c r="D334" s="251" t="s">
        <v>141</v>
      </c>
      <c r="E334" s="252" t="s">
        <v>1</v>
      </c>
      <c r="F334" s="253" t="s">
        <v>460</v>
      </c>
      <c r="G334" s="250"/>
      <c r="H334" s="252" t="s">
        <v>1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9" t="s">
        <v>141</v>
      </c>
      <c r="AU334" s="259" t="s">
        <v>89</v>
      </c>
      <c r="AV334" s="13" t="s">
        <v>87</v>
      </c>
      <c r="AW334" s="13" t="s">
        <v>34</v>
      </c>
      <c r="AX334" s="13" t="s">
        <v>79</v>
      </c>
      <c r="AY334" s="259" t="s">
        <v>131</v>
      </c>
    </row>
    <row r="335" spans="1:51" s="13" customFormat="1" ht="12">
      <c r="A335" s="13"/>
      <c r="B335" s="249"/>
      <c r="C335" s="250"/>
      <c r="D335" s="251" t="s">
        <v>141</v>
      </c>
      <c r="E335" s="252" t="s">
        <v>1</v>
      </c>
      <c r="F335" s="253" t="s">
        <v>461</v>
      </c>
      <c r="G335" s="250"/>
      <c r="H335" s="252" t="s">
        <v>1</v>
      </c>
      <c r="I335" s="254"/>
      <c r="J335" s="250"/>
      <c r="K335" s="250"/>
      <c r="L335" s="255"/>
      <c r="M335" s="256"/>
      <c r="N335" s="257"/>
      <c r="O335" s="257"/>
      <c r="P335" s="257"/>
      <c r="Q335" s="257"/>
      <c r="R335" s="257"/>
      <c r="S335" s="257"/>
      <c r="T335" s="25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9" t="s">
        <v>141</v>
      </c>
      <c r="AU335" s="259" t="s">
        <v>89</v>
      </c>
      <c r="AV335" s="13" t="s">
        <v>87</v>
      </c>
      <c r="AW335" s="13" t="s">
        <v>34</v>
      </c>
      <c r="AX335" s="13" t="s">
        <v>79</v>
      </c>
      <c r="AY335" s="259" t="s">
        <v>131</v>
      </c>
    </row>
    <row r="336" spans="1:51" s="14" customFormat="1" ht="12">
      <c r="A336" s="14"/>
      <c r="B336" s="260"/>
      <c r="C336" s="261"/>
      <c r="D336" s="251" t="s">
        <v>141</v>
      </c>
      <c r="E336" s="262" t="s">
        <v>1</v>
      </c>
      <c r="F336" s="263" t="s">
        <v>462</v>
      </c>
      <c r="G336" s="261"/>
      <c r="H336" s="264">
        <v>34.38</v>
      </c>
      <c r="I336" s="265"/>
      <c r="J336" s="261"/>
      <c r="K336" s="261"/>
      <c r="L336" s="266"/>
      <c r="M336" s="267"/>
      <c r="N336" s="268"/>
      <c r="O336" s="268"/>
      <c r="P336" s="268"/>
      <c r="Q336" s="268"/>
      <c r="R336" s="268"/>
      <c r="S336" s="268"/>
      <c r="T336" s="26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0" t="s">
        <v>141</v>
      </c>
      <c r="AU336" s="270" t="s">
        <v>89</v>
      </c>
      <c r="AV336" s="14" t="s">
        <v>89</v>
      </c>
      <c r="AW336" s="14" t="s">
        <v>34</v>
      </c>
      <c r="AX336" s="14" t="s">
        <v>79</v>
      </c>
      <c r="AY336" s="270" t="s">
        <v>131</v>
      </c>
    </row>
    <row r="337" spans="1:51" s="14" customFormat="1" ht="12">
      <c r="A337" s="14"/>
      <c r="B337" s="260"/>
      <c r="C337" s="261"/>
      <c r="D337" s="251" t="s">
        <v>141</v>
      </c>
      <c r="E337" s="262" t="s">
        <v>1</v>
      </c>
      <c r="F337" s="263" t="s">
        <v>463</v>
      </c>
      <c r="G337" s="261"/>
      <c r="H337" s="264">
        <v>1.62</v>
      </c>
      <c r="I337" s="265"/>
      <c r="J337" s="261"/>
      <c r="K337" s="261"/>
      <c r="L337" s="266"/>
      <c r="M337" s="267"/>
      <c r="N337" s="268"/>
      <c r="O337" s="268"/>
      <c r="P337" s="268"/>
      <c r="Q337" s="268"/>
      <c r="R337" s="268"/>
      <c r="S337" s="268"/>
      <c r="T337" s="269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0" t="s">
        <v>141</v>
      </c>
      <c r="AU337" s="270" t="s">
        <v>89</v>
      </c>
      <c r="AV337" s="14" t="s">
        <v>89</v>
      </c>
      <c r="AW337" s="14" t="s">
        <v>34</v>
      </c>
      <c r="AX337" s="14" t="s">
        <v>79</v>
      </c>
      <c r="AY337" s="270" t="s">
        <v>131</v>
      </c>
    </row>
    <row r="338" spans="1:51" s="15" customFormat="1" ht="12">
      <c r="A338" s="15"/>
      <c r="B338" s="271"/>
      <c r="C338" s="272"/>
      <c r="D338" s="251" t="s">
        <v>141</v>
      </c>
      <c r="E338" s="273" t="s">
        <v>1</v>
      </c>
      <c r="F338" s="274" t="s">
        <v>145</v>
      </c>
      <c r="G338" s="272"/>
      <c r="H338" s="275">
        <v>36</v>
      </c>
      <c r="I338" s="276"/>
      <c r="J338" s="272"/>
      <c r="K338" s="272"/>
      <c r="L338" s="277"/>
      <c r="M338" s="278"/>
      <c r="N338" s="279"/>
      <c r="O338" s="279"/>
      <c r="P338" s="279"/>
      <c r="Q338" s="279"/>
      <c r="R338" s="279"/>
      <c r="S338" s="279"/>
      <c r="T338" s="280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81" t="s">
        <v>141</v>
      </c>
      <c r="AU338" s="281" t="s">
        <v>89</v>
      </c>
      <c r="AV338" s="15" t="s">
        <v>139</v>
      </c>
      <c r="AW338" s="15" t="s">
        <v>34</v>
      </c>
      <c r="AX338" s="15" t="s">
        <v>87</v>
      </c>
      <c r="AY338" s="281" t="s">
        <v>131</v>
      </c>
    </row>
    <row r="339" spans="1:65" s="2" customFormat="1" ht="24" customHeight="1">
      <c r="A339" s="39"/>
      <c r="B339" s="40"/>
      <c r="C339" s="293" t="s">
        <v>464</v>
      </c>
      <c r="D339" s="293" t="s">
        <v>424</v>
      </c>
      <c r="E339" s="294" t="s">
        <v>465</v>
      </c>
      <c r="F339" s="295" t="s">
        <v>466</v>
      </c>
      <c r="G339" s="296" t="s">
        <v>148</v>
      </c>
      <c r="H339" s="297">
        <v>574</v>
      </c>
      <c r="I339" s="298"/>
      <c r="J339" s="299">
        <f>ROUND(I339*H339,2)</f>
        <v>0</v>
      </c>
      <c r="K339" s="295" t="s">
        <v>1</v>
      </c>
      <c r="L339" s="300"/>
      <c r="M339" s="301" t="s">
        <v>1</v>
      </c>
      <c r="N339" s="302" t="s">
        <v>44</v>
      </c>
      <c r="O339" s="92"/>
      <c r="P339" s="245">
        <f>O339*H339</f>
        <v>0</v>
      </c>
      <c r="Q339" s="245">
        <v>0.0019</v>
      </c>
      <c r="R339" s="245">
        <f>Q339*H339</f>
        <v>1.0906</v>
      </c>
      <c r="S339" s="245">
        <v>0</v>
      </c>
      <c r="T339" s="246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7" t="s">
        <v>319</v>
      </c>
      <c r="AT339" s="247" t="s">
        <v>424</v>
      </c>
      <c r="AU339" s="247" t="s">
        <v>89</v>
      </c>
      <c r="AY339" s="18" t="s">
        <v>131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18" t="s">
        <v>87</v>
      </c>
      <c r="BK339" s="248">
        <f>ROUND(I339*H339,2)</f>
        <v>0</v>
      </c>
      <c r="BL339" s="18" t="s">
        <v>226</v>
      </c>
      <c r="BM339" s="247" t="s">
        <v>467</v>
      </c>
    </row>
    <row r="340" spans="1:51" s="13" customFormat="1" ht="12">
      <c r="A340" s="13"/>
      <c r="B340" s="249"/>
      <c r="C340" s="250"/>
      <c r="D340" s="251" t="s">
        <v>141</v>
      </c>
      <c r="E340" s="252" t="s">
        <v>1</v>
      </c>
      <c r="F340" s="253" t="s">
        <v>468</v>
      </c>
      <c r="G340" s="250"/>
      <c r="H340" s="252" t="s">
        <v>1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9" t="s">
        <v>141</v>
      </c>
      <c r="AU340" s="259" t="s">
        <v>89</v>
      </c>
      <c r="AV340" s="13" t="s">
        <v>87</v>
      </c>
      <c r="AW340" s="13" t="s">
        <v>34</v>
      </c>
      <c r="AX340" s="13" t="s">
        <v>79</v>
      </c>
      <c r="AY340" s="259" t="s">
        <v>131</v>
      </c>
    </row>
    <row r="341" spans="1:51" s="13" customFormat="1" ht="12">
      <c r="A341" s="13"/>
      <c r="B341" s="249"/>
      <c r="C341" s="250"/>
      <c r="D341" s="251" t="s">
        <v>141</v>
      </c>
      <c r="E341" s="252" t="s">
        <v>1</v>
      </c>
      <c r="F341" s="253" t="s">
        <v>469</v>
      </c>
      <c r="G341" s="250"/>
      <c r="H341" s="252" t="s">
        <v>1</v>
      </c>
      <c r="I341" s="254"/>
      <c r="J341" s="250"/>
      <c r="K341" s="250"/>
      <c r="L341" s="255"/>
      <c r="M341" s="256"/>
      <c r="N341" s="257"/>
      <c r="O341" s="257"/>
      <c r="P341" s="257"/>
      <c r="Q341" s="257"/>
      <c r="R341" s="257"/>
      <c r="S341" s="257"/>
      <c r="T341" s="25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9" t="s">
        <v>141</v>
      </c>
      <c r="AU341" s="259" t="s">
        <v>89</v>
      </c>
      <c r="AV341" s="13" t="s">
        <v>87</v>
      </c>
      <c r="AW341" s="13" t="s">
        <v>34</v>
      </c>
      <c r="AX341" s="13" t="s">
        <v>79</v>
      </c>
      <c r="AY341" s="259" t="s">
        <v>131</v>
      </c>
    </row>
    <row r="342" spans="1:51" s="14" customFormat="1" ht="12">
      <c r="A342" s="14"/>
      <c r="B342" s="260"/>
      <c r="C342" s="261"/>
      <c r="D342" s="251" t="s">
        <v>141</v>
      </c>
      <c r="E342" s="262" t="s">
        <v>1</v>
      </c>
      <c r="F342" s="263" t="s">
        <v>470</v>
      </c>
      <c r="G342" s="261"/>
      <c r="H342" s="264">
        <v>456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0" t="s">
        <v>141</v>
      </c>
      <c r="AU342" s="270" t="s">
        <v>89</v>
      </c>
      <c r="AV342" s="14" t="s">
        <v>89</v>
      </c>
      <c r="AW342" s="14" t="s">
        <v>34</v>
      </c>
      <c r="AX342" s="14" t="s">
        <v>79</v>
      </c>
      <c r="AY342" s="270" t="s">
        <v>131</v>
      </c>
    </row>
    <row r="343" spans="1:51" s="13" customFormat="1" ht="12">
      <c r="A343" s="13"/>
      <c r="B343" s="249"/>
      <c r="C343" s="250"/>
      <c r="D343" s="251" t="s">
        <v>141</v>
      </c>
      <c r="E343" s="252" t="s">
        <v>1</v>
      </c>
      <c r="F343" s="253" t="s">
        <v>471</v>
      </c>
      <c r="G343" s="250"/>
      <c r="H343" s="252" t="s">
        <v>1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9" t="s">
        <v>141</v>
      </c>
      <c r="AU343" s="259" t="s">
        <v>89</v>
      </c>
      <c r="AV343" s="13" t="s">
        <v>87</v>
      </c>
      <c r="AW343" s="13" t="s">
        <v>34</v>
      </c>
      <c r="AX343" s="13" t="s">
        <v>79</v>
      </c>
      <c r="AY343" s="259" t="s">
        <v>131</v>
      </c>
    </row>
    <row r="344" spans="1:51" s="14" customFormat="1" ht="12">
      <c r="A344" s="14"/>
      <c r="B344" s="260"/>
      <c r="C344" s="261"/>
      <c r="D344" s="251" t="s">
        <v>141</v>
      </c>
      <c r="E344" s="262" t="s">
        <v>1</v>
      </c>
      <c r="F344" s="263" t="s">
        <v>472</v>
      </c>
      <c r="G344" s="261"/>
      <c r="H344" s="264">
        <v>9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0" t="s">
        <v>141</v>
      </c>
      <c r="AU344" s="270" t="s">
        <v>89</v>
      </c>
      <c r="AV344" s="14" t="s">
        <v>89</v>
      </c>
      <c r="AW344" s="14" t="s">
        <v>34</v>
      </c>
      <c r="AX344" s="14" t="s">
        <v>79</v>
      </c>
      <c r="AY344" s="270" t="s">
        <v>131</v>
      </c>
    </row>
    <row r="345" spans="1:51" s="13" customFormat="1" ht="12">
      <c r="A345" s="13"/>
      <c r="B345" s="249"/>
      <c r="C345" s="250"/>
      <c r="D345" s="251" t="s">
        <v>141</v>
      </c>
      <c r="E345" s="252" t="s">
        <v>1</v>
      </c>
      <c r="F345" s="253" t="s">
        <v>473</v>
      </c>
      <c r="G345" s="250"/>
      <c r="H345" s="252" t="s">
        <v>1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9" t="s">
        <v>141</v>
      </c>
      <c r="AU345" s="259" t="s">
        <v>89</v>
      </c>
      <c r="AV345" s="13" t="s">
        <v>87</v>
      </c>
      <c r="AW345" s="13" t="s">
        <v>34</v>
      </c>
      <c r="AX345" s="13" t="s">
        <v>79</v>
      </c>
      <c r="AY345" s="259" t="s">
        <v>131</v>
      </c>
    </row>
    <row r="346" spans="1:51" s="14" customFormat="1" ht="12">
      <c r="A346" s="14"/>
      <c r="B346" s="260"/>
      <c r="C346" s="261"/>
      <c r="D346" s="251" t="s">
        <v>141</v>
      </c>
      <c r="E346" s="262" t="s">
        <v>1</v>
      </c>
      <c r="F346" s="263" t="s">
        <v>474</v>
      </c>
      <c r="G346" s="261"/>
      <c r="H346" s="264">
        <v>79</v>
      </c>
      <c r="I346" s="265"/>
      <c r="J346" s="261"/>
      <c r="K346" s="261"/>
      <c r="L346" s="266"/>
      <c r="M346" s="267"/>
      <c r="N346" s="268"/>
      <c r="O346" s="268"/>
      <c r="P346" s="268"/>
      <c r="Q346" s="268"/>
      <c r="R346" s="268"/>
      <c r="S346" s="268"/>
      <c r="T346" s="26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0" t="s">
        <v>141</v>
      </c>
      <c r="AU346" s="270" t="s">
        <v>89</v>
      </c>
      <c r="AV346" s="14" t="s">
        <v>89</v>
      </c>
      <c r="AW346" s="14" t="s">
        <v>34</v>
      </c>
      <c r="AX346" s="14" t="s">
        <v>79</v>
      </c>
      <c r="AY346" s="270" t="s">
        <v>131</v>
      </c>
    </row>
    <row r="347" spans="1:51" s="13" customFormat="1" ht="12">
      <c r="A347" s="13"/>
      <c r="B347" s="249"/>
      <c r="C347" s="250"/>
      <c r="D347" s="251" t="s">
        <v>141</v>
      </c>
      <c r="E347" s="252" t="s">
        <v>1</v>
      </c>
      <c r="F347" s="253" t="s">
        <v>475</v>
      </c>
      <c r="G347" s="250"/>
      <c r="H347" s="252" t="s">
        <v>1</v>
      </c>
      <c r="I347" s="254"/>
      <c r="J347" s="250"/>
      <c r="K347" s="250"/>
      <c r="L347" s="255"/>
      <c r="M347" s="256"/>
      <c r="N347" s="257"/>
      <c r="O347" s="257"/>
      <c r="P347" s="257"/>
      <c r="Q347" s="257"/>
      <c r="R347" s="257"/>
      <c r="S347" s="257"/>
      <c r="T347" s="25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9" t="s">
        <v>141</v>
      </c>
      <c r="AU347" s="259" t="s">
        <v>89</v>
      </c>
      <c r="AV347" s="13" t="s">
        <v>87</v>
      </c>
      <c r="AW347" s="13" t="s">
        <v>34</v>
      </c>
      <c r="AX347" s="13" t="s">
        <v>79</v>
      </c>
      <c r="AY347" s="259" t="s">
        <v>131</v>
      </c>
    </row>
    <row r="348" spans="1:51" s="14" customFormat="1" ht="12">
      <c r="A348" s="14"/>
      <c r="B348" s="260"/>
      <c r="C348" s="261"/>
      <c r="D348" s="251" t="s">
        <v>141</v>
      </c>
      <c r="E348" s="262" t="s">
        <v>1</v>
      </c>
      <c r="F348" s="263" t="s">
        <v>476</v>
      </c>
      <c r="G348" s="261"/>
      <c r="H348" s="264">
        <v>30</v>
      </c>
      <c r="I348" s="265"/>
      <c r="J348" s="261"/>
      <c r="K348" s="261"/>
      <c r="L348" s="266"/>
      <c r="M348" s="267"/>
      <c r="N348" s="268"/>
      <c r="O348" s="268"/>
      <c r="P348" s="268"/>
      <c r="Q348" s="268"/>
      <c r="R348" s="268"/>
      <c r="S348" s="268"/>
      <c r="T348" s="26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0" t="s">
        <v>141</v>
      </c>
      <c r="AU348" s="270" t="s">
        <v>89</v>
      </c>
      <c r="AV348" s="14" t="s">
        <v>89</v>
      </c>
      <c r="AW348" s="14" t="s">
        <v>34</v>
      </c>
      <c r="AX348" s="14" t="s">
        <v>79</v>
      </c>
      <c r="AY348" s="270" t="s">
        <v>131</v>
      </c>
    </row>
    <row r="349" spans="1:51" s="15" customFormat="1" ht="12">
      <c r="A349" s="15"/>
      <c r="B349" s="271"/>
      <c r="C349" s="272"/>
      <c r="D349" s="251" t="s">
        <v>141</v>
      </c>
      <c r="E349" s="273" t="s">
        <v>1</v>
      </c>
      <c r="F349" s="274" t="s">
        <v>145</v>
      </c>
      <c r="G349" s="272"/>
      <c r="H349" s="275">
        <v>574</v>
      </c>
      <c r="I349" s="276"/>
      <c r="J349" s="272"/>
      <c r="K349" s="272"/>
      <c r="L349" s="277"/>
      <c r="M349" s="278"/>
      <c r="N349" s="279"/>
      <c r="O349" s="279"/>
      <c r="P349" s="279"/>
      <c r="Q349" s="279"/>
      <c r="R349" s="279"/>
      <c r="S349" s="279"/>
      <c r="T349" s="280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81" t="s">
        <v>141</v>
      </c>
      <c r="AU349" s="281" t="s">
        <v>89</v>
      </c>
      <c r="AV349" s="15" t="s">
        <v>139</v>
      </c>
      <c r="AW349" s="15" t="s">
        <v>34</v>
      </c>
      <c r="AX349" s="15" t="s">
        <v>87</v>
      </c>
      <c r="AY349" s="281" t="s">
        <v>131</v>
      </c>
    </row>
    <row r="350" spans="1:65" s="2" customFormat="1" ht="16.5" customHeight="1">
      <c r="A350" s="39"/>
      <c r="B350" s="40"/>
      <c r="C350" s="236" t="s">
        <v>477</v>
      </c>
      <c r="D350" s="236" t="s">
        <v>134</v>
      </c>
      <c r="E350" s="237" t="s">
        <v>478</v>
      </c>
      <c r="F350" s="238" t="s">
        <v>479</v>
      </c>
      <c r="G350" s="239" t="s">
        <v>361</v>
      </c>
      <c r="H350" s="240">
        <v>555</v>
      </c>
      <c r="I350" s="241"/>
      <c r="J350" s="242">
        <f>ROUND(I350*H350,2)</f>
        <v>0</v>
      </c>
      <c r="K350" s="238" t="s">
        <v>138</v>
      </c>
      <c r="L350" s="45"/>
      <c r="M350" s="243" t="s">
        <v>1</v>
      </c>
      <c r="N350" s="244" t="s">
        <v>44</v>
      </c>
      <c r="O350" s="92"/>
      <c r="P350" s="245">
        <f>O350*H350</f>
        <v>0</v>
      </c>
      <c r="Q350" s="245">
        <v>0</v>
      </c>
      <c r="R350" s="245">
        <f>Q350*H350</f>
        <v>0</v>
      </c>
      <c r="S350" s="245">
        <v>0</v>
      </c>
      <c r="T350" s="246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7" t="s">
        <v>226</v>
      </c>
      <c r="AT350" s="247" t="s">
        <v>134</v>
      </c>
      <c r="AU350" s="247" t="s">
        <v>89</v>
      </c>
      <c r="AY350" s="18" t="s">
        <v>131</v>
      </c>
      <c r="BE350" s="248">
        <f>IF(N350="základní",J350,0)</f>
        <v>0</v>
      </c>
      <c r="BF350" s="248">
        <f>IF(N350="snížená",J350,0)</f>
        <v>0</v>
      </c>
      <c r="BG350" s="248">
        <f>IF(N350="zákl. přenesená",J350,0)</f>
        <v>0</v>
      </c>
      <c r="BH350" s="248">
        <f>IF(N350="sníž. přenesená",J350,0)</f>
        <v>0</v>
      </c>
      <c r="BI350" s="248">
        <f>IF(N350="nulová",J350,0)</f>
        <v>0</v>
      </c>
      <c r="BJ350" s="18" t="s">
        <v>87</v>
      </c>
      <c r="BK350" s="248">
        <f>ROUND(I350*H350,2)</f>
        <v>0</v>
      </c>
      <c r="BL350" s="18" t="s">
        <v>226</v>
      </c>
      <c r="BM350" s="247" t="s">
        <v>480</v>
      </c>
    </row>
    <row r="351" spans="1:65" s="2" customFormat="1" ht="16.5" customHeight="1">
      <c r="A351" s="39"/>
      <c r="B351" s="40"/>
      <c r="C351" s="236" t="s">
        <v>481</v>
      </c>
      <c r="D351" s="236" t="s">
        <v>134</v>
      </c>
      <c r="E351" s="237" t="s">
        <v>482</v>
      </c>
      <c r="F351" s="238" t="s">
        <v>483</v>
      </c>
      <c r="G351" s="239" t="s">
        <v>361</v>
      </c>
      <c r="H351" s="240">
        <v>655</v>
      </c>
      <c r="I351" s="241"/>
      <c r="J351" s="242">
        <f>ROUND(I351*H351,2)</f>
        <v>0</v>
      </c>
      <c r="K351" s="238" t="s">
        <v>138</v>
      </c>
      <c r="L351" s="45"/>
      <c r="M351" s="243" t="s">
        <v>1</v>
      </c>
      <c r="N351" s="244" t="s">
        <v>44</v>
      </c>
      <c r="O351" s="92"/>
      <c r="P351" s="245">
        <f>O351*H351</f>
        <v>0</v>
      </c>
      <c r="Q351" s="245">
        <v>0</v>
      </c>
      <c r="R351" s="245">
        <f>Q351*H351</f>
        <v>0</v>
      </c>
      <c r="S351" s="245">
        <v>0</v>
      </c>
      <c r="T351" s="24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7" t="s">
        <v>226</v>
      </c>
      <c r="AT351" s="247" t="s">
        <v>134</v>
      </c>
      <c r="AU351" s="247" t="s">
        <v>89</v>
      </c>
      <c r="AY351" s="18" t="s">
        <v>131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8" t="s">
        <v>87</v>
      </c>
      <c r="BK351" s="248">
        <f>ROUND(I351*H351,2)</f>
        <v>0</v>
      </c>
      <c r="BL351" s="18" t="s">
        <v>226</v>
      </c>
      <c r="BM351" s="247" t="s">
        <v>484</v>
      </c>
    </row>
    <row r="352" spans="1:51" s="13" customFormat="1" ht="12">
      <c r="A352" s="13"/>
      <c r="B352" s="249"/>
      <c r="C352" s="250"/>
      <c r="D352" s="251" t="s">
        <v>141</v>
      </c>
      <c r="E352" s="252" t="s">
        <v>1</v>
      </c>
      <c r="F352" s="253" t="s">
        <v>485</v>
      </c>
      <c r="G352" s="250"/>
      <c r="H352" s="252" t="s">
        <v>1</v>
      </c>
      <c r="I352" s="254"/>
      <c r="J352" s="250"/>
      <c r="K352" s="250"/>
      <c r="L352" s="255"/>
      <c r="M352" s="256"/>
      <c r="N352" s="257"/>
      <c r="O352" s="257"/>
      <c r="P352" s="257"/>
      <c r="Q352" s="257"/>
      <c r="R352" s="257"/>
      <c r="S352" s="257"/>
      <c r="T352" s="25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9" t="s">
        <v>141</v>
      </c>
      <c r="AU352" s="259" t="s">
        <v>89</v>
      </c>
      <c r="AV352" s="13" t="s">
        <v>87</v>
      </c>
      <c r="AW352" s="13" t="s">
        <v>34</v>
      </c>
      <c r="AX352" s="13" t="s">
        <v>79</v>
      </c>
      <c r="AY352" s="259" t="s">
        <v>131</v>
      </c>
    </row>
    <row r="353" spans="1:51" s="14" customFormat="1" ht="12">
      <c r="A353" s="14"/>
      <c r="B353" s="260"/>
      <c r="C353" s="261"/>
      <c r="D353" s="251" t="s">
        <v>141</v>
      </c>
      <c r="E353" s="262" t="s">
        <v>1</v>
      </c>
      <c r="F353" s="263" t="s">
        <v>486</v>
      </c>
      <c r="G353" s="261"/>
      <c r="H353" s="264">
        <v>555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0" t="s">
        <v>141</v>
      </c>
      <c r="AU353" s="270" t="s">
        <v>89</v>
      </c>
      <c r="AV353" s="14" t="s">
        <v>89</v>
      </c>
      <c r="AW353" s="14" t="s">
        <v>34</v>
      </c>
      <c r="AX353" s="14" t="s">
        <v>79</v>
      </c>
      <c r="AY353" s="270" t="s">
        <v>131</v>
      </c>
    </row>
    <row r="354" spans="1:51" s="13" customFormat="1" ht="12">
      <c r="A354" s="13"/>
      <c r="B354" s="249"/>
      <c r="C354" s="250"/>
      <c r="D354" s="251" t="s">
        <v>141</v>
      </c>
      <c r="E354" s="252" t="s">
        <v>1</v>
      </c>
      <c r="F354" s="253" t="s">
        <v>487</v>
      </c>
      <c r="G354" s="250"/>
      <c r="H354" s="252" t="s">
        <v>1</v>
      </c>
      <c r="I354" s="254"/>
      <c r="J354" s="250"/>
      <c r="K354" s="250"/>
      <c r="L354" s="255"/>
      <c r="M354" s="256"/>
      <c r="N354" s="257"/>
      <c r="O354" s="257"/>
      <c r="P354" s="257"/>
      <c r="Q354" s="257"/>
      <c r="R354" s="257"/>
      <c r="S354" s="257"/>
      <c r="T354" s="25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9" t="s">
        <v>141</v>
      </c>
      <c r="AU354" s="259" t="s">
        <v>89</v>
      </c>
      <c r="AV354" s="13" t="s">
        <v>87</v>
      </c>
      <c r="AW354" s="13" t="s">
        <v>34</v>
      </c>
      <c r="AX354" s="13" t="s">
        <v>79</v>
      </c>
      <c r="AY354" s="259" t="s">
        <v>131</v>
      </c>
    </row>
    <row r="355" spans="1:51" s="14" customFormat="1" ht="12">
      <c r="A355" s="14"/>
      <c r="B355" s="260"/>
      <c r="C355" s="261"/>
      <c r="D355" s="251" t="s">
        <v>141</v>
      </c>
      <c r="E355" s="262" t="s">
        <v>1</v>
      </c>
      <c r="F355" s="263" t="s">
        <v>488</v>
      </c>
      <c r="G355" s="261"/>
      <c r="H355" s="264">
        <v>100</v>
      </c>
      <c r="I355" s="265"/>
      <c r="J355" s="261"/>
      <c r="K355" s="261"/>
      <c r="L355" s="266"/>
      <c r="M355" s="267"/>
      <c r="N355" s="268"/>
      <c r="O355" s="268"/>
      <c r="P355" s="268"/>
      <c r="Q355" s="268"/>
      <c r="R355" s="268"/>
      <c r="S355" s="268"/>
      <c r="T355" s="26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0" t="s">
        <v>141</v>
      </c>
      <c r="AU355" s="270" t="s">
        <v>89</v>
      </c>
      <c r="AV355" s="14" t="s">
        <v>89</v>
      </c>
      <c r="AW355" s="14" t="s">
        <v>34</v>
      </c>
      <c r="AX355" s="14" t="s">
        <v>79</v>
      </c>
      <c r="AY355" s="270" t="s">
        <v>131</v>
      </c>
    </row>
    <row r="356" spans="1:51" s="15" customFormat="1" ht="12">
      <c r="A356" s="15"/>
      <c r="B356" s="271"/>
      <c r="C356" s="272"/>
      <c r="D356" s="251" t="s">
        <v>141</v>
      </c>
      <c r="E356" s="273" t="s">
        <v>1</v>
      </c>
      <c r="F356" s="274" t="s">
        <v>145</v>
      </c>
      <c r="G356" s="272"/>
      <c r="H356" s="275">
        <v>655</v>
      </c>
      <c r="I356" s="276"/>
      <c r="J356" s="272"/>
      <c r="K356" s="272"/>
      <c r="L356" s="277"/>
      <c r="M356" s="278"/>
      <c r="N356" s="279"/>
      <c r="O356" s="279"/>
      <c r="P356" s="279"/>
      <c r="Q356" s="279"/>
      <c r="R356" s="279"/>
      <c r="S356" s="279"/>
      <c r="T356" s="280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81" t="s">
        <v>141</v>
      </c>
      <c r="AU356" s="281" t="s">
        <v>89</v>
      </c>
      <c r="AV356" s="15" t="s">
        <v>139</v>
      </c>
      <c r="AW356" s="15" t="s">
        <v>34</v>
      </c>
      <c r="AX356" s="15" t="s">
        <v>87</v>
      </c>
      <c r="AY356" s="281" t="s">
        <v>131</v>
      </c>
    </row>
    <row r="357" spans="1:65" s="2" customFormat="1" ht="16.5" customHeight="1">
      <c r="A357" s="39"/>
      <c r="B357" s="40"/>
      <c r="C357" s="236" t="s">
        <v>489</v>
      </c>
      <c r="D357" s="236" t="s">
        <v>134</v>
      </c>
      <c r="E357" s="237" t="s">
        <v>490</v>
      </c>
      <c r="F357" s="238" t="s">
        <v>491</v>
      </c>
      <c r="G357" s="239" t="s">
        <v>183</v>
      </c>
      <c r="H357" s="240">
        <v>2496</v>
      </c>
      <c r="I357" s="241"/>
      <c r="J357" s="242">
        <f>ROUND(I357*H357,2)</f>
        <v>0</v>
      </c>
      <c r="K357" s="238" t="s">
        <v>138</v>
      </c>
      <c r="L357" s="45"/>
      <c r="M357" s="243" t="s">
        <v>1</v>
      </c>
      <c r="N357" s="244" t="s">
        <v>44</v>
      </c>
      <c r="O357" s="92"/>
      <c r="P357" s="245">
        <f>O357*H357</f>
        <v>0</v>
      </c>
      <c r="Q357" s="245">
        <v>0</v>
      </c>
      <c r="R357" s="245">
        <f>Q357*H357</f>
        <v>0</v>
      </c>
      <c r="S357" s="245">
        <v>0</v>
      </c>
      <c r="T357" s="246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7" t="s">
        <v>226</v>
      </c>
      <c r="AT357" s="247" t="s">
        <v>134</v>
      </c>
      <c r="AU357" s="247" t="s">
        <v>89</v>
      </c>
      <c r="AY357" s="18" t="s">
        <v>131</v>
      </c>
      <c r="BE357" s="248">
        <f>IF(N357="základní",J357,0)</f>
        <v>0</v>
      </c>
      <c r="BF357" s="248">
        <f>IF(N357="snížená",J357,0)</f>
        <v>0</v>
      </c>
      <c r="BG357" s="248">
        <f>IF(N357="zákl. přenesená",J357,0)</f>
        <v>0</v>
      </c>
      <c r="BH357" s="248">
        <f>IF(N357="sníž. přenesená",J357,0)</f>
        <v>0</v>
      </c>
      <c r="BI357" s="248">
        <f>IF(N357="nulová",J357,0)</f>
        <v>0</v>
      </c>
      <c r="BJ357" s="18" t="s">
        <v>87</v>
      </c>
      <c r="BK357" s="248">
        <f>ROUND(I357*H357,2)</f>
        <v>0</v>
      </c>
      <c r="BL357" s="18" t="s">
        <v>226</v>
      </c>
      <c r="BM357" s="247" t="s">
        <v>492</v>
      </c>
    </row>
    <row r="358" spans="1:51" s="14" customFormat="1" ht="12">
      <c r="A358" s="14"/>
      <c r="B358" s="260"/>
      <c r="C358" s="261"/>
      <c r="D358" s="251" t="s">
        <v>141</v>
      </c>
      <c r="E358" s="262" t="s">
        <v>1</v>
      </c>
      <c r="F358" s="263" t="s">
        <v>493</v>
      </c>
      <c r="G358" s="261"/>
      <c r="H358" s="264">
        <v>2496</v>
      </c>
      <c r="I358" s="265"/>
      <c r="J358" s="261"/>
      <c r="K358" s="261"/>
      <c r="L358" s="266"/>
      <c r="M358" s="267"/>
      <c r="N358" s="268"/>
      <c r="O358" s="268"/>
      <c r="P358" s="268"/>
      <c r="Q358" s="268"/>
      <c r="R358" s="268"/>
      <c r="S358" s="268"/>
      <c r="T358" s="26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0" t="s">
        <v>141</v>
      </c>
      <c r="AU358" s="270" t="s">
        <v>89</v>
      </c>
      <c r="AV358" s="14" t="s">
        <v>89</v>
      </c>
      <c r="AW358" s="14" t="s">
        <v>34</v>
      </c>
      <c r="AX358" s="14" t="s">
        <v>87</v>
      </c>
      <c r="AY358" s="270" t="s">
        <v>131</v>
      </c>
    </row>
    <row r="359" spans="1:65" s="2" customFormat="1" ht="24" customHeight="1">
      <c r="A359" s="39"/>
      <c r="B359" s="40"/>
      <c r="C359" s="236" t="s">
        <v>494</v>
      </c>
      <c r="D359" s="236" t="s">
        <v>134</v>
      </c>
      <c r="E359" s="237" t="s">
        <v>495</v>
      </c>
      <c r="F359" s="238" t="s">
        <v>496</v>
      </c>
      <c r="G359" s="239" t="s">
        <v>183</v>
      </c>
      <c r="H359" s="240">
        <v>2049</v>
      </c>
      <c r="I359" s="241"/>
      <c r="J359" s="242">
        <f>ROUND(I359*H359,2)</f>
        <v>0</v>
      </c>
      <c r="K359" s="238" t="s">
        <v>1</v>
      </c>
      <c r="L359" s="45"/>
      <c r="M359" s="243" t="s">
        <v>1</v>
      </c>
      <c r="N359" s="244" t="s">
        <v>44</v>
      </c>
      <c r="O359" s="92"/>
      <c r="P359" s="245">
        <f>O359*H359</f>
        <v>0</v>
      </c>
      <c r="Q359" s="245">
        <v>0</v>
      </c>
      <c r="R359" s="245">
        <f>Q359*H359</f>
        <v>0</v>
      </c>
      <c r="S359" s="245">
        <v>0</v>
      </c>
      <c r="T359" s="246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7" t="s">
        <v>226</v>
      </c>
      <c r="AT359" s="247" t="s">
        <v>134</v>
      </c>
      <c r="AU359" s="247" t="s">
        <v>89</v>
      </c>
      <c r="AY359" s="18" t="s">
        <v>131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18" t="s">
        <v>87</v>
      </c>
      <c r="BK359" s="248">
        <f>ROUND(I359*H359,2)</f>
        <v>0</v>
      </c>
      <c r="BL359" s="18" t="s">
        <v>226</v>
      </c>
      <c r="BM359" s="247" t="s">
        <v>497</v>
      </c>
    </row>
    <row r="360" spans="1:51" s="13" customFormat="1" ht="12">
      <c r="A360" s="13"/>
      <c r="B360" s="249"/>
      <c r="C360" s="250"/>
      <c r="D360" s="251" t="s">
        <v>141</v>
      </c>
      <c r="E360" s="252" t="s">
        <v>1</v>
      </c>
      <c r="F360" s="253" t="s">
        <v>498</v>
      </c>
      <c r="G360" s="250"/>
      <c r="H360" s="252" t="s">
        <v>1</v>
      </c>
      <c r="I360" s="254"/>
      <c r="J360" s="250"/>
      <c r="K360" s="250"/>
      <c r="L360" s="255"/>
      <c r="M360" s="256"/>
      <c r="N360" s="257"/>
      <c r="O360" s="257"/>
      <c r="P360" s="257"/>
      <c r="Q360" s="257"/>
      <c r="R360" s="257"/>
      <c r="S360" s="257"/>
      <c r="T360" s="25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9" t="s">
        <v>141</v>
      </c>
      <c r="AU360" s="259" t="s">
        <v>89</v>
      </c>
      <c r="AV360" s="13" t="s">
        <v>87</v>
      </c>
      <c r="AW360" s="13" t="s">
        <v>34</v>
      </c>
      <c r="AX360" s="13" t="s">
        <v>79</v>
      </c>
      <c r="AY360" s="259" t="s">
        <v>131</v>
      </c>
    </row>
    <row r="361" spans="1:51" s="13" customFormat="1" ht="12">
      <c r="A361" s="13"/>
      <c r="B361" s="249"/>
      <c r="C361" s="250"/>
      <c r="D361" s="251" t="s">
        <v>141</v>
      </c>
      <c r="E361" s="252" t="s">
        <v>1</v>
      </c>
      <c r="F361" s="253" t="s">
        <v>499</v>
      </c>
      <c r="G361" s="250"/>
      <c r="H361" s="252" t="s">
        <v>1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9" t="s">
        <v>141</v>
      </c>
      <c r="AU361" s="259" t="s">
        <v>89</v>
      </c>
      <c r="AV361" s="13" t="s">
        <v>87</v>
      </c>
      <c r="AW361" s="13" t="s">
        <v>34</v>
      </c>
      <c r="AX361" s="13" t="s">
        <v>79</v>
      </c>
      <c r="AY361" s="259" t="s">
        <v>131</v>
      </c>
    </row>
    <row r="362" spans="1:51" s="14" customFormat="1" ht="12">
      <c r="A362" s="14"/>
      <c r="B362" s="260"/>
      <c r="C362" s="261"/>
      <c r="D362" s="251" t="s">
        <v>141</v>
      </c>
      <c r="E362" s="262" t="s">
        <v>1</v>
      </c>
      <c r="F362" s="263" t="s">
        <v>500</v>
      </c>
      <c r="G362" s="261"/>
      <c r="H362" s="264">
        <v>2049</v>
      </c>
      <c r="I362" s="265"/>
      <c r="J362" s="261"/>
      <c r="K362" s="261"/>
      <c r="L362" s="266"/>
      <c r="M362" s="267"/>
      <c r="N362" s="268"/>
      <c r="O362" s="268"/>
      <c r="P362" s="268"/>
      <c r="Q362" s="268"/>
      <c r="R362" s="268"/>
      <c r="S362" s="268"/>
      <c r="T362" s="26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0" t="s">
        <v>141</v>
      </c>
      <c r="AU362" s="270" t="s">
        <v>89</v>
      </c>
      <c r="AV362" s="14" t="s">
        <v>89</v>
      </c>
      <c r="AW362" s="14" t="s">
        <v>34</v>
      </c>
      <c r="AX362" s="14" t="s">
        <v>87</v>
      </c>
      <c r="AY362" s="270" t="s">
        <v>131</v>
      </c>
    </row>
    <row r="363" spans="1:65" s="2" customFormat="1" ht="24" customHeight="1">
      <c r="A363" s="39"/>
      <c r="B363" s="40"/>
      <c r="C363" s="236" t="s">
        <v>501</v>
      </c>
      <c r="D363" s="236" t="s">
        <v>134</v>
      </c>
      <c r="E363" s="237" t="s">
        <v>502</v>
      </c>
      <c r="F363" s="238" t="s">
        <v>503</v>
      </c>
      <c r="G363" s="239" t="s">
        <v>183</v>
      </c>
      <c r="H363" s="240">
        <v>447</v>
      </c>
      <c r="I363" s="241"/>
      <c r="J363" s="242">
        <f>ROUND(I363*H363,2)</f>
        <v>0</v>
      </c>
      <c r="K363" s="238" t="s">
        <v>1</v>
      </c>
      <c r="L363" s="45"/>
      <c r="M363" s="243" t="s">
        <v>1</v>
      </c>
      <c r="N363" s="244" t="s">
        <v>44</v>
      </c>
      <c r="O363" s="92"/>
      <c r="P363" s="245">
        <f>O363*H363</f>
        <v>0</v>
      </c>
      <c r="Q363" s="245">
        <v>0</v>
      </c>
      <c r="R363" s="245">
        <f>Q363*H363</f>
        <v>0</v>
      </c>
      <c r="S363" s="245">
        <v>0</v>
      </c>
      <c r="T363" s="246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47" t="s">
        <v>226</v>
      </c>
      <c r="AT363" s="247" t="s">
        <v>134</v>
      </c>
      <c r="AU363" s="247" t="s">
        <v>89</v>
      </c>
      <c r="AY363" s="18" t="s">
        <v>131</v>
      </c>
      <c r="BE363" s="248">
        <f>IF(N363="základní",J363,0)</f>
        <v>0</v>
      </c>
      <c r="BF363" s="248">
        <f>IF(N363="snížená",J363,0)</f>
        <v>0</v>
      </c>
      <c r="BG363" s="248">
        <f>IF(N363="zákl. přenesená",J363,0)</f>
        <v>0</v>
      </c>
      <c r="BH363" s="248">
        <f>IF(N363="sníž. přenesená",J363,0)</f>
        <v>0</v>
      </c>
      <c r="BI363" s="248">
        <f>IF(N363="nulová",J363,0)</f>
        <v>0</v>
      </c>
      <c r="BJ363" s="18" t="s">
        <v>87</v>
      </c>
      <c r="BK363" s="248">
        <f>ROUND(I363*H363,2)</f>
        <v>0</v>
      </c>
      <c r="BL363" s="18" t="s">
        <v>226</v>
      </c>
      <c r="BM363" s="247" t="s">
        <v>504</v>
      </c>
    </row>
    <row r="364" spans="1:51" s="13" customFormat="1" ht="12">
      <c r="A364" s="13"/>
      <c r="B364" s="249"/>
      <c r="C364" s="250"/>
      <c r="D364" s="251" t="s">
        <v>141</v>
      </c>
      <c r="E364" s="252" t="s">
        <v>1</v>
      </c>
      <c r="F364" s="253" t="s">
        <v>498</v>
      </c>
      <c r="G364" s="250"/>
      <c r="H364" s="252" t="s">
        <v>1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9" t="s">
        <v>141</v>
      </c>
      <c r="AU364" s="259" t="s">
        <v>89</v>
      </c>
      <c r="AV364" s="13" t="s">
        <v>87</v>
      </c>
      <c r="AW364" s="13" t="s">
        <v>34</v>
      </c>
      <c r="AX364" s="13" t="s">
        <v>79</v>
      </c>
      <c r="AY364" s="259" t="s">
        <v>131</v>
      </c>
    </row>
    <row r="365" spans="1:51" s="13" customFormat="1" ht="12">
      <c r="A365" s="13"/>
      <c r="B365" s="249"/>
      <c r="C365" s="250"/>
      <c r="D365" s="251" t="s">
        <v>141</v>
      </c>
      <c r="E365" s="252" t="s">
        <v>1</v>
      </c>
      <c r="F365" s="253" t="s">
        <v>505</v>
      </c>
      <c r="G365" s="250"/>
      <c r="H365" s="252" t="s">
        <v>1</v>
      </c>
      <c r="I365" s="254"/>
      <c r="J365" s="250"/>
      <c r="K365" s="250"/>
      <c r="L365" s="255"/>
      <c r="M365" s="256"/>
      <c r="N365" s="257"/>
      <c r="O365" s="257"/>
      <c r="P365" s="257"/>
      <c r="Q365" s="257"/>
      <c r="R365" s="257"/>
      <c r="S365" s="257"/>
      <c r="T365" s="25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9" t="s">
        <v>141</v>
      </c>
      <c r="AU365" s="259" t="s">
        <v>89</v>
      </c>
      <c r="AV365" s="13" t="s">
        <v>87</v>
      </c>
      <c r="AW365" s="13" t="s">
        <v>34</v>
      </c>
      <c r="AX365" s="13" t="s">
        <v>79</v>
      </c>
      <c r="AY365" s="259" t="s">
        <v>131</v>
      </c>
    </row>
    <row r="366" spans="1:51" s="14" customFormat="1" ht="12">
      <c r="A366" s="14"/>
      <c r="B366" s="260"/>
      <c r="C366" s="261"/>
      <c r="D366" s="251" t="s">
        <v>141</v>
      </c>
      <c r="E366" s="262" t="s">
        <v>1</v>
      </c>
      <c r="F366" s="263" t="s">
        <v>506</v>
      </c>
      <c r="G366" s="261"/>
      <c r="H366" s="264">
        <v>231</v>
      </c>
      <c r="I366" s="265"/>
      <c r="J366" s="261"/>
      <c r="K366" s="261"/>
      <c r="L366" s="266"/>
      <c r="M366" s="267"/>
      <c r="N366" s="268"/>
      <c r="O366" s="268"/>
      <c r="P366" s="268"/>
      <c r="Q366" s="268"/>
      <c r="R366" s="268"/>
      <c r="S366" s="268"/>
      <c r="T366" s="269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0" t="s">
        <v>141</v>
      </c>
      <c r="AU366" s="270" t="s">
        <v>89</v>
      </c>
      <c r="AV366" s="14" t="s">
        <v>89</v>
      </c>
      <c r="AW366" s="14" t="s">
        <v>34</v>
      </c>
      <c r="AX366" s="14" t="s">
        <v>79</v>
      </c>
      <c r="AY366" s="270" t="s">
        <v>131</v>
      </c>
    </row>
    <row r="367" spans="1:51" s="13" customFormat="1" ht="12">
      <c r="A367" s="13"/>
      <c r="B367" s="249"/>
      <c r="C367" s="250"/>
      <c r="D367" s="251" t="s">
        <v>141</v>
      </c>
      <c r="E367" s="252" t="s">
        <v>1</v>
      </c>
      <c r="F367" s="253" t="s">
        <v>507</v>
      </c>
      <c r="G367" s="250"/>
      <c r="H367" s="252" t="s">
        <v>1</v>
      </c>
      <c r="I367" s="254"/>
      <c r="J367" s="250"/>
      <c r="K367" s="250"/>
      <c r="L367" s="255"/>
      <c r="M367" s="256"/>
      <c r="N367" s="257"/>
      <c r="O367" s="257"/>
      <c r="P367" s="257"/>
      <c r="Q367" s="257"/>
      <c r="R367" s="257"/>
      <c r="S367" s="257"/>
      <c r="T367" s="25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9" t="s">
        <v>141</v>
      </c>
      <c r="AU367" s="259" t="s">
        <v>89</v>
      </c>
      <c r="AV367" s="13" t="s">
        <v>87</v>
      </c>
      <c r="AW367" s="13" t="s">
        <v>34</v>
      </c>
      <c r="AX367" s="13" t="s">
        <v>79</v>
      </c>
      <c r="AY367" s="259" t="s">
        <v>131</v>
      </c>
    </row>
    <row r="368" spans="1:51" s="14" customFormat="1" ht="12">
      <c r="A368" s="14"/>
      <c r="B368" s="260"/>
      <c r="C368" s="261"/>
      <c r="D368" s="251" t="s">
        <v>141</v>
      </c>
      <c r="E368" s="262" t="s">
        <v>1</v>
      </c>
      <c r="F368" s="263" t="s">
        <v>508</v>
      </c>
      <c r="G368" s="261"/>
      <c r="H368" s="264">
        <v>216</v>
      </c>
      <c r="I368" s="265"/>
      <c r="J368" s="261"/>
      <c r="K368" s="261"/>
      <c r="L368" s="266"/>
      <c r="M368" s="267"/>
      <c r="N368" s="268"/>
      <c r="O368" s="268"/>
      <c r="P368" s="268"/>
      <c r="Q368" s="268"/>
      <c r="R368" s="268"/>
      <c r="S368" s="268"/>
      <c r="T368" s="26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0" t="s">
        <v>141</v>
      </c>
      <c r="AU368" s="270" t="s">
        <v>89</v>
      </c>
      <c r="AV368" s="14" t="s">
        <v>89</v>
      </c>
      <c r="AW368" s="14" t="s">
        <v>34</v>
      </c>
      <c r="AX368" s="14" t="s">
        <v>79</v>
      </c>
      <c r="AY368" s="270" t="s">
        <v>131</v>
      </c>
    </row>
    <row r="369" spans="1:51" s="15" customFormat="1" ht="12">
      <c r="A369" s="15"/>
      <c r="B369" s="271"/>
      <c r="C369" s="272"/>
      <c r="D369" s="251" t="s">
        <v>141</v>
      </c>
      <c r="E369" s="273" t="s">
        <v>1</v>
      </c>
      <c r="F369" s="274" t="s">
        <v>145</v>
      </c>
      <c r="G369" s="272"/>
      <c r="H369" s="275">
        <v>447</v>
      </c>
      <c r="I369" s="276"/>
      <c r="J369" s="272"/>
      <c r="K369" s="272"/>
      <c r="L369" s="277"/>
      <c r="M369" s="278"/>
      <c r="N369" s="279"/>
      <c r="O369" s="279"/>
      <c r="P369" s="279"/>
      <c r="Q369" s="279"/>
      <c r="R369" s="279"/>
      <c r="S369" s="279"/>
      <c r="T369" s="280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81" t="s">
        <v>141</v>
      </c>
      <c r="AU369" s="281" t="s">
        <v>89</v>
      </c>
      <c r="AV369" s="15" t="s">
        <v>139</v>
      </c>
      <c r="AW369" s="15" t="s">
        <v>34</v>
      </c>
      <c r="AX369" s="15" t="s">
        <v>87</v>
      </c>
      <c r="AY369" s="281" t="s">
        <v>131</v>
      </c>
    </row>
    <row r="370" spans="1:65" s="2" customFormat="1" ht="16.5" customHeight="1">
      <c r="A370" s="39"/>
      <c r="B370" s="40"/>
      <c r="C370" s="293" t="s">
        <v>161</v>
      </c>
      <c r="D370" s="293" t="s">
        <v>424</v>
      </c>
      <c r="E370" s="294" t="s">
        <v>509</v>
      </c>
      <c r="F370" s="295" t="s">
        <v>510</v>
      </c>
      <c r="G370" s="296" t="s">
        <v>183</v>
      </c>
      <c r="H370" s="297">
        <v>2746</v>
      </c>
      <c r="I370" s="298"/>
      <c r="J370" s="299">
        <f>ROUND(I370*H370,2)</f>
        <v>0</v>
      </c>
      <c r="K370" s="295" t="s">
        <v>1</v>
      </c>
      <c r="L370" s="300"/>
      <c r="M370" s="301" t="s">
        <v>1</v>
      </c>
      <c r="N370" s="302" t="s">
        <v>44</v>
      </c>
      <c r="O370" s="92"/>
      <c r="P370" s="245">
        <f>O370*H370</f>
        <v>0</v>
      </c>
      <c r="Q370" s="245">
        <v>0</v>
      </c>
      <c r="R370" s="245">
        <f>Q370*H370</f>
        <v>0</v>
      </c>
      <c r="S370" s="245">
        <v>0</v>
      </c>
      <c r="T370" s="246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7" t="s">
        <v>319</v>
      </c>
      <c r="AT370" s="247" t="s">
        <v>424</v>
      </c>
      <c r="AU370" s="247" t="s">
        <v>89</v>
      </c>
      <c r="AY370" s="18" t="s">
        <v>131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18" t="s">
        <v>87</v>
      </c>
      <c r="BK370" s="248">
        <f>ROUND(I370*H370,2)</f>
        <v>0</v>
      </c>
      <c r="BL370" s="18" t="s">
        <v>226</v>
      </c>
      <c r="BM370" s="247" t="s">
        <v>511</v>
      </c>
    </row>
    <row r="371" spans="1:51" s="13" customFormat="1" ht="12">
      <c r="A371" s="13"/>
      <c r="B371" s="249"/>
      <c r="C371" s="250"/>
      <c r="D371" s="251" t="s">
        <v>141</v>
      </c>
      <c r="E371" s="252" t="s">
        <v>1</v>
      </c>
      <c r="F371" s="253" t="s">
        <v>512</v>
      </c>
      <c r="G371" s="250"/>
      <c r="H371" s="252" t="s">
        <v>1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9" t="s">
        <v>141</v>
      </c>
      <c r="AU371" s="259" t="s">
        <v>89</v>
      </c>
      <c r="AV371" s="13" t="s">
        <v>87</v>
      </c>
      <c r="AW371" s="13" t="s">
        <v>34</v>
      </c>
      <c r="AX371" s="13" t="s">
        <v>79</v>
      </c>
      <c r="AY371" s="259" t="s">
        <v>131</v>
      </c>
    </row>
    <row r="372" spans="1:51" s="14" customFormat="1" ht="12">
      <c r="A372" s="14"/>
      <c r="B372" s="260"/>
      <c r="C372" s="261"/>
      <c r="D372" s="251" t="s">
        <v>141</v>
      </c>
      <c r="E372" s="262" t="s">
        <v>1</v>
      </c>
      <c r="F372" s="263" t="s">
        <v>513</v>
      </c>
      <c r="G372" s="261"/>
      <c r="H372" s="264">
        <v>2746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0" t="s">
        <v>141</v>
      </c>
      <c r="AU372" s="270" t="s">
        <v>89</v>
      </c>
      <c r="AV372" s="14" t="s">
        <v>89</v>
      </c>
      <c r="AW372" s="14" t="s">
        <v>34</v>
      </c>
      <c r="AX372" s="14" t="s">
        <v>87</v>
      </c>
      <c r="AY372" s="270" t="s">
        <v>131</v>
      </c>
    </row>
    <row r="373" spans="1:65" s="2" customFormat="1" ht="24" customHeight="1">
      <c r="A373" s="39"/>
      <c r="B373" s="40"/>
      <c r="C373" s="236" t="s">
        <v>514</v>
      </c>
      <c r="D373" s="236" t="s">
        <v>134</v>
      </c>
      <c r="E373" s="237" t="s">
        <v>515</v>
      </c>
      <c r="F373" s="238" t="s">
        <v>516</v>
      </c>
      <c r="G373" s="239" t="s">
        <v>266</v>
      </c>
      <c r="H373" s="240">
        <v>1</v>
      </c>
      <c r="I373" s="241"/>
      <c r="J373" s="242">
        <f>ROUND(I373*H373,2)</f>
        <v>0</v>
      </c>
      <c r="K373" s="238" t="s">
        <v>1</v>
      </c>
      <c r="L373" s="45"/>
      <c r="M373" s="243" t="s">
        <v>1</v>
      </c>
      <c r="N373" s="244" t="s">
        <v>44</v>
      </c>
      <c r="O373" s="92"/>
      <c r="P373" s="245">
        <f>O373*H373</f>
        <v>0</v>
      </c>
      <c r="Q373" s="245">
        <v>0</v>
      </c>
      <c r="R373" s="245">
        <f>Q373*H373</f>
        <v>0</v>
      </c>
      <c r="S373" s="245">
        <v>0</v>
      </c>
      <c r="T373" s="24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7" t="s">
        <v>226</v>
      </c>
      <c r="AT373" s="247" t="s">
        <v>134</v>
      </c>
      <c r="AU373" s="247" t="s">
        <v>89</v>
      </c>
      <c r="AY373" s="18" t="s">
        <v>131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8" t="s">
        <v>87</v>
      </c>
      <c r="BK373" s="248">
        <f>ROUND(I373*H373,2)</f>
        <v>0</v>
      </c>
      <c r="BL373" s="18" t="s">
        <v>226</v>
      </c>
      <c r="BM373" s="247" t="s">
        <v>517</v>
      </c>
    </row>
    <row r="374" spans="1:65" s="2" customFormat="1" ht="16.5" customHeight="1">
      <c r="A374" s="39"/>
      <c r="B374" s="40"/>
      <c r="C374" s="236" t="s">
        <v>518</v>
      </c>
      <c r="D374" s="236" t="s">
        <v>134</v>
      </c>
      <c r="E374" s="237" t="s">
        <v>519</v>
      </c>
      <c r="F374" s="238" t="s">
        <v>520</v>
      </c>
      <c r="G374" s="239" t="s">
        <v>148</v>
      </c>
      <c r="H374" s="240">
        <v>380</v>
      </c>
      <c r="I374" s="241"/>
      <c r="J374" s="242">
        <f>ROUND(I374*H374,2)</f>
        <v>0</v>
      </c>
      <c r="K374" s="238" t="s">
        <v>138</v>
      </c>
      <c r="L374" s="45"/>
      <c r="M374" s="243" t="s">
        <v>1</v>
      </c>
      <c r="N374" s="244" t="s">
        <v>44</v>
      </c>
      <c r="O374" s="92"/>
      <c r="P374" s="245">
        <f>O374*H374</f>
        <v>0</v>
      </c>
      <c r="Q374" s="245">
        <v>0</v>
      </c>
      <c r="R374" s="245">
        <f>Q374*H374</f>
        <v>0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226</v>
      </c>
      <c r="AT374" s="247" t="s">
        <v>134</v>
      </c>
      <c r="AU374" s="247" t="s">
        <v>89</v>
      </c>
      <c r="AY374" s="18" t="s">
        <v>131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87</v>
      </c>
      <c r="BK374" s="248">
        <f>ROUND(I374*H374,2)</f>
        <v>0</v>
      </c>
      <c r="BL374" s="18" t="s">
        <v>226</v>
      </c>
      <c r="BM374" s="247" t="s">
        <v>521</v>
      </c>
    </row>
    <row r="375" spans="1:51" s="13" customFormat="1" ht="12">
      <c r="A375" s="13"/>
      <c r="B375" s="249"/>
      <c r="C375" s="250"/>
      <c r="D375" s="251" t="s">
        <v>141</v>
      </c>
      <c r="E375" s="252" t="s">
        <v>1</v>
      </c>
      <c r="F375" s="253" t="s">
        <v>522</v>
      </c>
      <c r="G375" s="250"/>
      <c r="H375" s="252" t="s">
        <v>1</v>
      </c>
      <c r="I375" s="254"/>
      <c r="J375" s="250"/>
      <c r="K375" s="250"/>
      <c r="L375" s="255"/>
      <c r="M375" s="256"/>
      <c r="N375" s="257"/>
      <c r="O375" s="257"/>
      <c r="P375" s="257"/>
      <c r="Q375" s="257"/>
      <c r="R375" s="257"/>
      <c r="S375" s="257"/>
      <c r="T375" s="25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9" t="s">
        <v>141</v>
      </c>
      <c r="AU375" s="259" t="s">
        <v>89</v>
      </c>
      <c r="AV375" s="13" t="s">
        <v>87</v>
      </c>
      <c r="AW375" s="13" t="s">
        <v>34</v>
      </c>
      <c r="AX375" s="13" t="s">
        <v>79</v>
      </c>
      <c r="AY375" s="259" t="s">
        <v>131</v>
      </c>
    </row>
    <row r="376" spans="1:51" s="14" customFormat="1" ht="12">
      <c r="A376" s="14"/>
      <c r="B376" s="260"/>
      <c r="C376" s="261"/>
      <c r="D376" s="251" t="s">
        <v>141</v>
      </c>
      <c r="E376" s="262" t="s">
        <v>1</v>
      </c>
      <c r="F376" s="263" t="s">
        <v>523</v>
      </c>
      <c r="G376" s="261"/>
      <c r="H376" s="264">
        <v>380</v>
      </c>
      <c r="I376" s="265"/>
      <c r="J376" s="261"/>
      <c r="K376" s="261"/>
      <c r="L376" s="266"/>
      <c r="M376" s="267"/>
      <c r="N376" s="268"/>
      <c r="O376" s="268"/>
      <c r="P376" s="268"/>
      <c r="Q376" s="268"/>
      <c r="R376" s="268"/>
      <c r="S376" s="268"/>
      <c r="T376" s="26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70" t="s">
        <v>141</v>
      </c>
      <c r="AU376" s="270" t="s">
        <v>89</v>
      </c>
      <c r="AV376" s="14" t="s">
        <v>89</v>
      </c>
      <c r="AW376" s="14" t="s">
        <v>34</v>
      </c>
      <c r="AX376" s="14" t="s">
        <v>87</v>
      </c>
      <c r="AY376" s="270" t="s">
        <v>131</v>
      </c>
    </row>
    <row r="377" spans="1:65" s="2" customFormat="1" ht="16.5" customHeight="1">
      <c r="A377" s="39"/>
      <c r="B377" s="40"/>
      <c r="C377" s="236" t="s">
        <v>524</v>
      </c>
      <c r="D377" s="236" t="s">
        <v>134</v>
      </c>
      <c r="E377" s="237" t="s">
        <v>525</v>
      </c>
      <c r="F377" s="238" t="s">
        <v>526</v>
      </c>
      <c r="G377" s="239" t="s">
        <v>148</v>
      </c>
      <c r="H377" s="240">
        <v>36</v>
      </c>
      <c r="I377" s="241"/>
      <c r="J377" s="242">
        <f>ROUND(I377*H377,2)</f>
        <v>0</v>
      </c>
      <c r="K377" s="238" t="s">
        <v>138</v>
      </c>
      <c r="L377" s="45"/>
      <c r="M377" s="243" t="s">
        <v>1</v>
      </c>
      <c r="N377" s="244" t="s">
        <v>44</v>
      </c>
      <c r="O377" s="92"/>
      <c r="P377" s="245">
        <f>O377*H377</f>
        <v>0</v>
      </c>
      <c r="Q377" s="245">
        <v>0</v>
      </c>
      <c r="R377" s="245">
        <f>Q377*H377</f>
        <v>0</v>
      </c>
      <c r="S377" s="245">
        <v>0</v>
      </c>
      <c r="T377" s="24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7" t="s">
        <v>226</v>
      </c>
      <c r="AT377" s="247" t="s">
        <v>134</v>
      </c>
      <c r="AU377" s="247" t="s">
        <v>89</v>
      </c>
      <c r="AY377" s="18" t="s">
        <v>131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18" t="s">
        <v>87</v>
      </c>
      <c r="BK377" s="248">
        <f>ROUND(I377*H377,2)</f>
        <v>0</v>
      </c>
      <c r="BL377" s="18" t="s">
        <v>226</v>
      </c>
      <c r="BM377" s="247" t="s">
        <v>527</v>
      </c>
    </row>
    <row r="378" spans="1:51" s="13" customFormat="1" ht="12">
      <c r="A378" s="13"/>
      <c r="B378" s="249"/>
      <c r="C378" s="250"/>
      <c r="D378" s="251" t="s">
        <v>141</v>
      </c>
      <c r="E378" s="252" t="s">
        <v>1</v>
      </c>
      <c r="F378" s="253" t="s">
        <v>528</v>
      </c>
      <c r="G378" s="250"/>
      <c r="H378" s="252" t="s">
        <v>1</v>
      </c>
      <c r="I378" s="254"/>
      <c r="J378" s="250"/>
      <c r="K378" s="250"/>
      <c r="L378" s="255"/>
      <c r="M378" s="256"/>
      <c r="N378" s="257"/>
      <c r="O378" s="257"/>
      <c r="P378" s="257"/>
      <c r="Q378" s="257"/>
      <c r="R378" s="257"/>
      <c r="S378" s="257"/>
      <c r="T378" s="25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9" t="s">
        <v>141</v>
      </c>
      <c r="AU378" s="259" t="s">
        <v>89</v>
      </c>
      <c r="AV378" s="13" t="s">
        <v>87</v>
      </c>
      <c r="AW378" s="13" t="s">
        <v>34</v>
      </c>
      <c r="AX378" s="13" t="s">
        <v>79</v>
      </c>
      <c r="AY378" s="259" t="s">
        <v>131</v>
      </c>
    </row>
    <row r="379" spans="1:51" s="13" customFormat="1" ht="12">
      <c r="A379" s="13"/>
      <c r="B379" s="249"/>
      <c r="C379" s="250"/>
      <c r="D379" s="251" t="s">
        <v>141</v>
      </c>
      <c r="E379" s="252" t="s">
        <v>1</v>
      </c>
      <c r="F379" s="253" t="s">
        <v>529</v>
      </c>
      <c r="G379" s="250"/>
      <c r="H379" s="252" t="s">
        <v>1</v>
      </c>
      <c r="I379" s="254"/>
      <c r="J379" s="250"/>
      <c r="K379" s="250"/>
      <c r="L379" s="255"/>
      <c r="M379" s="256"/>
      <c r="N379" s="257"/>
      <c r="O379" s="257"/>
      <c r="P379" s="257"/>
      <c r="Q379" s="257"/>
      <c r="R379" s="257"/>
      <c r="S379" s="257"/>
      <c r="T379" s="25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9" t="s">
        <v>141</v>
      </c>
      <c r="AU379" s="259" t="s">
        <v>89</v>
      </c>
      <c r="AV379" s="13" t="s">
        <v>87</v>
      </c>
      <c r="AW379" s="13" t="s">
        <v>34</v>
      </c>
      <c r="AX379" s="13" t="s">
        <v>79</v>
      </c>
      <c r="AY379" s="259" t="s">
        <v>131</v>
      </c>
    </row>
    <row r="380" spans="1:51" s="14" customFormat="1" ht="12">
      <c r="A380" s="14"/>
      <c r="B380" s="260"/>
      <c r="C380" s="261"/>
      <c r="D380" s="251" t="s">
        <v>141</v>
      </c>
      <c r="E380" s="262" t="s">
        <v>1</v>
      </c>
      <c r="F380" s="263" t="s">
        <v>530</v>
      </c>
      <c r="G380" s="261"/>
      <c r="H380" s="264">
        <v>36</v>
      </c>
      <c r="I380" s="265"/>
      <c r="J380" s="261"/>
      <c r="K380" s="261"/>
      <c r="L380" s="266"/>
      <c r="M380" s="267"/>
      <c r="N380" s="268"/>
      <c r="O380" s="268"/>
      <c r="P380" s="268"/>
      <c r="Q380" s="268"/>
      <c r="R380" s="268"/>
      <c r="S380" s="268"/>
      <c r="T380" s="26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0" t="s">
        <v>141</v>
      </c>
      <c r="AU380" s="270" t="s">
        <v>89</v>
      </c>
      <c r="AV380" s="14" t="s">
        <v>89</v>
      </c>
      <c r="AW380" s="14" t="s">
        <v>34</v>
      </c>
      <c r="AX380" s="14" t="s">
        <v>87</v>
      </c>
      <c r="AY380" s="270" t="s">
        <v>131</v>
      </c>
    </row>
    <row r="381" spans="1:65" s="2" customFormat="1" ht="16.5" customHeight="1">
      <c r="A381" s="39"/>
      <c r="B381" s="40"/>
      <c r="C381" s="293" t="s">
        <v>531</v>
      </c>
      <c r="D381" s="293" t="s">
        <v>424</v>
      </c>
      <c r="E381" s="294" t="s">
        <v>532</v>
      </c>
      <c r="F381" s="295" t="s">
        <v>533</v>
      </c>
      <c r="G381" s="296" t="s">
        <v>148</v>
      </c>
      <c r="H381" s="297">
        <v>445</v>
      </c>
      <c r="I381" s="298"/>
      <c r="J381" s="299">
        <f>ROUND(I381*H381,2)</f>
        <v>0</v>
      </c>
      <c r="K381" s="295" t="s">
        <v>138</v>
      </c>
      <c r="L381" s="300"/>
      <c r="M381" s="301" t="s">
        <v>1</v>
      </c>
      <c r="N381" s="302" t="s">
        <v>44</v>
      </c>
      <c r="O381" s="92"/>
      <c r="P381" s="245">
        <f>O381*H381</f>
        <v>0</v>
      </c>
      <c r="Q381" s="245">
        <v>0.00013</v>
      </c>
      <c r="R381" s="245">
        <f>Q381*H381</f>
        <v>0.05784999999999999</v>
      </c>
      <c r="S381" s="245">
        <v>0</v>
      </c>
      <c r="T381" s="24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7" t="s">
        <v>319</v>
      </c>
      <c r="AT381" s="247" t="s">
        <v>424</v>
      </c>
      <c r="AU381" s="247" t="s">
        <v>89</v>
      </c>
      <c r="AY381" s="18" t="s">
        <v>131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18" t="s">
        <v>87</v>
      </c>
      <c r="BK381" s="248">
        <f>ROUND(I381*H381,2)</f>
        <v>0</v>
      </c>
      <c r="BL381" s="18" t="s">
        <v>226</v>
      </c>
      <c r="BM381" s="247" t="s">
        <v>534</v>
      </c>
    </row>
    <row r="382" spans="1:51" s="13" customFormat="1" ht="12">
      <c r="A382" s="13"/>
      <c r="B382" s="249"/>
      <c r="C382" s="250"/>
      <c r="D382" s="251" t="s">
        <v>141</v>
      </c>
      <c r="E382" s="252" t="s">
        <v>1</v>
      </c>
      <c r="F382" s="253" t="s">
        <v>535</v>
      </c>
      <c r="G382" s="250"/>
      <c r="H382" s="252" t="s">
        <v>1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9" t="s">
        <v>141</v>
      </c>
      <c r="AU382" s="259" t="s">
        <v>89</v>
      </c>
      <c r="AV382" s="13" t="s">
        <v>87</v>
      </c>
      <c r="AW382" s="13" t="s">
        <v>34</v>
      </c>
      <c r="AX382" s="13" t="s">
        <v>79</v>
      </c>
      <c r="AY382" s="259" t="s">
        <v>131</v>
      </c>
    </row>
    <row r="383" spans="1:51" s="13" customFormat="1" ht="12">
      <c r="A383" s="13"/>
      <c r="B383" s="249"/>
      <c r="C383" s="250"/>
      <c r="D383" s="251" t="s">
        <v>141</v>
      </c>
      <c r="E383" s="252" t="s">
        <v>1</v>
      </c>
      <c r="F383" s="253" t="s">
        <v>536</v>
      </c>
      <c r="G383" s="250"/>
      <c r="H383" s="252" t="s">
        <v>1</v>
      </c>
      <c r="I383" s="254"/>
      <c r="J383" s="250"/>
      <c r="K383" s="250"/>
      <c r="L383" s="255"/>
      <c r="M383" s="256"/>
      <c r="N383" s="257"/>
      <c r="O383" s="257"/>
      <c r="P383" s="257"/>
      <c r="Q383" s="257"/>
      <c r="R383" s="257"/>
      <c r="S383" s="257"/>
      <c r="T383" s="25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9" t="s">
        <v>141</v>
      </c>
      <c r="AU383" s="259" t="s">
        <v>89</v>
      </c>
      <c r="AV383" s="13" t="s">
        <v>87</v>
      </c>
      <c r="AW383" s="13" t="s">
        <v>34</v>
      </c>
      <c r="AX383" s="13" t="s">
        <v>79</v>
      </c>
      <c r="AY383" s="259" t="s">
        <v>131</v>
      </c>
    </row>
    <row r="384" spans="1:51" s="14" customFormat="1" ht="12">
      <c r="A384" s="14"/>
      <c r="B384" s="260"/>
      <c r="C384" s="261"/>
      <c r="D384" s="251" t="s">
        <v>141</v>
      </c>
      <c r="E384" s="262" t="s">
        <v>1</v>
      </c>
      <c r="F384" s="263" t="s">
        <v>537</v>
      </c>
      <c r="G384" s="261"/>
      <c r="H384" s="264">
        <v>437</v>
      </c>
      <c r="I384" s="265"/>
      <c r="J384" s="261"/>
      <c r="K384" s="261"/>
      <c r="L384" s="266"/>
      <c r="M384" s="267"/>
      <c r="N384" s="268"/>
      <c r="O384" s="268"/>
      <c r="P384" s="268"/>
      <c r="Q384" s="268"/>
      <c r="R384" s="268"/>
      <c r="S384" s="268"/>
      <c r="T384" s="269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0" t="s">
        <v>141</v>
      </c>
      <c r="AU384" s="270" t="s">
        <v>89</v>
      </c>
      <c r="AV384" s="14" t="s">
        <v>89</v>
      </c>
      <c r="AW384" s="14" t="s">
        <v>34</v>
      </c>
      <c r="AX384" s="14" t="s">
        <v>79</v>
      </c>
      <c r="AY384" s="270" t="s">
        <v>131</v>
      </c>
    </row>
    <row r="385" spans="1:51" s="13" customFormat="1" ht="12">
      <c r="A385" s="13"/>
      <c r="B385" s="249"/>
      <c r="C385" s="250"/>
      <c r="D385" s="251" t="s">
        <v>141</v>
      </c>
      <c r="E385" s="252" t="s">
        <v>1</v>
      </c>
      <c r="F385" s="253" t="s">
        <v>538</v>
      </c>
      <c r="G385" s="250"/>
      <c r="H385" s="252" t="s">
        <v>1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9" t="s">
        <v>141</v>
      </c>
      <c r="AU385" s="259" t="s">
        <v>89</v>
      </c>
      <c r="AV385" s="13" t="s">
        <v>87</v>
      </c>
      <c r="AW385" s="13" t="s">
        <v>34</v>
      </c>
      <c r="AX385" s="13" t="s">
        <v>79</v>
      </c>
      <c r="AY385" s="259" t="s">
        <v>131</v>
      </c>
    </row>
    <row r="386" spans="1:51" s="14" customFormat="1" ht="12">
      <c r="A386" s="14"/>
      <c r="B386" s="260"/>
      <c r="C386" s="261"/>
      <c r="D386" s="251" t="s">
        <v>141</v>
      </c>
      <c r="E386" s="262" t="s">
        <v>1</v>
      </c>
      <c r="F386" s="263" t="s">
        <v>539</v>
      </c>
      <c r="G386" s="261"/>
      <c r="H386" s="264">
        <v>8</v>
      </c>
      <c r="I386" s="265"/>
      <c r="J386" s="261"/>
      <c r="K386" s="261"/>
      <c r="L386" s="266"/>
      <c r="M386" s="267"/>
      <c r="N386" s="268"/>
      <c r="O386" s="268"/>
      <c r="P386" s="268"/>
      <c r="Q386" s="268"/>
      <c r="R386" s="268"/>
      <c r="S386" s="268"/>
      <c r="T386" s="26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0" t="s">
        <v>141</v>
      </c>
      <c r="AU386" s="270" t="s">
        <v>89</v>
      </c>
      <c r="AV386" s="14" t="s">
        <v>89</v>
      </c>
      <c r="AW386" s="14" t="s">
        <v>34</v>
      </c>
      <c r="AX386" s="14" t="s">
        <v>79</v>
      </c>
      <c r="AY386" s="270" t="s">
        <v>131</v>
      </c>
    </row>
    <row r="387" spans="1:51" s="15" customFormat="1" ht="12">
      <c r="A387" s="15"/>
      <c r="B387" s="271"/>
      <c r="C387" s="272"/>
      <c r="D387" s="251" t="s">
        <v>141</v>
      </c>
      <c r="E387" s="273" t="s">
        <v>1</v>
      </c>
      <c r="F387" s="274" t="s">
        <v>145</v>
      </c>
      <c r="G387" s="272"/>
      <c r="H387" s="275">
        <v>445</v>
      </c>
      <c r="I387" s="276"/>
      <c r="J387" s="272"/>
      <c r="K387" s="272"/>
      <c r="L387" s="277"/>
      <c r="M387" s="278"/>
      <c r="N387" s="279"/>
      <c r="O387" s="279"/>
      <c r="P387" s="279"/>
      <c r="Q387" s="279"/>
      <c r="R387" s="279"/>
      <c r="S387" s="279"/>
      <c r="T387" s="280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81" t="s">
        <v>141</v>
      </c>
      <c r="AU387" s="281" t="s">
        <v>89</v>
      </c>
      <c r="AV387" s="15" t="s">
        <v>139</v>
      </c>
      <c r="AW387" s="15" t="s">
        <v>34</v>
      </c>
      <c r="AX387" s="15" t="s">
        <v>87</v>
      </c>
      <c r="AY387" s="281" t="s">
        <v>131</v>
      </c>
    </row>
    <row r="388" spans="1:65" s="2" customFormat="1" ht="16.5" customHeight="1">
      <c r="A388" s="39"/>
      <c r="B388" s="40"/>
      <c r="C388" s="236" t="s">
        <v>540</v>
      </c>
      <c r="D388" s="236" t="s">
        <v>134</v>
      </c>
      <c r="E388" s="237" t="s">
        <v>541</v>
      </c>
      <c r="F388" s="238" t="s">
        <v>542</v>
      </c>
      <c r="G388" s="239" t="s">
        <v>157</v>
      </c>
      <c r="H388" s="240">
        <v>2.025</v>
      </c>
      <c r="I388" s="241"/>
      <c r="J388" s="242">
        <f>ROUND(I388*H388,2)</f>
        <v>0</v>
      </c>
      <c r="K388" s="238" t="s">
        <v>138</v>
      </c>
      <c r="L388" s="45"/>
      <c r="M388" s="243" t="s">
        <v>1</v>
      </c>
      <c r="N388" s="244" t="s">
        <v>44</v>
      </c>
      <c r="O388" s="92"/>
      <c r="P388" s="245">
        <f>O388*H388</f>
        <v>0</v>
      </c>
      <c r="Q388" s="245">
        <v>0</v>
      </c>
      <c r="R388" s="245">
        <f>Q388*H388</f>
        <v>0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226</v>
      </c>
      <c r="AT388" s="247" t="s">
        <v>134</v>
      </c>
      <c r="AU388" s="247" t="s">
        <v>89</v>
      </c>
      <c r="AY388" s="18" t="s">
        <v>131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87</v>
      </c>
      <c r="BK388" s="248">
        <f>ROUND(I388*H388,2)</f>
        <v>0</v>
      </c>
      <c r="BL388" s="18" t="s">
        <v>226</v>
      </c>
      <c r="BM388" s="247" t="s">
        <v>543</v>
      </c>
    </row>
    <row r="389" spans="1:63" s="12" customFormat="1" ht="22.8" customHeight="1">
      <c r="A389" s="12"/>
      <c r="B389" s="220"/>
      <c r="C389" s="221"/>
      <c r="D389" s="222" t="s">
        <v>78</v>
      </c>
      <c r="E389" s="234" t="s">
        <v>544</v>
      </c>
      <c r="F389" s="234" t="s">
        <v>545</v>
      </c>
      <c r="G389" s="221"/>
      <c r="H389" s="221"/>
      <c r="I389" s="224"/>
      <c r="J389" s="235">
        <f>BK389</f>
        <v>0</v>
      </c>
      <c r="K389" s="221"/>
      <c r="L389" s="226"/>
      <c r="M389" s="227"/>
      <c r="N389" s="228"/>
      <c r="O389" s="228"/>
      <c r="P389" s="229">
        <f>SUM(P390:P458)</f>
        <v>0</v>
      </c>
      <c r="Q389" s="228"/>
      <c r="R389" s="229">
        <f>SUM(R390:R458)</f>
        <v>3.475644999999999</v>
      </c>
      <c r="S389" s="228"/>
      <c r="T389" s="230">
        <f>SUM(T390:T458)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31" t="s">
        <v>89</v>
      </c>
      <c r="AT389" s="232" t="s">
        <v>78</v>
      </c>
      <c r="AU389" s="232" t="s">
        <v>87</v>
      </c>
      <c r="AY389" s="231" t="s">
        <v>131</v>
      </c>
      <c r="BK389" s="233">
        <f>SUM(BK390:BK458)</f>
        <v>0</v>
      </c>
    </row>
    <row r="390" spans="1:65" s="2" customFormat="1" ht="16.5" customHeight="1">
      <c r="A390" s="39"/>
      <c r="B390" s="40"/>
      <c r="C390" s="236" t="s">
        <v>546</v>
      </c>
      <c r="D390" s="236" t="s">
        <v>134</v>
      </c>
      <c r="E390" s="237" t="s">
        <v>547</v>
      </c>
      <c r="F390" s="238" t="s">
        <v>548</v>
      </c>
      <c r="G390" s="239" t="s">
        <v>148</v>
      </c>
      <c r="H390" s="240">
        <v>34</v>
      </c>
      <c r="I390" s="241"/>
      <c r="J390" s="242">
        <f>ROUND(I390*H390,2)</f>
        <v>0</v>
      </c>
      <c r="K390" s="238" t="s">
        <v>138</v>
      </c>
      <c r="L390" s="45"/>
      <c r="M390" s="243" t="s">
        <v>1</v>
      </c>
      <c r="N390" s="244" t="s">
        <v>44</v>
      </c>
      <c r="O390" s="92"/>
      <c r="P390" s="245">
        <f>O390*H390</f>
        <v>0</v>
      </c>
      <c r="Q390" s="245">
        <v>0.00012</v>
      </c>
      <c r="R390" s="245">
        <f>Q390*H390</f>
        <v>0.00408</v>
      </c>
      <c r="S390" s="245">
        <v>0</v>
      </c>
      <c r="T390" s="246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7" t="s">
        <v>226</v>
      </c>
      <c r="AT390" s="247" t="s">
        <v>134</v>
      </c>
      <c r="AU390" s="247" t="s">
        <v>89</v>
      </c>
      <c r="AY390" s="18" t="s">
        <v>131</v>
      </c>
      <c r="BE390" s="248">
        <f>IF(N390="základní",J390,0)</f>
        <v>0</v>
      </c>
      <c r="BF390" s="248">
        <f>IF(N390="snížená",J390,0)</f>
        <v>0</v>
      </c>
      <c r="BG390" s="248">
        <f>IF(N390="zákl. přenesená",J390,0)</f>
        <v>0</v>
      </c>
      <c r="BH390" s="248">
        <f>IF(N390="sníž. přenesená",J390,0)</f>
        <v>0</v>
      </c>
      <c r="BI390" s="248">
        <f>IF(N390="nulová",J390,0)</f>
        <v>0</v>
      </c>
      <c r="BJ390" s="18" t="s">
        <v>87</v>
      </c>
      <c r="BK390" s="248">
        <f>ROUND(I390*H390,2)</f>
        <v>0</v>
      </c>
      <c r="BL390" s="18" t="s">
        <v>226</v>
      </c>
      <c r="BM390" s="247" t="s">
        <v>549</v>
      </c>
    </row>
    <row r="391" spans="1:51" s="13" customFormat="1" ht="12">
      <c r="A391" s="13"/>
      <c r="B391" s="249"/>
      <c r="C391" s="250"/>
      <c r="D391" s="251" t="s">
        <v>141</v>
      </c>
      <c r="E391" s="252" t="s">
        <v>1</v>
      </c>
      <c r="F391" s="253" t="s">
        <v>550</v>
      </c>
      <c r="G391" s="250"/>
      <c r="H391" s="252" t="s">
        <v>1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9" t="s">
        <v>141</v>
      </c>
      <c r="AU391" s="259" t="s">
        <v>89</v>
      </c>
      <c r="AV391" s="13" t="s">
        <v>87</v>
      </c>
      <c r="AW391" s="13" t="s">
        <v>34</v>
      </c>
      <c r="AX391" s="13" t="s">
        <v>79</v>
      </c>
      <c r="AY391" s="259" t="s">
        <v>131</v>
      </c>
    </row>
    <row r="392" spans="1:51" s="14" customFormat="1" ht="12">
      <c r="A392" s="14"/>
      <c r="B392" s="260"/>
      <c r="C392" s="261"/>
      <c r="D392" s="251" t="s">
        <v>141</v>
      </c>
      <c r="E392" s="262" t="s">
        <v>1</v>
      </c>
      <c r="F392" s="263" t="s">
        <v>551</v>
      </c>
      <c r="G392" s="261"/>
      <c r="H392" s="264">
        <v>26.81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0" t="s">
        <v>141</v>
      </c>
      <c r="AU392" s="270" t="s">
        <v>89</v>
      </c>
      <c r="AV392" s="14" t="s">
        <v>89</v>
      </c>
      <c r="AW392" s="14" t="s">
        <v>34</v>
      </c>
      <c r="AX392" s="14" t="s">
        <v>79</v>
      </c>
      <c r="AY392" s="270" t="s">
        <v>131</v>
      </c>
    </row>
    <row r="393" spans="1:51" s="14" customFormat="1" ht="12">
      <c r="A393" s="14"/>
      <c r="B393" s="260"/>
      <c r="C393" s="261"/>
      <c r="D393" s="251" t="s">
        <v>141</v>
      </c>
      <c r="E393" s="262" t="s">
        <v>1</v>
      </c>
      <c r="F393" s="263" t="s">
        <v>552</v>
      </c>
      <c r="G393" s="261"/>
      <c r="H393" s="264">
        <v>3.19</v>
      </c>
      <c r="I393" s="265"/>
      <c r="J393" s="261"/>
      <c r="K393" s="261"/>
      <c r="L393" s="266"/>
      <c r="M393" s="267"/>
      <c r="N393" s="268"/>
      <c r="O393" s="268"/>
      <c r="P393" s="268"/>
      <c r="Q393" s="268"/>
      <c r="R393" s="268"/>
      <c r="S393" s="268"/>
      <c r="T393" s="269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0" t="s">
        <v>141</v>
      </c>
      <c r="AU393" s="270" t="s">
        <v>89</v>
      </c>
      <c r="AV393" s="14" t="s">
        <v>89</v>
      </c>
      <c r="AW393" s="14" t="s">
        <v>34</v>
      </c>
      <c r="AX393" s="14" t="s">
        <v>79</v>
      </c>
      <c r="AY393" s="270" t="s">
        <v>131</v>
      </c>
    </row>
    <row r="394" spans="1:51" s="16" customFormat="1" ht="12">
      <c r="A394" s="16"/>
      <c r="B394" s="282"/>
      <c r="C394" s="283"/>
      <c r="D394" s="251" t="s">
        <v>141</v>
      </c>
      <c r="E394" s="284" t="s">
        <v>1</v>
      </c>
      <c r="F394" s="285" t="s">
        <v>340</v>
      </c>
      <c r="G394" s="283"/>
      <c r="H394" s="286">
        <v>30</v>
      </c>
      <c r="I394" s="287"/>
      <c r="J394" s="283"/>
      <c r="K394" s="283"/>
      <c r="L394" s="288"/>
      <c r="M394" s="289"/>
      <c r="N394" s="290"/>
      <c r="O394" s="290"/>
      <c r="P394" s="290"/>
      <c r="Q394" s="290"/>
      <c r="R394" s="290"/>
      <c r="S394" s="290"/>
      <c r="T394" s="291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T394" s="292" t="s">
        <v>141</v>
      </c>
      <c r="AU394" s="292" t="s">
        <v>89</v>
      </c>
      <c r="AV394" s="16" t="s">
        <v>132</v>
      </c>
      <c r="AW394" s="16" t="s">
        <v>34</v>
      </c>
      <c r="AX394" s="16" t="s">
        <v>79</v>
      </c>
      <c r="AY394" s="292" t="s">
        <v>131</v>
      </c>
    </row>
    <row r="395" spans="1:51" s="13" customFormat="1" ht="12">
      <c r="A395" s="13"/>
      <c r="B395" s="249"/>
      <c r="C395" s="250"/>
      <c r="D395" s="251" t="s">
        <v>141</v>
      </c>
      <c r="E395" s="252" t="s">
        <v>1</v>
      </c>
      <c r="F395" s="253" t="s">
        <v>553</v>
      </c>
      <c r="G395" s="250"/>
      <c r="H395" s="252" t="s">
        <v>1</v>
      </c>
      <c r="I395" s="254"/>
      <c r="J395" s="250"/>
      <c r="K395" s="250"/>
      <c r="L395" s="255"/>
      <c r="M395" s="256"/>
      <c r="N395" s="257"/>
      <c r="O395" s="257"/>
      <c r="P395" s="257"/>
      <c r="Q395" s="257"/>
      <c r="R395" s="257"/>
      <c r="S395" s="257"/>
      <c r="T395" s="25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9" t="s">
        <v>141</v>
      </c>
      <c r="AU395" s="259" t="s">
        <v>89</v>
      </c>
      <c r="AV395" s="13" t="s">
        <v>87</v>
      </c>
      <c r="AW395" s="13" t="s">
        <v>34</v>
      </c>
      <c r="AX395" s="13" t="s">
        <v>79</v>
      </c>
      <c r="AY395" s="259" t="s">
        <v>131</v>
      </c>
    </row>
    <row r="396" spans="1:51" s="14" customFormat="1" ht="12">
      <c r="A396" s="14"/>
      <c r="B396" s="260"/>
      <c r="C396" s="261"/>
      <c r="D396" s="251" t="s">
        <v>141</v>
      </c>
      <c r="E396" s="262" t="s">
        <v>1</v>
      </c>
      <c r="F396" s="263" t="s">
        <v>554</v>
      </c>
      <c r="G396" s="261"/>
      <c r="H396" s="264">
        <v>3.24</v>
      </c>
      <c r="I396" s="265"/>
      <c r="J396" s="261"/>
      <c r="K396" s="261"/>
      <c r="L396" s="266"/>
      <c r="M396" s="267"/>
      <c r="N396" s="268"/>
      <c r="O396" s="268"/>
      <c r="P396" s="268"/>
      <c r="Q396" s="268"/>
      <c r="R396" s="268"/>
      <c r="S396" s="268"/>
      <c r="T396" s="26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0" t="s">
        <v>141</v>
      </c>
      <c r="AU396" s="270" t="s">
        <v>89</v>
      </c>
      <c r="AV396" s="14" t="s">
        <v>89</v>
      </c>
      <c r="AW396" s="14" t="s">
        <v>34</v>
      </c>
      <c r="AX396" s="14" t="s">
        <v>79</v>
      </c>
      <c r="AY396" s="270" t="s">
        <v>131</v>
      </c>
    </row>
    <row r="397" spans="1:51" s="14" customFormat="1" ht="12">
      <c r="A397" s="14"/>
      <c r="B397" s="260"/>
      <c r="C397" s="261"/>
      <c r="D397" s="251" t="s">
        <v>141</v>
      </c>
      <c r="E397" s="262" t="s">
        <v>1</v>
      </c>
      <c r="F397" s="263" t="s">
        <v>555</v>
      </c>
      <c r="G397" s="261"/>
      <c r="H397" s="264">
        <v>0.76</v>
      </c>
      <c r="I397" s="265"/>
      <c r="J397" s="261"/>
      <c r="K397" s="261"/>
      <c r="L397" s="266"/>
      <c r="M397" s="267"/>
      <c r="N397" s="268"/>
      <c r="O397" s="268"/>
      <c r="P397" s="268"/>
      <c r="Q397" s="268"/>
      <c r="R397" s="268"/>
      <c r="S397" s="268"/>
      <c r="T397" s="26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0" t="s">
        <v>141</v>
      </c>
      <c r="AU397" s="270" t="s">
        <v>89</v>
      </c>
      <c r="AV397" s="14" t="s">
        <v>89</v>
      </c>
      <c r="AW397" s="14" t="s">
        <v>34</v>
      </c>
      <c r="AX397" s="14" t="s">
        <v>79</v>
      </c>
      <c r="AY397" s="270" t="s">
        <v>131</v>
      </c>
    </row>
    <row r="398" spans="1:51" s="16" customFormat="1" ht="12">
      <c r="A398" s="16"/>
      <c r="B398" s="282"/>
      <c r="C398" s="283"/>
      <c r="D398" s="251" t="s">
        <v>141</v>
      </c>
      <c r="E398" s="284" t="s">
        <v>1</v>
      </c>
      <c r="F398" s="285" t="s">
        <v>344</v>
      </c>
      <c r="G398" s="283"/>
      <c r="H398" s="286">
        <v>4</v>
      </c>
      <c r="I398" s="287"/>
      <c r="J398" s="283"/>
      <c r="K398" s="283"/>
      <c r="L398" s="288"/>
      <c r="M398" s="289"/>
      <c r="N398" s="290"/>
      <c r="O398" s="290"/>
      <c r="P398" s="290"/>
      <c r="Q398" s="290"/>
      <c r="R398" s="290"/>
      <c r="S398" s="290"/>
      <c r="T398" s="291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T398" s="292" t="s">
        <v>141</v>
      </c>
      <c r="AU398" s="292" t="s">
        <v>89</v>
      </c>
      <c r="AV398" s="16" t="s">
        <v>132</v>
      </c>
      <c r="AW398" s="16" t="s">
        <v>34</v>
      </c>
      <c r="AX398" s="16" t="s">
        <v>79</v>
      </c>
      <c r="AY398" s="292" t="s">
        <v>131</v>
      </c>
    </row>
    <row r="399" spans="1:51" s="15" customFormat="1" ht="12">
      <c r="A399" s="15"/>
      <c r="B399" s="271"/>
      <c r="C399" s="272"/>
      <c r="D399" s="251" t="s">
        <v>141</v>
      </c>
      <c r="E399" s="273" t="s">
        <v>1</v>
      </c>
      <c r="F399" s="274" t="s">
        <v>145</v>
      </c>
      <c r="G399" s="272"/>
      <c r="H399" s="275">
        <v>34</v>
      </c>
      <c r="I399" s="276"/>
      <c r="J399" s="272"/>
      <c r="K399" s="272"/>
      <c r="L399" s="277"/>
      <c r="M399" s="278"/>
      <c r="N399" s="279"/>
      <c r="O399" s="279"/>
      <c r="P399" s="279"/>
      <c r="Q399" s="279"/>
      <c r="R399" s="279"/>
      <c r="S399" s="279"/>
      <c r="T399" s="280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81" t="s">
        <v>141</v>
      </c>
      <c r="AU399" s="281" t="s">
        <v>89</v>
      </c>
      <c r="AV399" s="15" t="s">
        <v>139</v>
      </c>
      <c r="AW399" s="15" t="s">
        <v>34</v>
      </c>
      <c r="AX399" s="15" t="s">
        <v>87</v>
      </c>
      <c r="AY399" s="281" t="s">
        <v>131</v>
      </c>
    </row>
    <row r="400" spans="1:65" s="2" customFormat="1" ht="16.5" customHeight="1">
      <c r="A400" s="39"/>
      <c r="B400" s="40"/>
      <c r="C400" s="293" t="s">
        <v>556</v>
      </c>
      <c r="D400" s="293" t="s">
        <v>424</v>
      </c>
      <c r="E400" s="294" t="s">
        <v>557</v>
      </c>
      <c r="F400" s="295" t="s">
        <v>558</v>
      </c>
      <c r="G400" s="296" t="s">
        <v>148</v>
      </c>
      <c r="H400" s="297">
        <v>31.5</v>
      </c>
      <c r="I400" s="298"/>
      <c r="J400" s="299">
        <f>ROUND(I400*H400,2)</f>
        <v>0</v>
      </c>
      <c r="K400" s="295" t="s">
        <v>1</v>
      </c>
      <c r="L400" s="300"/>
      <c r="M400" s="301" t="s">
        <v>1</v>
      </c>
      <c r="N400" s="302" t="s">
        <v>44</v>
      </c>
      <c r="O400" s="92"/>
      <c r="P400" s="245">
        <f>O400*H400</f>
        <v>0</v>
      </c>
      <c r="Q400" s="245">
        <v>0.0028</v>
      </c>
      <c r="R400" s="245">
        <f>Q400*H400</f>
        <v>0.0882</v>
      </c>
      <c r="S400" s="245">
        <v>0</v>
      </c>
      <c r="T400" s="246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319</v>
      </c>
      <c r="AT400" s="247" t="s">
        <v>424</v>
      </c>
      <c r="AU400" s="247" t="s">
        <v>89</v>
      </c>
      <c r="AY400" s="18" t="s">
        <v>131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87</v>
      </c>
      <c r="BK400" s="248">
        <f>ROUND(I400*H400,2)</f>
        <v>0</v>
      </c>
      <c r="BL400" s="18" t="s">
        <v>226</v>
      </c>
      <c r="BM400" s="247" t="s">
        <v>559</v>
      </c>
    </row>
    <row r="401" spans="1:51" s="13" customFormat="1" ht="12">
      <c r="A401" s="13"/>
      <c r="B401" s="249"/>
      <c r="C401" s="250"/>
      <c r="D401" s="251" t="s">
        <v>141</v>
      </c>
      <c r="E401" s="252" t="s">
        <v>1</v>
      </c>
      <c r="F401" s="253" t="s">
        <v>560</v>
      </c>
      <c r="G401" s="250"/>
      <c r="H401" s="252" t="s">
        <v>1</v>
      </c>
      <c r="I401" s="254"/>
      <c r="J401" s="250"/>
      <c r="K401" s="250"/>
      <c r="L401" s="255"/>
      <c r="M401" s="256"/>
      <c r="N401" s="257"/>
      <c r="O401" s="257"/>
      <c r="P401" s="257"/>
      <c r="Q401" s="257"/>
      <c r="R401" s="257"/>
      <c r="S401" s="257"/>
      <c r="T401" s="25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9" t="s">
        <v>141</v>
      </c>
      <c r="AU401" s="259" t="s">
        <v>89</v>
      </c>
      <c r="AV401" s="13" t="s">
        <v>87</v>
      </c>
      <c r="AW401" s="13" t="s">
        <v>34</v>
      </c>
      <c r="AX401" s="13" t="s">
        <v>79</v>
      </c>
      <c r="AY401" s="259" t="s">
        <v>131</v>
      </c>
    </row>
    <row r="402" spans="1:51" s="14" customFormat="1" ht="12">
      <c r="A402" s="14"/>
      <c r="B402" s="260"/>
      <c r="C402" s="261"/>
      <c r="D402" s="251" t="s">
        <v>141</v>
      </c>
      <c r="E402" s="262" t="s">
        <v>1</v>
      </c>
      <c r="F402" s="263" t="s">
        <v>561</v>
      </c>
      <c r="G402" s="261"/>
      <c r="H402" s="264">
        <v>31.5</v>
      </c>
      <c r="I402" s="265"/>
      <c r="J402" s="261"/>
      <c r="K402" s="261"/>
      <c r="L402" s="266"/>
      <c r="M402" s="267"/>
      <c r="N402" s="268"/>
      <c r="O402" s="268"/>
      <c r="P402" s="268"/>
      <c r="Q402" s="268"/>
      <c r="R402" s="268"/>
      <c r="S402" s="268"/>
      <c r="T402" s="269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0" t="s">
        <v>141</v>
      </c>
      <c r="AU402" s="270" t="s">
        <v>89</v>
      </c>
      <c r="AV402" s="14" t="s">
        <v>89</v>
      </c>
      <c r="AW402" s="14" t="s">
        <v>34</v>
      </c>
      <c r="AX402" s="14" t="s">
        <v>87</v>
      </c>
      <c r="AY402" s="270" t="s">
        <v>131</v>
      </c>
    </row>
    <row r="403" spans="1:65" s="2" customFormat="1" ht="16.5" customHeight="1">
      <c r="A403" s="39"/>
      <c r="B403" s="40"/>
      <c r="C403" s="293" t="s">
        <v>562</v>
      </c>
      <c r="D403" s="293" t="s">
        <v>424</v>
      </c>
      <c r="E403" s="294" t="s">
        <v>563</v>
      </c>
      <c r="F403" s="295" t="s">
        <v>564</v>
      </c>
      <c r="G403" s="296" t="s">
        <v>148</v>
      </c>
      <c r="H403" s="297">
        <v>4.2</v>
      </c>
      <c r="I403" s="298"/>
      <c r="J403" s="299">
        <f>ROUND(I403*H403,2)</f>
        <v>0</v>
      </c>
      <c r="K403" s="295" t="s">
        <v>138</v>
      </c>
      <c r="L403" s="300"/>
      <c r="M403" s="301" t="s">
        <v>1</v>
      </c>
      <c r="N403" s="302" t="s">
        <v>44</v>
      </c>
      <c r="O403" s="92"/>
      <c r="P403" s="245">
        <f>O403*H403</f>
        <v>0</v>
      </c>
      <c r="Q403" s="245">
        <v>0.0012</v>
      </c>
      <c r="R403" s="245">
        <f>Q403*H403</f>
        <v>0.005039999999999999</v>
      </c>
      <c r="S403" s="245">
        <v>0</v>
      </c>
      <c r="T403" s="246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7" t="s">
        <v>319</v>
      </c>
      <c r="AT403" s="247" t="s">
        <v>424</v>
      </c>
      <c r="AU403" s="247" t="s">
        <v>89</v>
      </c>
      <c r="AY403" s="18" t="s">
        <v>131</v>
      </c>
      <c r="BE403" s="248">
        <f>IF(N403="základní",J403,0)</f>
        <v>0</v>
      </c>
      <c r="BF403" s="248">
        <f>IF(N403="snížená",J403,0)</f>
        <v>0</v>
      </c>
      <c r="BG403" s="248">
        <f>IF(N403="zákl. přenesená",J403,0)</f>
        <v>0</v>
      </c>
      <c r="BH403" s="248">
        <f>IF(N403="sníž. přenesená",J403,0)</f>
        <v>0</v>
      </c>
      <c r="BI403" s="248">
        <f>IF(N403="nulová",J403,0)</f>
        <v>0</v>
      </c>
      <c r="BJ403" s="18" t="s">
        <v>87</v>
      </c>
      <c r="BK403" s="248">
        <f>ROUND(I403*H403,2)</f>
        <v>0</v>
      </c>
      <c r="BL403" s="18" t="s">
        <v>226</v>
      </c>
      <c r="BM403" s="247" t="s">
        <v>565</v>
      </c>
    </row>
    <row r="404" spans="1:51" s="13" customFormat="1" ht="12">
      <c r="A404" s="13"/>
      <c r="B404" s="249"/>
      <c r="C404" s="250"/>
      <c r="D404" s="251" t="s">
        <v>141</v>
      </c>
      <c r="E404" s="252" t="s">
        <v>1</v>
      </c>
      <c r="F404" s="253" t="s">
        <v>566</v>
      </c>
      <c r="G404" s="250"/>
      <c r="H404" s="252" t="s">
        <v>1</v>
      </c>
      <c r="I404" s="254"/>
      <c r="J404" s="250"/>
      <c r="K404" s="250"/>
      <c r="L404" s="255"/>
      <c r="M404" s="256"/>
      <c r="N404" s="257"/>
      <c r="O404" s="257"/>
      <c r="P404" s="257"/>
      <c r="Q404" s="257"/>
      <c r="R404" s="257"/>
      <c r="S404" s="257"/>
      <c r="T404" s="25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9" t="s">
        <v>141</v>
      </c>
      <c r="AU404" s="259" t="s">
        <v>89</v>
      </c>
      <c r="AV404" s="13" t="s">
        <v>87</v>
      </c>
      <c r="AW404" s="13" t="s">
        <v>34</v>
      </c>
      <c r="AX404" s="13" t="s">
        <v>79</v>
      </c>
      <c r="AY404" s="259" t="s">
        <v>131</v>
      </c>
    </row>
    <row r="405" spans="1:51" s="14" customFormat="1" ht="12">
      <c r="A405" s="14"/>
      <c r="B405" s="260"/>
      <c r="C405" s="261"/>
      <c r="D405" s="251" t="s">
        <v>141</v>
      </c>
      <c r="E405" s="262" t="s">
        <v>1</v>
      </c>
      <c r="F405" s="263" t="s">
        <v>567</v>
      </c>
      <c r="G405" s="261"/>
      <c r="H405" s="264">
        <v>4.2</v>
      </c>
      <c r="I405" s="265"/>
      <c r="J405" s="261"/>
      <c r="K405" s="261"/>
      <c r="L405" s="266"/>
      <c r="M405" s="267"/>
      <c r="N405" s="268"/>
      <c r="O405" s="268"/>
      <c r="P405" s="268"/>
      <c r="Q405" s="268"/>
      <c r="R405" s="268"/>
      <c r="S405" s="268"/>
      <c r="T405" s="26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0" t="s">
        <v>141</v>
      </c>
      <c r="AU405" s="270" t="s">
        <v>89</v>
      </c>
      <c r="AV405" s="14" t="s">
        <v>89</v>
      </c>
      <c r="AW405" s="14" t="s">
        <v>34</v>
      </c>
      <c r="AX405" s="14" t="s">
        <v>87</v>
      </c>
      <c r="AY405" s="270" t="s">
        <v>131</v>
      </c>
    </row>
    <row r="406" spans="1:65" s="2" customFormat="1" ht="16.5" customHeight="1">
      <c r="A406" s="39"/>
      <c r="B406" s="40"/>
      <c r="C406" s="236" t="s">
        <v>568</v>
      </c>
      <c r="D406" s="236" t="s">
        <v>134</v>
      </c>
      <c r="E406" s="237" t="s">
        <v>569</v>
      </c>
      <c r="F406" s="238" t="s">
        <v>570</v>
      </c>
      <c r="G406" s="239" t="s">
        <v>148</v>
      </c>
      <c r="H406" s="240">
        <v>334</v>
      </c>
      <c r="I406" s="241"/>
      <c r="J406" s="242">
        <f>ROUND(I406*H406,2)</f>
        <v>0</v>
      </c>
      <c r="K406" s="238" t="s">
        <v>138</v>
      </c>
      <c r="L406" s="45"/>
      <c r="M406" s="243" t="s">
        <v>1</v>
      </c>
      <c r="N406" s="244" t="s">
        <v>44</v>
      </c>
      <c r="O406" s="92"/>
      <c r="P406" s="245">
        <f>O406*H406</f>
        <v>0</v>
      </c>
      <c r="Q406" s="245">
        <v>0</v>
      </c>
      <c r="R406" s="245">
        <f>Q406*H406</f>
        <v>0</v>
      </c>
      <c r="S406" s="245">
        <v>0</v>
      </c>
      <c r="T406" s="246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47" t="s">
        <v>226</v>
      </c>
      <c r="AT406" s="247" t="s">
        <v>134</v>
      </c>
      <c r="AU406" s="247" t="s">
        <v>89</v>
      </c>
      <c r="AY406" s="18" t="s">
        <v>131</v>
      </c>
      <c r="BE406" s="248">
        <f>IF(N406="základní",J406,0)</f>
        <v>0</v>
      </c>
      <c r="BF406" s="248">
        <f>IF(N406="snížená",J406,0)</f>
        <v>0</v>
      </c>
      <c r="BG406" s="248">
        <f>IF(N406="zákl. přenesená",J406,0)</f>
        <v>0</v>
      </c>
      <c r="BH406" s="248">
        <f>IF(N406="sníž. přenesená",J406,0)</f>
        <v>0</v>
      </c>
      <c r="BI406" s="248">
        <f>IF(N406="nulová",J406,0)</f>
        <v>0</v>
      </c>
      <c r="BJ406" s="18" t="s">
        <v>87</v>
      </c>
      <c r="BK406" s="248">
        <f>ROUND(I406*H406,2)</f>
        <v>0</v>
      </c>
      <c r="BL406" s="18" t="s">
        <v>226</v>
      </c>
      <c r="BM406" s="247" t="s">
        <v>571</v>
      </c>
    </row>
    <row r="407" spans="1:51" s="13" customFormat="1" ht="12">
      <c r="A407" s="13"/>
      <c r="B407" s="249"/>
      <c r="C407" s="250"/>
      <c r="D407" s="251" t="s">
        <v>141</v>
      </c>
      <c r="E407" s="252" t="s">
        <v>1</v>
      </c>
      <c r="F407" s="253" t="s">
        <v>572</v>
      </c>
      <c r="G407" s="250"/>
      <c r="H407" s="252" t="s">
        <v>1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9" t="s">
        <v>141</v>
      </c>
      <c r="AU407" s="259" t="s">
        <v>89</v>
      </c>
      <c r="AV407" s="13" t="s">
        <v>87</v>
      </c>
      <c r="AW407" s="13" t="s">
        <v>34</v>
      </c>
      <c r="AX407" s="13" t="s">
        <v>79</v>
      </c>
      <c r="AY407" s="259" t="s">
        <v>131</v>
      </c>
    </row>
    <row r="408" spans="1:51" s="14" customFormat="1" ht="12">
      <c r="A408" s="14"/>
      <c r="B408" s="260"/>
      <c r="C408" s="261"/>
      <c r="D408" s="251" t="s">
        <v>141</v>
      </c>
      <c r="E408" s="262" t="s">
        <v>1</v>
      </c>
      <c r="F408" s="263" t="s">
        <v>573</v>
      </c>
      <c r="G408" s="261"/>
      <c r="H408" s="264">
        <v>334</v>
      </c>
      <c r="I408" s="265"/>
      <c r="J408" s="261"/>
      <c r="K408" s="261"/>
      <c r="L408" s="266"/>
      <c r="M408" s="267"/>
      <c r="N408" s="268"/>
      <c r="O408" s="268"/>
      <c r="P408" s="268"/>
      <c r="Q408" s="268"/>
      <c r="R408" s="268"/>
      <c r="S408" s="268"/>
      <c r="T408" s="26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0" t="s">
        <v>141</v>
      </c>
      <c r="AU408" s="270" t="s">
        <v>89</v>
      </c>
      <c r="AV408" s="14" t="s">
        <v>89</v>
      </c>
      <c r="AW408" s="14" t="s">
        <v>34</v>
      </c>
      <c r="AX408" s="14" t="s">
        <v>87</v>
      </c>
      <c r="AY408" s="270" t="s">
        <v>131</v>
      </c>
    </row>
    <row r="409" spans="1:51" s="13" customFormat="1" ht="12">
      <c r="A409" s="13"/>
      <c r="B409" s="249"/>
      <c r="C409" s="250"/>
      <c r="D409" s="251" t="s">
        <v>141</v>
      </c>
      <c r="E409" s="252" t="s">
        <v>1</v>
      </c>
      <c r="F409" s="253" t="s">
        <v>574</v>
      </c>
      <c r="G409" s="250"/>
      <c r="H409" s="252" t="s">
        <v>1</v>
      </c>
      <c r="I409" s="254"/>
      <c r="J409" s="250"/>
      <c r="K409" s="250"/>
      <c r="L409" s="255"/>
      <c r="M409" s="256"/>
      <c r="N409" s="257"/>
      <c r="O409" s="257"/>
      <c r="P409" s="257"/>
      <c r="Q409" s="257"/>
      <c r="R409" s="257"/>
      <c r="S409" s="257"/>
      <c r="T409" s="25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9" t="s">
        <v>141</v>
      </c>
      <c r="AU409" s="259" t="s">
        <v>89</v>
      </c>
      <c r="AV409" s="13" t="s">
        <v>87</v>
      </c>
      <c r="AW409" s="13" t="s">
        <v>34</v>
      </c>
      <c r="AX409" s="13" t="s">
        <v>79</v>
      </c>
      <c r="AY409" s="259" t="s">
        <v>131</v>
      </c>
    </row>
    <row r="410" spans="1:51" s="13" customFormat="1" ht="12">
      <c r="A410" s="13"/>
      <c r="B410" s="249"/>
      <c r="C410" s="250"/>
      <c r="D410" s="251" t="s">
        <v>141</v>
      </c>
      <c r="E410" s="252" t="s">
        <v>1</v>
      </c>
      <c r="F410" s="253" t="s">
        <v>575</v>
      </c>
      <c r="G410" s="250"/>
      <c r="H410" s="252" t="s">
        <v>1</v>
      </c>
      <c r="I410" s="254"/>
      <c r="J410" s="250"/>
      <c r="K410" s="250"/>
      <c r="L410" s="255"/>
      <c r="M410" s="256"/>
      <c r="N410" s="257"/>
      <c r="O410" s="257"/>
      <c r="P410" s="257"/>
      <c r="Q410" s="257"/>
      <c r="R410" s="257"/>
      <c r="S410" s="257"/>
      <c r="T410" s="25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9" t="s">
        <v>141</v>
      </c>
      <c r="AU410" s="259" t="s">
        <v>89</v>
      </c>
      <c r="AV410" s="13" t="s">
        <v>87</v>
      </c>
      <c r="AW410" s="13" t="s">
        <v>34</v>
      </c>
      <c r="AX410" s="13" t="s">
        <v>79</v>
      </c>
      <c r="AY410" s="259" t="s">
        <v>131</v>
      </c>
    </row>
    <row r="411" spans="1:65" s="2" customFormat="1" ht="16.5" customHeight="1">
      <c r="A411" s="39"/>
      <c r="B411" s="40"/>
      <c r="C411" s="236" t="s">
        <v>576</v>
      </c>
      <c r="D411" s="236" t="s">
        <v>134</v>
      </c>
      <c r="E411" s="237" t="s">
        <v>577</v>
      </c>
      <c r="F411" s="238" t="s">
        <v>578</v>
      </c>
      <c r="G411" s="239" t="s">
        <v>148</v>
      </c>
      <c r="H411" s="240">
        <v>377.5</v>
      </c>
      <c r="I411" s="241"/>
      <c r="J411" s="242">
        <f>ROUND(I411*H411,2)</f>
        <v>0</v>
      </c>
      <c r="K411" s="238" t="s">
        <v>138</v>
      </c>
      <c r="L411" s="45"/>
      <c r="M411" s="243" t="s">
        <v>1</v>
      </c>
      <c r="N411" s="244" t="s">
        <v>44</v>
      </c>
      <c r="O411" s="92"/>
      <c r="P411" s="245">
        <f>O411*H411</f>
        <v>0</v>
      </c>
      <c r="Q411" s="245">
        <v>0</v>
      </c>
      <c r="R411" s="245">
        <f>Q411*H411</f>
        <v>0</v>
      </c>
      <c r="S411" s="245">
        <v>0</v>
      </c>
      <c r="T411" s="24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7" t="s">
        <v>226</v>
      </c>
      <c r="AT411" s="247" t="s">
        <v>134</v>
      </c>
      <c r="AU411" s="247" t="s">
        <v>89</v>
      </c>
      <c r="AY411" s="18" t="s">
        <v>131</v>
      </c>
      <c r="BE411" s="248">
        <f>IF(N411="základní",J411,0)</f>
        <v>0</v>
      </c>
      <c r="BF411" s="248">
        <f>IF(N411="snížená",J411,0)</f>
        <v>0</v>
      </c>
      <c r="BG411" s="248">
        <f>IF(N411="zákl. přenesená",J411,0)</f>
        <v>0</v>
      </c>
      <c r="BH411" s="248">
        <f>IF(N411="sníž. přenesená",J411,0)</f>
        <v>0</v>
      </c>
      <c r="BI411" s="248">
        <f>IF(N411="nulová",J411,0)</f>
        <v>0</v>
      </c>
      <c r="BJ411" s="18" t="s">
        <v>87</v>
      </c>
      <c r="BK411" s="248">
        <f>ROUND(I411*H411,2)</f>
        <v>0</v>
      </c>
      <c r="BL411" s="18" t="s">
        <v>226</v>
      </c>
      <c r="BM411" s="247" t="s">
        <v>579</v>
      </c>
    </row>
    <row r="412" spans="1:51" s="13" customFormat="1" ht="12">
      <c r="A412" s="13"/>
      <c r="B412" s="249"/>
      <c r="C412" s="250"/>
      <c r="D412" s="251" t="s">
        <v>141</v>
      </c>
      <c r="E412" s="252" t="s">
        <v>1</v>
      </c>
      <c r="F412" s="253" t="s">
        <v>580</v>
      </c>
      <c r="G412" s="250"/>
      <c r="H412" s="252" t="s">
        <v>1</v>
      </c>
      <c r="I412" s="254"/>
      <c r="J412" s="250"/>
      <c r="K412" s="250"/>
      <c r="L412" s="255"/>
      <c r="M412" s="256"/>
      <c r="N412" s="257"/>
      <c r="O412" s="257"/>
      <c r="P412" s="257"/>
      <c r="Q412" s="257"/>
      <c r="R412" s="257"/>
      <c r="S412" s="257"/>
      <c r="T412" s="25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9" t="s">
        <v>141</v>
      </c>
      <c r="AU412" s="259" t="s">
        <v>89</v>
      </c>
      <c r="AV412" s="13" t="s">
        <v>87</v>
      </c>
      <c r="AW412" s="13" t="s">
        <v>34</v>
      </c>
      <c r="AX412" s="13" t="s">
        <v>79</v>
      </c>
      <c r="AY412" s="259" t="s">
        <v>131</v>
      </c>
    </row>
    <row r="413" spans="1:51" s="13" customFormat="1" ht="12">
      <c r="A413" s="13"/>
      <c r="B413" s="249"/>
      <c r="C413" s="250"/>
      <c r="D413" s="251" t="s">
        <v>141</v>
      </c>
      <c r="E413" s="252" t="s">
        <v>1</v>
      </c>
      <c r="F413" s="253" t="s">
        <v>581</v>
      </c>
      <c r="G413" s="250"/>
      <c r="H413" s="252" t="s">
        <v>1</v>
      </c>
      <c r="I413" s="254"/>
      <c r="J413" s="250"/>
      <c r="K413" s="250"/>
      <c r="L413" s="255"/>
      <c r="M413" s="256"/>
      <c r="N413" s="257"/>
      <c r="O413" s="257"/>
      <c r="P413" s="257"/>
      <c r="Q413" s="257"/>
      <c r="R413" s="257"/>
      <c r="S413" s="257"/>
      <c r="T413" s="25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9" t="s">
        <v>141</v>
      </c>
      <c r="AU413" s="259" t="s">
        <v>89</v>
      </c>
      <c r="AV413" s="13" t="s">
        <v>87</v>
      </c>
      <c r="AW413" s="13" t="s">
        <v>34</v>
      </c>
      <c r="AX413" s="13" t="s">
        <v>79</v>
      </c>
      <c r="AY413" s="259" t="s">
        <v>131</v>
      </c>
    </row>
    <row r="414" spans="1:51" s="14" customFormat="1" ht="12">
      <c r="A414" s="14"/>
      <c r="B414" s="260"/>
      <c r="C414" s="261"/>
      <c r="D414" s="251" t="s">
        <v>141</v>
      </c>
      <c r="E414" s="262" t="s">
        <v>1</v>
      </c>
      <c r="F414" s="263" t="s">
        <v>573</v>
      </c>
      <c r="G414" s="261"/>
      <c r="H414" s="264">
        <v>334</v>
      </c>
      <c r="I414" s="265"/>
      <c r="J414" s="261"/>
      <c r="K414" s="261"/>
      <c r="L414" s="266"/>
      <c r="M414" s="267"/>
      <c r="N414" s="268"/>
      <c r="O414" s="268"/>
      <c r="P414" s="268"/>
      <c r="Q414" s="268"/>
      <c r="R414" s="268"/>
      <c r="S414" s="268"/>
      <c r="T414" s="269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0" t="s">
        <v>141</v>
      </c>
      <c r="AU414" s="270" t="s">
        <v>89</v>
      </c>
      <c r="AV414" s="14" t="s">
        <v>89</v>
      </c>
      <c r="AW414" s="14" t="s">
        <v>34</v>
      </c>
      <c r="AX414" s="14" t="s">
        <v>79</v>
      </c>
      <c r="AY414" s="270" t="s">
        <v>131</v>
      </c>
    </row>
    <row r="415" spans="1:51" s="16" customFormat="1" ht="12">
      <c r="A415" s="16"/>
      <c r="B415" s="282"/>
      <c r="C415" s="283"/>
      <c r="D415" s="251" t="s">
        <v>141</v>
      </c>
      <c r="E415" s="284" t="s">
        <v>1</v>
      </c>
      <c r="F415" s="285" t="s">
        <v>340</v>
      </c>
      <c r="G415" s="283"/>
      <c r="H415" s="286">
        <v>334</v>
      </c>
      <c r="I415" s="287"/>
      <c r="J415" s="283"/>
      <c r="K415" s="283"/>
      <c r="L415" s="288"/>
      <c r="M415" s="289"/>
      <c r="N415" s="290"/>
      <c r="O415" s="290"/>
      <c r="P415" s="290"/>
      <c r="Q415" s="290"/>
      <c r="R415" s="290"/>
      <c r="S415" s="290"/>
      <c r="T415" s="291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92" t="s">
        <v>141</v>
      </c>
      <c r="AU415" s="292" t="s">
        <v>89</v>
      </c>
      <c r="AV415" s="16" t="s">
        <v>132</v>
      </c>
      <c r="AW415" s="16" t="s">
        <v>34</v>
      </c>
      <c r="AX415" s="16" t="s">
        <v>79</v>
      </c>
      <c r="AY415" s="292" t="s">
        <v>131</v>
      </c>
    </row>
    <row r="416" spans="1:51" s="13" customFormat="1" ht="12">
      <c r="A416" s="13"/>
      <c r="B416" s="249"/>
      <c r="C416" s="250"/>
      <c r="D416" s="251" t="s">
        <v>141</v>
      </c>
      <c r="E416" s="252" t="s">
        <v>1</v>
      </c>
      <c r="F416" s="253" t="s">
        <v>582</v>
      </c>
      <c r="G416" s="250"/>
      <c r="H416" s="252" t="s">
        <v>1</v>
      </c>
      <c r="I416" s="254"/>
      <c r="J416" s="250"/>
      <c r="K416" s="250"/>
      <c r="L416" s="255"/>
      <c r="M416" s="256"/>
      <c r="N416" s="257"/>
      <c r="O416" s="257"/>
      <c r="P416" s="257"/>
      <c r="Q416" s="257"/>
      <c r="R416" s="257"/>
      <c r="S416" s="257"/>
      <c r="T416" s="25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9" t="s">
        <v>141</v>
      </c>
      <c r="AU416" s="259" t="s">
        <v>89</v>
      </c>
      <c r="AV416" s="13" t="s">
        <v>87</v>
      </c>
      <c r="AW416" s="13" t="s">
        <v>34</v>
      </c>
      <c r="AX416" s="13" t="s">
        <v>79</v>
      </c>
      <c r="AY416" s="259" t="s">
        <v>131</v>
      </c>
    </row>
    <row r="417" spans="1:51" s="14" customFormat="1" ht="12">
      <c r="A417" s="14"/>
      <c r="B417" s="260"/>
      <c r="C417" s="261"/>
      <c r="D417" s="251" t="s">
        <v>141</v>
      </c>
      <c r="E417" s="262" t="s">
        <v>1</v>
      </c>
      <c r="F417" s="263" t="s">
        <v>583</v>
      </c>
      <c r="G417" s="261"/>
      <c r="H417" s="264">
        <v>7.5</v>
      </c>
      <c r="I417" s="265"/>
      <c r="J417" s="261"/>
      <c r="K417" s="261"/>
      <c r="L417" s="266"/>
      <c r="M417" s="267"/>
      <c r="N417" s="268"/>
      <c r="O417" s="268"/>
      <c r="P417" s="268"/>
      <c r="Q417" s="268"/>
      <c r="R417" s="268"/>
      <c r="S417" s="268"/>
      <c r="T417" s="269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0" t="s">
        <v>141</v>
      </c>
      <c r="AU417" s="270" t="s">
        <v>89</v>
      </c>
      <c r="AV417" s="14" t="s">
        <v>89</v>
      </c>
      <c r="AW417" s="14" t="s">
        <v>34</v>
      </c>
      <c r="AX417" s="14" t="s">
        <v>79</v>
      </c>
      <c r="AY417" s="270" t="s">
        <v>131</v>
      </c>
    </row>
    <row r="418" spans="1:51" s="16" customFormat="1" ht="12">
      <c r="A418" s="16"/>
      <c r="B418" s="282"/>
      <c r="C418" s="283"/>
      <c r="D418" s="251" t="s">
        <v>141</v>
      </c>
      <c r="E418" s="284" t="s">
        <v>1</v>
      </c>
      <c r="F418" s="285" t="s">
        <v>344</v>
      </c>
      <c r="G418" s="283"/>
      <c r="H418" s="286">
        <v>7.5</v>
      </c>
      <c r="I418" s="287"/>
      <c r="J418" s="283"/>
      <c r="K418" s="283"/>
      <c r="L418" s="288"/>
      <c r="M418" s="289"/>
      <c r="N418" s="290"/>
      <c r="O418" s="290"/>
      <c r="P418" s="290"/>
      <c r="Q418" s="290"/>
      <c r="R418" s="290"/>
      <c r="S418" s="290"/>
      <c r="T418" s="291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T418" s="292" t="s">
        <v>141</v>
      </c>
      <c r="AU418" s="292" t="s">
        <v>89</v>
      </c>
      <c r="AV418" s="16" t="s">
        <v>132</v>
      </c>
      <c r="AW418" s="16" t="s">
        <v>34</v>
      </c>
      <c r="AX418" s="16" t="s">
        <v>79</v>
      </c>
      <c r="AY418" s="292" t="s">
        <v>131</v>
      </c>
    </row>
    <row r="419" spans="1:51" s="13" customFormat="1" ht="12">
      <c r="A419" s="13"/>
      <c r="B419" s="249"/>
      <c r="C419" s="250"/>
      <c r="D419" s="251" t="s">
        <v>141</v>
      </c>
      <c r="E419" s="252" t="s">
        <v>1</v>
      </c>
      <c r="F419" s="253" t="s">
        <v>584</v>
      </c>
      <c r="G419" s="250"/>
      <c r="H419" s="252" t="s">
        <v>1</v>
      </c>
      <c r="I419" s="254"/>
      <c r="J419" s="250"/>
      <c r="K419" s="250"/>
      <c r="L419" s="255"/>
      <c r="M419" s="256"/>
      <c r="N419" s="257"/>
      <c r="O419" s="257"/>
      <c r="P419" s="257"/>
      <c r="Q419" s="257"/>
      <c r="R419" s="257"/>
      <c r="S419" s="257"/>
      <c r="T419" s="25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9" t="s">
        <v>141</v>
      </c>
      <c r="AU419" s="259" t="s">
        <v>89</v>
      </c>
      <c r="AV419" s="13" t="s">
        <v>87</v>
      </c>
      <c r="AW419" s="13" t="s">
        <v>34</v>
      </c>
      <c r="AX419" s="13" t="s">
        <v>79</v>
      </c>
      <c r="AY419" s="259" t="s">
        <v>131</v>
      </c>
    </row>
    <row r="420" spans="1:51" s="14" customFormat="1" ht="12">
      <c r="A420" s="14"/>
      <c r="B420" s="260"/>
      <c r="C420" s="261"/>
      <c r="D420" s="251" t="s">
        <v>141</v>
      </c>
      <c r="E420" s="262" t="s">
        <v>1</v>
      </c>
      <c r="F420" s="263" t="s">
        <v>585</v>
      </c>
      <c r="G420" s="261"/>
      <c r="H420" s="264">
        <v>36</v>
      </c>
      <c r="I420" s="265"/>
      <c r="J420" s="261"/>
      <c r="K420" s="261"/>
      <c r="L420" s="266"/>
      <c r="M420" s="267"/>
      <c r="N420" s="268"/>
      <c r="O420" s="268"/>
      <c r="P420" s="268"/>
      <c r="Q420" s="268"/>
      <c r="R420" s="268"/>
      <c r="S420" s="268"/>
      <c r="T420" s="26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0" t="s">
        <v>141</v>
      </c>
      <c r="AU420" s="270" t="s">
        <v>89</v>
      </c>
      <c r="AV420" s="14" t="s">
        <v>89</v>
      </c>
      <c r="AW420" s="14" t="s">
        <v>34</v>
      </c>
      <c r="AX420" s="14" t="s">
        <v>79</v>
      </c>
      <c r="AY420" s="270" t="s">
        <v>131</v>
      </c>
    </row>
    <row r="421" spans="1:51" s="16" customFormat="1" ht="12">
      <c r="A421" s="16"/>
      <c r="B421" s="282"/>
      <c r="C421" s="283"/>
      <c r="D421" s="251" t="s">
        <v>141</v>
      </c>
      <c r="E421" s="284" t="s">
        <v>1</v>
      </c>
      <c r="F421" s="285" t="s">
        <v>586</v>
      </c>
      <c r="G421" s="283"/>
      <c r="H421" s="286">
        <v>36</v>
      </c>
      <c r="I421" s="287"/>
      <c r="J421" s="283"/>
      <c r="K421" s="283"/>
      <c r="L421" s="288"/>
      <c r="M421" s="289"/>
      <c r="N421" s="290"/>
      <c r="O421" s="290"/>
      <c r="P421" s="290"/>
      <c r="Q421" s="290"/>
      <c r="R421" s="290"/>
      <c r="S421" s="290"/>
      <c r="T421" s="291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T421" s="292" t="s">
        <v>141</v>
      </c>
      <c r="AU421" s="292" t="s">
        <v>89</v>
      </c>
      <c r="AV421" s="16" t="s">
        <v>132</v>
      </c>
      <c r="AW421" s="16" t="s">
        <v>34</v>
      </c>
      <c r="AX421" s="16" t="s">
        <v>79</v>
      </c>
      <c r="AY421" s="292" t="s">
        <v>131</v>
      </c>
    </row>
    <row r="422" spans="1:51" s="15" customFormat="1" ht="12">
      <c r="A422" s="15"/>
      <c r="B422" s="271"/>
      <c r="C422" s="272"/>
      <c r="D422" s="251" t="s">
        <v>141</v>
      </c>
      <c r="E422" s="273" t="s">
        <v>1</v>
      </c>
      <c r="F422" s="274" t="s">
        <v>145</v>
      </c>
      <c r="G422" s="272"/>
      <c r="H422" s="275">
        <v>377.5</v>
      </c>
      <c r="I422" s="276"/>
      <c r="J422" s="272"/>
      <c r="K422" s="272"/>
      <c r="L422" s="277"/>
      <c r="M422" s="278"/>
      <c r="N422" s="279"/>
      <c r="O422" s="279"/>
      <c r="P422" s="279"/>
      <c r="Q422" s="279"/>
      <c r="R422" s="279"/>
      <c r="S422" s="279"/>
      <c r="T422" s="280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81" t="s">
        <v>141</v>
      </c>
      <c r="AU422" s="281" t="s">
        <v>89</v>
      </c>
      <c r="AV422" s="15" t="s">
        <v>139</v>
      </c>
      <c r="AW422" s="15" t="s">
        <v>34</v>
      </c>
      <c r="AX422" s="15" t="s">
        <v>87</v>
      </c>
      <c r="AY422" s="281" t="s">
        <v>131</v>
      </c>
    </row>
    <row r="423" spans="1:65" s="2" customFormat="1" ht="16.5" customHeight="1">
      <c r="A423" s="39"/>
      <c r="B423" s="40"/>
      <c r="C423" s="236" t="s">
        <v>587</v>
      </c>
      <c r="D423" s="236" t="s">
        <v>134</v>
      </c>
      <c r="E423" s="237" t="s">
        <v>588</v>
      </c>
      <c r="F423" s="238" t="s">
        <v>589</v>
      </c>
      <c r="G423" s="239" t="s">
        <v>148</v>
      </c>
      <c r="H423" s="240">
        <v>334</v>
      </c>
      <c r="I423" s="241"/>
      <c r="J423" s="242">
        <f>ROUND(I423*H423,2)</f>
        <v>0</v>
      </c>
      <c r="K423" s="238" t="s">
        <v>138</v>
      </c>
      <c r="L423" s="45"/>
      <c r="M423" s="243" t="s">
        <v>1</v>
      </c>
      <c r="N423" s="244" t="s">
        <v>44</v>
      </c>
      <c r="O423" s="92"/>
      <c r="P423" s="245">
        <f>O423*H423</f>
        <v>0</v>
      </c>
      <c r="Q423" s="245">
        <v>0.0001</v>
      </c>
      <c r="R423" s="245">
        <f>Q423*H423</f>
        <v>0.0334</v>
      </c>
      <c r="S423" s="245">
        <v>0</v>
      </c>
      <c r="T423" s="246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7" t="s">
        <v>226</v>
      </c>
      <c r="AT423" s="247" t="s">
        <v>134</v>
      </c>
      <c r="AU423" s="247" t="s">
        <v>89</v>
      </c>
      <c r="AY423" s="18" t="s">
        <v>131</v>
      </c>
      <c r="BE423" s="248">
        <f>IF(N423="základní",J423,0)</f>
        <v>0</v>
      </c>
      <c r="BF423" s="248">
        <f>IF(N423="snížená",J423,0)</f>
        <v>0</v>
      </c>
      <c r="BG423" s="248">
        <f>IF(N423="zákl. přenesená",J423,0)</f>
        <v>0</v>
      </c>
      <c r="BH423" s="248">
        <f>IF(N423="sníž. přenesená",J423,0)</f>
        <v>0</v>
      </c>
      <c r="BI423" s="248">
        <f>IF(N423="nulová",J423,0)</f>
        <v>0</v>
      </c>
      <c r="BJ423" s="18" t="s">
        <v>87</v>
      </c>
      <c r="BK423" s="248">
        <f>ROUND(I423*H423,2)</f>
        <v>0</v>
      </c>
      <c r="BL423" s="18" t="s">
        <v>226</v>
      </c>
      <c r="BM423" s="247" t="s">
        <v>590</v>
      </c>
    </row>
    <row r="424" spans="1:51" s="13" customFormat="1" ht="12">
      <c r="A424" s="13"/>
      <c r="B424" s="249"/>
      <c r="C424" s="250"/>
      <c r="D424" s="251" t="s">
        <v>141</v>
      </c>
      <c r="E424" s="252" t="s">
        <v>1</v>
      </c>
      <c r="F424" s="253" t="s">
        <v>575</v>
      </c>
      <c r="G424" s="250"/>
      <c r="H424" s="252" t="s">
        <v>1</v>
      </c>
      <c r="I424" s="254"/>
      <c r="J424" s="250"/>
      <c r="K424" s="250"/>
      <c r="L424" s="255"/>
      <c r="M424" s="256"/>
      <c r="N424" s="257"/>
      <c r="O424" s="257"/>
      <c r="P424" s="257"/>
      <c r="Q424" s="257"/>
      <c r="R424" s="257"/>
      <c r="S424" s="257"/>
      <c r="T424" s="25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9" t="s">
        <v>141</v>
      </c>
      <c r="AU424" s="259" t="s">
        <v>89</v>
      </c>
      <c r="AV424" s="13" t="s">
        <v>87</v>
      </c>
      <c r="AW424" s="13" t="s">
        <v>34</v>
      </c>
      <c r="AX424" s="13" t="s">
        <v>79</v>
      </c>
      <c r="AY424" s="259" t="s">
        <v>131</v>
      </c>
    </row>
    <row r="425" spans="1:51" s="14" customFormat="1" ht="12">
      <c r="A425" s="14"/>
      <c r="B425" s="260"/>
      <c r="C425" s="261"/>
      <c r="D425" s="251" t="s">
        <v>141</v>
      </c>
      <c r="E425" s="262" t="s">
        <v>1</v>
      </c>
      <c r="F425" s="263" t="s">
        <v>245</v>
      </c>
      <c r="G425" s="261"/>
      <c r="H425" s="264">
        <v>334</v>
      </c>
      <c r="I425" s="265"/>
      <c r="J425" s="261"/>
      <c r="K425" s="261"/>
      <c r="L425" s="266"/>
      <c r="M425" s="267"/>
      <c r="N425" s="268"/>
      <c r="O425" s="268"/>
      <c r="P425" s="268"/>
      <c r="Q425" s="268"/>
      <c r="R425" s="268"/>
      <c r="S425" s="268"/>
      <c r="T425" s="26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0" t="s">
        <v>141</v>
      </c>
      <c r="AU425" s="270" t="s">
        <v>89</v>
      </c>
      <c r="AV425" s="14" t="s">
        <v>89</v>
      </c>
      <c r="AW425" s="14" t="s">
        <v>34</v>
      </c>
      <c r="AX425" s="14" t="s">
        <v>87</v>
      </c>
      <c r="AY425" s="270" t="s">
        <v>131</v>
      </c>
    </row>
    <row r="426" spans="1:51" s="13" customFormat="1" ht="12">
      <c r="A426" s="13"/>
      <c r="B426" s="249"/>
      <c r="C426" s="250"/>
      <c r="D426" s="251" t="s">
        <v>141</v>
      </c>
      <c r="E426" s="252" t="s">
        <v>1</v>
      </c>
      <c r="F426" s="253" t="s">
        <v>574</v>
      </c>
      <c r="G426" s="250"/>
      <c r="H426" s="252" t="s">
        <v>1</v>
      </c>
      <c r="I426" s="254"/>
      <c r="J426" s="250"/>
      <c r="K426" s="250"/>
      <c r="L426" s="255"/>
      <c r="M426" s="256"/>
      <c r="N426" s="257"/>
      <c r="O426" s="257"/>
      <c r="P426" s="257"/>
      <c r="Q426" s="257"/>
      <c r="R426" s="257"/>
      <c r="S426" s="257"/>
      <c r="T426" s="25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9" t="s">
        <v>141</v>
      </c>
      <c r="AU426" s="259" t="s">
        <v>89</v>
      </c>
      <c r="AV426" s="13" t="s">
        <v>87</v>
      </c>
      <c r="AW426" s="13" t="s">
        <v>34</v>
      </c>
      <c r="AX426" s="13" t="s">
        <v>79</v>
      </c>
      <c r="AY426" s="259" t="s">
        <v>131</v>
      </c>
    </row>
    <row r="427" spans="1:51" s="13" customFormat="1" ht="12">
      <c r="A427" s="13"/>
      <c r="B427" s="249"/>
      <c r="C427" s="250"/>
      <c r="D427" s="251" t="s">
        <v>141</v>
      </c>
      <c r="E427" s="252" t="s">
        <v>1</v>
      </c>
      <c r="F427" s="253" t="s">
        <v>591</v>
      </c>
      <c r="G427" s="250"/>
      <c r="H427" s="252" t="s">
        <v>1</v>
      </c>
      <c r="I427" s="254"/>
      <c r="J427" s="250"/>
      <c r="K427" s="250"/>
      <c r="L427" s="255"/>
      <c r="M427" s="256"/>
      <c r="N427" s="257"/>
      <c r="O427" s="257"/>
      <c r="P427" s="257"/>
      <c r="Q427" s="257"/>
      <c r="R427" s="257"/>
      <c r="S427" s="257"/>
      <c r="T427" s="25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9" t="s">
        <v>141</v>
      </c>
      <c r="AU427" s="259" t="s">
        <v>89</v>
      </c>
      <c r="AV427" s="13" t="s">
        <v>87</v>
      </c>
      <c r="AW427" s="13" t="s">
        <v>34</v>
      </c>
      <c r="AX427" s="13" t="s">
        <v>79</v>
      </c>
      <c r="AY427" s="259" t="s">
        <v>131</v>
      </c>
    </row>
    <row r="428" spans="1:51" s="13" customFormat="1" ht="12">
      <c r="A428" s="13"/>
      <c r="B428" s="249"/>
      <c r="C428" s="250"/>
      <c r="D428" s="251" t="s">
        <v>141</v>
      </c>
      <c r="E428" s="252" t="s">
        <v>1</v>
      </c>
      <c r="F428" s="253" t="s">
        <v>592</v>
      </c>
      <c r="G428" s="250"/>
      <c r="H428" s="252" t="s">
        <v>1</v>
      </c>
      <c r="I428" s="254"/>
      <c r="J428" s="250"/>
      <c r="K428" s="250"/>
      <c r="L428" s="255"/>
      <c r="M428" s="256"/>
      <c r="N428" s="257"/>
      <c r="O428" s="257"/>
      <c r="P428" s="257"/>
      <c r="Q428" s="257"/>
      <c r="R428" s="257"/>
      <c r="S428" s="257"/>
      <c r="T428" s="25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9" t="s">
        <v>141</v>
      </c>
      <c r="AU428" s="259" t="s">
        <v>89</v>
      </c>
      <c r="AV428" s="13" t="s">
        <v>87</v>
      </c>
      <c r="AW428" s="13" t="s">
        <v>34</v>
      </c>
      <c r="AX428" s="13" t="s">
        <v>79</v>
      </c>
      <c r="AY428" s="259" t="s">
        <v>131</v>
      </c>
    </row>
    <row r="429" spans="1:51" s="13" customFormat="1" ht="12">
      <c r="A429" s="13"/>
      <c r="B429" s="249"/>
      <c r="C429" s="250"/>
      <c r="D429" s="251" t="s">
        <v>141</v>
      </c>
      <c r="E429" s="252" t="s">
        <v>1</v>
      </c>
      <c r="F429" s="253" t="s">
        <v>593</v>
      </c>
      <c r="G429" s="250"/>
      <c r="H429" s="252" t="s">
        <v>1</v>
      </c>
      <c r="I429" s="254"/>
      <c r="J429" s="250"/>
      <c r="K429" s="250"/>
      <c r="L429" s="255"/>
      <c r="M429" s="256"/>
      <c r="N429" s="257"/>
      <c r="O429" s="257"/>
      <c r="P429" s="257"/>
      <c r="Q429" s="257"/>
      <c r="R429" s="257"/>
      <c r="S429" s="257"/>
      <c r="T429" s="25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9" t="s">
        <v>141</v>
      </c>
      <c r="AU429" s="259" t="s">
        <v>89</v>
      </c>
      <c r="AV429" s="13" t="s">
        <v>87</v>
      </c>
      <c r="AW429" s="13" t="s">
        <v>34</v>
      </c>
      <c r="AX429" s="13" t="s">
        <v>79</v>
      </c>
      <c r="AY429" s="259" t="s">
        <v>131</v>
      </c>
    </row>
    <row r="430" spans="1:65" s="2" customFormat="1" ht="16.5" customHeight="1">
      <c r="A430" s="39"/>
      <c r="B430" s="40"/>
      <c r="C430" s="236" t="s">
        <v>594</v>
      </c>
      <c r="D430" s="236" t="s">
        <v>134</v>
      </c>
      <c r="E430" s="237" t="s">
        <v>595</v>
      </c>
      <c r="F430" s="238" t="s">
        <v>596</v>
      </c>
      <c r="G430" s="239" t="s">
        <v>148</v>
      </c>
      <c r="H430" s="240">
        <v>7.5</v>
      </c>
      <c r="I430" s="241"/>
      <c r="J430" s="242">
        <f>ROUND(I430*H430,2)</f>
        <v>0</v>
      </c>
      <c r="K430" s="238" t="s">
        <v>138</v>
      </c>
      <c r="L430" s="45"/>
      <c r="M430" s="243" t="s">
        <v>1</v>
      </c>
      <c r="N430" s="244" t="s">
        <v>44</v>
      </c>
      <c r="O430" s="92"/>
      <c r="P430" s="245">
        <f>O430*H430</f>
        <v>0</v>
      </c>
      <c r="Q430" s="245">
        <v>7E-05</v>
      </c>
      <c r="R430" s="245">
        <f>Q430*H430</f>
        <v>0.000525</v>
      </c>
      <c r="S430" s="245">
        <v>0</v>
      </c>
      <c r="T430" s="246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7" t="s">
        <v>226</v>
      </c>
      <c r="AT430" s="247" t="s">
        <v>134</v>
      </c>
      <c r="AU430" s="247" t="s">
        <v>89</v>
      </c>
      <c r="AY430" s="18" t="s">
        <v>131</v>
      </c>
      <c r="BE430" s="248">
        <f>IF(N430="základní",J430,0)</f>
        <v>0</v>
      </c>
      <c r="BF430" s="248">
        <f>IF(N430="snížená",J430,0)</f>
        <v>0</v>
      </c>
      <c r="BG430" s="248">
        <f>IF(N430="zákl. přenesená",J430,0)</f>
        <v>0</v>
      </c>
      <c r="BH430" s="248">
        <f>IF(N430="sníž. přenesená",J430,0)</f>
        <v>0</v>
      </c>
      <c r="BI430" s="248">
        <f>IF(N430="nulová",J430,0)</f>
        <v>0</v>
      </c>
      <c r="BJ430" s="18" t="s">
        <v>87</v>
      </c>
      <c r="BK430" s="248">
        <f>ROUND(I430*H430,2)</f>
        <v>0</v>
      </c>
      <c r="BL430" s="18" t="s">
        <v>226</v>
      </c>
      <c r="BM430" s="247" t="s">
        <v>597</v>
      </c>
    </row>
    <row r="431" spans="1:51" s="13" customFormat="1" ht="12">
      <c r="A431" s="13"/>
      <c r="B431" s="249"/>
      <c r="C431" s="250"/>
      <c r="D431" s="251" t="s">
        <v>141</v>
      </c>
      <c r="E431" s="252" t="s">
        <v>1</v>
      </c>
      <c r="F431" s="253" t="s">
        <v>582</v>
      </c>
      <c r="G431" s="250"/>
      <c r="H431" s="252" t="s">
        <v>1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9" t="s">
        <v>141</v>
      </c>
      <c r="AU431" s="259" t="s">
        <v>89</v>
      </c>
      <c r="AV431" s="13" t="s">
        <v>87</v>
      </c>
      <c r="AW431" s="13" t="s">
        <v>34</v>
      </c>
      <c r="AX431" s="13" t="s">
        <v>79</v>
      </c>
      <c r="AY431" s="259" t="s">
        <v>131</v>
      </c>
    </row>
    <row r="432" spans="1:51" s="14" customFormat="1" ht="12">
      <c r="A432" s="14"/>
      <c r="B432" s="260"/>
      <c r="C432" s="261"/>
      <c r="D432" s="251" t="s">
        <v>141</v>
      </c>
      <c r="E432" s="262" t="s">
        <v>1</v>
      </c>
      <c r="F432" s="263" t="s">
        <v>583</v>
      </c>
      <c r="G432" s="261"/>
      <c r="H432" s="264">
        <v>7.5</v>
      </c>
      <c r="I432" s="265"/>
      <c r="J432" s="261"/>
      <c r="K432" s="261"/>
      <c r="L432" s="266"/>
      <c r="M432" s="267"/>
      <c r="N432" s="268"/>
      <c r="O432" s="268"/>
      <c r="P432" s="268"/>
      <c r="Q432" s="268"/>
      <c r="R432" s="268"/>
      <c r="S432" s="268"/>
      <c r="T432" s="26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0" t="s">
        <v>141</v>
      </c>
      <c r="AU432" s="270" t="s">
        <v>89</v>
      </c>
      <c r="AV432" s="14" t="s">
        <v>89</v>
      </c>
      <c r="AW432" s="14" t="s">
        <v>34</v>
      </c>
      <c r="AX432" s="14" t="s">
        <v>87</v>
      </c>
      <c r="AY432" s="270" t="s">
        <v>131</v>
      </c>
    </row>
    <row r="433" spans="1:51" s="13" customFormat="1" ht="12">
      <c r="A433" s="13"/>
      <c r="B433" s="249"/>
      <c r="C433" s="250"/>
      <c r="D433" s="251" t="s">
        <v>141</v>
      </c>
      <c r="E433" s="252" t="s">
        <v>1</v>
      </c>
      <c r="F433" s="253" t="s">
        <v>574</v>
      </c>
      <c r="G433" s="250"/>
      <c r="H433" s="252" t="s">
        <v>1</v>
      </c>
      <c r="I433" s="254"/>
      <c r="J433" s="250"/>
      <c r="K433" s="250"/>
      <c r="L433" s="255"/>
      <c r="M433" s="256"/>
      <c r="N433" s="257"/>
      <c r="O433" s="257"/>
      <c r="P433" s="257"/>
      <c r="Q433" s="257"/>
      <c r="R433" s="257"/>
      <c r="S433" s="257"/>
      <c r="T433" s="25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9" t="s">
        <v>141</v>
      </c>
      <c r="AU433" s="259" t="s">
        <v>89</v>
      </c>
      <c r="AV433" s="13" t="s">
        <v>87</v>
      </c>
      <c r="AW433" s="13" t="s">
        <v>34</v>
      </c>
      <c r="AX433" s="13" t="s">
        <v>79</v>
      </c>
      <c r="AY433" s="259" t="s">
        <v>131</v>
      </c>
    </row>
    <row r="434" spans="1:51" s="13" customFormat="1" ht="12">
      <c r="A434" s="13"/>
      <c r="B434" s="249"/>
      <c r="C434" s="250"/>
      <c r="D434" s="251" t="s">
        <v>141</v>
      </c>
      <c r="E434" s="252" t="s">
        <v>1</v>
      </c>
      <c r="F434" s="253" t="s">
        <v>591</v>
      </c>
      <c r="G434" s="250"/>
      <c r="H434" s="252" t="s">
        <v>1</v>
      </c>
      <c r="I434" s="254"/>
      <c r="J434" s="250"/>
      <c r="K434" s="250"/>
      <c r="L434" s="255"/>
      <c r="M434" s="256"/>
      <c r="N434" s="257"/>
      <c r="O434" s="257"/>
      <c r="P434" s="257"/>
      <c r="Q434" s="257"/>
      <c r="R434" s="257"/>
      <c r="S434" s="257"/>
      <c r="T434" s="25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9" t="s">
        <v>141</v>
      </c>
      <c r="AU434" s="259" t="s">
        <v>89</v>
      </c>
      <c r="AV434" s="13" t="s">
        <v>87</v>
      </c>
      <c r="AW434" s="13" t="s">
        <v>34</v>
      </c>
      <c r="AX434" s="13" t="s">
        <v>79</v>
      </c>
      <c r="AY434" s="259" t="s">
        <v>131</v>
      </c>
    </row>
    <row r="435" spans="1:51" s="13" customFormat="1" ht="12">
      <c r="A435" s="13"/>
      <c r="B435" s="249"/>
      <c r="C435" s="250"/>
      <c r="D435" s="251" t="s">
        <v>141</v>
      </c>
      <c r="E435" s="252" t="s">
        <v>1</v>
      </c>
      <c r="F435" s="253" t="s">
        <v>592</v>
      </c>
      <c r="G435" s="250"/>
      <c r="H435" s="252" t="s">
        <v>1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9" t="s">
        <v>141</v>
      </c>
      <c r="AU435" s="259" t="s">
        <v>89</v>
      </c>
      <c r="AV435" s="13" t="s">
        <v>87</v>
      </c>
      <c r="AW435" s="13" t="s">
        <v>34</v>
      </c>
      <c r="AX435" s="13" t="s">
        <v>79</v>
      </c>
      <c r="AY435" s="259" t="s">
        <v>131</v>
      </c>
    </row>
    <row r="436" spans="1:51" s="13" customFormat="1" ht="12">
      <c r="A436" s="13"/>
      <c r="B436" s="249"/>
      <c r="C436" s="250"/>
      <c r="D436" s="251" t="s">
        <v>141</v>
      </c>
      <c r="E436" s="252" t="s">
        <v>1</v>
      </c>
      <c r="F436" s="253" t="s">
        <v>593</v>
      </c>
      <c r="G436" s="250"/>
      <c r="H436" s="252" t="s">
        <v>1</v>
      </c>
      <c r="I436" s="254"/>
      <c r="J436" s="250"/>
      <c r="K436" s="250"/>
      <c r="L436" s="255"/>
      <c r="M436" s="256"/>
      <c r="N436" s="257"/>
      <c r="O436" s="257"/>
      <c r="P436" s="257"/>
      <c r="Q436" s="257"/>
      <c r="R436" s="257"/>
      <c r="S436" s="257"/>
      <c r="T436" s="25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9" t="s">
        <v>141</v>
      </c>
      <c r="AU436" s="259" t="s">
        <v>89</v>
      </c>
      <c r="AV436" s="13" t="s">
        <v>87</v>
      </c>
      <c r="AW436" s="13" t="s">
        <v>34</v>
      </c>
      <c r="AX436" s="13" t="s">
        <v>79</v>
      </c>
      <c r="AY436" s="259" t="s">
        <v>131</v>
      </c>
    </row>
    <row r="437" spans="1:65" s="2" customFormat="1" ht="16.5" customHeight="1">
      <c r="A437" s="39"/>
      <c r="B437" s="40"/>
      <c r="C437" s="293" t="s">
        <v>598</v>
      </c>
      <c r="D437" s="293" t="s">
        <v>424</v>
      </c>
      <c r="E437" s="294" t="s">
        <v>599</v>
      </c>
      <c r="F437" s="295" t="s">
        <v>600</v>
      </c>
      <c r="G437" s="296" t="s">
        <v>148</v>
      </c>
      <c r="H437" s="297">
        <v>351</v>
      </c>
      <c r="I437" s="298"/>
      <c r="J437" s="299">
        <f>ROUND(I437*H437,2)</f>
        <v>0</v>
      </c>
      <c r="K437" s="295" t="s">
        <v>1</v>
      </c>
      <c r="L437" s="300"/>
      <c r="M437" s="301" t="s">
        <v>1</v>
      </c>
      <c r="N437" s="302" t="s">
        <v>44</v>
      </c>
      <c r="O437" s="92"/>
      <c r="P437" s="245">
        <f>O437*H437</f>
        <v>0</v>
      </c>
      <c r="Q437" s="245">
        <v>0.0069</v>
      </c>
      <c r="R437" s="245">
        <f>Q437*H437</f>
        <v>2.4219</v>
      </c>
      <c r="S437" s="245">
        <v>0</v>
      </c>
      <c r="T437" s="246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47" t="s">
        <v>319</v>
      </c>
      <c r="AT437" s="247" t="s">
        <v>424</v>
      </c>
      <c r="AU437" s="247" t="s">
        <v>89</v>
      </c>
      <c r="AY437" s="18" t="s">
        <v>131</v>
      </c>
      <c r="BE437" s="248">
        <f>IF(N437="základní",J437,0)</f>
        <v>0</v>
      </c>
      <c r="BF437" s="248">
        <f>IF(N437="snížená",J437,0)</f>
        <v>0</v>
      </c>
      <c r="BG437" s="248">
        <f>IF(N437="zákl. přenesená",J437,0)</f>
        <v>0</v>
      </c>
      <c r="BH437" s="248">
        <f>IF(N437="sníž. přenesená",J437,0)</f>
        <v>0</v>
      </c>
      <c r="BI437" s="248">
        <f>IF(N437="nulová",J437,0)</f>
        <v>0</v>
      </c>
      <c r="BJ437" s="18" t="s">
        <v>87</v>
      </c>
      <c r="BK437" s="248">
        <f>ROUND(I437*H437,2)</f>
        <v>0</v>
      </c>
      <c r="BL437" s="18" t="s">
        <v>226</v>
      </c>
      <c r="BM437" s="247" t="s">
        <v>601</v>
      </c>
    </row>
    <row r="438" spans="1:51" s="13" customFormat="1" ht="12">
      <c r="A438" s="13"/>
      <c r="B438" s="249"/>
      <c r="C438" s="250"/>
      <c r="D438" s="251" t="s">
        <v>141</v>
      </c>
      <c r="E438" s="252" t="s">
        <v>1</v>
      </c>
      <c r="F438" s="253" t="s">
        <v>602</v>
      </c>
      <c r="G438" s="250"/>
      <c r="H438" s="252" t="s">
        <v>1</v>
      </c>
      <c r="I438" s="254"/>
      <c r="J438" s="250"/>
      <c r="K438" s="250"/>
      <c r="L438" s="255"/>
      <c r="M438" s="256"/>
      <c r="N438" s="257"/>
      <c r="O438" s="257"/>
      <c r="P438" s="257"/>
      <c r="Q438" s="257"/>
      <c r="R438" s="257"/>
      <c r="S438" s="257"/>
      <c r="T438" s="25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59" t="s">
        <v>141</v>
      </c>
      <c r="AU438" s="259" t="s">
        <v>89</v>
      </c>
      <c r="AV438" s="13" t="s">
        <v>87</v>
      </c>
      <c r="AW438" s="13" t="s">
        <v>34</v>
      </c>
      <c r="AX438" s="13" t="s">
        <v>79</v>
      </c>
      <c r="AY438" s="259" t="s">
        <v>131</v>
      </c>
    </row>
    <row r="439" spans="1:51" s="14" customFormat="1" ht="12">
      <c r="A439" s="14"/>
      <c r="B439" s="260"/>
      <c r="C439" s="261"/>
      <c r="D439" s="251" t="s">
        <v>141</v>
      </c>
      <c r="E439" s="262" t="s">
        <v>1</v>
      </c>
      <c r="F439" s="263" t="s">
        <v>603</v>
      </c>
      <c r="G439" s="261"/>
      <c r="H439" s="264">
        <v>351</v>
      </c>
      <c r="I439" s="265"/>
      <c r="J439" s="261"/>
      <c r="K439" s="261"/>
      <c r="L439" s="266"/>
      <c r="M439" s="267"/>
      <c r="N439" s="268"/>
      <c r="O439" s="268"/>
      <c r="P439" s="268"/>
      <c r="Q439" s="268"/>
      <c r="R439" s="268"/>
      <c r="S439" s="268"/>
      <c r="T439" s="269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0" t="s">
        <v>141</v>
      </c>
      <c r="AU439" s="270" t="s">
        <v>89</v>
      </c>
      <c r="AV439" s="14" t="s">
        <v>89</v>
      </c>
      <c r="AW439" s="14" t="s">
        <v>34</v>
      </c>
      <c r="AX439" s="14" t="s">
        <v>87</v>
      </c>
      <c r="AY439" s="270" t="s">
        <v>131</v>
      </c>
    </row>
    <row r="440" spans="1:65" s="2" customFormat="1" ht="16.5" customHeight="1">
      <c r="A440" s="39"/>
      <c r="B440" s="40"/>
      <c r="C440" s="293" t="s">
        <v>604</v>
      </c>
      <c r="D440" s="293" t="s">
        <v>424</v>
      </c>
      <c r="E440" s="294" t="s">
        <v>605</v>
      </c>
      <c r="F440" s="295" t="s">
        <v>606</v>
      </c>
      <c r="G440" s="296" t="s">
        <v>137</v>
      </c>
      <c r="H440" s="297">
        <v>31</v>
      </c>
      <c r="I440" s="298"/>
      <c r="J440" s="299">
        <f>ROUND(I440*H440,2)</f>
        <v>0</v>
      </c>
      <c r="K440" s="295" t="s">
        <v>138</v>
      </c>
      <c r="L440" s="300"/>
      <c r="M440" s="301" t="s">
        <v>1</v>
      </c>
      <c r="N440" s="302" t="s">
        <v>44</v>
      </c>
      <c r="O440" s="92"/>
      <c r="P440" s="245">
        <f>O440*H440</f>
        <v>0</v>
      </c>
      <c r="Q440" s="245">
        <v>0.025</v>
      </c>
      <c r="R440" s="245">
        <f>Q440*H440</f>
        <v>0.775</v>
      </c>
      <c r="S440" s="245">
        <v>0</v>
      </c>
      <c r="T440" s="246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7" t="s">
        <v>319</v>
      </c>
      <c r="AT440" s="247" t="s">
        <v>424</v>
      </c>
      <c r="AU440" s="247" t="s">
        <v>89</v>
      </c>
      <c r="AY440" s="18" t="s">
        <v>131</v>
      </c>
      <c r="BE440" s="248">
        <f>IF(N440="základní",J440,0)</f>
        <v>0</v>
      </c>
      <c r="BF440" s="248">
        <f>IF(N440="snížená",J440,0)</f>
        <v>0</v>
      </c>
      <c r="BG440" s="248">
        <f>IF(N440="zákl. přenesená",J440,0)</f>
        <v>0</v>
      </c>
      <c r="BH440" s="248">
        <f>IF(N440="sníž. přenesená",J440,0)</f>
        <v>0</v>
      </c>
      <c r="BI440" s="248">
        <f>IF(N440="nulová",J440,0)</f>
        <v>0</v>
      </c>
      <c r="BJ440" s="18" t="s">
        <v>87</v>
      </c>
      <c r="BK440" s="248">
        <f>ROUND(I440*H440,2)</f>
        <v>0</v>
      </c>
      <c r="BL440" s="18" t="s">
        <v>226</v>
      </c>
      <c r="BM440" s="247" t="s">
        <v>607</v>
      </c>
    </row>
    <row r="441" spans="1:51" s="13" customFormat="1" ht="12">
      <c r="A441" s="13"/>
      <c r="B441" s="249"/>
      <c r="C441" s="250"/>
      <c r="D441" s="251" t="s">
        <v>141</v>
      </c>
      <c r="E441" s="252" t="s">
        <v>1</v>
      </c>
      <c r="F441" s="253" t="s">
        <v>608</v>
      </c>
      <c r="G441" s="250"/>
      <c r="H441" s="252" t="s">
        <v>1</v>
      </c>
      <c r="I441" s="254"/>
      <c r="J441" s="250"/>
      <c r="K441" s="250"/>
      <c r="L441" s="255"/>
      <c r="M441" s="256"/>
      <c r="N441" s="257"/>
      <c r="O441" s="257"/>
      <c r="P441" s="257"/>
      <c r="Q441" s="257"/>
      <c r="R441" s="257"/>
      <c r="S441" s="257"/>
      <c r="T441" s="25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9" t="s">
        <v>141</v>
      </c>
      <c r="AU441" s="259" t="s">
        <v>89</v>
      </c>
      <c r="AV441" s="13" t="s">
        <v>87</v>
      </c>
      <c r="AW441" s="13" t="s">
        <v>34</v>
      </c>
      <c r="AX441" s="13" t="s">
        <v>79</v>
      </c>
      <c r="AY441" s="259" t="s">
        <v>131</v>
      </c>
    </row>
    <row r="442" spans="1:51" s="13" customFormat="1" ht="12">
      <c r="A442" s="13"/>
      <c r="B442" s="249"/>
      <c r="C442" s="250"/>
      <c r="D442" s="251" t="s">
        <v>141</v>
      </c>
      <c r="E442" s="252" t="s">
        <v>1</v>
      </c>
      <c r="F442" s="253" t="s">
        <v>609</v>
      </c>
      <c r="G442" s="250"/>
      <c r="H442" s="252" t="s">
        <v>1</v>
      </c>
      <c r="I442" s="254"/>
      <c r="J442" s="250"/>
      <c r="K442" s="250"/>
      <c r="L442" s="255"/>
      <c r="M442" s="256"/>
      <c r="N442" s="257"/>
      <c r="O442" s="257"/>
      <c r="P442" s="257"/>
      <c r="Q442" s="257"/>
      <c r="R442" s="257"/>
      <c r="S442" s="257"/>
      <c r="T442" s="25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9" t="s">
        <v>141</v>
      </c>
      <c r="AU442" s="259" t="s">
        <v>89</v>
      </c>
      <c r="AV442" s="13" t="s">
        <v>87</v>
      </c>
      <c r="AW442" s="13" t="s">
        <v>34</v>
      </c>
      <c r="AX442" s="13" t="s">
        <v>79</v>
      </c>
      <c r="AY442" s="259" t="s">
        <v>131</v>
      </c>
    </row>
    <row r="443" spans="1:51" s="14" customFormat="1" ht="12">
      <c r="A443" s="14"/>
      <c r="B443" s="260"/>
      <c r="C443" s="261"/>
      <c r="D443" s="251" t="s">
        <v>141</v>
      </c>
      <c r="E443" s="262" t="s">
        <v>1</v>
      </c>
      <c r="F443" s="263" t="s">
        <v>610</v>
      </c>
      <c r="G443" s="261"/>
      <c r="H443" s="264">
        <v>31</v>
      </c>
      <c r="I443" s="265"/>
      <c r="J443" s="261"/>
      <c r="K443" s="261"/>
      <c r="L443" s="266"/>
      <c r="M443" s="267"/>
      <c r="N443" s="268"/>
      <c r="O443" s="268"/>
      <c r="P443" s="268"/>
      <c r="Q443" s="268"/>
      <c r="R443" s="268"/>
      <c r="S443" s="268"/>
      <c r="T443" s="26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0" t="s">
        <v>141</v>
      </c>
      <c r="AU443" s="270" t="s">
        <v>89</v>
      </c>
      <c r="AV443" s="14" t="s">
        <v>89</v>
      </c>
      <c r="AW443" s="14" t="s">
        <v>34</v>
      </c>
      <c r="AX443" s="14" t="s">
        <v>87</v>
      </c>
      <c r="AY443" s="270" t="s">
        <v>131</v>
      </c>
    </row>
    <row r="444" spans="1:65" s="2" customFormat="1" ht="16.5" customHeight="1">
      <c r="A444" s="39"/>
      <c r="B444" s="40"/>
      <c r="C444" s="293" t="s">
        <v>611</v>
      </c>
      <c r="D444" s="293" t="s">
        <v>424</v>
      </c>
      <c r="E444" s="294" t="s">
        <v>612</v>
      </c>
      <c r="F444" s="295" t="s">
        <v>613</v>
      </c>
      <c r="G444" s="296" t="s">
        <v>137</v>
      </c>
      <c r="H444" s="297">
        <v>3.8</v>
      </c>
      <c r="I444" s="298"/>
      <c r="J444" s="299">
        <f>ROUND(I444*H444,2)</f>
        <v>0</v>
      </c>
      <c r="K444" s="295" t="s">
        <v>138</v>
      </c>
      <c r="L444" s="300"/>
      <c r="M444" s="301" t="s">
        <v>1</v>
      </c>
      <c r="N444" s="302" t="s">
        <v>44</v>
      </c>
      <c r="O444" s="92"/>
      <c r="P444" s="245">
        <f>O444*H444</f>
        <v>0</v>
      </c>
      <c r="Q444" s="245">
        <v>0.03</v>
      </c>
      <c r="R444" s="245">
        <f>Q444*H444</f>
        <v>0.11399999999999999</v>
      </c>
      <c r="S444" s="245">
        <v>0</v>
      </c>
      <c r="T444" s="246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7" t="s">
        <v>319</v>
      </c>
      <c r="AT444" s="247" t="s">
        <v>424</v>
      </c>
      <c r="AU444" s="247" t="s">
        <v>89</v>
      </c>
      <c r="AY444" s="18" t="s">
        <v>131</v>
      </c>
      <c r="BE444" s="248">
        <f>IF(N444="základní",J444,0)</f>
        <v>0</v>
      </c>
      <c r="BF444" s="248">
        <f>IF(N444="snížená",J444,0)</f>
        <v>0</v>
      </c>
      <c r="BG444" s="248">
        <f>IF(N444="zákl. přenesená",J444,0)</f>
        <v>0</v>
      </c>
      <c r="BH444" s="248">
        <f>IF(N444="sníž. přenesená",J444,0)</f>
        <v>0</v>
      </c>
      <c r="BI444" s="248">
        <f>IF(N444="nulová",J444,0)</f>
        <v>0</v>
      </c>
      <c r="BJ444" s="18" t="s">
        <v>87</v>
      </c>
      <c r="BK444" s="248">
        <f>ROUND(I444*H444,2)</f>
        <v>0</v>
      </c>
      <c r="BL444" s="18" t="s">
        <v>226</v>
      </c>
      <c r="BM444" s="247" t="s">
        <v>614</v>
      </c>
    </row>
    <row r="445" spans="1:51" s="13" customFormat="1" ht="12">
      <c r="A445" s="13"/>
      <c r="B445" s="249"/>
      <c r="C445" s="250"/>
      <c r="D445" s="251" t="s">
        <v>141</v>
      </c>
      <c r="E445" s="252" t="s">
        <v>1</v>
      </c>
      <c r="F445" s="253" t="s">
        <v>615</v>
      </c>
      <c r="G445" s="250"/>
      <c r="H445" s="252" t="s">
        <v>1</v>
      </c>
      <c r="I445" s="254"/>
      <c r="J445" s="250"/>
      <c r="K445" s="250"/>
      <c r="L445" s="255"/>
      <c r="M445" s="256"/>
      <c r="N445" s="257"/>
      <c r="O445" s="257"/>
      <c r="P445" s="257"/>
      <c r="Q445" s="257"/>
      <c r="R445" s="257"/>
      <c r="S445" s="257"/>
      <c r="T445" s="25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9" t="s">
        <v>141</v>
      </c>
      <c r="AU445" s="259" t="s">
        <v>89</v>
      </c>
      <c r="AV445" s="13" t="s">
        <v>87</v>
      </c>
      <c r="AW445" s="13" t="s">
        <v>34</v>
      </c>
      <c r="AX445" s="13" t="s">
        <v>79</v>
      </c>
      <c r="AY445" s="259" t="s">
        <v>131</v>
      </c>
    </row>
    <row r="446" spans="1:51" s="13" customFormat="1" ht="12">
      <c r="A446" s="13"/>
      <c r="B446" s="249"/>
      <c r="C446" s="250"/>
      <c r="D446" s="251" t="s">
        <v>141</v>
      </c>
      <c r="E446" s="252" t="s">
        <v>1</v>
      </c>
      <c r="F446" s="253" t="s">
        <v>582</v>
      </c>
      <c r="G446" s="250"/>
      <c r="H446" s="252" t="s">
        <v>1</v>
      </c>
      <c r="I446" s="254"/>
      <c r="J446" s="250"/>
      <c r="K446" s="250"/>
      <c r="L446" s="255"/>
      <c r="M446" s="256"/>
      <c r="N446" s="257"/>
      <c r="O446" s="257"/>
      <c r="P446" s="257"/>
      <c r="Q446" s="257"/>
      <c r="R446" s="257"/>
      <c r="S446" s="257"/>
      <c r="T446" s="25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9" t="s">
        <v>141</v>
      </c>
      <c r="AU446" s="259" t="s">
        <v>89</v>
      </c>
      <c r="AV446" s="13" t="s">
        <v>87</v>
      </c>
      <c r="AW446" s="13" t="s">
        <v>34</v>
      </c>
      <c r="AX446" s="13" t="s">
        <v>79</v>
      </c>
      <c r="AY446" s="259" t="s">
        <v>131</v>
      </c>
    </row>
    <row r="447" spans="1:51" s="14" customFormat="1" ht="12">
      <c r="A447" s="14"/>
      <c r="B447" s="260"/>
      <c r="C447" s="261"/>
      <c r="D447" s="251" t="s">
        <v>141</v>
      </c>
      <c r="E447" s="262" t="s">
        <v>1</v>
      </c>
      <c r="F447" s="263" t="s">
        <v>616</v>
      </c>
      <c r="G447" s="261"/>
      <c r="H447" s="264">
        <v>1.2</v>
      </c>
      <c r="I447" s="265"/>
      <c r="J447" s="261"/>
      <c r="K447" s="261"/>
      <c r="L447" s="266"/>
      <c r="M447" s="267"/>
      <c r="N447" s="268"/>
      <c r="O447" s="268"/>
      <c r="P447" s="268"/>
      <c r="Q447" s="268"/>
      <c r="R447" s="268"/>
      <c r="S447" s="268"/>
      <c r="T447" s="26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0" t="s">
        <v>141</v>
      </c>
      <c r="AU447" s="270" t="s">
        <v>89</v>
      </c>
      <c r="AV447" s="14" t="s">
        <v>89</v>
      </c>
      <c r="AW447" s="14" t="s">
        <v>34</v>
      </c>
      <c r="AX447" s="14" t="s">
        <v>79</v>
      </c>
      <c r="AY447" s="270" t="s">
        <v>131</v>
      </c>
    </row>
    <row r="448" spans="1:51" s="13" customFormat="1" ht="12">
      <c r="A448" s="13"/>
      <c r="B448" s="249"/>
      <c r="C448" s="250"/>
      <c r="D448" s="251" t="s">
        <v>141</v>
      </c>
      <c r="E448" s="252" t="s">
        <v>1</v>
      </c>
      <c r="F448" s="253" t="s">
        <v>617</v>
      </c>
      <c r="G448" s="250"/>
      <c r="H448" s="252" t="s">
        <v>1</v>
      </c>
      <c r="I448" s="254"/>
      <c r="J448" s="250"/>
      <c r="K448" s="250"/>
      <c r="L448" s="255"/>
      <c r="M448" s="256"/>
      <c r="N448" s="257"/>
      <c r="O448" s="257"/>
      <c r="P448" s="257"/>
      <c r="Q448" s="257"/>
      <c r="R448" s="257"/>
      <c r="S448" s="257"/>
      <c r="T448" s="25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9" t="s">
        <v>141</v>
      </c>
      <c r="AU448" s="259" t="s">
        <v>89</v>
      </c>
      <c r="AV448" s="13" t="s">
        <v>87</v>
      </c>
      <c r="AW448" s="13" t="s">
        <v>34</v>
      </c>
      <c r="AX448" s="13" t="s">
        <v>79</v>
      </c>
      <c r="AY448" s="259" t="s">
        <v>131</v>
      </c>
    </row>
    <row r="449" spans="1:51" s="13" customFormat="1" ht="12">
      <c r="A449" s="13"/>
      <c r="B449" s="249"/>
      <c r="C449" s="250"/>
      <c r="D449" s="251" t="s">
        <v>141</v>
      </c>
      <c r="E449" s="252" t="s">
        <v>1</v>
      </c>
      <c r="F449" s="253" t="s">
        <v>584</v>
      </c>
      <c r="G449" s="250"/>
      <c r="H449" s="252" t="s">
        <v>1</v>
      </c>
      <c r="I449" s="254"/>
      <c r="J449" s="250"/>
      <c r="K449" s="250"/>
      <c r="L449" s="255"/>
      <c r="M449" s="256"/>
      <c r="N449" s="257"/>
      <c r="O449" s="257"/>
      <c r="P449" s="257"/>
      <c r="Q449" s="257"/>
      <c r="R449" s="257"/>
      <c r="S449" s="257"/>
      <c r="T449" s="25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9" t="s">
        <v>141</v>
      </c>
      <c r="AU449" s="259" t="s">
        <v>89</v>
      </c>
      <c r="AV449" s="13" t="s">
        <v>87</v>
      </c>
      <c r="AW449" s="13" t="s">
        <v>34</v>
      </c>
      <c r="AX449" s="13" t="s">
        <v>79</v>
      </c>
      <c r="AY449" s="259" t="s">
        <v>131</v>
      </c>
    </row>
    <row r="450" spans="1:51" s="14" customFormat="1" ht="12">
      <c r="A450" s="14"/>
      <c r="B450" s="260"/>
      <c r="C450" s="261"/>
      <c r="D450" s="251" t="s">
        <v>141</v>
      </c>
      <c r="E450" s="262" t="s">
        <v>1</v>
      </c>
      <c r="F450" s="263" t="s">
        <v>618</v>
      </c>
      <c r="G450" s="261"/>
      <c r="H450" s="264">
        <v>2.6</v>
      </c>
      <c r="I450" s="265"/>
      <c r="J450" s="261"/>
      <c r="K450" s="261"/>
      <c r="L450" s="266"/>
      <c r="M450" s="267"/>
      <c r="N450" s="268"/>
      <c r="O450" s="268"/>
      <c r="P450" s="268"/>
      <c r="Q450" s="268"/>
      <c r="R450" s="268"/>
      <c r="S450" s="268"/>
      <c r="T450" s="26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0" t="s">
        <v>141</v>
      </c>
      <c r="AU450" s="270" t="s">
        <v>89</v>
      </c>
      <c r="AV450" s="14" t="s">
        <v>89</v>
      </c>
      <c r="AW450" s="14" t="s">
        <v>34</v>
      </c>
      <c r="AX450" s="14" t="s">
        <v>79</v>
      </c>
      <c r="AY450" s="270" t="s">
        <v>131</v>
      </c>
    </row>
    <row r="451" spans="1:51" s="15" customFormat="1" ht="12">
      <c r="A451" s="15"/>
      <c r="B451" s="271"/>
      <c r="C451" s="272"/>
      <c r="D451" s="251" t="s">
        <v>141</v>
      </c>
      <c r="E451" s="273" t="s">
        <v>1</v>
      </c>
      <c r="F451" s="274" t="s">
        <v>145</v>
      </c>
      <c r="G451" s="272"/>
      <c r="H451" s="275">
        <v>3.8</v>
      </c>
      <c r="I451" s="276"/>
      <c r="J451" s="272"/>
      <c r="K451" s="272"/>
      <c r="L451" s="277"/>
      <c r="M451" s="278"/>
      <c r="N451" s="279"/>
      <c r="O451" s="279"/>
      <c r="P451" s="279"/>
      <c r="Q451" s="279"/>
      <c r="R451" s="279"/>
      <c r="S451" s="279"/>
      <c r="T451" s="280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81" t="s">
        <v>141</v>
      </c>
      <c r="AU451" s="281" t="s">
        <v>89</v>
      </c>
      <c r="AV451" s="15" t="s">
        <v>139</v>
      </c>
      <c r="AW451" s="15" t="s">
        <v>34</v>
      </c>
      <c r="AX451" s="15" t="s">
        <v>87</v>
      </c>
      <c r="AY451" s="281" t="s">
        <v>131</v>
      </c>
    </row>
    <row r="452" spans="1:65" s="2" customFormat="1" ht="16.5" customHeight="1">
      <c r="A452" s="39"/>
      <c r="B452" s="40"/>
      <c r="C452" s="236" t="s">
        <v>619</v>
      </c>
      <c r="D452" s="236" t="s">
        <v>134</v>
      </c>
      <c r="E452" s="237" t="s">
        <v>620</v>
      </c>
      <c r="F452" s="238" t="s">
        <v>621</v>
      </c>
      <c r="G452" s="239" t="s">
        <v>361</v>
      </c>
      <c r="H452" s="240">
        <v>78</v>
      </c>
      <c r="I452" s="241"/>
      <c r="J452" s="242">
        <f>ROUND(I452*H452,2)</f>
        <v>0</v>
      </c>
      <c r="K452" s="238" t="s">
        <v>138</v>
      </c>
      <c r="L452" s="45"/>
      <c r="M452" s="243" t="s">
        <v>1</v>
      </c>
      <c r="N452" s="244" t="s">
        <v>44</v>
      </c>
      <c r="O452" s="92"/>
      <c r="P452" s="245">
        <f>O452*H452</f>
        <v>0</v>
      </c>
      <c r="Q452" s="245">
        <v>3E-05</v>
      </c>
      <c r="R452" s="245">
        <f>Q452*H452</f>
        <v>0.00234</v>
      </c>
      <c r="S452" s="245">
        <v>0</v>
      </c>
      <c r="T452" s="246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47" t="s">
        <v>226</v>
      </c>
      <c r="AT452" s="247" t="s">
        <v>134</v>
      </c>
      <c r="AU452" s="247" t="s">
        <v>89</v>
      </c>
      <c r="AY452" s="18" t="s">
        <v>131</v>
      </c>
      <c r="BE452" s="248">
        <f>IF(N452="základní",J452,0)</f>
        <v>0</v>
      </c>
      <c r="BF452" s="248">
        <f>IF(N452="snížená",J452,0)</f>
        <v>0</v>
      </c>
      <c r="BG452" s="248">
        <f>IF(N452="zákl. přenesená",J452,0)</f>
        <v>0</v>
      </c>
      <c r="BH452" s="248">
        <f>IF(N452="sníž. přenesená",J452,0)</f>
        <v>0</v>
      </c>
      <c r="BI452" s="248">
        <f>IF(N452="nulová",J452,0)</f>
        <v>0</v>
      </c>
      <c r="BJ452" s="18" t="s">
        <v>87</v>
      </c>
      <c r="BK452" s="248">
        <f>ROUND(I452*H452,2)</f>
        <v>0</v>
      </c>
      <c r="BL452" s="18" t="s">
        <v>226</v>
      </c>
      <c r="BM452" s="247" t="s">
        <v>622</v>
      </c>
    </row>
    <row r="453" spans="1:51" s="13" customFormat="1" ht="12">
      <c r="A453" s="13"/>
      <c r="B453" s="249"/>
      <c r="C453" s="250"/>
      <c r="D453" s="251" t="s">
        <v>141</v>
      </c>
      <c r="E453" s="252" t="s">
        <v>1</v>
      </c>
      <c r="F453" s="253" t="s">
        <v>623</v>
      </c>
      <c r="G453" s="250"/>
      <c r="H453" s="252" t="s">
        <v>1</v>
      </c>
      <c r="I453" s="254"/>
      <c r="J453" s="250"/>
      <c r="K453" s="250"/>
      <c r="L453" s="255"/>
      <c r="M453" s="256"/>
      <c r="N453" s="257"/>
      <c r="O453" s="257"/>
      <c r="P453" s="257"/>
      <c r="Q453" s="257"/>
      <c r="R453" s="257"/>
      <c r="S453" s="257"/>
      <c r="T453" s="25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9" t="s">
        <v>141</v>
      </c>
      <c r="AU453" s="259" t="s">
        <v>89</v>
      </c>
      <c r="AV453" s="13" t="s">
        <v>87</v>
      </c>
      <c r="AW453" s="13" t="s">
        <v>34</v>
      </c>
      <c r="AX453" s="13" t="s">
        <v>79</v>
      </c>
      <c r="AY453" s="259" t="s">
        <v>131</v>
      </c>
    </row>
    <row r="454" spans="1:51" s="14" customFormat="1" ht="12">
      <c r="A454" s="14"/>
      <c r="B454" s="260"/>
      <c r="C454" s="261"/>
      <c r="D454" s="251" t="s">
        <v>141</v>
      </c>
      <c r="E454" s="262" t="s">
        <v>1</v>
      </c>
      <c r="F454" s="263" t="s">
        <v>624</v>
      </c>
      <c r="G454" s="261"/>
      <c r="H454" s="264">
        <v>78</v>
      </c>
      <c r="I454" s="265"/>
      <c r="J454" s="261"/>
      <c r="K454" s="261"/>
      <c r="L454" s="266"/>
      <c r="M454" s="267"/>
      <c r="N454" s="268"/>
      <c r="O454" s="268"/>
      <c r="P454" s="268"/>
      <c r="Q454" s="268"/>
      <c r="R454" s="268"/>
      <c r="S454" s="268"/>
      <c r="T454" s="269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0" t="s">
        <v>141</v>
      </c>
      <c r="AU454" s="270" t="s">
        <v>89</v>
      </c>
      <c r="AV454" s="14" t="s">
        <v>89</v>
      </c>
      <c r="AW454" s="14" t="s">
        <v>34</v>
      </c>
      <c r="AX454" s="14" t="s">
        <v>87</v>
      </c>
      <c r="AY454" s="270" t="s">
        <v>131</v>
      </c>
    </row>
    <row r="455" spans="1:65" s="2" customFormat="1" ht="16.5" customHeight="1">
      <c r="A455" s="39"/>
      <c r="B455" s="40"/>
      <c r="C455" s="293" t="s">
        <v>625</v>
      </c>
      <c r="D455" s="293" t="s">
        <v>424</v>
      </c>
      <c r="E455" s="294" t="s">
        <v>626</v>
      </c>
      <c r="F455" s="295" t="s">
        <v>627</v>
      </c>
      <c r="G455" s="296" t="s">
        <v>361</v>
      </c>
      <c r="H455" s="297">
        <v>82</v>
      </c>
      <c r="I455" s="298"/>
      <c r="J455" s="299">
        <f>ROUND(I455*H455,2)</f>
        <v>0</v>
      </c>
      <c r="K455" s="295" t="s">
        <v>1</v>
      </c>
      <c r="L455" s="300"/>
      <c r="M455" s="301" t="s">
        <v>1</v>
      </c>
      <c r="N455" s="302" t="s">
        <v>44</v>
      </c>
      <c r="O455" s="92"/>
      <c r="P455" s="245">
        <f>O455*H455</f>
        <v>0</v>
      </c>
      <c r="Q455" s="245">
        <v>0.00038</v>
      </c>
      <c r="R455" s="245">
        <f>Q455*H455</f>
        <v>0.03116</v>
      </c>
      <c r="S455" s="245">
        <v>0</v>
      </c>
      <c r="T455" s="246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47" t="s">
        <v>319</v>
      </c>
      <c r="AT455" s="247" t="s">
        <v>424</v>
      </c>
      <c r="AU455" s="247" t="s">
        <v>89</v>
      </c>
      <c r="AY455" s="18" t="s">
        <v>131</v>
      </c>
      <c r="BE455" s="248">
        <f>IF(N455="základní",J455,0)</f>
        <v>0</v>
      </c>
      <c r="BF455" s="248">
        <f>IF(N455="snížená",J455,0)</f>
        <v>0</v>
      </c>
      <c r="BG455" s="248">
        <f>IF(N455="zákl. přenesená",J455,0)</f>
        <v>0</v>
      </c>
      <c r="BH455" s="248">
        <f>IF(N455="sníž. přenesená",J455,0)</f>
        <v>0</v>
      </c>
      <c r="BI455" s="248">
        <f>IF(N455="nulová",J455,0)</f>
        <v>0</v>
      </c>
      <c r="BJ455" s="18" t="s">
        <v>87</v>
      </c>
      <c r="BK455" s="248">
        <f>ROUND(I455*H455,2)</f>
        <v>0</v>
      </c>
      <c r="BL455" s="18" t="s">
        <v>226</v>
      </c>
      <c r="BM455" s="247" t="s">
        <v>628</v>
      </c>
    </row>
    <row r="456" spans="1:51" s="13" customFormat="1" ht="12">
      <c r="A456" s="13"/>
      <c r="B456" s="249"/>
      <c r="C456" s="250"/>
      <c r="D456" s="251" t="s">
        <v>141</v>
      </c>
      <c r="E456" s="252" t="s">
        <v>1</v>
      </c>
      <c r="F456" s="253" t="s">
        <v>629</v>
      </c>
      <c r="G456" s="250"/>
      <c r="H456" s="252" t="s">
        <v>1</v>
      </c>
      <c r="I456" s="254"/>
      <c r="J456" s="250"/>
      <c r="K456" s="250"/>
      <c r="L456" s="255"/>
      <c r="M456" s="256"/>
      <c r="N456" s="257"/>
      <c r="O456" s="257"/>
      <c r="P456" s="257"/>
      <c r="Q456" s="257"/>
      <c r="R456" s="257"/>
      <c r="S456" s="257"/>
      <c r="T456" s="25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9" t="s">
        <v>141</v>
      </c>
      <c r="AU456" s="259" t="s">
        <v>89</v>
      </c>
      <c r="AV456" s="13" t="s">
        <v>87</v>
      </c>
      <c r="AW456" s="13" t="s">
        <v>34</v>
      </c>
      <c r="AX456" s="13" t="s">
        <v>79</v>
      </c>
      <c r="AY456" s="259" t="s">
        <v>131</v>
      </c>
    </row>
    <row r="457" spans="1:51" s="14" customFormat="1" ht="12">
      <c r="A457" s="14"/>
      <c r="B457" s="260"/>
      <c r="C457" s="261"/>
      <c r="D457" s="251" t="s">
        <v>141</v>
      </c>
      <c r="E457" s="262" t="s">
        <v>1</v>
      </c>
      <c r="F457" s="263" t="s">
        <v>630</v>
      </c>
      <c r="G457" s="261"/>
      <c r="H457" s="264">
        <v>82</v>
      </c>
      <c r="I457" s="265"/>
      <c r="J457" s="261"/>
      <c r="K457" s="261"/>
      <c r="L457" s="266"/>
      <c r="M457" s="267"/>
      <c r="N457" s="268"/>
      <c r="O457" s="268"/>
      <c r="P457" s="268"/>
      <c r="Q457" s="268"/>
      <c r="R457" s="268"/>
      <c r="S457" s="268"/>
      <c r="T457" s="26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0" t="s">
        <v>141</v>
      </c>
      <c r="AU457" s="270" t="s">
        <v>89</v>
      </c>
      <c r="AV457" s="14" t="s">
        <v>89</v>
      </c>
      <c r="AW457" s="14" t="s">
        <v>34</v>
      </c>
      <c r="AX457" s="14" t="s">
        <v>87</v>
      </c>
      <c r="AY457" s="270" t="s">
        <v>131</v>
      </c>
    </row>
    <row r="458" spans="1:65" s="2" customFormat="1" ht="16.5" customHeight="1">
      <c r="A458" s="39"/>
      <c r="B458" s="40"/>
      <c r="C458" s="236" t="s">
        <v>631</v>
      </c>
      <c r="D458" s="236" t="s">
        <v>134</v>
      </c>
      <c r="E458" s="237" t="s">
        <v>632</v>
      </c>
      <c r="F458" s="238" t="s">
        <v>633</v>
      </c>
      <c r="G458" s="239" t="s">
        <v>157</v>
      </c>
      <c r="H458" s="240">
        <v>3.476</v>
      </c>
      <c r="I458" s="241"/>
      <c r="J458" s="242">
        <f>ROUND(I458*H458,2)</f>
        <v>0</v>
      </c>
      <c r="K458" s="238" t="s">
        <v>138</v>
      </c>
      <c r="L458" s="45"/>
      <c r="M458" s="243" t="s">
        <v>1</v>
      </c>
      <c r="N458" s="244" t="s">
        <v>44</v>
      </c>
      <c r="O458" s="92"/>
      <c r="P458" s="245">
        <f>O458*H458</f>
        <v>0</v>
      </c>
      <c r="Q458" s="245">
        <v>0</v>
      </c>
      <c r="R458" s="245">
        <f>Q458*H458</f>
        <v>0</v>
      </c>
      <c r="S458" s="245">
        <v>0</v>
      </c>
      <c r="T458" s="246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47" t="s">
        <v>226</v>
      </c>
      <c r="AT458" s="247" t="s">
        <v>134</v>
      </c>
      <c r="AU458" s="247" t="s">
        <v>89</v>
      </c>
      <c r="AY458" s="18" t="s">
        <v>131</v>
      </c>
      <c r="BE458" s="248">
        <f>IF(N458="základní",J458,0)</f>
        <v>0</v>
      </c>
      <c r="BF458" s="248">
        <f>IF(N458="snížená",J458,0)</f>
        <v>0</v>
      </c>
      <c r="BG458" s="248">
        <f>IF(N458="zákl. přenesená",J458,0)</f>
        <v>0</v>
      </c>
      <c r="BH458" s="248">
        <f>IF(N458="sníž. přenesená",J458,0)</f>
        <v>0</v>
      </c>
      <c r="BI458" s="248">
        <f>IF(N458="nulová",J458,0)</f>
        <v>0</v>
      </c>
      <c r="BJ458" s="18" t="s">
        <v>87</v>
      </c>
      <c r="BK458" s="248">
        <f>ROUND(I458*H458,2)</f>
        <v>0</v>
      </c>
      <c r="BL458" s="18" t="s">
        <v>226</v>
      </c>
      <c r="BM458" s="247" t="s">
        <v>634</v>
      </c>
    </row>
    <row r="459" spans="1:63" s="12" customFormat="1" ht="22.8" customHeight="1">
      <c r="A459" s="12"/>
      <c r="B459" s="220"/>
      <c r="C459" s="221"/>
      <c r="D459" s="222" t="s">
        <v>78</v>
      </c>
      <c r="E459" s="234" t="s">
        <v>635</v>
      </c>
      <c r="F459" s="234" t="s">
        <v>636</v>
      </c>
      <c r="G459" s="221"/>
      <c r="H459" s="221"/>
      <c r="I459" s="224"/>
      <c r="J459" s="235">
        <f>BK459</f>
        <v>0</v>
      </c>
      <c r="K459" s="221"/>
      <c r="L459" s="226"/>
      <c r="M459" s="227"/>
      <c r="N459" s="228"/>
      <c r="O459" s="228"/>
      <c r="P459" s="229">
        <f>SUM(P460:P482)</f>
        <v>0</v>
      </c>
      <c r="Q459" s="228"/>
      <c r="R459" s="229">
        <f>SUM(R460:R482)</f>
        <v>1.10012</v>
      </c>
      <c r="S459" s="228"/>
      <c r="T459" s="230">
        <f>SUM(T460:T482)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31" t="s">
        <v>89</v>
      </c>
      <c r="AT459" s="232" t="s">
        <v>78</v>
      </c>
      <c r="AU459" s="232" t="s">
        <v>87</v>
      </c>
      <c r="AY459" s="231" t="s">
        <v>131</v>
      </c>
      <c r="BK459" s="233">
        <f>SUM(BK460:BK482)</f>
        <v>0</v>
      </c>
    </row>
    <row r="460" spans="1:65" s="2" customFormat="1" ht="16.5" customHeight="1">
      <c r="A460" s="39"/>
      <c r="B460" s="40"/>
      <c r="C460" s="236" t="s">
        <v>637</v>
      </c>
      <c r="D460" s="236" t="s">
        <v>134</v>
      </c>
      <c r="E460" s="237" t="s">
        <v>638</v>
      </c>
      <c r="F460" s="238" t="s">
        <v>639</v>
      </c>
      <c r="G460" s="239" t="s">
        <v>148</v>
      </c>
      <c r="H460" s="240">
        <v>59</v>
      </c>
      <c r="I460" s="241"/>
      <c r="J460" s="242">
        <f>ROUND(I460*H460,2)</f>
        <v>0</v>
      </c>
      <c r="K460" s="238" t="s">
        <v>138</v>
      </c>
      <c r="L460" s="45"/>
      <c r="M460" s="243" t="s">
        <v>1</v>
      </c>
      <c r="N460" s="244" t="s">
        <v>44</v>
      </c>
      <c r="O460" s="92"/>
      <c r="P460" s="245">
        <f>O460*H460</f>
        <v>0</v>
      </c>
      <c r="Q460" s="245">
        <v>0</v>
      </c>
      <c r="R460" s="245">
        <f>Q460*H460</f>
        <v>0</v>
      </c>
      <c r="S460" s="245">
        <v>0</v>
      </c>
      <c r="T460" s="246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47" t="s">
        <v>226</v>
      </c>
      <c r="AT460" s="247" t="s">
        <v>134</v>
      </c>
      <c r="AU460" s="247" t="s">
        <v>89</v>
      </c>
      <c r="AY460" s="18" t="s">
        <v>131</v>
      </c>
      <c r="BE460" s="248">
        <f>IF(N460="základní",J460,0)</f>
        <v>0</v>
      </c>
      <c r="BF460" s="248">
        <f>IF(N460="snížená",J460,0)</f>
        <v>0</v>
      </c>
      <c r="BG460" s="248">
        <f>IF(N460="zákl. přenesená",J460,0)</f>
        <v>0</v>
      </c>
      <c r="BH460" s="248">
        <f>IF(N460="sníž. přenesená",J460,0)</f>
        <v>0</v>
      </c>
      <c r="BI460" s="248">
        <f>IF(N460="nulová",J460,0)</f>
        <v>0</v>
      </c>
      <c r="BJ460" s="18" t="s">
        <v>87</v>
      </c>
      <c r="BK460" s="248">
        <f>ROUND(I460*H460,2)</f>
        <v>0</v>
      </c>
      <c r="BL460" s="18" t="s">
        <v>226</v>
      </c>
      <c r="BM460" s="247" t="s">
        <v>640</v>
      </c>
    </row>
    <row r="461" spans="1:51" s="13" customFormat="1" ht="12">
      <c r="A461" s="13"/>
      <c r="B461" s="249"/>
      <c r="C461" s="250"/>
      <c r="D461" s="251" t="s">
        <v>141</v>
      </c>
      <c r="E461" s="252" t="s">
        <v>1</v>
      </c>
      <c r="F461" s="253" t="s">
        <v>641</v>
      </c>
      <c r="G461" s="250"/>
      <c r="H461" s="252" t="s">
        <v>1</v>
      </c>
      <c r="I461" s="254"/>
      <c r="J461" s="250"/>
      <c r="K461" s="250"/>
      <c r="L461" s="255"/>
      <c r="M461" s="256"/>
      <c r="N461" s="257"/>
      <c r="O461" s="257"/>
      <c r="P461" s="257"/>
      <c r="Q461" s="257"/>
      <c r="R461" s="257"/>
      <c r="S461" s="257"/>
      <c r="T461" s="25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9" t="s">
        <v>141</v>
      </c>
      <c r="AU461" s="259" t="s">
        <v>89</v>
      </c>
      <c r="AV461" s="13" t="s">
        <v>87</v>
      </c>
      <c r="AW461" s="13" t="s">
        <v>34</v>
      </c>
      <c r="AX461" s="13" t="s">
        <v>79</v>
      </c>
      <c r="AY461" s="259" t="s">
        <v>131</v>
      </c>
    </row>
    <row r="462" spans="1:51" s="14" customFormat="1" ht="12">
      <c r="A462" s="14"/>
      <c r="B462" s="260"/>
      <c r="C462" s="261"/>
      <c r="D462" s="251" t="s">
        <v>141</v>
      </c>
      <c r="E462" s="262" t="s">
        <v>1</v>
      </c>
      <c r="F462" s="263" t="s">
        <v>642</v>
      </c>
      <c r="G462" s="261"/>
      <c r="H462" s="264">
        <v>36.754</v>
      </c>
      <c r="I462" s="265"/>
      <c r="J462" s="261"/>
      <c r="K462" s="261"/>
      <c r="L462" s="266"/>
      <c r="M462" s="267"/>
      <c r="N462" s="268"/>
      <c r="O462" s="268"/>
      <c r="P462" s="268"/>
      <c r="Q462" s="268"/>
      <c r="R462" s="268"/>
      <c r="S462" s="268"/>
      <c r="T462" s="26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0" t="s">
        <v>141</v>
      </c>
      <c r="AU462" s="270" t="s">
        <v>89</v>
      </c>
      <c r="AV462" s="14" t="s">
        <v>89</v>
      </c>
      <c r="AW462" s="14" t="s">
        <v>34</v>
      </c>
      <c r="AX462" s="14" t="s">
        <v>79</v>
      </c>
      <c r="AY462" s="270" t="s">
        <v>131</v>
      </c>
    </row>
    <row r="463" spans="1:51" s="14" customFormat="1" ht="12">
      <c r="A463" s="14"/>
      <c r="B463" s="260"/>
      <c r="C463" s="261"/>
      <c r="D463" s="251" t="s">
        <v>141</v>
      </c>
      <c r="E463" s="262" t="s">
        <v>1</v>
      </c>
      <c r="F463" s="263" t="s">
        <v>643</v>
      </c>
      <c r="G463" s="261"/>
      <c r="H463" s="264">
        <v>2.246</v>
      </c>
      <c r="I463" s="265"/>
      <c r="J463" s="261"/>
      <c r="K463" s="261"/>
      <c r="L463" s="266"/>
      <c r="M463" s="267"/>
      <c r="N463" s="268"/>
      <c r="O463" s="268"/>
      <c r="P463" s="268"/>
      <c r="Q463" s="268"/>
      <c r="R463" s="268"/>
      <c r="S463" s="268"/>
      <c r="T463" s="26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0" t="s">
        <v>141</v>
      </c>
      <c r="AU463" s="270" t="s">
        <v>89</v>
      </c>
      <c r="AV463" s="14" t="s">
        <v>89</v>
      </c>
      <c r="AW463" s="14" t="s">
        <v>34</v>
      </c>
      <c r="AX463" s="14" t="s">
        <v>79</v>
      </c>
      <c r="AY463" s="270" t="s">
        <v>131</v>
      </c>
    </row>
    <row r="464" spans="1:51" s="16" customFormat="1" ht="12">
      <c r="A464" s="16"/>
      <c r="B464" s="282"/>
      <c r="C464" s="283"/>
      <c r="D464" s="251" t="s">
        <v>141</v>
      </c>
      <c r="E464" s="284" t="s">
        <v>1</v>
      </c>
      <c r="F464" s="285" t="s">
        <v>340</v>
      </c>
      <c r="G464" s="283"/>
      <c r="H464" s="286">
        <v>39</v>
      </c>
      <c r="I464" s="287"/>
      <c r="J464" s="283"/>
      <c r="K464" s="283"/>
      <c r="L464" s="288"/>
      <c r="M464" s="289"/>
      <c r="N464" s="290"/>
      <c r="O464" s="290"/>
      <c r="P464" s="290"/>
      <c r="Q464" s="290"/>
      <c r="R464" s="290"/>
      <c r="S464" s="290"/>
      <c r="T464" s="291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T464" s="292" t="s">
        <v>141</v>
      </c>
      <c r="AU464" s="292" t="s">
        <v>89</v>
      </c>
      <c r="AV464" s="16" t="s">
        <v>132</v>
      </c>
      <c r="AW464" s="16" t="s">
        <v>34</v>
      </c>
      <c r="AX464" s="16" t="s">
        <v>79</v>
      </c>
      <c r="AY464" s="292" t="s">
        <v>131</v>
      </c>
    </row>
    <row r="465" spans="1:51" s="13" customFormat="1" ht="12">
      <c r="A465" s="13"/>
      <c r="B465" s="249"/>
      <c r="C465" s="250"/>
      <c r="D465" s="251" t="s">
        <v>141</v>
      </c>
      <c r="E465" s="252" t="s">
        <v>1</v>
      </c>
      <c r="F465" s="253" t="s">
        <v>644</v>
      </c>
      <c r="G465" s="250"/>
      <c r="H465" s="252" t="s">
        <v>1</v>
      </c>
      <c r="I465" s="254"/>
      <c r="J465" s="250"/>
      <c r="K465" s="250"/>
      <c r="L465" s="255"/>
      <c r="M465" s="256"/>
      <c r="N465" s="257"/>
      <c r="O465" s="257"/>
      <c r="P465" s="257"/>
      <c r="Q465" s="257"/>
      <c r="R465" s="257"/>
      <c r="S465" s="257"/>
      <c r="T465" s="25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9" t="s">
        <v>141</v>
      </c>
      <c r="AU465" s="259" t="s">
        <v>89</v>
      </c>
      <c r="AV465" s="13" t="s">
        <v>87</v>
      </c>
      <c r="AW465" s="13" t="s">
        <v>34</v>
      </c>
      <c r="AX465" s="13" t="s">
        <v>79</v>
      </c>
      <c r="AY465" s="259" t="s">
        <v>131</v>
      </c>
    </row>
    <row r="466" spans="1:51" s="14" customFormat="1" ht="12">
      <c r="A466" s="14"/>
      <c r="B466" s="260"/>
      <c r="C466" s="261"/>
      <c r="D466" s="251" t="s">
        <v>141</v>
      </c>
      <c r="E466" s="262" t="s">
        <v>1</v>
      </c>
      <c r="F466" s="263" t="s">
        <v>645</v>
      </c>
      <c r="G466" s="261"/>
      <c r="H466" s="264">
        <v>18.75</v>
      </c>
      <c r="I466" s="265"/>
      <c r="J466" s="261"/>
      <c r="K466" s="261"/>
      <c r="L466" s="266"/>
      <c r="M466" s="267"/>
      <c r="N466" s="268"/>
      <c r="O466" s="268"/>
      <c r="P466" s="268"/>
      <c r="Q466" s="268"/>
      <c r="R466" s="268"/>
      <c r="S466" s="268"/>
      <c r="T466" s="26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0" t="s">
        <v>141</v>
      </c>
      <c r="AU466" s="270" t="s">
        <v>89</v>
      </c>
      <c r="AV466" s="14" t="s">
        <v>89</v>
      </c>
      <c r="AW466" s="14" t="s">
        <v>34</v>
      </c>
      <c r="AX466" s="14" t="s">
        <v>79</v>
      </c>
      <c r="AY466" s="270" t="s">
        <v>131</v>
      </c>
    </row>
    <row r="467" spans="1:51" s="14" customFormat="1" ht="12">
      <c r="A467" s="14"/>
      <c r="B467" s="260"/>
      <c r="C467" s="261"/>
      <c r="D467" s="251" t="s">
        <v>141</v>
      </c>
      <c r="E467" s="262" t="s">
        <v>1</v>
      </c>
      <c r="F467" s="263" t="s">
        <v>646</v>
      </c>
      <c r="G467" s="261"/>
      <c r="H467" s="264">
        <v>1.25</v>
      </c>
      <c r="I467" s="265"/>
      <c r="J467" s="261"/>
      <c r="K467" s="261"/>
      <c r="L467" s="266"/>
      <c r="M467" s="267"/>
      <c r="N467" s="268"/>
      <c r="O467" s="268"/>
      <c r="P467" s="268"/>
      <c r="Q467" s="268"/>
      <c r="R467" s="268"/>
      <c r="S467" s="268"/>
      <c r="T467" s="269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0" t="s">
        <v>141</v>
      </c>
      <c r="AU467" s="270" t="s">
        <v>89</v>
      </c>
      <c r="AV467" s="14" t="s">
        <v>89</v>
      </c>
      <c r="AW467" s="14" t="s">
        <v>34</v>
      </c>
      <c r="AX467" s="14" t="s">
        <v>79</v>
      </c>
      <c r="AY467" s="270" t="s">
        <v>131</v>
      </c>
    </row>
    <row r="468" spans="1:51" s="16" customFormat="1" ht="12">
      <c r="A468" s="16"/>
      <c r="B468" s="282"/>
      <c r="C468" s="283"/>
      <c r="D468" s="251" t="s">
        <v>141</v>
      </c>
      <c r="E468" s="284" t="s">
        <v>1</v>
      </c>
      <c r="F468" s="285" t="s">
        <v>344</v>
      </c>
      <c r="G468" s="283"/>
      <c r="H468" s="286">
        <v>20</v>
      </c>
      <c r="I468" s="287"/>
      <c r="J468" s="283"/>
      <c r="K468" s="283"/>
      <c r="L468" s="288"/>
      <c r="M468" s="289"/>
      <c r="N468" s="290"/>
      <c r="O468" s="290"/>
      <c r="P468" s="290"/>
      <c r="Q468" s="290"/>
      <c r="R468" s="290"/>
      <c r="S468" s="290"/>
      <c r="T468" s="291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T468" s="292" t="s">
        <v>141</v>
      </c>
      <c r="AU468" s="292" t="s">
        <v>89</v>
      </c>
      <c r="AV468" s="16" t="s">
        <v>132</v>
      </c>
      <c r="AW468" s="16" t="s">
        <v>34</v>
      </c>
      <c r="AX468" s="16" t="s">
        <v>79</v>
      </c>
      <c r="AY468" s="292" t="s">
        <v>131</v>
      </c>
    </row>
    <row r="469" spans="1:51" s="15" customFormat="1" ht="12">
      <c r="A469" s="15"/>
      <c r="B469" s="271"/>
      <c r="C469" s="272"/>
      <c r="D469" s="251" t="s">
        <v>141</v>
      </c>
      <c r="E469" s="273" t="s">
        <v>1</v>
      </c>
      <c r="F469" s="274" t="s">
        <v>145</v>
      </c>
      <c r="G469" s="272"/>
      <c r="H469" s="275">
        <v>59</v>
      </c>
      <c r="I469" s="276"/>
      <c r="J469" s="272"/>
      <c r="K469" s="272"/>
      <c r="L469" s="277"/>
      <c r="M469" s="278"/>
      <c r="N469" s="279"/>
      <c r="O469" s="279"/>
      <c r="P469" s="279"/>
      <c r="Q469" s="279"/>
      <c r="R469" s="279"/>
      <c r="S469" s="279"/>
      <c r="T469" s="280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81" t="s">
        <v>141</v>
      </c>
      <c r="AU469" s="281" t="s">
        <v>89</v>
      </c>
      <c r="AV469" s="15" t="s">
        <v>139</v>
      </c>
      <c r="AW469" s="15" t="s">
        <v>34</v>
      </c>
      <c r="AX469" s="15" t="s">
        <v>87</v>
      </c>
      <c r="AY469" s="281" t="s">
        <v>131</v>
      </c>
    </row>
    <row r="470" spans="1:65" s="2" customFormat="1" ht="16.5" customHeight="1">
      <c r="A470" s="39"/>
      <c r="B470" s="40"/>
      <c r="C470" s="236" t="s">
        <v>647</v>
      </c>
      <c r="D470" s="236" t="s">
        <v>134</v>
      </c>
      <c r="E470" s="237" t="s">
        <v>648</v>
      </c>
      <c r="F470" s="238" t="s">
        <v>649</v>
      </c>
      <c r="G470" s="239" t="s">
        <v>148</v>
      </c>
      <c r="H470" s="240">
        <v>15.5</v>
      </c>
      <c r="I470" s="241"/>
      <c r="J470" s="242">
        <f>ROUND(I470*H470,2)</f>
        <v>0</v>
      </c>
      <c r="K470" s="238" t="s">
        <v>138</v>
      </c>
      <c r="L470" s="45"/>
      <c r="M470" s="243" t="s">
        <v>1</v>
      </c>
      <c r="N470" s="244" t="s">
        <v>44</v>
      </c>
      <c r="O470" s="92"/>
      <c r="P470" s="245">
        <f>O470*H470</f>
        <v>0</v>
      </c>
      <c r="Q470" s="245">
        <v>0</v>
      </c>
      <c r="R470" s="245">
        <f>Q470*H470</f>
        <v>0</v>
      </c>
      <c r="S470" s="245">
        <v>0</v>
      </c>
      <c r="T470" s="246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47" t="s">
        <v>226</v>
      </c>
      <c r="AT470" s="247" t="s">
        <v>134</v>
      </c>
      <c r="AU470" s="247" t="s">
        <v>89</v>
      </c>
      <c r="AY470" s="18" t="s">
        <v>131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18" t="s">
        <v>87</v>
      </c>
      <c r="BK470" s="248">
        <f>ROUND(I470*H470,2)</f>
        <v>0</v>
      </c>
      <c r="BL470" s="18" t="s">
        <v>226</v>
      </c>
      <c r="BM470" s="247" t="s">
        <v>650</v>
      </c>
    </row>
    <row r="471" spans="1:51" s="13" customFormat="1" ht="12">
      <c r="A471" s="13"/>
      <c r="B471" s="249"/>
      <c r="C471" s="250"/>
      <c r="D471" s="251" t="s">
        <v>141</v>
      </c>
      <c r="E471" s="252" t="s">
        <v>1</v>
      </c>
      <c r="F471" s="253" t="s">
        <v>651</v>
      </c>
      <c r="G471" s="250"/>
      <c r="H471" s="252" t="s">
        <v>1</v>
      </c>
      <c r="I471" s="254"/>
      <c r="J471" s="250"/>
      <c r="K471" s="250"/>
      <c r="L471" s="255"/>
      <c r="M471" s="256"/>
      <c r="N471" s="257"/>
      <c r="O471" s="257"/>
      <c r="P471" s="257"/>
      <c r="Q471" s="257"/>
      <c r="R471" s="257"/>
      <c r="S471" s="257"/>
      <c r="T471" s="25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9" t="s">
        <v>141</v>
      </c>
      <c r="AU471" s="259" t="s">
        <v>89</v>
      </c>
      <c r="AV471" s="13" t="s">
        <v>87</v>
      </c>
      <c r="AW471" s="13" t="s">
        <v>34</v>
      </c>
      <c r="AX471" s="13" t="s">
        <v>79</v>
      </c>
      <c r="AY471" s="259" t="s">
        <v>131</v>
      </c>
    </row>
    <row r="472" spans="1:51" s="14" customFormat="1" ht="12">
      <c r="A472" s="14"/>
      <c r="B472" s="260"/>
      <c r="C472" s="261"/>
      <c r="D472" s="251" t="s">
        <v>141</v>
      </c>
      <c r="E472" s="262" t="s">
        <v>1</v>
      </c>
      <c r="F472" s="263" t="s">
        <v>652</v>
      </c>
      <c r="G472" s="261"/>
      <c r="H472" s="264">
        <v>14.035</v>
      </c>
      <c r="I472" s="265"/>
      <c r="J472" s="261"/>
      <c r="K472" s="261"/>
      <c r="L472" s="266"/>
      <c r="M472" s="267"/>
      <c r="N472" s="268"/>
      <c r="O472" s="268"/>
      <c r="P472" s="268"/>
      <c r="Q472" s="268"/>
      <c r="R472" s="268"/>
      <c r="S472" s="268"/>
      <c r="T472" s="269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0" t="s">
        <v>141</v>
      </c>
      <c r="AU472" s="270" t="s">
        <v>89</v>
      </c>
      <c r="AV472" s="14" t="s">
        <v>89</v>
      </c>
      <c r="AW472" s="14" t="s">
        <v>34</v>
      </c>
      <c r="AX472" s="14" t="s">
        <v>79</v>
      </c>
      <c r="AY472" s="270" t="s">
        <v>131</v>
      </c>
    </row>
    <row r="473" spans="1:51" s="14" customFormat="1" ht="12">
      <c r="A473" s="14"/>
      <c r="B473" s="260"/>
      <c r="C473" s="261"/>
      <c r="D473" s="251" t="s">
        <v>141</v>
      </c>
      <c r="E473" s="262" t="s">
        <v>1</v>
      </c>
      <c r="F473" s="263" t="s">
        <v>653</v>
      </c>
      <c r="G473" s="261"/>
      <c r="H473" s="264">
        <v>1.465</v>
      </c>
      <c r="I473" s="265"/>
      <c r="J473" s="261"/>
      <c r="K473" s="261"/>
      <c r="L473" s="266"/>
      <c r="M473" s="267"/>
      <c r="N473" s="268"/>
      <c r="O473" s="268"/>
      <c r="P473" s="268"/>
      <c r="Q473" s="268"/>
      <c r="R473" s="268"/>
      <c r="S473" s="268"/>
      <c r="T473" s="26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0" t="s">
        <v>141</v>
      </c>
      <c r="AU473" s="270" t="s">
        <v>89</v>
      </c>
      <c r="AV473" s="14" t="s">
        <v>89</v>
      </c>
      <c r="AW473" s="14" t="s">
        <v>34</v>
      </c>
      <c r="AX473" s="14" t="s">
        <v>79</v>
      </c>
      <c r="AY473" s="270" t="s">
        <v>131</v>
      </c>
    </row>
    <row r="474" spans="1:51" s="15" customFormat="1" ht="12">
      <c r="A474" s="15"/>
      <c r="B474" s="271"/>
      <c r="C474" s="272"/>
      <c r="D474" s="251" t="s">
        <v>141</v>
      </c>
      <c r="E474" s="273" t="s">
        <v>1</v>
      </c>
      <c r="F474" s="274" t="s">
        <v>145</v>
      </c>
      <c r="G474" s="272"/>
      <c r="H474" s="275">
        <v>15.5</v>
      </c>
      <c r="I474" s="276"/>
      <c r="J474" s="272"/>
      <c r="K474" s="272"/>
      <c r="L474" s="277"/>
      <c r="M474" s="278"/>
      <c r="N474" s="279"/>
      <c r="O474" s="279"/>
      <c r="P474" s="279"/>
      <c r="Q474" s="279"/>
      <c r="R474" s="279"/>
      <c r="S474" s="279"/>
      <c r="T474" s="280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81" t="s">
        <v>141</v>
      </c>
      <c r="AU474" s="281" t="s">
        <v>89</v>
      </c>
      <c r="AV474" s="15" t="s">
        <v>139</v>
      </c>
      <c r="AW474" s="15" t="s">
        <v>34</v>
      </c>
      <c r="AX474" s="15" t="s">
        <v>87</v>
      </c>
      <c r="AY474" s="281" t="s">
        <v>131</v>
      </c>
    </row>
    <row r="475" spans="1:65" s="2" customFormat="1" ht="16.5" customHeight="1">
      <c r="A475" s="39"/>
      <c r="B475" s="40"/>
      <c r="C475" s="293" t="s">
        <v>654</v>
      </c>
      <c r="D475" s="293" t="s">
        <v>424</v>
      </c>
      <c r="E475" s="294" t="s">
        <v>655</v>
      </c>
      <c r="F475" s="295" t="s">
        <v>656</v>
      </c>
      <c r="G475" s="296" t="s">
        <v>148</v>
      </c>
      <c r="H475" s="297">
        <v>82</v>
      </c>
      <c r="I475" s="298"/>
      <c r="J475" s="299">
        <f>ROUND(I475*H475,2)</f>
        <v>0</v>
      </c>
      <c r="K475" s="295" t="s">
        <v>138</v>
      </c>
      <c r="L475" s="300"/>
      <c r="M475" s="301" t="s">
        <v>1</v>
      </c>
      <c r="N475" s="302" t="s">
        <v>44</v>
      </c>
      <c r="O475" s="92"/>
      <c r="P475" s="245">
        <f>O475*H475</f>
        <v>0</v>
      </c>
      <c r="Q475" s="245">
        <v>0.0128</v>
      </c>
      <c r="R475" s="245">
        <f>Q475*H475</f>
        <v>1.0496</v>
      </c>
      <c r="S475" s="245">
        <v>0</v>
      </c>
      <c r="T475" s="246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47" t="s">
        <v>319</v>
      </c>
      <c r="AT475" s="247" t="s">
        <v>424</v>
      </c>
      <c r="AU475" s="247" t="s">
        <v>89</v>
      </c>
      <c r="AY475" s="18" t="s">
        <v>131</v>
      </c>
      <c r="BE475" s="248">
        <f>IF(N475="základní",J475,0)</f>
        <v>0</v>
      </c>
      <c r="BF475" s="248">
        <f>IF(N475="snížená",J475,0)</f>
        <v>0</v>
      </c>
      <c r="BG475" s="248">
        <f>IF(N475="zákl. přenesená",J475,0)</f>
        <v>0</v>
      </c>
      <c r="BH475" s="248">
        <f>IF(N475="sníž. přenesená",J475,0)</f>
        <v>0</v>
      </c>
      <c r="BI475" s="248">
        <f>IF(N475="nulová",J475,0)</f>
        <v>0</v>
      </c>
      <c r="BJ475" s="18" t="s">
        <v>87</v>
      </c>
      <c r="BK475" s="248">
        <f>ROUND(I475*H475,2)</f>
        <v>0</v>
      </c>
      <c r="BL475" s="18" t="s">
        <v>226</v>
      </c>
      <c r="BM475" s="247" t="s">
        <v>657</v>
      </c>
    </row>
    <row r="476" spans="1:51" s="13" customFormat="1" ht="12">
      <c r="A476" s="13"/>
      <c r="B476" s="249"/>
      <c r="C476" s="250"/>
      <c r="D476" s="251" t="s">
        <v>141</v>
      </c>
      <c r="E476" s="252" t="s">
        <v>1</v>
      </c>
      <c r="F476" s="253" t="s">
        <v>658</v>
      </c>
      <c r="G476" s="250"/>
      <c r="H476" s="252" t="s">
        <v>1</v>
      </c>
      <c r="I476" s="254"/>
      <c r="J476" s="250"/>
      <c r="K476" s="250"/>
      <c r="L476" s="255"/>
      <c r="M476" s="256"/>
      <c r="N476" s="257"/>
      <c r="O476" s="257"/>
      <c r="P476" s="257"/>
      <c r="Q476" s="257"/>
      <c r="R476" s="257"/>
      <c r="S476" s="257"/>
      <c r="T476" s="25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9" t="s">
        <v>141</v>
      </c>
      <c r="AU476" s="259" t="s">
        <v>89</v>
      </c>
      <c r="AV476" s="13" t="s">
        <v>87</v>
      </c>
      <c r="AW476" s="13" t="s">
        <v>34</v>
      </c>
      <c r="AX476" s="13" t="s">
        <v>79</v>
      </c>
      <c r="AY476" s="259" t="s">
        <v>131</v>
      </c>
    </row>
    <row r="477" spans="1:51" s="14" customFormat="1" ht="12">
      <c r="A477" s="14"/>
      <c r="B477" s="260"/>
      <c r="C477" s="261"/>
      <c r="D477" s="251" t="s">
        <v>141</v>
      </c>
      <c r="E477" s="262" t="s">
        <v>1</v>
      </c>
      <c r="F477" s="263" t="s">
        <v>659</v>
      </c>
      <c r="G477" s="261"/>
      <c r="H477" s="264">
        <v>82</v>
      </c>
      <c r="I477" s="265"/>
      <c r="J477" s="261"/>
      <c r="K477" s="261"/>
      <c r="L477" s="266"/>
      <c r="M477" s="267"/>
      <c r="N477" s="268"/>
      <c r="O477" s="268"/>
      <c r="P477" s="268"/>
      <c r="Q477" s="268"/>
      <c r="R477" s="268"/>
      <c r="S477" s="268"/>
      <c r="T477" s="269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0" t="s">
        <v>141</v>
      </c>
      <c r="AU477" s="270" t="s">
        <v>89</v>
      </c>
      <c r="AV477" s="14" t="s">
        <v>89</v>
      </c>
      <c r="AW477" s="14" t="s">
        <v>34</v>
      </c>
      <c r="AX477" s="14" t="s">
        <v>87</v>
      </c>
      <c r="AY477" s="270" t="s">
        <v>131</v>
      </c>
    </row>
    <row r="478" spans="1:65" s="2" customFormat="1" ht="16.5" customHeight="1">
      <c r="A478" s="39"/>
      <c r="B478" s="40"/>
      <c r="C478" s="236" t="s">
        <v>660</v>
      </c>
      <c r="D478" s="236" t="s">
        <v>134</v>
      </c>
      <c r="E478" s="237" t="s">
        <v>661</v>
      </c>
      <c r="F478" s="238" t="s">
        <v>662</v>
      </c>
      <c r="G478" s="239" t="s">
        <v>137</v>
      </c>
      <c r="H478" s="240">
        <v>2</v>
      </c>
      <c r="I478" s="241"/>
      <c r="J478" s="242">
        <f>ROUND(I478*H478,2)</f>
        <v>0</v>
      </c>
      <c r="K478" s="238" t="s">
        <v>138</v>
      </c>
      <c r="L478" s="45"/>
      <c r="M478" s="243" t="s">
        <v>1</v>
      </c>
      <c r="N478" s="244" t="s">
        <v>44</v>
      </c>
      <c r="O478" s="92"/>
      <c r="P478" s="245">
        <f>O478*H478</f>
        <v>0</v>
      </c>
      <c r="Q478" s="245">
        <v>0.02337</v>
      </c>
      <c r="R478" s="245">
        <f>Q478*H478</f>
        <v>0.04674</v>
      </c>
      <c r="S478" s="245">
        <v>0</v>
      </c>
      <c r="T478" s="246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47" t="s">
        <v>226</v>
      </c>
      <c r="AT478" s="247" t="s">
        <v>134</v>
      </c>
      <c r="AU478" s="247" t="s">
        <v>89</v>
      </c>
      <c r="AY478" s="18" t="s">
        <v>131</v>
      </c>
      <c r="BE478" s="248">
        <f>IF(N478="základní",J478,0)</f>
        <v>0</v>
      </c>
      <c r="BF478" s="248">
        <f>IF(N478="snížená",J478,0)</f>
        <v>0</v>
      </c>
      <c r="BG478" s="248">
        <f>IF(N478="zákl. přenesená",J478,0)</f>
        <v>0</v>
      </c>
      <c r="BH478" s="248">
        <f>IF(N478="sníž. přenesená",J478,0)</f>
        <v>0</v>
      </c>
      <c r="BI478" s="248">
        <f>IF(N478="nulová",J478,0)</f>
        <v>0</v>
      </c>
      <c r="BJ478" s="18" t="s">
        <v>87</v>
      </c>
      <c r="BK478" s="248">
        <f>ROUND(I478*H478,2)</f>
        <v>0</v>
      </c>
      <c r="BL478" s="18" t="s">
        <v>226</v>
      </c>
      <c r="BM478" s="247" t="s">
        <v>663</v>
      </c>
    </row>
    <row r="479" spans="1:51" s="13" customFormat="1" ht="12">
      <c r="A479" s="13"/>
      <c r="B479" s="249"/>
      <c r="C479" s="250"/>
      <c r="D479" s="251" t="s">
        <v>141</v>
      </c>
      <c r="E479" s="252" t="s">
        <v>1</v>
      </c>
      <c r="F479" s="253" t="s">
        <v>664</v>
      </c>
      <c r="G479" s="250"/>
      <c r="H479" s="252" t="s">
        <v>1</v>
      </c>
      <c r="I479" s="254"/>
      <c r="J479" s="250"/>
      <c r="K479" s="250"/>
      <c r="L479" s="255"/>
      <c r="M479" s="256"/>
      <c r="N479" s="257"/>
      <c r="O479" s="257"/>
      <c r="P479" s="257"/>
      <c r="Q479" s="257"/>
      <c r="R479" s="257"/>
      <c r="S479" s="257"/>
      <c r="T479" s="25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9" t="s">
        <v>141</v>
      </c>
      <c r="AU479" s="259" t="s">
        <v>89</v>
      </c>
      <c r="AV479" s="13" t="s">
        <v>87</v>
      </c>
      <c r="AW479" s="13" t="s">
        <v>34</v>
      </c>
      <c r="AX479" s="13" t="s">
        <v>79</v>
      </c>
      <c r="AY479" s="259" t="s">
        <v>131</v>
      </c>
    </row>
    <row r="480" spans="1:51" s="14" customFormat="1" ht="12">
      <c r="A480" s="14"/>
      <c r="B480" s="260"/>
      <c r="C480" s="261"/>
      <c r="D480" s="251" t="s">
        <v>141</v>
      </c>
      <c r="E480" s="262" t="s">
        <v>1</v>
      </c>
      <c r="F480" s="263" t="s">
        <v>665</v>
      </c>
      <c r="G480" s="261"/>
      <c r="H480" s="264">
        <v>2</v>
      </c>
      <c r="I480" s="265"/>
      <c r="J480" s="261"/>
      <c r="K480" s="261"/>
      <c r="L480" s="266"/>
      <c r="M480" s="267"/>
      <c r="N480" s="268"/>
      <c r="O480" s="268"/>
      <c r="P480" s="268"/>
      <c r="Q480" s="268"/>
      <c r="R480" s="268"/>
      <c r="S480" s="268"/>
      <c r="T480" s="26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0" t="s">
        <v>141</v>
      </c>
      <c r="AU480" s="270" t="s">
        <v>89</v>
      </c>
      <c r="AV480" s="14" t="s">
        <v>89</v>
      </c>
      <c r="AW480" s="14" t="s">
        <v>34</v>
      </c>
      <c r="AX480" s="14" t="s">
        <v>87</v>
      </c>
      <c r="AY480" s="270" t="s">
        <v>131</v>
      </c>
    </row>
    <row r="481" spans="1:65" s="2" customFormat="1" ht="16.5" customHeight="1">
      <c r="A481" s="39"/>
      <c r="B481" s="40"/>
      <c r="C481" s="236" t="s">
        <v>666</v>
      </c>
      <c r="D481" s="236" t="s">
        <v>134</v>
      </c>
      <c r="E481" s="237" t="s">
        <v>667</v>
      </c>
      <c r="F481" s="238" t="s">
        <v>668</v>
      </c>
      <c r="G481" s="239" t="s">
        <v>137</v>
      </c>
      <c r="H481" s="240">
        <v>2</v>
      </c>
      <c r="I481" s="241"/>
      <c r="J481" s="242">
        <f>ROUND(I481*H481,2)</f>
        <v>0</v>
      </c>
      <c r="K481" s="238" t="s">
        <v>138</v>
      </c>
      <c r="L481" s="45"/>
      <c r="M481" s="243" t="s">
        <v>1</v>
      </c>
      <c r="N481" s="244" t="s">
        <v>44</v>
      </c>
      <c r="O481" s="92"/>
      <c r="P481" s="245">
        <f>O481*H481</f>
        <v>0</v>
      </c>
      <c r="Q481" s="245">
        <v>0.00189</v>
      </c>
      <c r="R481" s="245">
        <f>Q481*H481</f>
        <v>0.00378</v>
      </c>
      <c r="S481" s="245">
        <v>0</v>
      </c>
      <c r="T481" s="246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47" t="s">
        <v>226</v>
      </c>
      <c r="AT481" s="247" t="s">
        <v>134</v>
      </c>
      <c r="AU481" s="247" t="s">
        <v>89</v>
      </c>
      <c r="AY481" s="18" t="s">
        <v>131</v>
      </c>
      <c r="BE481" s="248">
        <f>IF(N481="základní",J481,0)</f>
        <v>0</v>
      </c>
      <c r="BF481" s="248">
        <f>IF(N481="snížená",J481,0)</f>
        <v>0</v>
      </c>
      <c r="BG481" s="248">
        <f>IF(N481="zákl. přenesená",J481,0)</f>
        <v>0</v>
      </c>
      <c r="BH481" s="248">
        <f>IF(N481="sníž. přenesená",J481,0)</f>
        <v>0</v>
      </c>
      <c r="BI481" s="248">
        <f>IF(N481="nulová",J481,0)</f>
        <v>0</v>
      </c>
      <c r="BJ481" s="18" t="s">
        <v>87</v>
      </c>
      <c r="BK481" s="248">
        <f>ROUND(I481*H481,2)</f>
        <v>0</v>
      </c>
      <c r="BL481" s="18" t="s">
        <v>226</v>
      </c>
      <c r="BM481" s="247" t="s">
        <v>669</v>
      </c>
    </row>
    <row r="482" spans="1:65" s="2" customFormat="1" ht="16.5" customHeight="1">
      <c r="A482" s="39"/>
      <c r="B482" s="40"/>
      <c r="C482" s="236" t="s">
        <v>670</v>
      </c>
      <c r="D482" s="236" t="s">
        <v>134</v>
      </c>
      <c r="E482" s="237" t="s">
        <v>671</v>
      </c>
      <c r="F482" s="238" t="s">
        <v>672</v>
      </c>
      <c r="G482" s="239" t="s">
        <v>157</v>
      </c>
      <c r="H482" s="240">
        <v>1.1</v>
      </c>
      <c r="I482" s="241"/>
      <c r="J482" s="242">
        <f>ROUND(I482*H482,2)</f>
        <v>0</v>
      </c>
      <c r="K482" s="238" t="s">
        <v>138</v>
      </c>
      <c r="L482" s="45"/>
      <c r="M482" s="243" t="s">
        <v>1</v>
      </c>
      <c r="N482" s="244" t="s">
        <v>44</v>
      </c>
      <c r="O482" s="92"/>
      <c r="P482" s="245">
        <f>O482*H482</f>
        <v>0</v>
      </c>
      <c r="Q482" s="245">
        <v>0</v>
      </c>
      <c r="R482" s="245">
        <f>Q482*H482</f>
        <v>0</v>
      </c>
      <c r="S482" s="245">
        <v>0</v>
      </c>
      <c r="T482" s="246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47" t="s">
        <v>226</v>
      </c>
      <c r="AT482" s="247" t="s">
        <v>134</v>
      </c>
      <c r="AU482" s="247" t="s">
        <v>89</v>
      </c>
      <c r="AY482" s="18" t="s">
        <v>131</v>
      </c>
      <c r="BE482" s="248">
        <f>IF(N482="základní",J482,0)</f>
        <v>0</v>
      </c>
      <c r="BF482" s="248">
        <f>IF(N482="snížená",J482,0)</f>
        <v>0</v>
      </c>
      <c r="BG482" s="248">
        <f>IF(N482="zákl. přenesená",J482,0)</f>
        <v>0</v>
      </c>
      <c r="BH482" s="248">
        <f>IF(N482="sníž. přenesená",J482,0)</f>
        <v>0</v>
      </c>
      <c r="BI482" s="248">
        <f>IF(N482="nulová",J482,0)</f>
        <v>0</v>
      </c>
      <c r="BJ482" s="18" t="s">
        <v>87</v>
      </c>
      <c r="BK482" s="248">
        <f>ROUND(I482*H482,2)</f>
        <v>0</v>
      </c>
      <c r="BL482" s="18" t="s">
        <v>226</v>
      </c>
      <c r="BM482" s="247" t="s">
        <v>673</v>
      </c>
    </row>
    <row r="483" spans="1:63" s="12" customFormat="1" ht="22.8" customHeight="1">
      <c r="A483" s="12"/>
      <c r="B483" s="220"/>
      <c r="C483" s="221"/>
      <c r="D483" s="222" t="s">
        <v>78</v>
      </c>
      <c r="E483" s="234" t="s">
        <v>674</v>
      </c>
      <c r="F483" s="234" t="s">
        <v>675</v>
      </c>
      <c r="G483" s="221"/>
      <c r="H483" s="221"/>
      <c r="I483" s="224"/>
      <c r="J483" s="235">
        <f>BK483</f>
        <v>0</v>
      </c>
      <c r="K483" s="221"/>
      <c r="L483" s="226"/>
      <c r="M483" s="227"/>
      <c r="N483" s="228"/>
      <c r="O483" s="228"/>
      <c r="P483" s="229">
        <f>SUM(P484:P517)</f>
        <v>0</v>
      </c>
      <c r="Q483" s="228"/>
      <c r="R483" s="229">
        <f>SUM(R484:R517)</f>
        <v>0.40880999999999995</v>
      </c>
      <c r="S483" s="228"/>
      <c r="T483" s="230">
        <f>SUM(T484:T517)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231" t="s">
        <v>89</v>
      </c>
      <c r="AT483" s="232" t="s">
        <v>78</v>
      </c>
      <c r="AU483" s="232" t="s">
        <v>87</v>
      </c>
      <c r="AY483" s="231" t="s">
        <v>131</v>
      </c>
      <c r="BK483" s="233">
        <f>SUM(BK484:BK517)</f>
        <v>0</v>
      </c>
    </row>
    <row r="484" spans="1:65" s="2" customFormat="1" ht="16.5" customHeight="1">
      <c r="A484" s="39"/>
      <c r="B484" s="40"/>
      <c r="C484" s="236" t="s">
        <v>676</v>
      </c>
      <c r="D484" s="236" t="s">
        <v>134</v>
      </c>
      <c r="E484" s="237" t="s">
        <v>677</v>
      </c>
      <c r="F484" s="238" t="s">
        <v>678</v>
      </c>
      <c r="G484" s="239" t="s">
        <v>361</v>
      </c>
      <c r="H484" s="240">
        <v>85</v>
      </c>
      <c r="I484" s="241"/>
      <c r="J484" s="242">
        <f>ROUND(I484*H484,2)</f>
        <v>0</v>
      </c>
      <c r="K484" s="238" t="s">
        <v>1</v>
      </c>
      <c r="L484" s="45"/>
      <c r="M484" s="243" t="s">
        <v>1</v>
      </c>
      <c r="N484" s="244" t="s">
        <v>44</v>
      </c>
      <c r="O484" s="92"/>
      <c r="P484" s="245">
        <f>O484*H484</f>
        <v>0</v>
      </c>
      <c r="Q484" s="245">
        <v>0.00433</v>
      </c>
      <c r="R484" s="245">
        <f>Q484*H484</f>
        <v>0.36805</v>
      </c>
      <c r="S484" s="245">
        <v>0</v>
      </c>
      <c r="T484" s="246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47" t="s">
        <v>226</v>
      </c>
      <c r="AT484" s="247" t="s">
        <v>134</v>
      </c>
      <c r="AU484" s="247" t="s">
        <v>89</v>
      </c>
      <c r="AY484" s="18" t="s">
        <v>131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18" t="s">
        <v>87</v>
      </c>
      <c r="BK484" s="248">
        <f>ROUND(I484*H484,2)</f>
        <v>0</v>
      </c>
      <c r="BL484" s="18" t="s">
        <v>226</v>
      </c>
      <c r="BM484" s="247" t="s">
        <v>679</v>
      </c>
    </row>
    <row r="485" spans="1:51" s="13" customFormat="1" ht="12">
      <c r="A485" s="13"/>
      <c r="B485" s="249"/>
      <c r="C485" s="250"/>
      <c r="D485" s="251" t="s">
        <v>141</v>
      </c>
      <c r="E485" s="252" t="s">
        <v>1</v>
      </c>
      <c r="F485" s="253" t="s">
        <v>680</v>
      </c>
      <c r="G485" s="250"/>
      <c r="H485" s="252" t="s">
        <v>1</v>
      </c>
      <c r="I485" s="254"/>
      <c r="J485" s="250"/>
      <c r="K485" s="250"/>
      <c r="L485" s="255"/>
      <c r="M485" s="256"/>
      <c r="N485" s="257"/>
      <c r="O485" s="257"/>
      <c r="P485" s="257"/>
      <c r="Q485" s="257"/>
      <c r="R485" s="257"/>
      <c r="S485" s="257"/>
      <c r="T485" s="25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9" t="s">
        <v>141</v>
      </c>
      <c r="AU485" s="259" t="s">
        <v>89</v>
      </c>
      <c r="AV485" s="13" t="s">
        <v>87</v>
      </c>
      <c r="AW485" s="13" t="s">
        <v>34</v>
      </c>
      <c r="AX485" s="13" t="s">
        <v>79</v>
      </c>
      <c r="AY485" s="259" t="s">
        <v>131</v>
      </c>
    </row>
    <row r="486" spans="1:51" s="14" customFormat="1" ht="12">
      <c r="A486" s="14"/>
      <c r="B486" s="260"/>
      <c r="C486" s="261"/>
      <c r="D486" s="251" t="s">
        <v>141</v>
      </c>
      <c r="E486" s="262" t="s">
        <v>1</v>
      </c>
      <c r="F486" s="263" t="s">
        <v>681</v>
      </c>
      <c r="G486" s="261"/>
      <c r="H486" s="264">
        <v>80.2</v>
      </c>
      <c r="I486" s="265"/>
      <c r="J486" s="261"/>
      <c r="K486" s="261"/>
      <c r="L486" s="266"/>
      <c r="M486" s="267"/>
      <c r="N486" s="268"/>
      <c r="O486" s="268"/>
      <c r="P486" s="268"/>
      <c r="Q486" s="268"/>
      <c r="R486" s="268"/>
      <c r="S486" s="268"/>
      <c r="T486" s="26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0" t="s">
        <v>141</v>
      </c>
      <c r="AU486" s="270" t="s">
        <v>89</v>
      </c>
      <c r="AV486" s="14" t="s">
        <v>89</v>
      </c>
      <c r="AW486" s="14" t="s">
        <v>34</v>
      </c>
      <c r="AX486" s="14" t="s">
        <v>79</v>
      </c>
      <c r="AY486" s="270" t="s">
        <v>131</v>
      </c>
    </row>
    <row r="487" spans="1:51" s="14" customFormat="1" ht="12">
      <c r="A487" s="14"/>
      <c r="B487" s="260"/>
      <c r="C487" s="261"/>
      <c r="D487" s="251" t="s">
        <v>141</v>
      </c>
      <c r="E487" s="262" t="s">
        <v>1</v>
      </c>
      <c r="F487" s="263" t="s">
        <v>365</v>
      </c>
      <c r="G487" s="261"/>
      <c r="H487" s="264">
        <v>4.8</v>
      </c>
      <c r="I487" s="265"/>
      <c r="J487" s="261"/>
      <c r="K487" s="261"/>
      <c r="L487" s="266"/>
      <c r="M487" s="267"/>
      <c r="N487" s="268"/>
      <c r="O487" s="268"/>
      <c r="P487" s="268"/>
      <c r="Q487" s="268"/>
      <c r="R487" s="268"/>
      <c r="S487" s="268"/>
      <c r="T487" s="269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0" t="s">
        <v>141</v>
      </c>
      <c r="AU487" s="270" t="s">
        <v>89</v>
      </c>
      <c r="AV487" s="14" t="s">
        <v>89</v>
      </c>
      <c r="AW487" s="14" t="s">
        <v>34</v>
      </c>
      <c r="AX487" s="14" t="s">
        <v>79</v>
      </c>
      <c r="AY487" s="270" t="s">
        <v>131</v>
      </c>
    </row>
    <row r="488" spans="1:51" s="15" customFormat="1" ht="12">
      <c r="A488" s="15"/>
      <c r="B488" s="271"/>
      <c r="C488" s="272"/>
      <c r="D488" s="251" t="s">
        <v>141</v>
      </c>
      <c r="E488" s="273" t="s">
        <v>1</v>
      </c>
      <c r="F488" s="274" t="s">
        <v>145</v>
      </c>
      <c r="G488" s="272"/>
      <c r="H488" s="275">
        <v>85</v>
      </c>
      <c r="I488" s="276"/>
      <c r="J488" s="272"/>
      <c r="K488" s="272"/>
      <c r="L488" s="277"/>
      <c r="M488" s="278"/>
      <c r="N488" s="279"/>
      <c r="O488" s="279"/>
      <c r="P488" s="279"/>
      <c r="Q488" s="279"/>
      <c r="R488" s="279"/>
      <c r="S488" s="279"/>
      <c r="T488" s="280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81" t="s">
        <v>141</v>
      </c>
      <c r="AU488" s="281" t="s">
        <v>89</v>
      </c>
      <c r="AV488" s="15" t="s">
        <v>139</v>
      </c>
      <c r="AW488" s="15" t="s">
        <v>34</v>
      </c>
      <c r="AX488" s="15" t="s">
        <v>87</v>
      </c>
      <c r="AY488" s="281" t="s">
        <v>131</v>
      </c>
    </row>
    <row r="489" spans="1:51" s="13" customFormat="1" ht="12">
      <c r="A489" s="13"/>
      <c r="B489" s="249"/>
      <c r="C489" s="250"/>
      <c r="D489" s="251" t="s">
        <v>141</v>
      </c>
      <c r="E489" s="252" t="s">
        <v>1</v>
      </c>
      <c r="F489" s="253" t="s">
        <v>682</v>
      </c>
      <c r="G489" s="250"/>
      <c r="H489" s="252" t="s">
        <v>1</v>
      </c>
      <c r="I489" s="254"/>
      <c r="J489" s="250"/>
      <c r="K489" s="250"/>
      <c r="L489" s="255"/>
      <c r="M489" s="256"/>
      <c r="N489" s="257"/>
      <c r="O489" s="257"/>
      <c r="P489" s="257"/>
      <c r="Q489" s="257"/>
      <c r="R489" s="257"/>
      <c r="S489" s="257"/>
      <c r="T489" s="25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9" t="s">
        <v>141</v>
      </c>
      <c r="AU489" s="259" t="s">
        <v>89</v>
      </c>
      <c r="AV489" s="13" t="s">
        <v>87</v>
      </c>
      <c r="AW489" s="13" t="s">
        <v>34</v>
      </c>
      <c r="AX489" s="13" t="s">
        <v>79</v>
      </c>
      <c r="AY489" s="259" t="s">
        <v>131</v>
      </c>
    </row>
    <row r="490" spans="1:51" s="13" customFormat="1" ht="12">
      <c r="A490" s="13"/>
      <c r="B490" s="249"/>
      <c r="C490" s="250"/>
      <c r="D490" s="251" t="s">
        <v>141</v>
      </c>
      <c r="E490" s="252" t="s">
        <v>1</v>
      </c>
      <c r="F490" s="253" t="s">
        <v>683</v>
      </c>
      <c r="G490" s="250"/>
      <c r="H490" s="252" t="s">
        <v>1</v>
      </c>
      <c r="I490" s="254"/>
      <c r="J490" s="250"/>
      <c r="K490" s="250"/>
      <c r="L490" s="255"/>
      <c r="M490" s="256"/>
      <c r="N490" s="257"/>
      <c r="O490" s="257"/>
      <c r="P490" s="257"/>
      <c r="Q490" s="257"/>
      <c r="R490" s="257"/>
      <c r="S490" s="257"/>
      <c r="T490" s="25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9" t="s">
        <v>141</v>
      </c>
      <c r="AU490" s="259" t="s">
        <v>89</v>
      </c>
      <c r="AV490" s="13" t="s">
        <v>87</v>
      </c>
      <c r="AW490" s="13" t="s">
        <v>34</v>
      </c>
      <c r="AX490" s="13" t="s">
        <v>79</v>
      </c>
      <c r="AY490" s="259" t="s">
        <v>131</v>
      </c>
    </row>
    <row r="491" spans="1:51" s="13" customFormat="1" ht="12">
      <c r="A491" s="13"/>
      <c r="B491" s="249"/>
      <c r="C491" s="250"/>
      <c r="D491" s="251" t="s">
        <v>141</v>
      </c>
      <c r="E491" s="252" t="s">
        <v>1</v>
      </c>
      <c r="F491" s="253" t="s">
        <v>684</v>
      </c>
      <c r="G491" s="250"/>
      <c r="H491" s="252" t="s">
        <v>1</v>
      </c>
      <c r="I491" s="254"/>
      <c r="J491" s="250"/>
      <c r="K491" s="250"/>
      <c r="L491" s="255"/>
      <c r="M491" s="256"/>
      <c r="N491" s="257"/>
      <c r="O491" s="257"/>
      <c r="P491" s="257"/>
      <c r="Q491" s="257"/>
      <c r="R491" s="257"/>
      <c r="S491" s="257"/>
      <c r="T491" s="25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9" t="s">
        <v>141</v>
      </c>
      <c r="AU491" s="259" t="s">
        <v>89</v>
      </c>
      <c r="AV491" s="13" t="s">
        <v>87</v>
      </c>
      <c r="AW491" s="13" t="s">
        <v>34</v>
      </c>
      <c r="AX491" s="13" t="s">
        <v>79</v>
      </c>
      <c r="AY491" s="259" t="s">
        <v>131</v>
      </c>
    </row>
    <row r="492" spans="1:51" s="13" customFormat="1" ht="12">
      <c r="A492" s="13"/>
      <c r="B492" s="249"/>
      <c r="C492" s="250"/>
      <c r="D492" s="251" t="s">
        <v>141</v>
      </c>
      <c r="E492" s="252" t="s">
        <v>1</v>
      </c>
      <c r="F492" s="253" t="s">
        <v>685</v>
      </c>
      <c r="G492" s="250"/>
      <c r="H492" s="252" t="s">
        <v>1</v>
      </c>
      <c r="I492" s="254"/>
      <c r="J492" s="250"/>
      <c r="K492" s="250"/>
      <c r="L492" s="255"/>
      <c r="M492" s="256"/>
      <c r="N492" s="257"/>
      <c r="O492" s="257"/>
      <c r="P492" s="257"/>
      <c r="Q492" s="257"/>
      <c r="R492" s="257"/>
      <c r="S492" s="257"/>
      <c r="T492" s="25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9" t="s">
        <v>141</v>
      </c>
      <c r="AU492" s="259" t="s">
        <v>89</v>
      </c>
      <c r="AV492" s="13" t="s">
        <v>87</v>
      </c>
      <c r="AW492" s="13" t="s">
        <v>34</v>
      </c>
      <c r="AX492" s="13" t="s">
        <v>79</v>
      </c>
      <c r="AY492" s="259" t="s">
        <v>131</v>
      </c>
    </row>
    <row r="493" spans="1:65" s="2" customFormat="1" ht="24" customHeight="1">
      <c r="A493" s="39"/>
      <c r="B493" s="40"/>
      <c r="C493" s="236" t="s">
        <v>686</v>
      </c>
      <c r="D493" s="236" t="s">
        <v>134</v>
      </c>
      <c r="E493" s="237" t="s">
        <v>687</v>
      </c>
      <c r="F493" s="238" t="s">
        <v>688</v>
      </c>
      <c r="G493" s="239" t="s">
        <v>148</v>
      </c>
      <c r="H493" s="240">
        <v>4</v>
      </c>
      <c r="I493" s="241"/>
      <c r="J493" s="242">
        <f>ROUND(I493*H493,2)</f>
        <v>0</v>
      </c>
      <c r="K493" s="238" t="s">
        <v>1</v>
      </c>
      <c r="L493" s="45"/>
      <c r="M493" s="243" t="s">
        <v>1</v>
      </c>
      <c r="N493" s="244" t="s">
        <v>44</v>
      </c>
      <c r="O493" s="92"/>
      <c r="P493" s="245">
        <f>O493*H493</f>
        <v>0</v>
      </c>
      <c r="Q493" s="245">
        <v>0.0076</v>
      </c>
      <c r="R493" s="245">
        <f>Q493*H493</f>
        <v>0.0304</v>
      </c>
      <c r="S493" s="245">
        <v>0</v>
      </c>
      <c r="T493" s="246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47" t="s">
        <v>226</v>
      </c>
      <c r="AT493" s="247" t="s">
        <v>134</v>
      </c>
      <c r="AU493" s="247" t="s">
        <v>89</v>
      </c>
      <c r="AY493" s="18" t="s">
        <v>131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18" t="s">
        <v>87</v>
      </c>
      <c r="BK493" s="248">
        <f>ROUND(I493*H493,2)</f>
        <v>0</v>
      </c>
      <c r="BL493" s="18" t="s">
        <v>226</v>
      </c>
      <c r="BM493" s="247" t="s">
        <v>689</v>
      </c>
    </row>
    <row r="494" spans="1:51" s="14" customFormat="1" ht="12">
      <c r="A494" s="14"/>
      <c r="B494" s="260"/>
      <c r="C494" s="261"/>
      <c r="D494" s="251" t="s">
        <v>141</v>
      </c>
      <c r="E494" s="262" t="s">
        <v>1</v>
      </c>
      <c r="F494" s="263" t="s">
        <v>690</v>
      </c>
      <c r="G494" s="261"/>
      <c r="H494" s="264">
        <v>4</v>
      </c>
      <c r="I494" s="265"/>
      <c r="J494" s="261"/>
      <c r="K494" s="261"/>
      <c r="L494" s="266"/>
      <c r="M494" s="267"/>
      <c r="N494" s="268"/>
      <c r="O494" s="268"/>
      <c r="P494" s="268"/>
      <c r="Q494" s="268"/>
      <c r="R494" s="268"/>
      <c r="S494" s="268"/>
      <c r="T494" s="269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0" t="s">
        <v>141</v>
      </c>
      <c r="AU494" s="270" t="s">
        <v>89</v>
      </c>
      <c r="AV494" s="14" t="s">
        <v>89</v>
      </c>
      <c r="AW494" s="14" t="s">
        <v>34</v>
      </c>
      <c r="AX494" s="14" t="s">
        <v>87</v>
      </c>
      <c r="AY494" s="270" t="s">
        <v>131</v>
      </c>
    </row>
    <row r="495" spans="1:51" s="13" customFormat="1" ht="12">
      <c r="A495" s="13"/>
      <c r="B495" s="249"/>
      <c r="C495" s="250"/>
      <c r="D495" s="251" t="s">
        <v>141</v>
      </c>
      <c r="E495" s="252" t="s">
        <v>1</v>
      </c>
      <c r="F495" s="253" t="s">
        <v>682</v>
      </c>
      <c r="G495" s="250"/>
      <c r="H495" s="252" t="s">
        <v>1</v>
      </c>
      <c r="I495" s="254"/>
      <c r="J495" s="250"/>
      <c r="K495" s="250"/>
      <c r="L495" s="255"/>
      <c r="M495" s="256"/>
      <c r="N495" s="257"/>
      <c r="O495" s="257"/>
      <c r="P495" s="257"/>
      <c r="Q495" s="257"/>
      <c r="R495" s="257"/>
      <c r="S495" s="257"/>
      <c r="T495" s="25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9" t="s">
        <v>141</v>
      </c>
      <c r="AU495" s="259" t="s">
        <v>89</v>
      </c>
      <c r="AV495" s="13" t="s">
        <v>87</v>
      </c>
      <c r="AW495" s="13" t="s">
        <v>34</v>
      </c>
      <c r="AX495" s="13" t="s">
        <v>79</v>
      </c>
      <c r="AY495" s="259" t="s">
        <v>131</v>
      </c>
    </row>
    <row r="496" spans="1:51" s="13" customFormat="1" ht="12">
      <c r="A496" s="13"/>
      <c r="B496" s="249"/>
      <c r="C496" s="250"/>
      <c r="D496" s="251" t="s">
        <v>141</v>
      </c>
      <c r="E496" s="252" t="s">
        <v>1</v>
      </c>
      <c r="F496" s="253" t="s">
        <v>683</v>
      </c>
      <c r="G496" s="250"/>
      <c r="H496" s="252" t="s">
        <v>1</v>
      </c>
      <c r="I496" s="254"/>
      <c r="J496" s="250"/>
      <c r="K496" s="250"/>
      <c r="L496" s="255"/>
      <c r="M496" s="256"/>
      <c r="N496" s="257"/>
      <c r="O496" s="257"/>
      <c r="P496" s="257"/>
      <c r="Q496" s="257"/>
      <c r="R496" s="257"/>
      <c r="S496" s="257"/>
      <c r="T496" s="25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9" t="s">
        <v>141</v>
      </c>
      <c r="AU496" s="259" t="s">
        <v>89</v>
      </c>
      <c r="AV496" s="13" t="s">
        <v>87</v>
      </c>
      <c r="AW496" s="13" t="s">
        <v>34</v>
      </c>
      <c r="AX496" s="13" t="s">
        <v>79</v>
      </c>
      <c r="AY496" s="259" t="s">
        <v>131</v>
      </c>
    </row>
    <row r="497" spans="1:51" s="13" customFormat="1" ht="12">
      <c r="A497" s="13"/>
      <c r="B497" s="249"/>
      <c r="C497" s="250"/>
      <c r="D497" s="251" t="s">
        <v>141</v>
      </c>
      <c r="E497" s="252" t="s">
        <v>1</v>
      </c>
      <c r="F497" s="253" t="s">
        <v>684</v>
      </c>
      <c r="G497" s="250"/>
      <c r="H497" s="252" t="s">
        <v>1</v>
      </c>
      <c r="I497" s="254"/>
      <c r="J497" s="250"/>
      <c r="K497" s="250"/>
      <c r="L497" s="255"/>
      <c r="M497" s="256"/>
      <c r="N497" s="257"/>
      <c r="O497" s="257"/>
      <c r="P497" s="257"/>
      <c r="Q497" s="257"/>
      <c r="R497" s="257"/>
      <c r="S497" s="257"/>
      <c r="T497" s="25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9" t="s">
        <v>141</v>
      </c>
      <c r="AU497" s="259" t="s">
        <v>89</v>
      </c>
      <c r="AV497" s="13" t="s">
        <v>87</v>
      </c>
      <c r="AW497" s="13" t="s">
        <v>34</v>
      </c>
      <c r="AX497" s="13" t="s">
        <v>79</v>
      </c>
      <c r="AY497" s="259" t="s">
        <v>131</v>
      </c>
    </row>
    <row r="498" spans="1:65" s="2" customFormat="1" ht="16.5" customHeight="1">
      <c r="A498" s="39"/>
      <c r="B498" s="40"/>
      <c r="C498" s="236" t="s">
        <v>691</v>
      </c>
      <c r="D498" s="236" t="s">
        <v>134</v>
      </c>
      <c r="E498" s="237" t="s">
        <v>692</v>
      </c>
      <c r="F498" s="238" t="s">
        <v>693</v>
      </c>
      <c r="G498" s="239" t="s">
        <v>361</v>
      </c>
      <c r="H498" s="240">
        <v>130</v>
      </c>
      <c r="I498" s="241"/>
      <c r="J498" s="242">
        <f>ROUND(I498*H498,2)</f>
        <v>0</v>
      </c>
      <c r="K498" s="238" t="s">
        <v>1</v>
      </c>
      <c r="L498" s="45"/>
      <c r="M498" s="243" t="s">
        <v>1</v>
      </c>
      <c r="N498" s="244" t="s">
        <v>44</v>
      </c>
      <c r="O498" s="92"/>
      <c r="P498" s="245">
        <f>O498*H498</f>
        <v>0</v>
      </c>
      <c r="Q498" s="245">
        <v>0</v>
      </c>
      <c r="R498" s="245">
        <f>Q498*H498</f>
        <v>0</v>
      </c>
      <c r="S498" s="245">
        <v>0</v>
      </c>
      <c r="T498" s="246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7" t="s">
        <v>226</v>
      </c>
      <c r="AT498" s="247" t="s">
        <v>134</v>
      </c>
      <c r="AU498" s="247" t="s">
        <v>89</v>
      </c>
      <c r="AY498" s="18" t="s">
        <v>131</v>
      </c>
      <c r="BE498" s="248">
        <f>IF(N498="základní",J498,0)</f>
        <v>0</v>
      </c>
      <c r="BF498" s="248">
        <f>IF(N498="snížená",J498,0)</f>
        <v>0</v>
      </c>
      <c r="BG498" s="248">
        <f>IF(N498="zákl. přenesená",J498,0)</f>
        <v>0</v>
      </c>
      <c r="BH498" s="248">
        <f>IF(N498="sníž. přenesená",J498,0)</f>
        <v>0</v>
      </c>
      <c r="BI498" s="248">
        <f>IF(N498="nulová",J498,0)</f>
        <v>0</v>
      </c>
      <c r="BJ498" s="18" t="s">
        <v>87</v>
      </c>
      <c r="BK498" s="248">
        <f>ROUND(I498*H498,2)</f>
        <v>0</v>
      </c>
      <c r="BL498" s="18" t="s">
        <v>226</v>
      </c>
      <c r="BM498" s="247" t="s">
        <v>694</v>
      </c>
    </row>
    <row r="499" spans="1:51" s="13" customFormat="1" ht="12">
      <c r="A499" s="13"/>
      <c r="B499" s="249"/>
      <c r="C499" s="250"/>
      <c r="D499" s="251" t="s">
        <v>141</v>
      </c>
      <c r="E499" s="252" t="s">
        <v>1</v>
      </c>
      <c r="F499" s="253" t="s">
        <v>453</v>
      </c>
      <c r="G499" s="250"/>
      <c r="H499" s="252" t="s">
        <v>1</v>
      </c>
      <c r="I499" s="254"/>
      <c r="J499" s="250"/>
      <c r="K499" s="250"/>
      <c r="L499" s="255"/>
      <c r="M499" s="256"/>
      <c r="N499" s="257"/>
      <c r="O499" s="257"/>
      <c r="P499" s="257"/>
      <c r="Q499" s="257"/>
      <c r="R499" s="257"/>
      <c r="S499" s="257"/>
      <c r="T499" s="25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9" t="s">
        <v>141</v>
      </c>
      <c r="AU499" s="259" t="s">
        <v>89</v>
      </c>
      <c r="AV499" s="13" t="s">
        <v>87</v>
      </c>
      <c r="AW499" s="13" t="s">
        <v>34</v>
      </c>
      <c r="AX499" s="13" t="s">
        <v>79</v>
      </c>
      <c r="AY499" s="259" t="s">
        <v>131</v>
      </c>
    </row>
    <row r="500" spans="1:51" s="14" customFormat="1" ht="12">
      <c r="A500" s="14"/>
      <c r="B500" s="260"/>
      <c r="C500" s="261"/>
      <c r="D500" s="251" t="s">
        <v>141</v>
      </c>
      <c r="E500" s="262" t="s">
        <v>1</v>
      </c>
      <c r="F500" s="263" t="s">
        <v>695</v>
      </c>
      <c r="G500" s="261"/>
      <c r="H500" s="264">
        <v>76.4</v>
      </c>
      <c r="I500" s="265"/>
      <c r="J500" s="261"/>
      <c r="K500" s="261"/>
      <c r="L500" s="266"/>
      <c r="M500" s="267"/>
      <c r="N500" s="268"/>
      <c r="O500" s="268"/>
      <c r="P500" s="268"/>
      <c r="Q500" s="268"/>
      <c r="R500" s="268"/>
      <c r="S500" s="268"/>
      <c r="T500" s="269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0" t="s">
        <v>141</v>
      </c>
      <c r="AU500" s="270" t="s">
        <v>89</v>
      </c>
      <c r="AV500" s="14" t="s">
        <v>89</v>
      </c>
      <c r="AW500" s="14" t="s">
        <v>34</v>
      </c>
      <c r="AX500" s="14" t="s">
        <v>79</v>
      </c>
      <c r="AY500" s="270" t="s">
        <v>131</v>
      </c>
    </row>
    <row r="501" spans="1:51" s="13" customFormat="1" ht="12">
      <c r="A501" s="13"/>
      <c r="B501" s="249"/>
      <c r="C501" s="250"/>
      <c r="D501" s="251" t="s">
        <v>141</v>
      </c>
      <c r="E501" s="252" t="s">
        <v>1</v>
      </c>
      <c r="F501" s="253" t="s">
        <v>696</v>
      </c>
      <c r="G501" s="250"/>
      <c r="H501" s="252" t="s">
        <v>1</v>
      </c>
      <c r="I501" s="254"/>
      <c r="J501" s="250"/>
      <c r="K501" s="250"/>
      <c r="L501" s="255"/>
      <c r="M501" s="256"/>
      <c r="N501" s="257"/>
      <c r="O501" s="257"/>
      <c r="P501" s="257"/>
      <c r="Q501" s="257"/>
      <c r="R501" s="257"/>
      <c r="S501" s="257"/>
      <c r="T501" s="25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9" t="s">
        <v>141</v>
      </c>
      <c r="AU501" s="259" t="s">
        <v>89</v>
      </c>
      <c r="AV501" s="13" t="s">
        <v>87</v>
      </c>
      <c r="AW501" s="13" t="s">
        <v>34</v>
      </c>
      <c r="AX501" s="13" t="s">
        <v>79</v>
      </c>
      <c r="AY501" s="259" t="s">
        <v>131</v>
      </c>
    </row>
    <row r="502" spans="1:51" s="14" customFormat="1" ht="12">
      <c r="A502" s="14"/>
      <c r="B502" s="260"/>
      <c r="C502" s="261"/>
      <c r="D502" s="251" t="s">
        <v>141</v>
      </c>
      <c r="E502" s="262" t="s">
        <v>1</v>
      </c>
      <c r="F502" s="263" t="s">
        <v>697</v>
      </c>
      <c r="G502" s="261"/>
      <c r="H502" s="264">
        <v>49.6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70" t="s">
        <v>141</v>
      </c>
      <c r="AU502" s="270" t="s">
        <v>89</v>
      </c>
      <c r="AV502" s="14" t="s">
        <v>89</v>
      </c>
      <c r="AW502" s="14" t="s">
        <v>34</v>
      </c>
      <c r="AX502" s="14" t="s">
        <v>79</v>
      </c>
      <c r="AY502" s="270" t="s">
        <v>131</v>
      </c>
    </row>
    <row r="503" spans="1:51" s="14" customFormat="1" ht="12">
      <c r="A503" s="14"/>
      <c r="B503" s="260"/>
      <c r="C503" s="261"/>
      <c r="D503" s="251" t="s">
        <v>141</v>
      </c>
      <c r="E503" s="262" t="s">
        <v>1</v>
      </c>
      <c r="F503" s="263" t="s">
        <v>698</v>
      </c>
      <c r="G503" s="261"/>
      <c r="H503" s="264">
        <v>4</v>
      </c>
      <c r="I503" s="265"/>
      <c r="J503" s="261"/>
      <c r="K503" s="261"/>
      <c r="L503" s="266"/>
      <c r="M503" s="267"/>
      <c r="N503" s="268"/>
      <c r="O503" s="268"/>
      <c r="P503" s="268"/>
      <c r="Q503" s="268"/>
      <c r="R503" s="268"/>
      <c r="S503" s="268"/>
      <c r="T503" s="269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0" t="s">
        <v>141</v>
      </c>
      <c r="AU503" s="270" t="s">
        <v>89</v>
      </c>
      <c r="AV503" s="14" t="s">
        <v>89</v>
      </c>
      <c r="AW503" s="14" t="s">
        <v>34</v>
      </c>
      <c r="AX503" s="14" t="s">
        <v>79</v>
      </c>
      <c r="AY503" s="270" t="s">
        <v>131</v>
      </c>
    </row>
    <row r="504" spans="1:51" s="15" customFormat="1" ht="12">
      <c r="A504" s="15"/>
      <c r="B504" s="271"/>
      <c r="C504" s="272"/>
      <c r="D504" s="251" t="s">
        <v>141</v>
      </c>
      <c r="E504" s="273" t="s">
        <v>1</v>
      </c>
      <c r="F504" s="274" t="s">
        <v>145</v>
      </c>
      <c r="G504" s="272"/>
      <c r="H504" s="275">
        <v>130</v>
      </c>
      <c r="I504" s="276"/>
      <c r="J504" s="272"/>
      <c r="K504" s="272"/>
      <c r="L504" s="277"/>
      <c r="M504" s="278"/>
      <c r="N504" s="279"/>
      <c r="O504" s="279"/>
      <c r="P504" s="279"/>
      <c r="Q504" s="279"/>
      <c r="R504" s="279"/>
      <c r="S504" s="279"/>
      <c r="T504" s="280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81" t="s">
        <v>141</v>
      </c>
      <c r="AU504" s="281" t="s">
        <v>89</v>
      </c>
      <c r="AV504" s="15" t="s">
        <v>139</v>
      </c>
      <c r="AW504" s="15" t="s">
        <v>34</v>
      </c>
      <c r="AX504" s="15" t="s">
        <v>87</v>
      </c>
      <c r="AY504" s="281" t="s">
        <v>131</v>
      </c>
    </row>
    <row r="505" spans="1:51" s="13" customFormat="1" ht="12">
      <c r="A505" s="13"/>
      <c r="B505" s="249"/>
      <c r="C505" s="250"/>
      <c r="D505" s="251" t="s">
        <v>141</v>
      </c>
      <c r="E505" s="252" t="s">
        <v>1</v>
      </c>
      <c r="F505" s="253" t="s">
        <v>682</v>
      </c>
      <c r="G505" s="250"/>
      <c r="H505" s="252" t="s">
        <v>1</v>
      </c>
      <c r="I505" s="254"/>
      <c r="J505" s="250"/>
      <c r="K505" s="250"/>
      <c r="L505" s="255"/>
      <c r="M505" s="256"/>
      <c r="N505" s="257"/>
      <c r="O505" s="257"/>
      <c r="P505" s="257"/>
      <c r="Q505" s="257"/>
      <c r="R505" s="257"/>
      <c r="S505" s="257"/>
      <c r="T505" s="25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9" t="s">
        <v>141</v>
      </c>
      <c r="AU505" s="259" t="s">
        <v>89</v>
      </c>
      <c r="AV505" s="13" t="s">
        <v>87</v>
      </c>
      <c r="AW505" s="13" t="s">
        <v>34</v>
      </c>
      <c r="AX505" s="13" t="s">
        <v>79</v>
      </c>
      <c r="AY505" s="259" t="s">
        <v>131</v>
      </c>
    </row>
    <row r="506" spans="1:51" s="13" customFormat="1" ht="12">
      <c r="A506" s="13"/>
      <c r="B506" s="249"/>
      <c r="C506" s="250"/>
      <c r="D506" s="251" t="s">
        <v>141</v>
      </c>
      <c r="E506" s="252" t="s">
        <v>1</v>
      </c>
      <c r="F506" s="253" t="s">
        <v>683</v>
      </c>
      <c r="G506" s="250"/>
      <c r="H506" s="252" t="s">
        <v>1</v>
      </c>
      <c r="I506" s="254"/>
      <c r="J506" s="250"/>
      <c r="K506" s="250"/>
      <c r="L506" s="255"/>
      <c r="M506" s="256"/>
      <c r="N506" s="257"/>
      <c r="O506" s="257"/>
      <c r="P506" s="257"/>
      <c r="Q506" s="257"/>
      <c r="R506" s="257"/>
      <c r="S506" s="257"/>
      <c r="T506" s="25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9" t="s">
        <v>141</v>
      </c>
      <c r="AU506" s="259" t="s">
        <v>89</v>
      </c>
      <c r="AV506" s="13" t="s">
        <v>87</v>
      </c>
      <c r="AW506" s="13" t="s">
        <v>34</v>
      </c>
      <c r="AX506" s="13" t="s">
        <v>79</v>
      </c>
      <c r="AY506" s="259" t="s">
        <v>131</v>
      </c>
    </row>
    <row r="507" spans="1:51" s="13" customFormat="1" ht="12">
      <c r="A507" s="13"/>
      <c r="B507" s="249"/>
      <c r="C507" s="250"/>
      <c r="D507" s="251" t="s">
        <v>141</v>
      </c>
      <c r="E507" s="252" t="s">
        <v>1</v>
      </c>
      <c r="F507" s="253" t="s">
        <v>684</v>
      </c>
      <c r="G507" s="250"/>
      <c r="H507" s="252" t="s">
        <v>1</v>
      </c>
      <c r="I507" s="254"/>
      <c r="J507" s="250"/>
      <c r="K507" s="250"/>
      <c r="L507" s="255"/>
      <c r="M507" s="256"/>
      <c r="N507" s="257"/>
      <c r="O507" s="257"/>
      <c r="P507" s="257"/>
      <c r="Q507" s="257"/>
      <c r="R507" s="257"/>
      <c r="S507" s="257"/>
      <c r="T507" s="25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9" t="s">
        <v>141</v>
      </c>
      <c r="AU507" s="259" t="s">
        <v>89</v>
      </c>
      <c r="AV507" s="13" t="s">
        <v>87</v>
      </c>
      <c r="AW507" s="13" t="s">
        <v>34</v>
      </c>
      <c r="AX507" s="13" t="s">
        <v>79</v>
      </c>
      <c r="AY507" s="259" t="s">
        <v>131</v>
      </c>
    </row>
    <row r="508" spans="1:51" s="13" customFormat="1" ht="12">
      <c r="A508" s="13"/>
      <c r="B508" s="249"/>
      <c r="C508" s="250"/>
      <c r="D508" s="251" t="s">
        <v>141</v>
      </c>
      <c r="E508" s="252" t="s">
        <v>1</v>
      </c>
      <c r="F508" s="253" t="s">
        <v>685</v>
      </c>
      <c r="G508" s="250"/>
      <c r="H508" s="252" t="s">
        <v>1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9" t="s">
        <v>141</v>
      </c>
      <c r="AU508" s="259" t="s">
        <v>89</v>
      </c>
      <c r="AV508" s="13" t="s">
        <v>87</v>
      </c>
      <c r="AW508" s="13" t="s">
        <v>34</v>
      </c>
      <c r="AX508" s="13" t="s">
        <v>79</v>
      </c>
      <c r="AY508" s="259" t="s">
        <v>131</v>
      </c>
    </row>
    <row r="509" spans="1:65" s="2" customFormat="1" ht="24" customHeight="1">
      <c r="A509" s="39"/>
      <c r="B509" s="40"/>
      <c r="C509" s="236" t="s">
        <v>699</v>
      </c>
      <c r="D509" s="236" t="s">
        <v>134</v>
      </c>
      <c r="E509" s="237" t="s">
        <v>700</v>
      </c>
      <c r="F509" s="238" t="s">
        <v>701</v>
      </c>
      <c r="G509" s="239" t="s">
        <v>183</v>
      </c>
      <c r="H509" s="240">
        <v>1</v>
      </c>
      <c r="I509" s="241"/>
      <c r="J509" s="242">
        <f>ROUND(I509*H509,2)</f>
        <v>0</v>
      </c>
      <c r="K509" s="238" t="s">
        <v>1</v>
      </c>
      <c r="L509" s="45"/>
      <c r="M509" s="243" t="s">
        <v>1</v>
      </c>
      <c r="N509" s="244" t="s">
        <v>44</v>
      </c>
      <c r="O509" s="92"/>
      <c r="P509" s="245">
        <f>O509*H509</f>
        <v>0</v>
      </c>
      <c r="Q509" s="245">
        <v>0.0045</v>
      </c>
      <c r="R509" s="245">
        <f>Q509*H509</f>
        <v>0.0045</v>
      </c>
      <c r="S509" s="245">
        <v>0</v>
      </c>
      <c r="T509" s="246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47" t="s">
        <v>226</v>
      </c>
      <c r="AT509" s="247" t="s">
        <v>134</v>
      </c>
      <c r="AU509" s="247" t="s">
        <v>89</v>
      </c>
      <c r="AY509" s="18" t="s">
        <v>131</v>
      </c>
      <c r="BE509" s="248">
        <f>IF(N509="základní",J509,0)</f>
        <v>0</v>
      </c>
      <c r="BF509" s="248">
        <f>IF(N509="snížená",J509,0)</f>
        <v>0</v>
      </c>
      <c r="BG509" s="248">
        <f>IF(N509="zákl. přenesená",J509,0)</f>
        <v>0</v>
      </c>
      <c r="BH509" s="248">
        <f>IF(N509="sníž. přenesená",J509,0)</f>
        <v>0</v>
      </c>
      <c r="BI509" s="248">
        <f>IF(N509="nulová",J509,0)</f>
        <v>0</v>
      </c>
      <c r="BJ509" s="18" t="s">
        <v>87</v>
      </c>
      <c r="BK509" s="248">
        <f>ROUND(I509*H509,2)</f>
        <v>0</v>
      </c>
      <c r="BL509" s="18" t="s">
        <v>226</v>
      </c>
      <c r="BM509" s="247" t="s">
        <v>702</v>
      </c>
    </row>
    <row r="510" spans="1:65" s="2" customFormat="1" ht="24" customHeight="1">
      <c r="A510" s="39"/>
      <c r="B510" s="40"/>
      <c r="C510" s="236" t="s">
        <v>703</v>
      </c>
      <c r="D510" s="236" t="s">
        <v>134</v>
      </c>
      <c r="E510" s="237" t="s">
        <v>704</v>
      </c>
      <c r="F510" s="238" t="s">
        <v>705</v>
      </c>
      <c r="G510" s="239" t="s">
        <v>183</v>
      </c>
      <c r="H510" s="240">
        <v>1</v>
      </c>
      <c r="I510" s="241"/>
      <c r="J510" s="242">
        <f>ROUND(I510*H510,2)</f>
        <v>0</v>
      </c>
      <c r="K510" s="238" t="s">
        <v>1</v>
      </c>
      <c r="L510" s="45"/>
      <c r="M510" s="243" t="s">
        <v>1</v>
      </c>
      <c r="N510" s="244" t="s">
        <v>44</v>
      </c>
      <c r="O510" s="92"/>
      <c r="P510" s="245">
        <f>O510*H510</f>
        <v>0</v>
      </c>
      <c r="Q510" s="245">
        <v>0.0015</v>
      </c>
      <c r="R510" s="245">
        <f>Q510*H510</f>
        <v>0.0015</v>
      </c>
      <c r="S510" s="245">
        <v>0</v>
      </c>
      <c r="T510" s="246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47" t="s">
        <v>226</v>
      </c>
      <c r="AT510" s="247" t="s">
        <v>134</v>
      </c>
      <c r="AU510" s="247" t="s">
        <v>89</v>
      </c>
      <c r="AY510" s="18" t="s">
        <v>131</v>
      </c>
      <c r="BE510" s="248">
        <f>IF(N510="základní",J510,0)</f>
        <v>0</v>
      </c>
      <c r="BF510" s="248">
        <f>IF(N510="snížená",J510,0)</f>
        <v>0</v>
      </c>
      <c r="BG510" s="248">
        <f>IF(N510="zákl. přenesená",J510,0)</f>
        <v>0</v>
      </c>
      <c r="BH510" s="248">
        <f>IF(N510="sníž. přenesená",J510,0)</f>
        <v>0</v>
      </c>
      <c r="BI510" s="248">
        <f>IF(N510="nulová",J510,0)</f>
        <v>0</v>
      </c>
      <c r="BJ510" s="18" t="s">
        <v>87</v>
      </c>
      <c r="BK510" s="248">
        <f>ROUND(I510*H510,2)</f>
        <v>0</v>
      </c>
      <c r="BL510" s="18" t="s">
        <v>226</v>
      </c>
      <c r="BM510" s="247" t="s">
        <v>706</v>
      </c>
    </row>
    <row r="511" spans="1:65" s="2" customFormat="1" ht="24" customHeight="1">
      <c r="A511" s="39"/>
      <c r="B511" s="40"/>
      <c r="C511" s="236" t="s">
        <v>707</v>
      </c>
      <c r="D511" s="236" t="s">
        <v>134</v>
      </c>
      <c r="E511" s="237" t="s">
        <v>708</v>
      </c>
      <c r="F511" s="238" t="s">
        <v>709</v>
      </c>
      <c r="G511" s="239" t="s">
        <v>183</v>
      </c>
      <c r="H511" s="240">
        <v>2</v>
      </c>
      <c r="I511" s="241"/>
      <c r="J511" s="242">
        <f>ROUND(I511*H511,2)</f>
        <v>0</v>
      </c>
      <c r="K511" s="238" t="s">
        <v>1</v>
      </c>
      <c r="L511" s="45"/>
      <c r="M511" s="243" t="s">
        <v>1</v>
      </c>
      <c r="N511" s="244" t="s">
        <v>44</v>
      </c>
      <c r="O511" s="92"/>
      <c r="P511" s="245">
        <f>O511*H511</f>
        <v>0</v>
      </c>
      <c r="Q511" s="245">
        <v>0.00218</v>
      </c>
      <c r="R511" s="245">
        <f>Q511*H511</f>
        <v>0.00436</v>
      </c>
      <c r="S511" s="245">
        <v>0</v>
      </c>
      <c r="T511" s="246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7" t="s">
        <v>139</v>
      </c>
      <c r="AT511" s="247" t="s">
        <v>134</v>
      </c>
      <c r="AU511" s="247" t="s">
        <v>89</v>
      </c>
      <c r="AY511" s="18" t="s">
        <v>131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18" t="s">
        <v>87</v>
      </c>
      <c r="BK511" s="248">
        <f>ROUND(I511*H511,2)</f>
        <v>0</v>
      </c>
      <c r="BL511" s="18" t="s">
        <v>139</v>
      </c>
      <c r="BM511" s="247" t="s">
        <v>710</v>
      </c>
    </row>
    <row r="512" spans="1:51" s="13" customFormat="1" ht="12">
      <c r="A512" s="13"/>
      <c r="B512" s="249"/>
      <c r="C512" s="250"/>
      <c r="D512" s="251" t="s">
        <v>141</v>
      </c>
      <c r="E512" s="252" t="s">
        <v>1</v>
      </c>
      <c r="F512" s="253" t="s">
        <v>711</v>
      </c>
      <c r="G512" s="250"/>
      <c r="H512" s="252" t="s">
        <v>1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9" t="s">
        <v>141</v>
      </c>
      <c r="AU512" s="259" t="s">
        <v>89</v>
      </c>
      <c r="AV512" s="13" t="s">
        <v>87</v>
      </c>
      <c r="AW512" s="13" t="s">
        <v>34</v>
      </c>
      <c r="AX512" s="13" t="s">
        <v>79</v>
      </c>
      <c r="AY512" s="259" t="s">
        <v>131</v>
      </c>
    </row>
    <row r="513" spans="1:51" s="14" customFormat="1" ht="12">
      <c r="A513" s="14"/>
      <c r="B513" s="260"/>
      <c r="C513" s="261"/>
      <c r="D513" s="251" t="s">
        <v>141</v>
      </c>
      <c r="E513" s="262" t="s">
        <v>1</v>
      </c>
      <c r="F513" s="263" t="s">
        <v>89</v>
      </c>
      <c r="G513" s="261"/>
      <c r="H513" s="264">
        <v>2</v>
      </c>
      <c r="I513" s="265"/>
      <c r="J513" s="261"/>
      <c r="K513" s="261"/>
      <c r="L513" s="266"/>
      <c r="M513" s="267"/>
      <c r="N513" s="268"/>
      <c r="O513" s="268"/>
      <c r="P513" s="268"/>
      <c r="Q513" s="268"/>
      <c r="R513" s="268"/>
      <c r="S513" s="268"/>
      <c r="T513" s="269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0" t="s">
        <v>141</v>
      </c>
      <c r="AU513" s="270" t="s">
        <v>89</v>
      </c>
      <c r="AV513" s="14" t="s">
        <v>89</v>
      </c>
      <c r="AW513" s="14" t="s">
        <v>34</v>
      </c>
      <c r="AX513" s="14" t="s">
        <v>87</v>
      </c>
      <c r="AY513" s="270" t="s">
        <v>131</v>
      </c>
    </row>
    <row r="514" spans="1:65" s="2" customFormat="1" ht="24" customHeight="1">
      <c r="A514" s="39"/>
      <c r="B514" s="40"/>
      <c r="C514" s="236" t="s">
        <v>712</v>
      </c>
      <c r="D514" s="236" t="s">
        <v>134</v>
      </c>
      <c r="E514" s="237" t="s">
        <v>713</v>
      </c>
      <c r="F514" s="238" t="s">
        <v>714</v>
      </c>
      <c r="G514" s="239" t="s">
        <v>183</v>
      </c>
      <c r="H514" s="240">
        <v>6</v>
      </c>
      <c r="I514" s="241"/>
      <c r="J514" s="242">
        <f>ROUND(I514*H514,2)</f>
        <v>0</v>
      </c>
      <c r="K514" s="238" t="s">
        <v>1</v>
      </c>
      <c r="L514" s="45"/>
      <c r="M514" s="243" t="s">
        <v>1</v>
      </c>
      <c r="N514" s="244" t="s">
        <v>44</v>
      </c>
      <c r="O514" s="92"/>
      <c r="P514" s="245">
        <f>O514*H514</f>
        <v>0</v>
      </c>
      <c r="Q514" s="245">
        <v>0</v>
      </c>
      <c r="R514" s="245">
        <f>Q514*H514</f>
        <v>0</v>
      </c>
      <c r="S514" s="245">
        <v>0</v>
      </c>
      <c r="T514" s="246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47" t="s">
        <v>139</v>
      </c>
      <c r="AT514" s="247" t="s">
        <v>134</v>
      </c>
      <c r="AU514" s="247" t="s">
        <v>89</v>
      </c>
      <c r="AY514" s="18" t="s">
        <v>131</v>
      </c>
      <c r="BE514" s="248">
        <f>IF(N514="základní",J514,0)</f>
        <v>0</v>
      </c>
      <c r="BF514" s="248">
        <f>IF(N514="snížená",J514,0)</f>
        <v>0</v>
      </c>
      <c r="BG514" s="248">
        <f>IF(N514="zákl. přenesená",J514,0)</f>
        <v>0</v>
      </c>
      <c r="BH514" s="248">
        <f>IF(N514="sníž. přenesená",J514,0)</f>
        <v>0</v>
      </c>
      <c r="BI514" s="248">
        <f>IF(N514="nulová",J514,0)</f>
        <v>0</v>
      </c>
      <c r="BJ514" s="18" t="s">
        <v>87</v>
      </c>
      <c r="BK514" s="248">
        <f>ROUND(I514*H514,2)</f>
        <v>0</v>
      </c>
      <c r="BL514" s="18" t="s">
        <v>139</v>
      </c>
      <c r="BM514" s="247" t="s">
        <v>715</v>
      </c>
    </row>
    <row r="515" spans="1:51" s="13" customFormat="1" ht="12">
      <c r="A515" s="13"/>
      <c r="B515" s="249"/>
      <c r="C515" s="250"/>
      <c r="D515" s="251" t="s">
        <v>141</v>
      </c>
      <c r="E515" s="252" t="s">
        <v>1</v>
      </c>
      <c r="F515" s="253" t="s">
        <v>716</v>
      </c>
      <c r="G515" s="250"/>
      <c r="H515" s="252" t="s">
        <v>1</v>
      </c>
      <c r="I515" s="254"/>
      <c r="J515" s="250"/>
      <c r="K515" s="250"/>
      <c r="L515" s="255"/>
      <c r="M515" s="256"/>
      <c r="N515" s="257"/>
      <c r="O515" s="257"/>
      <c r="P515" s="257"/>
      <c r="Q515" s="257"/>
      <c r="R515" s="257"/>
      <c r="S515" s="257"/>
      <c r="T515" s="25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9" t="s">
        <v>141</v>
      </c>
      <c r="AU515" s="259" t="s">
        <v>89</v>
      </c>
      <c r="AV515" s="13" t="s">
        <v>87</v>
      </c>
      <c r="AW515" s="13" t="s">
        <v>34</v>
      </c>
      <c r="AX515" s="13" t="s">
        <v>79</v>
      </c>
      <c r="AY515" s="259" t="s">
        <v>131</v>
      </c>
    </row>
    <row r="516" spans="1:51" s="14" customFormat="1" ht="12">
      <c r="A516" s="14"/>
      <c r="B516" s="260"/>
      <c r="C516" s="261"/>
      <c r="D516" s="251" t="s">
        <v>141</v>
      </c>
      <c r="E516" s="262" t="s">
        <v>1</v>
      </c>
      <c r="F516" s="263" t="s">
        <v>172</v>
      </c>
      <c r="G516" s="261"/>
      <c r="H516" s="264">
        <v>6</v>
      </c>
      <c r="I516" s="265"/>
      <c r="J516" s="261"/>
      <c r="K516" s="261"/>
      <c r="L516" s="266"/>
      <c r="M516" s="267"/>
      <c r="N516" s="268"/>
      <c r="O516" s="268"/>
      <c r="P516" s="268"/>
      <c r="Q516" s="268"/>
      <c r="R516" s="268"/>
      <c r="S516" s="268"/>
      <c r="T516" s="269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70" t="s">
        <v>141</v>
      </c>
      <c r="AU516" s="270" t="s">
        <v>89</v>
      </c>
      <c r="AV516" s="14" t="s">
        <v>89</v>
      </c>
      <c r="AW516" s="14" t="s">
        <v>34</v>
      </c>
      <c r="AX516" s="14" t="s">
        <v>87</v>
      </c>
      <c r="AY516" s="270" t="s">
        <v>131</v>
      </c>
    </row>
    <row r="517" spans="1:65" s="2" customFormat="1" ht="16.5" customHeight="1">
      <c r="A517" s="39"/>
      <c r="B517" s="40"/>
      <c r="C517" s="236" t="s">
        <v>717</v>
      </c>
      <c r="D517" s="236" t="s">
        <v>134</v>
      </c>
      <c r="E517" s="237" t="s">
        <v>718</v>
      </c>
      <c r="F517" s="238" t="s">
        <v>719</v>
      </c>
      <c r="G517" s="239" t="s">
        <v>157</v>
      </c>
      <c r="H517" s="240">
        <v>0.404</v>
      </c>
      <c r="I517" s="241"/>
      <c r="J517" s="242">
        <f>ROUND(I517*H517,2)</f>
        <v>0</v>
      </c>
      <c r="K517" s="238" t="s">
        <v>138</v>
      </c>
      <c r="L517" s="45"/>
      <c r="M517" s="243" t="s">
        <v>1</v>
      </c>
      <c r="N517" s="244" t="s">
        <v>44</v>
      </c>
      <c r="O517" s="92"/>
      <c r="P517" s="245">
        <f>O517*H517</f>
        <v>0</v>
      </c>
      <c r="Q517" s="245">
        <v>0</v>
      </c>
      <c r="R517" s="245">
        <f>Q517*H517</f>
        <v>0</v>
      </c>
      <c r="S517" s="245">
        <v>0</v>
      </c>
      <c r="T517" s="246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7" t="s">
        <v>139</v>
      </c>
      <c r="AT517" s="247" t="s">
        <v>134</v>
      </c>
      <c r="AU517" s="247" t="s">
        <v>89</v>
      </c>
      <c r="AY517" s="18" t="s">
        <v>131</v>
      </c>
      <c r="BE517" s="248">
        <f>IF(N517="základní",J517,0)</f>
        <v>0</v>
      </c>
      <c r="BF517" s="248">
        <f>IF(N517="snížená",J517,0)</f>
        <v>0</v>
      </c>
      <c r="BG517" s="248">
        <f>IF(N517="zákl. přenesená",J517,0)</f>
        <v>0</v>
      </c>
      <c r="BH517" s="248">
        <f>IF(N517="sníž. přenesená",J517,0)</f>
        <v>0</v>
      </c>
      <c r="BI517" s="248">
        <f>IF(N517="nulová",J517,0)</f>
        <v>0</v>
      </c>
      <c r="BJ517" s="18" t="s">
        <v>87</v>
      </c>
      <c r="BK517" s="248">
        <f>ROUND(I517*H517,2)</f>
        <v>0</v>
      </c>
      <c r="BL517" s="18" t="s">
        <v>139</v>
      </c>
      <c r="BM517" s="247" t="s">
        <v>720</v>
      </c>
    </row>
    <row r="518" spans="1:63" s="12" customFormat="1" ht="22.8" customHeight="1">
      <c r="A518" s="12"/>
      <c r="B518" s="220"/>
      <c r="C518" s="221"/>
      <c r="D518" s="222" t="s">
        <v>78</v>
      </c>
      <c r="E518" s="234" t="s">
        <v>721</v>
      </c>
      <c r="F518" s="234" t="s">
        <v>722</v>
      </c>
      <c r="G518" s="221"/>
      <c r="H518" s="221"/>
      <c r="I518" s="224"/>
      <c r="J518" s="235">
        <f>BK518</f>
        <v>0</v>
      </c>
      <c r="K518" s="221"/>
      <c r="L518" s="226"/>
      <c r="M518" s="227"/>
      <c r="N518" s="228"/>
      <c r="O518" s="228"/>
      <c r="P518" s="229">
        <f>SUM(P519:P525)</f>
        <v>0</v>
      </c>
      <c r="Q518" s="228"/>
      <c r="R518" s="229">
        <f>SUM(R519:R525)</f>
        <v>0.061599999999999995</v>
      </c>
      <c r="S518" s="228"/>
      <c r="T518" s="230">
        <f>SUM(T519:T525)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31" t="s">
        <v>89</v>
      </c>
      <c r="AT518" s="232" t="s">
        <v>78</v>
      </c>
      <c r="AU518" s="232" t="s">
        <v>87</v>
      </c>
      <c r="AY518" s="231" t="s">
        <v>131</v>
      </c>
      <c r="BK518" s="233">
        <f>SUM(BK519:BK525)</f>
        <v>0</v>
      </c>
    </row>
    <row r="519" spans="1:65" s="2" customFormat="1" ht="16.5" customHeight="1">
      <c r="A519" s="39"/>
      <c r="B519" s="40"/>
      <c r="C519" s="236" t="s">
        <v>188</v>
      </c>
      <c r="D519" s="236" t="s">
        <v>134</v>
      </c>
      <c r="E519" s="237" t="s">
        <v>723</v>
      </c>
      <c r="F519" s="238" t="s">
        <v>724</v>
      </c>
      <c r="G519" s="239" t="s">
        <v>148</v>
      </c>
      <c r="H519" s="240">
        <v>440</v>
      </c>
      <c r="I519" s="241"/>
      <c r="J519" s="242">
        <f>ROUND(I519*H519,2)</f>
        <v>0</v>
      </c>
      <c r="K519" s="238" t="s">
        <v>138</v>
      </c>
      <c r="L519" s="45"/>
      <c r="M519" s="243" t="s">
        <v>1</v>
      </c>
      <c r="N519" s="244" t="s">
        <v>44</v>
      </c>
      <c r="O519" s="92"/>
      <c r="P519" s="245">
        <f>O519*H519</f>
        <v>0</v>
      </c>
      <c r="Q519" s="245">
        <v>0.00014</v>
      </c>
      <c r="R519" s="245">
        <f>Q519*H519</f>
        <v>0.061599999999999995</v>
      </c>
      <c r="S519" s="245">
        <v>0</v>
      </c>
      <c r="T519" s="246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47" t="s">
        <v>139</v>
      </c>
      <c r="AT519" s="247" t="s">
        <v>134</v>
      </c>
      <c r="AU519" s="247" t="s">
        <v>89</v>
      </c>
      <c r="AY519" s="18" t="s">
        <v>131</v>
      </c>
      <c r="BE519" s="248">
        <f>IF(N519="základní",J519,0)</f>
        <v>0</v>
      </c>
      <c r="BF519" s="248">
        <f>IF(N519="snížená",J519,0)</f>
        <v>0</v>
      </c>
      <c r="BG519" s="248">
        <f>IF(N519="zákl. přenesená",J519,0)</f>
        <v>0</v>
      </c>
      <c r="BH519" s="248">
        <f>IF(N519="sníž. přenesená",J519,0)</f>
        <v>0</v>
      </c>
      <c r="BI519" s="248">
        <f>IF(N519="nulová",J519,0)</f>
        <v>0</v>
      </c>
      <c r="BJ519" s="18" t="s">
        <v>87</v>
      </c>
      <c r="BK519" s="248">
        <f>ROUND(I519*H519,2)</f>
        <v>0</v>
      </c>
      <c r="BL519" s="18" t="s">
        <v>139</v>
      </c>
      <c r="BM519" s="247" t="s">
        <v>725</v>
      </c>
    </row>
    <row r="520" spans="1:51" s="13" customFormat="1" ht="12">
      <c r="A520" s="13"/>
      <c r="B520" s="249"/>
      <c r="C520" s="250"/>
      <c r="D520" s="251" t="s">
        <v>141</v>
      </c>
      <c r="E520" s="252" t="s">
        <v>1</v>
      </c>
      <c r="F520" s="253" t="s">
        <v>726</v>
      </c>
      <c r="G520" s="250"/>
      <c r="H520" s="252" t="s">
        <v>1</v>
      </c>
      <c r="I520" s="254"/>
      <c r="J520" s="250"/>
      <c r="K520" s="250"/>
      <c r="L520" s="255"/>
      <c r="M520" s="256"/>
      <c r="N520" s="257"/>
      <c r="O520" s="257"/>
      <c r="P520" s="257"/>
      <c r="Q520" s="257"/>
      <c r="R520" s="257"/>
      <c r="S520" s="257"/>
      <c r="T520" s="25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9" t="s">
        <v>141</v>
      </c>
      <c r="AU520" s="259" t="s">
        <v>89</v>
      </c>
      <c r="AV520" s="13" t="s">
        <v>87</v>
      </c>
      <c r="AW520" s="13" t="s">
        <v>34</v>
      </c>
      <c r="AX520" s="13" t="s">
        <v>79</v>
      </c>
      <c r="AY520" s="259" t="s">
        <v>131</v>
      </c>
    </row>
    <row r="521" spans="1:51" s="13" customFormat="1" ht="12">
      <c r="A521" s="13"/>
      <c r="B521" s="249"/>
      <c r="C521" s="250"/>
      <c r="D521" s="251" t="s">
        <v>141</v>
      </c>
      <c r="E521" s="252" t="s">
        <v>1</v>
      </c>
      <c r="F521" s="253" t="s">
        <v>727</v>
      </c>
      <c r="G521" s="250"/>
      <c r="H521" s="252" t="s">
        <v>1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9" t="s">
        <v>141</v>
      </c>
      <c r="AU521" s="259" t="s">
        <v>89</v>
      </c>
      <c r="AV521" s="13" t="s">
        <v>87</v>
      </c>
      <c r="AW521" s="13" t="s">
        <v>34</v>
      </c>
      <c r="AX521" s="13" t="s">
        <v>79</v>
      </c>
      <c r="AY521" s="259" t="s">
        <v>131</v>
      </c>
    </row>
    <row r="522" spans="1:51" s="14" customFormat="1" ht="12">
      <c r="A522" s="14"/>
      <c r="B522" s="260"/>
      <c r="C522" s="261"/>
      <c r="D522" s="251" t="s">
        <v>141</v>
      </c>
      <c r="E522" s="262" t="s">
        <v>1</v>
      </c>
      <c r="F522" s="263" t="s">
        <v>728</v>
      </c>
      <c r="G522" s="261"/>
      <c r="H522" s="264">
        <v>429.9</v>
      </c>
      <c r="I522" s="265"/>
      <c r="J522" s="261"/>
      <c r="K522" s="261"/>
      <c r="L522" s="266"/>
      <c r="M522" s="267"/>
      <c r="N522" s="268"/>
      <c r="O522" s="268"/>
      <c r="P522" s="268"/>
      <c r="Q522" s="268"/>
      <c r="R522" s="268"/>
      <c r="S522" s="268"/>
      <c r="T522" s="269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0" t="s">
        <v>141</v>
      </c>
      <c r="AU522" s="270" t="s">
        <v>89</v>
      </c>
      <c r="AV522" s="14" t="s">
        <v>89</v>
      </c>
      <c r="AW522" s="14" t="s">
        <v>34</v>
      </c>
      <c r="AX522" s="14" t="s">
        <v>79</v>
      </c>
      <c r="AY522" s="270" t="s">
        <v>131</v>
      </c>
    </row>
    <row r="523" spans="1:51" s="14" customFormat="1" ht="12">
      <c r="A523" s="14"/>
      <c r="B523" s="260"/>
      <c r="C523" s="261"/>
      <c r="D523" s="251" t="s">
        <v>141</v>
      </c>
      <c r="E523" s="262" t="s">
        <v>1</v>
      </c>
      <c r="F523" s="263" t="s">
        <v>729</v>
      </c>
      <c r="G523" s="261"/>
      <c r="H523" s="264">
        <v>10.1</v>
      </c>
      <c r="I523" s="265"/>
      <c r="J523" s="261"/>
      <c r="K523" s="261"/>
      <c r="L523" s="266"/>
      <c r="M523" s="267"/>
      <c r="N523" s="268"/>
      <c r="O523" s="268"/>
      <c r="P523" s="268"/>
      <c r="Q523" s="268"/>
      <c r="R523" s="268"/>
      <c r="S523" s="268"/>
      <c r="T523" s="26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0" t="s">
        <v>141</v>
      </c>
      <c r="AU523" s="270" t="s">
        <v>89</v>
      </c>
      <c r="AV523" s="14" t="s">
        <v>89</v>
      </c>
      <c r="AW523" s="14" t="s">
        <v>34</v>
      </c>
      <c r="AX523" s="14" t="s">
        <v>79</v>
      </c>
      <c r="AY523" s="270" t="s">
        <v>131</v>
      </c>
    </row>
    <row r="524" spans="1:51" s="15" customFormat="1" ht="12">
      <c r="A524" s="15"/>
      <c r="B524" s="271"/>
      <c r="C524" s="272"/>
      <c r="D524" s="251" t="s">
        <v>141</v>
      </c>
      <c r="E524" s="273" t="s">
        <v>1</v>
      </c>
      <c r="F524" s="274" t="s">
        <v>145</v>
      </c>
      <c r="G524" s="272"/>
      <c r="H524" s="275">
        <v>440</v>
      </c>
      <c r="I524" s="276"/>
      <c r="J524" s="272"/>
      <c r="K524" s="272"/>
      <c r="L524" s="277"/>
      <c r="M524" s="278"/>
      <c r="N524" s="279"/>
      <c r="O524" s="279"/>
      <c r="P524" s="279"/>
      <c r="Q524" s="279"/>
      <c r="R524" s="279"/>
      <c r="S524" s="279"/>
      <c r="T524" s="280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81" t="s">
        <v>141</v>
      </c>
      <c r="AU524" s="281" t="s">
        <v>89</v>
      </c>
      <c r="AV524" s="15" t="s">
        <v>139</v>
      </c>
      <c r="AW524" s="15" t="s">
        <v>34</v>
      </c>
      <c r="AX524" s="15" t="s">
        <v>87</v>
      </c>
      <c r="AY524" s="281" t="s">
        <v>131</v>
      </c>
    </row>
    <row r="525" spans="1:65" s="2" customFormat="1" ht="16.5" customHeight="1">
      <c r="A525" s="39"/>
      <c r="B525" s="40"/>
      <c r="C525" s="236" t="s">
        <v>238</v>
      </c>
      <c r="D525" s="236" t="s">
        <v>134</v>
      </c>
      <c r="E525" s="237" t="s">
        <v>730</v>
      </c>
      <c r="F525" s="238" t="s">
        <v>731</v>
      </c>
      <c r="G525" s="239" t="s">
        <v>157</v>
      </c>
      <c r="H525" s="240">
        <v>0.062</v>
      </c>
      <c r="I525" s="241"/>
      <c r="J525" s="242">
        <f>ROUND(I525*H525,2)</f>
        <v>0</v>
      </c>
      <c r="K525" s="238" t="s">
        <v>138</v>
      </c>
      <c r="L525" s="45"/>
      <c r="M525" s="303" t="s">
        <v>1</v>
      </c>
      <c r="N525" s="304" t="s">
        <v>44</v>
      </c>
      <c r="O525" s="305"/>
      <c r="P525" s="306">
        <f>O525*H525</f>
        <v>0</v>
      </c>
      <c r="Q525" s="306">
        <v>0</v>
      </c>
      <c r="R525" s="306">
        <f>Q525*H525</f>
        <v>0</v>
      </c>
      <c r="S525" s="306">
        <v>0</v>
      </c>
      <c r="T525" s="307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7" t="s">
        <v>139</v>
      </c>
      <c r="AT525" s="247" t="s">
        <v>134</v>
      </c>
      <c r="AU525" s="247" t="s">
        <v>89</v>
      </c>
      <c r="AY525" s="18" t="s">
        <v>131</v>
      </c>
      <c r="BE525" s="248">
        <f>IF(N525="základní",J525,0)</f>
        <v>0</v>
      </c>
      <c r="BF525" s="248">
        <f>IF(N525="snížená",J525,0)</f>
        <v>0</v>
      </c>
      <c r="BG525" s="248">
        <f>IF(N525="zákl. přenesená",J525,0)</f>
        <v>0</v>
      </c>
      <c r="BH525" s="248">
        <f>IF(N525="sníž. přenesená",J525,0)</f>
        <v>0</v>
      </c>
      <c r="BI525" s="248">
        <f>IF(N525="nulová",J525,0)</f>
        <v>0</v>
      </c>
      <c r="BJ525" s="18" t="s">
        <v>87</v>
      </c>
      <c r="BK525" s="248">
        <f>ROUND(I525*H525,2)</f>
        <v>0</v>
      </c>
      <c r="BL525" s="18" t="s">
        <v>139</v>
      </c>
      <c r="BM525" s="247" t="s">
        <v>732</v>
      </c>
    </row>
    <row r="526" spans="1:31" s="2" customFormat="1" ht="6.95" customHeight="1">
      <c r="A526" s="39"/>
      <c r="B526" s="67"/>
      <c r="C526" s="68"/>
      <c r="D526" s="68"/>
      <c r="E526" s="68"/>
      <c r="F526" s="68"/>
      <c r="G526" s="68"/>
      <c r="H526" s="68"/>
      <c r="I526" s="184"/>
      <c r="J526" s="68"/>
      <c r="K526" s="68"/>
      <c r="L526" s="45"/>
      <c r="M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</row>
  </sheetData>
  <sheetProtection password="CC35" sheet="1" objects="1" scenarios="1" formatColumns="0" formatRows="0" autoFilter="0"/>
  <autoFilter ref="C130:K525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 hidden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89</v>
      </c>
    </row>
    <row r="4" spans="2:46" s="1" customFormat="1" ht="24.95" customHeight="1" hidden="1">
      <c r="B4" s="21"/>
      <c r="D4" s="141" t="s">
        <v>93</v>
      </c>
      <c r="I4" s="137"/>
      <c r="L4" s="21"/>
      <c r="M4" s="142" t="s">
        <v>10</v>
      </c>
      <c r="AT4" s="18" t="s">
        <v>4</v>
      </c>
    </row>
    <row r="5" spans="2:12" s="1" customFormat="1" ht="6.95" customHeight="1" hidden="1">
      <c r="B5" s="21"/>
      <c r="I5" s="137"/>
      <c r="L5" s="21"/>
    </row>
    <row r="6" spans="2:12" s="1" customFormat="1" ht="12" customHeight="1" hidden="1">
      <c r="B6" s="21"/>
      <c r="D6" s="143" t="s">
        <v>16</v>
      </c>
      <c r="I6" s="137"/>
      <c r="L6" s="21"/>
    </row>
    <row r="7" spans="2:12" s="1" customFormat="1" ht="16.5" customHeight="1" hidden="1">
      <c r="B7" s="21"/>
      <c r="E7" s="144" t="str">
        <f>'Rekapitulace stavby'!K6</f>
        <v>B1906 Výměna střešní krytiny objektu ZŠ, č.p.1589, ul.PKH v Litvínově - II.etapa - tělocvična</v>
      </c>
      <c r="F7" s="143"/>
      <c r="G7" s="143"/>
      <c r="H7" s="143"/>
      <c r="I7" s="137"/>
      <c r="L7" s="21"/>
    </row>
    <row r="8" spans="1:31" s="2" customFormat="1" ht="12" customHeight="1" hidden="1">
      <c r="A8" s="39"/>
      <c r="B8" s="45"/>
      <c r="C8" s="39"/>
      <c r="D8" s="143" t="s">
        <v>94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6" t="s">
        <v>733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3" t="s">
        <v>18</v>
      </c>
      <c r="E11" s="39"/>
      <c r="F11" s="147" t="s">
        <v>19</v>
      </c>
      <c r="G11" s="39"/>
      <c r="H11" s="39"/>
      <c r="I11" s="148" t="s">
        <v>20</v>
      </c>
      <c r="J11" s="147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3" t="s">
        <v>22</v>
      </c>
      <c r="E12" s="39"/>
      <c r="F12" s="147" t="s">
        <v>23</v>
      </c>
      <c r="G12" s="39"/>
      <c r="H12" s="39"/>
      <c r="I12" s="148" t="s">
        <v>24</v>
      </c>
      <c r="J12" s="149" t="str">
        <f>'Rekapitulace stavby'!AN8</f>
        <v>10. 12. 2019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3" t="s">
        <v>26</v>
      </c>
      <c r="E14" s="39"/>
      <c r="F14" s="39"/>
      <c r="G14" s="39"/>
      <c r="H14" s="39"/>
      <c r="I14" s="148" t="s">
        <v>27</v>
      </c>
      <c r="J14" s="147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7" t="s">
        <v>28</v>
      </c>
      <c r="F15" s="39"/>
      <c r="G15" s="39"/>
      <c r="H15" s="39"/>
      <c r="I15" s="148" t="s">
        <v>29</v>
      </c>
      <c r="J15" s="147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3" t="s">
        <v>30</v>
      </c>
      <c r="E17" s="39"/>
      <c r="F17" s="39"/>
      <c r="G17" s="39"/>
      <c r="H17" s="39"/>
      <c r="I17" s="148" t="s">
        <v>27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29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3" t="s">
        <v>32</v>
      </c>
      <c r="E20" s="39"/>
      <c r="F20" s="39"/>
      <c r="G20" s="39"/>
      <c r="H20" s="39"/>
      <c r="I20" s="148" t="s">
        <v>27</v>
      </c>
      <c r="J20" s="147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7" t="s">
        <v>33</v>
      </c>
      <c r="F21" s="39"/>
      <c r="G21" s="39"/>
      <c r="H21" s="39"/>
      <c r="I21" s="148" t="s">
        <v>29</v>
      </c>
      <c r="J21" s="147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3" t="s">
        <v>35</v>
      </c>
      <c r="E23" s="39"/>
      <c r="F23" s="39"/>
      <c r="G23" s="39"/>
      <c r="H23" s="39"/>
      <c r="I23" s="148" t="s">
        <v>27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7" t="s">
        <v>36</v>
      </c>
      <c r="F24" s="39"/>
      <c r="G24" s="39"/>
      <c r="H24" s="39"/>
      <c r="I24" s="148" t="s">
        <v>29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3" t="s">
        <v>37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7" t="s">
        <v>39</v>
      </c>
      <c r="E30" s="39"/>
      <c r="F30" s="39"/>
      <c r="G30" s="39"/>
      <c r="H30" s="39"/>
      <c r="I30" s="145"/>
      <c r="J30" s="158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9" t="s">
        <v>41</v>
      </c>
      <c r="G32" s="39"/>
      <c r="H32" s="39"/>
      <c r="I32" s="160" t="s">
        <v>40</v>
      </c>
      <c r="J32" s="159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61" t="s">
        <v>43</v>
      </c>
      <c r="E33" s="143" t="s">
        <v>44</v>
      </c>
      <c r="F33" s="162">
        <f>ROUND((SUM(BE117:BE149)),2)</f>
        <v>0</v>
      </c>
      <c r="G33" s="39"/>
      <c r="H33" s="39"/>
      <c r="I33" s="163">
        <v>0.21</v>
      </c>
      <c r="J33" s="162">
        <f>ROUND(((SUM(BE117:BE149))*I33),2)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3" t="s">
        <v>45</v>
      </c>
      <c r="F34" s="162">
        <f>ROUND((SUM(BF117:BF149)),2)</f>
        <v>0</v>
      </c>
      <c r="G34" s="39"/>
      <c r="H34" s="39"/>
      <c r="I34" s="163">
        <v>0.15</v>
      </c>
      <c r="J34" s="162">
        <f>ROUND(((SUM(BF117:BF149))*I34),2)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46</v>
      </c>
      <c r="F35" s="162">
        <f>ROUND((SUM(BG117:BG149)),2)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47</v>
      </c>
      <c r="F36" s="162">
        <f>ROUND((SUM(BH117:BH149)),2)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48</v>
      </c>
      <c r="F37" s="162">
        <f>ROUND((SUM(BI117:BI149)),2)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64"/>
      <c r="D39" s="165" t="s">
        <v>49</v>
      </c>
      <c r="E39" s="166"/>
      <c r="F39" s="166"/>
      <c r="G39" s="167" t="s">
        <v>50</v>
      </c>
      <c r="H39" s="168" t="s">
        <v>51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I41" s="137"/>
      <c r="L41" s="21"/>
    </row>
    <row r="42" spans="2:12" s="1" customFormat="1" ht="14.4" customHeight="1" hidden="1">
      <c r="B42" s="21"/>
      <c r="I42" s="137"/>
      <c r="L42" s="21"/>
    </row>
    <row r="43" spans="2:12" s="1" customFormat="1" ht="14.4" customHeight="1" hidden="1">
      <c r="B43" s="21"/>
      <c r="I43" s="137"/>
      <c r="L43" s="21"/>
    </row>
    <row r="44" spans="2:12" s="1" customFormat="1" ht="14.4" customHeight="1" hidden="1">
      <c r="B44" s="21"/>
      <c r="I44" s="137"/>
      <c r="L44" s="21"/>
    </row>
    <row r="45" spans="2:12" s="1" customFormat="1" ht="14.4" customHeight="1" hidden="1">
      <c r="B45" s="21"/>
      <c r="I45" s="137"/>
      <c r="L45" s="21"/>
    </row>
    <row r="46" spans="2:12" s="1" customFormat="1" ht="14.4" customHeight="1" hidden="1">
      <c r="B46" s="21"/>
      <c r="I46" s="137"/>
      <c r="L46" s="21"/>
    </row>
    <row r="47" spans="2:12" s="1" customFormat="1" ht="14.4" customHeight="1" hidden="1">
      <c r="B47" s="21"/>
      <c r="I47" s="137"/>
      <c r="L47" s="21"/>
    </row>
    <row r="48" spans="2:12" s="1" customFormat="1" ht="14.4" customHeight="1" hidden="1">
      <c r="B48" s="21"/>
      <c r="I48" s="137"/>
      <c r="L48" s="21"/>
    </row>
    <row r="49" spans="2:12" s="1" customFormat="1" ht="14.4" customHeight="1" hidden="1">
      <c r="B49" s="21"/>
      <c r="I49" s="137"/>
      <c r="L49" s="21"/>
    </row>
    <row r="50" spans="2:12" s="2" customFormat="1" ht="14.4" customHeight="1" hidden="1">
      <c r="B50" s="64"/>
      <c r="D50" s="172" t="s">
        <v>52</v>
      </c>
      <c r="E50" s="173"/>
      <c r="F50" s="173"/>
      <c r="G50" s="172" t="s">
        <v>53</v>
      </c>
      <c r="H50" s="173"/>
      <c r="I50" s="174"/>
      <c r="J50" s="173"/>
      <c r="K50" s="173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75" t="s">
        <v>54</v>
      </c>
      <c r="E61" s="176"/>
      <c r="F61" s="177" t="s">
        <v>55</v>
      </c>
      <c r="G61" s="175" t="s">
        <v>54</v>
      </c>
      <c r="H61" s="176"/>
      <c r="I61" s="178"/>
      <c r="J61" s="179" t="s">
        <v>55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72" t="s">
        <v>56</v>
      </c>
      <c r="E65" s="180"/>
      <c r="F65" s="180"/>
      <c r="G65" s="172" t="s">
        <v>57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75" t="s">
        <v>54</v>
      </c>
      <c r="E76" s="176"/>
      <c r="F76" s="177" t="s">
        <v>55</v>
      </c>
      <c r="G76" s="175" t="s">
        <v>54</v>
      </c>
      <c r="H76" s="176"/>
      <c r="I76" s="178"/>
      <c r="J76" s="179" t="s">
        <v>55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8" t="str">
        <f>E7</f>
        <v>B1906 Výměna střešní krytiny objektu ZŠ, č.p.1589, ul.PKH v Litvínově - II.etapa - tělocvična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B - VRN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22</v>
      </c>
      <c r="D89" s="41"/>
      <c r="E89" s="41"/>
      <c r="F89" s="28" t="str">
        <f>F12</f>
        <v>Litvínov</v>
      </c>
      <c r="G89" s="41"/>
      <c r="H89" s="41"/>
      <c r="I89" s="148" t="s">
        <v>24</v>
      </c>
      <c r="J89" s="80" t="str">
        <f>IF(J12="","",J12)</f>
        <v>10. 12. 2019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58.2" customHeight="1">
      <c r="A91" s="39"/>
      <c r="B91" s="40"/>
      <c r="C91" s="33" t="s">
        <v>26</v>
      </c>
      <c r="D91" s="41"/>
      <c r="E91" s="41"/>
      <c r="F91" s="28" t="str">
        <f>E15</f>
        <v>Město Litvínov</v>
      </c>
      <c r="G91" s="41"/>
      <c r="H91" s="41"/>
      <c r="I91" s="148" t="s">
        <v>32</v>
      </c>
      <c r="J91" s="37" t="str">
        <f>E21</f>
        <v>BPO spol. s r.o.,Lidická 1239,36317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148" t="s">
        <v>35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97</v>
      </c>
      <c r="D94" s="190"/>
      <c r="E94" s="190"/>
      <c r="F94" s="190"/>
      <c r="G94" s="190"/>
      <c r="H94" s="190"/>
      <c r="I94" s="191"/>
      <c r="J94" s="192" t="s">
        <v>98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99</v>
      </c>
      <c r="D96" s="41"/>
      <c r="E96" s="41"/>
      <c r="F96" s="41"/>
      <c r="G96" s="41"/>
      <c r="H96" s="41"/>
      <c r="I96" s="145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94"/>
      <c r="C97" s="195"/>
      <c r="D97" s="196" t="s">
        <v>734</v>
      </c>
      <c r="E97" s="197"/>
      <c r="F97" s="197"/>
      <c r="G97" s="197"/>
      <c r="H97" s="197"/>
      <c r="I97" s="198"/>
      <c r="J97" s="199">
        <f>J118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145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184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187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116</v>
      </c>
      <c r="D104" s="41"/>
      <c r="E104" s="41"/>
      <c r="F104" s="41"/>
      <c r="G104" s="41"/>
      <c r="H104" s="41"/>
      <c r="I104" s="145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145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14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88" t="str">
        <f>E7</f>
        <v>B1906 Výměna střešní krytiny objektu ZŠ, č.p.1589, ul.PKH v Litvínově - II.etapa - tělocvična</v>
      </c>
      <c r="F107" s="33"/>
      <c r="G107" s="33"/>
      <c r="H107" s="33"/>
      <c r="I107" s="14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94</v>
      </c>
      <c r="D108" s="41"/>
      <c r="E108" s="41"/>
      <c r="F108" s="41"/>
      <c r="G108" s="41"/>
      <c r="H108" s="41"/>
      <c r="I108" s="14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B - VRN</v>
      </c>
      <c r="F109" s="41"/>
      <c r="G109" s="41"/>
      <c r="H109" s="41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22</v>
      </c>
      <c r="D111" s="41"/>
      <c r="E111" s="41"/>
      <c r="F111" s="28" t="str">
        <f>F12</f>
        <v>Litvínov</v>
      </c>
      <c r="G111" s="41"/>
      <c r="H111" s="41"/>
      <c r="I111" s="148" t="s">
        <v>24</v>
      </c>
      <c r="J111" s="80" t="str">
        <f>IF(J12="","",J12)</f>
        <v>10. 12. 2019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58.2" customHeight="1">
      <c r="A113" s="39"/>
      <c r="B113" s="40"/>
      <c r="C113" s="33" t="s">
        <v>26</v>
      </c>
      <c r="D113" s="41"/>
      <c r="E113" s="41"/>
      <c r="F113" s="28" t="str">
        <f>E15</f>
        <v>Město Litvínov</v>
      </c>
      <c r="G113" s="41"/>
      <c r="H113" s="41"/>
      <c r="I113" s="148" t="s">
        <v>32</v>
      </c>
      <c r="J113" s="37" t="str">
        <f>E21</f>
        <v>BPO spol. s r.o.,Lidická 1239,36317 OSTROV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30</v>
      </c>
      <c r="D114" s="41"/>
      <c r="E114" s="41"/>
      <c r="F114" s="28" t="str">
        <f>IF(E18="","",E18)</f>
        <v>Vyplň údaj</v>
      </c>
      <c r="G114" s="41"/>
      <c r="H114" s="41"/>
      <c r="I114" s="148" t="s">
        <v>35</v>
      </c>
      <c r="J114" s="37" t="str">
        <f>E24</f>
        <v>Tomanová Ing.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208"/>
      <c r="B116" s="209"/>
      <c r="C116" s="210" t="s">
        <v>117</v>
      </c>
      <c r="D116" s="211" t="s">
        <v>64</v>
      </c>
      <c r="E116" s="211" t="s">
        <v>60</v>
      </c>
      <c r="F116" s="211" t="s">
        <v>61</v>
      </c>
      <c r="G116" s="211" t="s">
        <v>118</v>
      </c>
      <c r="H116" s="211" t="s">
        <v>119</v>
      </c>
      <c r="I116" s="212" t="s">
        <v>120</v>
      </c>
      <c r="J116" s="211" t="s">
        <v>98</v>
      </c>
      <c r="K116" s="213" t="s">
        <v>121</v>
      </c>
      <c r="L116" s="214"/>
      <c r="M116" s="101" t="s">
        <v>1</v>
      </c>
      <c r="N116" s="102" t="s">
        <v>43</v>
      </c>
      <c r="O116" s="102" t="s">
        <v>122</v>
      </c>
      <c r="P116" s="102" t="s">
        <v>123</v>
      </c>
      <c r="Q116" s="102" t="s">
        <v>124</v>
      </c>
      <c r="R116" s="102" t="s">
        <v>125</v>
      </c>
      <c r="S116" s="102" t="s">
        <v>126</v>
      </c>
      <c r="T116" s="103" t="s">
        <v>127</v>
      </c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</row>
    <row r="117" spans="1:63" s="2" customFormat="1" ht="22.8" customHeight="1">
      <c r="A117" s="39"/>
      <c r="B117" s="40"/>
      <c r="C117" s="108" t="s">
        <v>128</v>
      </c>
      <c r="D117" s="41"/>
      <c r="E117" s="41"/>
      <c r="F117" s="41"/>
      <c r="G117" s="41"/>
      <c r="H117" s="41"/>
      <c r="I117" s="145"/>
      <c r="J117" s="215">
        <f>BK117</f>
        <v>0</v>
      </c>
      <c r="K117" s="41"/>
      <c r="L117" s="45"/>
      <c r="M117" s="104"/>
      <c r="N117" s="216"/>
      <c r="O117" s="105"/>
      <c r="P117" s="217">
        <f>P118</f>
        <v>0</v>
      </c>
      <c r="Q117" s="105"/>
      <c r="R117" s="217">
        <f>R118</f>
        <v>0</v>
      </c>
      <c r="S117" s="105"/>
      <c r="T117" s="218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78</v>
      </c>
      <c r="AU117" s="18" t="s">
        <v>100</v>
      </c>
      <c r="BK117" s="219">
        <f>BK118</f>
        <v>0</v>
      </c>
    </row>
    <row r="118" spans="1:63" s="12" customFormat="1" ht="25.9" customHeight="1">
      <c r="A118" s="12"/>
      <c r="B118" s="220"/>
      <c r="C118" s="221"/>
      <c r="D118" s="222" t="s">
        <v>78</v>
      </c>
      <c r="E118" s="223" t="s">
        <v>91</v>
      </c>
      <c r="F118" s="223" t="s">
        <v>735</v>
      </c>
      <c r="G118" s="221"/>
      <c r="H118" s="221"/>
      <c r="I118" s="224"/>
      <c r="J118" s="225">
        <f>BK118</f>
        <v>0</v>
      </c>
      <c r="K118" s="221"/>
      <c r="L118" s="226"/>
      <c r="M118" s="227"/>
      <c r="N118" s="228"/>
      <c r="O118" s="228"/>
      <c r="P118" s="229">
        <f>SUM(P119:P149)</f>
        <v>0</v>
      </c>
      <c r="Q118" s="228"/>
      <c r="R118" s="229">
        <f>SUM(R119:R149)</f>
        <v>0</v>
      </c>
      <c r="S118" s="228"/>
      <c r="T118" s="230">
        <f>SUM(T119:T149)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1" t="s">
        <v>163</v>
      </c>
      <c r="AT118" s="232" t="s">
        <v>78</v>
      </c>
      <c r="AU118" s="232" t="s">
        <v>79</v>
      </c>
      <c r="AY118" s="231" t="s">
        <v>131</v>
      </c>
      <c r="BK118" s="233">
        <f>SUM(BK119:BK149)</f>
        <v>0</v>
      </c>
    </row>
    <row r="119" spans="1:65" s="2" customFormat="1" ht="16.5" customHeight="1">
      <c r="A119" s="39"/>
      <c r="B119" s="40"/>
      <c r="C119" s="236" t="s">
        <v>87</v>
      </c>
      <c r="D119" s="236" t="s">
        <v>134</v>
      </c>
      <c r="E119" s="237" t="s">
        <v>736</v>
      </c>
      <c r="F119" s="238" t="s">
        <v>737</v>
      </c>
      <c r="G119" s="239" t="s">
        <v>738</v>
      </c>
      <c r="H119" s="240">
        <v>1</v>
      </c>
      <c r="I119" s="241"/>
      <c r="J119" s="242">
        <f>ROUND(I119*H119,2)</f>
        <v>0</v>
      </c>
      <c r="K119" s="238" t="s">
        <v>138</v>
      </c>
      <c r="L119" s="45"/>
      <c r="M119" s="243" t="s">
        <v>1</v>
      </c>
      <c r="N119" s="244" t="s">
        <v>44</v>
      </c>
      <c r="O119" s="92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47" t="s">
        <v>739</v>
      </c>
      <c r="AT119" s="247" t="s">
        <v>134</v>
      </c>
      <c r="AU119" s="247" t="s">
        <v>87</v>
      </c>
      <c r="AY119" s="18" t="s">
        <v>131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18" t="s">
        <v>87</v>
      </c>
      <c r="BK119" s="248">
        <f>ROUND(I119*H119,2)</f>
        <v>0</v>
      </c>
      <c r="BL119" s="18" t="s">
        <v>739</v>
      </c>
      <c r="BM119" s="247" t="s">
        <v>740</v>
      </c>
    </row>
    <row r="120" spans="1:65" s="2" customFormat="1" ht="16.5" customHeight="1">
      <c r="A120" s="39"/>
      <c r="B120" s="40"/>
      <c r="C120" s="236" t="s">
        <v>89</v>
      </c>
      <c r="D120" s="236" t="s">
        <v>134</v>
      </c>
      <c r="E120" s="237" t="s">
        <v>741</v>
      </c>
      <c r="F120" s="238" t="s">
        <v>742</v>
      </c>
      <c r="G120" s="239" t="s">
        <v>738</v>
      </c>
      <c r="H120" s="240">
        <v>1</v>
      </c>
      <c r="I120" s="241"/>
      <c r="J120" s="242">
        <f>ROUND(I120*H120,2)</f>
        <v>0</v>
      </c>
      <c r="K120" s="238" t="s">
        <v>138</v>
      </c>
      <c r="L120" s="45"/>
      <c r="M120" s="243" t="s">
        <v>1</v>
      </c>
      <c r="N120" s="244" t="s">
        <v>44</v>
      </c>
      <c r="O120" s="92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47" t="s">
        <v>739</v>
      </c>
      <c r="AT120" s="247" t="s">
        <v>134</v>
      </c>
      <c r="AU120" s="247" t="s">
        <v>87</v>
      </c>
      <c r="AY120" s="18" t="s">
        <v>131</v>
      </c>
      <c r="BE120" s="248">
        <f>IF(N120="základní",J120,0)</f>
        <v>0</v>
      </c>
      <c r="BF120" s="248">
        <f>IF(N120="snížená",J120,0)</f>
        <v>0</v>
      </c>
      <c r="BG120" s="248">
        <f>IF(N120="zákl. přenesená",J120,0)</f>
        <v>0</v>
      </c>
      <c r="BH120" s="248">
        <f>IF(N120="sníž. přenesená",J120,0)</f>
        <v>0</v>
      </c>
      <c r="BI120" s="248">
        <f>IF(N120="nulová",J120,0)</f>
        <v>0</v>
      </c>
      <c r="BJ120" s="18" t="s">
        <v>87</v>
      </c>
      <c r="BK120" s="248">
        <f>ROUND(I120*H120,2)</f>
        <v>0</v>
      </c>
      <c r="BL120" s="18" t="s">
        <v>739</v>
      </c>
      <c r="BM120" s="247" t="s">
        <v>743</v>
      </c>
    </row>
    <row r="121" spans="1:51" s="13" customFormat="1" ht="12">
      <c r="A121" s="13"/>
      <c r="B121" s="249"/>
      <c r="C121" s="250"/>
      <c r="D121" s="251" t="s">
        <v>141</v>
      </c>
      <c r="E121" s="252" t="s">
        <v>1</v>
      </c>
      <c r="F121" s="253" t="s">
        <v>744</v>
      </c>
      <c r="G121" s="250"/>
      <c r="H121" s="252" t="s">
        <v>1</v>
      </c>
      <c r="I121" s="254"/>
      <c r="J121" s="250"/>
      <c r="K121" s="250"/>
      <c r="L121" s="255"/>
      <c r="M121" s="256"/>
      <c r="N121" s="257"/>
      <c r="O121" s="257"/>
      <c r="P121" s="257"/>
      <c r="Q121" s="257"/>
      <c r="R121" s="257"/>
      <c r="S121" s="257"/>
      <c r="T121" s="25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9" t="s">
        <v>141</v>
      </c>
      <c r="AU121" s="259" t="s">
        <v>87</v>
      </c>
      <c r="AV121" s="13" t="s">
        <v>87</v>
      </c>
      <c r="AW121" s="13" t="s">
        <v>34</v>
      </c>
      <c r="AX121" s="13" t="s">
        <v>79</v>
      </c>
      <c r="AY121" s="259" t="s">
        <v>131</v>
      </c>
    </row>
    <row r="122" spans="1:51" s="13" customFormat="1" ht="12">
      <c r="A122" s="13"/>
      <c r="B122" s="249"/>
      <c r="C122" s="250"/>
      <c r="D122" s="251" t="s">
        <v>141</v>
      </c>
      <c r="E122" s="252" t="s">
        <v>1</v>
      </c>
      <c r="F122" s="253" t="s">
        <v>745</v>
      </c>
      <c r="G122" s="250"/>
      <c r="H122" s="252" t="s">
        <v>1</v>
      </c>
      <c r="I122" s="254"/>
      <c r="J122" s="250"/>
      <c r="K122" s="250"/>
      <c r="L122" s="255"/>
      <c r="M122" s="256"/>
      <c r="N122" s="257"/>
      <c r="O122" s="257"/>
      <c r="P122" s="257"/>
      <c r="Q122" s="257"/>
      <c r="R122" s="257"/>
      <c r="S122" s="257"/>
      <c r="T122" s="25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9" t="s">
        <v>141</v>
      </c>
      <c r="AU122" s="259" t="s">
        <v>87</v>
      </c>
      <c r="AV122" s="13" t="s">
        <v>87</v>
      </c>
      <c r="AW122" s="13" t="s">
        <v>34</v>
      </c>
      <c r="AX122" s="13" t="s">
        <v>79</v>
      </c>
      <c r="AY122" s="259" t="s">
        <v>131</v>
      </c>
    </row>
    <row r="123" spans="1:51" s="13" customFormat="1" ht="12">
      <c r="A123" s="13"/>
      <c r="B123" s="249"/>
      <c r="C123" s="250"/>
      <c r="D123" s="251" t="s">
        <v>141</v>
      </c>
      <c r="E123" s="252" t="s">
        <v>1</v>
      </c>
      <c r="F123" s="253" t="s">
        <v>746</v>
      </c>
      <c r="G123" s="250"/>
      <c r="H123" s="252" t="s">
        <v>1</v>
      </c>
      <c r="I123" s="254"/>
      <c r="J123" s="250"/>
      <c r="K123" s="250"/>
      <c r="L123" s="255"/>
      <c r="M123" s="256"/>
      <c r="N123" s="257"/>
      <c r="O123" s="257"/>
      <c r="P123" s="257"/>
      <c r="Q123" s="257"/>
      <c r="R123" s="257"/>
      <c r="S123" s="257"/>
      <c r="T123" s="25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9" t="s">
        <v>141</v>
      </c>
      <c r="AU123" s="259" t="s">
        <v>87</v>
      </c>
      <c r="AV123" s="13" t="s">
        <v>87</v>
      </c>
      <c r="AW123" s="13" t="s">
        <v>34</v>
      </c>
      <c r="AX123" s="13" t="s">
        <v>79</v>
      </c>
      <c r="AY123" s="259" t="s">
        <v>131</v>
      </c>
    </row>
    <row r="124" spans="1:51" s="14" customFormat="1" ht="12">
      <c r="A124" s="14"/>
      <c r="B124" s="260"/>
      <c r="C124" s="261"/>
      <c r="D124" s="251" t="s">
        <v>141</v>
      </c>
      <c r="E124" s="262" t="s">
        <v>1</v>
      </c>
      <c r="F124" s="263" t="s">
        <v>87</v>
      </c>
      <c r="G124" s="261"/>
      <c r="H124" s="264">
        <v>1</v>
      </c>
      <c r="I124" s="265"/>
      <c r="J124" s="261"/>
      <c r="K124" s="261"/>
      <c r="L124" s="266"/>
      <c r="M124" s="267"/>
      <c r="N124" s="268"/>
      <c r="O124" s="268"/>
      <c r="P124" s="268"/>
      <c r="Q124" s="268"/>
      <c r="R124" s="268"/>
      <c r="S124" s="268"/>
      <c r="T124" s="26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70" t="s">
        <v>141</v>
      </c>
      <c r="AU124" s="270" t="s">
        <v>87</v>
      </c>
      <c r="AV124" s="14" t="s">
        <v>89</v>
      </c>
      <c r="AW124" s="14" t="s">
        <v>34</v>
      </c>
      <c r="AX124" s="14" t="s">
        <v>87</v>
      </c>
      <c r="AY124" s="270" t="s">
        <v>131</v>
      </c>
    </row>
    <row r="125" spans="1:65" s="2" customFormat="1" ht="16.5" customHeight="1">
      <c r="A125" s="39"/>
      <c r="B125" s="40"/>
      <c r="C125" s="236" t="s">
        <v>132</v>
      </c>
      <c r="D125" s="236" t="s">
        <v>134</v>
      </c>
      <c r="E125" s="237" t="s">
        <v>747</v>
      </c>
      <c r="F125" s="238" t="s">
        <v>748</v>
      </c>
      <c r="G125" s="239" t="s">
        <v>738</v>
      </c>
      <c r="H125" s="240">
        <v>1</v>
      </c>
      <c r="I125" s="241"/>
      <c r="J125" s="242">
        <f>ROUND(I125*H125,2)</f>
        <v>0</v>
      </c>
      <c r="K125" s="238" t="s">
        <v>138</v>
      </c>
      <c r="L125" s="45"/>
      <c r="M125" s="243" t="s">
        <v>1</v>
      </c>
      <c r="N125" s="244" t="s">
        <v>44</v>
      </c>
      <c r="O125" s="92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7" t="s">
        <v>739</v>
      </c>
      <c r="AT125" s="247" t="s">
        <v>134</v>
      </c>
      <c r="AU125" s="247" t="s">
        <v>87</v>
      </c>
      <c r="AY125" s="18" t="s">
        <v>131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18" t="s">
        <v>87</v>
      </c>
      <c r="BK125" s="248">
        <f>ROUND(I125*H125,2)</f>
        <v>0</v>
      </c>
      <c r="BL125" s="18" t="s">
        <v>739</v>
      </c>
      <c r="BM125" s="247" t="s">
        <v>749</v>
      </c>
    </row>
    <row r="126" spans="1:51" s="13" customFormat="1" ht="12">
      <c r="A126" s="13"/>
      <c r="B126" s="249"/>
      <c r="C126" s="250"/>
      <c r="D126" s="251" t="s">
        <v>141</v>
      </c>
      <c r="E126" s="252" t="s">
        <v>1</v>
      </c>
      <c r="F126" s="253" t="s">
        <v>750</v>
      </c>
      <c r="G126" s="250"/>
      <c r="H126" s="252" t="s">
        <v>1</v>
      </c>
      <c r="I126" s="254"/>
      <c r="J126" s="250"/>
      <c r="K126" s="250"/>
      <c r="L126" s="255"/>
      <c r="M126" s="256"/>
      <c r="N126" s="257"/>
      <c r="O126" s="257"/>
      <c r="P126" s="257"/>
      <c r="Q126" s="257"/>
      <c r="R126" s="257"/>
      <c r="S126" s="257"/>
      <c r="T126" s="25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9" t="s">
        <v>141</v>
      </c>
      <c r="AU126" s="259" t="s">
        <v>87</v>
      </c>
      <c r="AV126" s="13" t="s">
        <v>87</v>
      </c>
      <c r="AW126" s="13" t="s">
        <v>34</v>
      </c>
      <c r="AX126" s="13" t="s">
        <v>79</v>
      </c>
      <c r="AY126" s="259" t="s">
        <v>131</v>
      </c>
    </row>
    <row r="127" spans="1:51" s="14" customFormat="1" ht="12">
      <c r="A127" s="14"/>
      <c r="B127" s="260"/>
      <c r="C127" s="261"/>
      <c r="D127" s="251" t="s">
        <v>141</v>
      </c>
      <c r="E127" s="262" t="s">
        <v>1</v>
      </c>
      <c r="F127" s="263" t="s">
        <v>87</v>
      </c>
      <c r="G127" s="261"/>
      <c r="H127" s="264">
        <v>1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0" t="s">
        <v>141</v>
      </c>
      <c r="AU127" s="270" t="s">
        <v>87</v>
      </c>
      <c r="AV127" s="14" t="s">
        <v>89</v>
      </c>
      <c r="AW127" s="14" t="s">
        <v>34</v>
      </c>
      <c r="AX127" s="14" t="s">
        <v>87</v>
      </c>
      <c r="AY127" s="270" t="s">
        <v>131</v>
      </c>
    </row>
    <row r="128" spans="1:65" s="2" customFormat="1" ht="16.5" customHeight="1">
      <c r="A128" s="39"/>
      <c r="B128" s="40"/>
      <c r="C128" s="236" t="s">
        <v>139</v>
      </c>
      <c r="D128" s="236" t="s">
        <v>134</v>
      </c>
      <c r="E128" s="237" t="s">
        <v>751</v>
      </c>
      <c r="F128" s="238" t="s">
        <v>752</v>
      </c>
      <c r="G128" s="239" t="s">
        <v>738</v>
      </c>
      <c r="H128" s="240">
        <v>1</v>
      </c>
      <c r="I128" s="241"/>
      <c r="J128" s="242">
        <f>ROUND(I128*H128,2)</f>
        <v>0</v>
      </c>
      <c r="K128" s="238" t="s">
        <v>138</v>
      </c>
      <c r="L128" s="45"/>
      <c r="M128" s="243" t="s">
        <v>1</v>
      </c>
      <c r="N128" s="244" t="s">
        <v>44</v>
      </c>
      <c r="O128" s="92"/>
      <c r="P128" s="245">
        <f>O128*H128</f>
        <v>0</v>
      </c>
      <c r="Q128" s="245">
        <v>0</v>
      </c>
      <c r="R128" s="245">
        <f>Q128*H128</f>
        <v>0</v>
      </c>
      <c r="S128" s="245">
        <v>0</v>
      </c>
      <c r="T128" s="24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47" t="s">
        <v>739</v>
      </c>
      <c r="AT128" s="247" t="s">
        <v>134</v>
      </c>
      <c r="AU128" s="247" t="s">
        <v>87</v>
      </c>
      <c r="AY128" s="18" t="s">
        <v>131</v>
      </c>
      <c r="BE128" s="248">
        <f>IF(N128="základní",J128,0)</f>
        <v>0</v>
      </c>
      <c r="BF128" s="248">
        <f>IF(N128="snížená",J128,0)</f>
        <v>0</v>
      </c>
      <c r="BG128" s="248">
        <f>IF(N128="zákl. přenesená",J128,0)</f>
        <v>0</v>
      </c>
      <c r="BH128" s="248">
        <f>IF(N128="sníž. přenesená",J128,0)</f>
        <v>0</v>
      </c>
      <c r="BI128" s="248">
        <f>IF(N128="nulová",J128,0)</f>
        <v>0</v>
      </c>
      <c r="BJ128" s="18" t="s">
        <v>87</v>
      </c>
      <c r="BK128" s="248">
        <f>ROUND(I128*H128,2)</f>
        <v>0</v>
      </c>
      <c r="BL128" s="18" t="s">
        <v>739</v>
      </c>
      <c r="BM128" s="247" t="s">
        <v>753</v>
      </c>
    </row>
    <row r="129" spans="1:51" s="13" customFormat="1" ht="12">
      <c r="A129" s="13"/>
      <c r="B129" s="249"/>
      <c r="C129" s="250"/>
      <c r="D129" s="251" t="s">
        <v>141</v>
      </c>
      <c r="E129" s="252" t="s">
        <v>1</v>
      </c>
      <c r="F129" s="253" t="s">
        <v>754</v>
      </c>
      <c r="G129" s="250"/>
      <c r="H129" s="252" t="s">
        <v>1</v>
      </c>
      <c r="I129" s="254"/>
      <c r="J129" s="250"/>
      <c r="K129" s="250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141</v>
      </c>
      <c r="AU129" s="259" t="s">
        <v>87</v>
      </c>
      <c r="AV129" s="13" t="s">
        <v>87</v>
      </c>
      <c r="AW129" s="13" t="s">
        <v>34</v>
      </c>
      <c r="AX129" s="13" t="s">
        <v>79</v>
      </c>
      <c r="AY129" s="259" t="s">
        <v>131</v>
      </c>
    </row>
    <row r="130" spans="1:51" s="13" customFormat="1" ht="12">
      <c r="A130" s="13"/>
      <c r="B130" s="249"/>
      <c r="C130" s="250"/>
      <c r="D130" s="251" t="s">
        <v>141</v>
      </c>
      <c r="E130" s="252" t="s">
        <v>1</v>
      </c>
      <c r="F130" s="253" t="s">
        <v>755</v>
      </c>
      <c r="G130" s="250"/>
      <c r="H130" s="252" t="s">
        <v>1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9" t="s">
        <v>141</v>
      </c>
      <c r="AU130" s="259" t="s">
        <v>87</v>
      </c>
      <c r="AV130" s="13" t="s">
        <v>87</v>
      </c>
      <c r="AW130" s="13" t="s">
        <v>34</v>
      </c>
      <c r="AX130" s="13" t="s">
        <v>79</v>
      </c>
      <c r="AY130" s="259" t="s">
        <v>131</v>
      </c>
    </row>
    <row r="131" spans="1:51" s="14" customFormat="1" ht="12">
      <c r="A131" s="14"/>
      <c r="B131" s="260"/>
      <c r="C131" s="261"/>
      <c r="D131" s="251" t="s">
        <v>141</v>
      </c>
      <c r="E131" s="262" t="s">
        <v>1</v>
      </c>
      <c r="F131" s="263" t="s">
        <v>87</v>
      </c>
      <c r="G131" s="261"/>
      <c r="H131" s="264">
        <v>1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0" t="s">
        <v>141</v>
      </c>
      <c r="AU131" s="270" t="s">
        <v>87</v>
      </c>
      <c r="AV131" s="14" t="s">
        <v>89</v>
      </c>
      <c r="AW131" s="14" t="s">
        <v>34</v>
      </c>
      <c r="AX131" s="14" t="s">
        <v>87</v>
      </c>
      <c r="AY131" s="270" t="s">
        <v>131</v>
      </c>
    </row>
    <row r="132" spans="1:65" s="2" customFormat="1" ht="16.5" customHeight="1">
      <c r="A132" s="39"/>
      <c r="B132" s="40"/>
      <c r="C132" s="236" t="s">
        <v>163</v>
      </c>
      <c r="D132" s="236" t="s">
        <v>134</v>
      </c>
      <c r="E132" s="237" t="s">
        <v>756</v>
      </c>
      <c r="F132" s="238" t="s">
        <v>757</v>
      </c>
      <c r="G132" s="239" t="s">
        <v>738</v>
      </c>
      <c r="H132" s="240">
        <v>1</v>
      </c>
      <c r="I132" s="241"/>
      <c r="J132" s="242">
        <f>ROUND(I132*H132,2)</f>
        <v>0</v>
      </c>
      <c r="K132" s="238" t="s">
        <v>138</v>
      </c>
      <c r="L132" s="45"/>
      <c r="M132" s="243" t="s">
        <v>1</v>
      </c>
      <c r="N132" s="244" t="s">
        <v>44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739</v>
      </c>
      <c r="AT132" s="247" t="s">
        <v>134</v>
      </c>
      <c r="AU132" s="247" t="s">
        <v>87</v>
      </c>
      <c r="AY132" s="18" t="s">
        <v>131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87</v>
      </c>
      <c r="BK132" s="248">
        <f>ROUND(I132*H132,2)</f>
        <v>0</v>
      </c>
      <c r="BL132" s="18" t="s">
        <v>739</v>
      </c>
      <c r="BM132" s="247" t="s">
        <v>758</v>
      </c>
    </row>
    <row r="133" spans="1:51" s="13" customFormat="1" ht="12">
      <c r="A133" s="13"/>
      <c r="B133" s="249"/>
      <c r="C133" s="250"/>
      <c r="D133" s="251" t="s">
        <v>141</v>
      </c>
      <c r="E133" s="252" t="s">
        <v>1</v>
      </c>
      <c r="F133" s="253" t="s">
        <v>759</v>
      </c>
      <c r="G133" s="250"/>
      <c r="H133" s="252" t="s">
        <v>1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141</v>
      </c>
      <c r="AU133" s="259" t="s">
        <v>87</v>
      </c>
      <c r="AV133" s="13" t="s">
        <v>87</v>
      </c>
      <c r="AW133" s="13" t="s">
        <v>34</v>
      </c>
      <c r="AX133" s="13" t="s">
        <v>79</v>
      </c>
      <c r="AY133" s="259" t="s">
        <v>131</v>
      </c>
    </row>
    <row r="134" spans="1:51" s="13" customFormat="1" ht="12">
      <c r="A134" s="13"/>
      <c r="B134" s="249"/>
      <c r="C134" s="250"/>
      <c r="D134" s="251" t="s">
        <v>141</v>
      </c>
      <c r="E134" s="252" t="s">
        <v>1</v>
      </c>
      <c r="F134" s="253" t="s">
        <v>760</v>
      </c>
      <c r="G134" s="250"/>
      <c r="H134" s="252" t="s">
        <v>1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141</v>
      </c>
      <c r="AU134" s="259" t="s">
        <v>87</v>
      </c>
      <c r="AV134" s="13" t="s">
        <v>87</v>
      </c>
      <c r="AW134" s="13" t="s">
        <v>34</v>
      </c>
      <c r="AX134" s="13" t="s">
        <v>79</v>
      </c>
      <c r="AY134" s="259" t="s">
        <v>131</v>
      </c>
    </row>
    <row r="135" spans="1:51" s="13" customFormat="1" ht="12">
      <c r="A135" s="13"/>
      <c r="B135" s="249"/>
      <c r="C135" s="250"/>
      <c r="D135" s="251" t="s">
        <v>141</v>
      </c>
      <c r="E135" s="252" t="s">
        <v>1</v>
      </c>
      <c r="F135" s="253" t="s">
        <v>761</v>
      </c>
      <c r="G135" s="250"/>
      <c r="H135" s="252" t="s">
        <v>1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141</v>
      </c>
      <c r="AU135" s="259" t="s">
        <v>87</v>
      </c>
      <c r="AV135" s="13" t="s">
        <v>87</v>
      </c>
      <c r="AW135" s="13" t="s">
        <v>34</v>
      </c>
      <c r="AX135" s="13" t="s">
        <v>79</v>
      </c>
      <c r="AY135" s="259" t="s">
        <v>131</v>
      </c>
    </row>
    <row r="136" spans="1:51" s="13" customFormat="1" ht="12">
      <c r="A136" s="13"/>
      <c r="B136" s="249"/>
      <c r="C136" s="250"/>
      <c r="D136" s="251" t="s">
        <v>141</v>
      </c>
      <c r="E136" s="252" t="s">
        <v>1</v>
      </c>
      <c r="F136" s="253" t="s">
        <v>746</v>
      </c>
      <c r="G136" s="250"/>
      <c r="H136" s="252" t="s">
        <v>1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141</v>
      </c>
      <c r="AU136" s="259" t="s">
        <v>87</v>
      </c>
      <c r="AV136" s="13" t="s">
        <v>87</v>
      </c>
      <c r="AW136" s="13" t="s">
        <v>34</v>
      </c>
      <c r="AX136" s="13" t="s">
        <v>79</v>
      </c>
      <c r="AY136" s="259" t="s">
        <v>131</v>
      </c>
    </row>
    <row r="137" spans="1:51" s="14" customFormat="1" ht="12">
      <c r="A137" s="14"/>
      <c r="B137" s="260"/>
      <c r="C137" s="261"/>
      <c r="D137" s="251" t="s">
        <v>141</v>
      </c>
      <c r="E137" s="262" t="s">
        <v>1</v>
      </c>
      <c r="F137" s="263" t="s">
        <v>87</v>
      </c>
      <c r="G137" s="261"/>
      <c r="H137" s="264">
        <v>1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0" t="s">
        <v>141</v>
      </c>
      <c r="AU137" s="270" t="s">
        <v>87</v>
      </c>
      <c r="AV137" s="14" t="s">
        <v>89</v>
      </c>
      <c r="AW137" s="14" t="s">
        <v>34</v>
      </c>
      <c r="AX137" s="14" t="s">
        <v>87</v>
      </c>
      <c r="AY137" s="270" t="s">
        <v>131</v>
      </c>
    </row>
    <row r="138" spans="1:65" s="2" customFormat="1" ht="16.5" customHeight="1">
      <c r="A138" s="39"/>
      <c r="B138" s="40"/>
      <c r="C138" s="236" t="s">
        <v>172</v>
      </c>
      <c r="D138" s="236" t="s">
        <v>134</v>
      </c>
      <c r="E138" s="237" t="s">
        <v>762</v>
      </c>
      <c r="F138" s="238" t="s">
        <v>763</v>
      </c>
      <c r="G138" s="239" t="s">
        <v>738</v>
      </c>
      <c r="H138" s="240">
        <v>1</v>
      </c>
      <c r="I138" s="241"/>
      <c r="J138" s="242">
        <f>ROUND(I138*H138,2)</f>
        <v>0</v>
      </c>
      <c r="K138" s="238" t="s">
        <v>138</v>
      </c>
      <c r="L138" s="45"/>
      <c r="M138" s="243" t="s">
        <v>1</v>
      </c>
      <c r="N138" s="244" t="s">
        <v>44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739</v>
      </c>
      <c r="AT138" s="247" t="s">
        <v>134</v>
      </c>
      <c r="AU138" s="247" t="s">
        <v>87</v>
      </c>
      <c r="AY138" s="18" t="s">
        <v>131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87</v>
      </c>
      <c r="BK138" s="248">
        <f>ROUND(I138*H138,2)</f>
        <v>0</v>
      </c>
      <c r="BL138" s="18" t="s">
        <v>739</v>
      </c>
      <c r="BM138" s="247" t="s">
        <v>764</v>
      </c>
    </row>
    <row r="139" spans="1:51" s="13" customFormat="1" ht="12">
      <c r="A139" s="13"/>
      <c r="B139" s="249"/>
      <c r="C139" s="250"/>
      <c r="D139" s="251" t="s">
        <v>141</v>
      </c>
      <c r="E139" s="252" t="s">
        <v>1</v>
      </c>
      <c r="F139" s="253" t="s">
        <v>765</v>
      </c>
      <c r="G139" s="250"/>
      <c r="H139" s="252" t="s">
        <v>1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141</v>
      </c>
      <c r="AU139" s="259" t="s">
        <v>87</v>
      </c>
      <c r="AV139" s="13" t="s">
        <v>87</v>
      </c>
      <c r="AW139" s="13" t="s">
        <v>34</v>
      </c>
      <c r="AX139" s="13" t="s">
        <v>79</v>
      </c>
      <c r="AY139" s="259" t="s">
        <v>131</v>
      </c>
    </row>
    <row r="140" spans="1:51" s="14" customFormat="1" ht="12">
      <c r="A140" s="14"/>
      <c r="B140" s="260"/>
      <c r="C140" s="261"/>
      <c r="D140" s="251" t="s">
        <v>141</v>
      </c>
      <c r="E140" s="262" t="s">
        <v>1</v>
      </c>
      <c r="F140" s="263" t="s">
        <v>87</v>
      </c>
      <c r="G140" s="261"/>
      <c r="H140" s="264">
        <v>1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141</v>
      </c>
      <c r="AU140" s="270" t="s">
        <v>87</v>
      </c>
      <c r="AV140" s="14" t="s">
        <v>89</v>
      </c>
      <c r="AW140" s="14" t="s">
        <v>34</v>
      </c>
      <c r="AX140" s="14" t="s">
        <v>87</v>
      </c>
      <c r="AY140" s="270" t="s">
        <v>131</v>
      </c>
    </row>
    <row r="141" spans="1:65" s="2" customFormat="1" ht="16.5" customHeight="1">
      <c r="A141" s="39"/>
      <c r="B141" s="40"/>
      <c r="C141" s="236" t="s">
        <v>180</v>
      </c>
      <c r="D141" s="236" t="s">
        <v>134</v>
      </c>
      <c r="E141" s="237" t="s">
        <v>766</v>
      </c>
      <c r="F141" s="238" t="s">
        <v>767</v>
      </c>
      <c r="G141" s="239" t="s">
        <v>738</v>
      </c>
      <c r="H141" s="240">
        <v>1</v>
      </c>
      <c r="I141" s="241"/>
      <c r="J141" s="242">
        <f>ROUND(I141*H141,2)</f>
        <v>0</v>
      </c>
      <c r="K141" s="238" t="s">
        <v>138</v>
      </c>
      <c r="L141" s="45"/>
      <c r="M141" s="243" t="s">
        <v>1</v>
      </c>
      <c r="N141" s="244" t="s">
        <v>44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739</v>
      </c>
      <c r="AT141" s="247" t="s">
        <v>134</v>
      </c>
      <c r="AU141" s="247" t="s">
        <v>87</v>
      </c>
      <c r="AY141" s="18" t="s">
        <v>131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87</v>
      </c>
      <c r="BK141" s="248">
        <f>ROUND(I141*H141,2)</f>
        <v>0</v>
      </c>
      <c r="BL141" s="18" t="s">
        <v>739</v>
      </c>
      <c r="BM141" s="247" t="s">
        <v>768</v>
      </c>
    </row>
    <row r="142" spans="1:51" s="13" customFormat="1" ht="12">
      <c r="A142" s="13"/>
      <c r="B142" s="249"/>
      <c r="C142" s="250"/>
      <c r="D142" s="251" t="s">
        <v>141</v>
      </c>
      <c r="E142" s="252" t="s">
        <v>1</v>
      </c>
      <c r="F142" s="253" t="s">
        <v>769</v>
      </c>
      <c r="G142" s="250"/>
      <c r="H142" s="252" t="s">
        <v>1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9" t="s">
        <v>141</v>
      </c>
      <c r="AU142" s="259" t="s">
        <v>87</v>
      </c>
      <c r="AV142" s="13" t="s">
        <v>87</v>
      </c>
      <c r="AW142" s="13" t="s">
        <v>34</v>
      </c>
      <c r="AX142" s="13" t="s">
        <v>79</v>
      </c>
      <c r="AY142" s="259" t="s">
        <v>131</v>
      </c>
    </row>
    <row r="143" spans="1:51" s="14" customFormat="1" ht="12">
      <c r="A143" s="14"/>
      <c r="B143" s="260"/>
      <c r="C143" s="261"/>
      <c r="D143" s="251" t="s">
        <v>141</v>
      </c>
      <c r="E143" s="262" t="s">
        <v>1</v>
      </c>
      <c r="F143" s="263" t="s">
        <v>87</v>
      </c>
      <c r="G143" s="261"/>
      <c r="H143" s="264">
        <v>1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0" t="s">
        <v>141</v>
      </c>
      <c r="AU143" s="270" t="s">
        <v>87</v>
      </c>
      <c r="AV143" s="14" t="s">
        <v>89</v>
      </c>
      <c r="AW143" s="14" t="s">
        <v>34</v>
      </c>
      <c r="AX143" s="14" t="s">
        <v>87</v>
      </c>
      <c r="AY143" s="270" t="s">
        <v>131</v>
      </c>
    </row>
    <row r="144" spans="1:65" s="2" customFormat="1" ht="16.5" customHeight="1">
      <c r="A144" s="39"/>
      <c r="B144" s="40"/>
      <c r="C144" s="236" t="s">
        <v>178</v>
      </c>
      <c r="D144" s="236" t="s">
        <v>134</v>
      </c>
      <c r="E144" s="237" t="s">
        <v>770</v>
      </c>
      <c r="F144" s="238" t="s">
        <v>771</v>
      </c>
      <c r="G144" s="239" t="s">
        <v>738</v>
      </c>
      <c r="H144" s="240">
        <v>1</v>
      </c>
      <c r="I144" s="241"/>
      <c r="J144" s="242">
        <f>ROUND(I144*H144,2)</f>
        <v>0</v>
      </c>
      <c r="K144" s="238" t="s">
        <v>1</v>
      </c>
      <c r="L144" s="45"/>
      <c r="M144" s="243" t="s">
        <v>1</v>
      </c>
      <c r="N144" s="244" t="s">
        <v>44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739</v>
      </c>
      <c r="AT144" s="247" t="s">
        <v>134</v>
      </c>
      <c r="AU144" s="247" t="s">
        <v>87</v>
      </c>
      <c r="AY144" s="18" t="s">
        <v>131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87</v>
      </c>
      <c r="BK144" s="248">
        <f>ROUND(I144*H144,2)</f>
        <v>0</v>
      </c>
      <c r="BL144" s="18" t="s">
        <v>739</v>
      </c>
      <c r="BM144" s="247" t="s">
        <v>772</v>
      </c>
    </row>
    <row r="145" spans="1:65" s="2" customFormat="1" ht="16.5" customHeight="1">
      <c r="A145" s="39"/>
      <c r="B145" s="40"/>
      <c r="C145" s="236" t="s">
        <v>190</v>
      </c>
      <c r="D145" s="236" t="s">
        <v>134</v>
      </c>
      <c r="E145" s="237" t="s">
        <v>773</v>
      </c>
      <c r="F145" s="238" t="s">
        <v>774</v>
      </c>
      <c r="G145" s="239" t="s">
        <v>738</v>
      </c>
      <c r="H145" s="240">
        <v>1</v>
      </c>
      <c r="I145" s="241"/>
      <c r="J145" s="242">
        <f>ROUND(I145*H145,2)</f>
        <v>0</v>
      </c>
      <c r="K145" s="238" t="s">
        <v>138</v>
      </c>
      <c r="L145" s="45"/>
      <c r="M145" s="243" t="s">
        <v>1</v>
      </c>
      <c r="N145" s="244" t="s">
        <v>44</v>
      </c>
      <c r="O145" s="92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7" t="s">
        <v>739</v>
      </c>
      <c r="AT145" s="247" t="s">
        <v>134</v>
      </c>
      <c r="AU145" s="247" t="s">
        <v>87</v>
      </c>
      <c r="AY145" s="18" t="s">
        <v>131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8" t="s">
        <v>87</v>
      </c>
      <c r="BK145" s="248">
        <f>ROUND(I145*H145,2)</f>
        <v>0</v>
      </c>
      <c r="BL145" s="18" t="s">
        <v>739</v>
      </c>
      <c r="BM145" s="247" t="s">
        <v>775</v>
      </c>
    </row>
    <row r="146" spans="1:65" s="2" customFormat="1" ht="16.5" customHeight="1">
      <c r="A146" s="39"/>
      <c r="B146" s="40"/>
      <c r="C146" s="236" t="s">
        <v>196</v>
      </c>
      <c r="D146" s="236" t="s">
        <v>134</v>
      </c>
      <c r="E146" s="237" t="s">
        <v>776</v>
      </c>
      <c r="F146" s="238" t="s">
        <v>777</v>
      </c>
      <c r="G146" s="239" t="s">
        <v>738</v>
      </c>
      <c r="H146" s="240">
        <v>1</v>
      </c>
      <c r="I146" s="241"/>
      <c r="J146" s="242">
        <f>ROUND(I146*H146,2)</f>
        <v>0</v>
      </c>
      <c r="K146" s="238" t="s">
        <v>138</v>
      </c>
      <c r="L146" s="45"/>
      <c r="M146" s="243" t="s">
        <v>1</v>
      </c>
      <c r="N146" s="244" t="s">
        <v>44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739</v>
      </c>
      <c r="AT146" s="247" t="s">
        <v>134</v>
      </c>
      <c r="AU146" s="247" t="s">
        <v>87</v>
      </c>
      <c r="AY146" s="18" t="s">
        <v>131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87</v>
      </c>
      <c r="BK146" s="248">
        <f>ROUND(I146*H146,2)</f>
        <v>0</v>
      </c>
      <c r="BL146" s="18" t="s">
        <v>739</v>
      </c>
      <c r="BM146" s="247" t="s">
        <v>778</v>
      </c>
    </row>
    <row r="147" spans="1:51" s="13" customFormat="1" ht="12">
      <c r="A147" s="13"/>
      <c r="B147" s="249"/>
      <c r="C147" s="250"/>
      <c r="D147" s="251" t="s">
        <v>141</v>
      </c>
      <c r="E147" s="252" t="s">
        <v>1</v>
      </c>
      <c r="F147" s="253" t="s">
        <v>779</v>
      </c>
      <c r="G147" s="250"/>
      <c r="H147" s="252" t="s">
        <v>1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141</v>
      </c>
      <c r="AU147" s="259" t="s">
        <v>87</v>
      </c>
      <c r="AV147" s="13" t="s">
        <v>87</v>
      </c>
      <c r="AW147" s="13" t="s">
        <v>34</v>
      </c>
      <c r="AX147" s="13" t="s">
        <v>79</v>
      </c>
      <c r="AY147" s="259" t="s">
        <v>131</v>
      </c>
    </row>
    <row r="148" spans="1:51" s="13" customFormat="1" ht="12">
      <c r="A148" s="13"/>
      <c r="B148" s="249"/>
      <c r="C148" s="250"/>
      <c r="D148" s="251" t="s">
        <v>141</v>
      </c>
      <c r="E148" s="252" t="s">
        <v>1</v>
      </c>
      <c r="F148" s="253" t="s">
        <v>780</v>
      </c>
      <c r="G148" s="250"/>
      <c r="H148" s="252" t="s">
        <v>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141</v>
      </c>
      <c r="AU148" s="259" t="s">
        <v>87</v>
      </c>
      <c r="AV148" s="13" t="s">
        <v>87</v>
      </c>
      <c r="AW148" s="13" t="s">
        <v>34</v>
      </c>
      <c r="AX148" s="13" t="s">
        <v>79</v>
      </c>
      <c r="AY148" s="259" t="s">
        <v>131</v>
      </c>
    </row>
    <row r="149" spans="1:51" s="14" customFormat="1" ht="12">
      <c r="A149" s="14"/>
      <c r="B149" s="260"/>
      <c r="C149" s="261"/>
      <c r="D149" s="251" t="s">
        <v>141</v>
      </c>
      <c r="E149" s="262" t="s">
        <v>1</v>
      </c>
      <c r="F149" s="263" t="s">
        <v>87</v>
      </c>
      <c r="G149" s="261"/>
      <c r="H149" s="264">
        <v>1</v>
      </c>
      <c r="I149" s="265"/>
      <c r="J149" s="261"/>
      <c r="K149" s="261"/>
      <c r="L149" s="266"/>
      <c r="M149" s="308"/>
      <c r="N149" s="309"/>
      <c r="O149" s="309"/>
      <c r="P149" s="309"/>
      <c r="Q149" s="309"/>
      <c r="R149" s="309"/>
      <c r="S149" s="309"/>
      <c r="T149" s="31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141</v>
      </c>
      <c r="AU149" s="270" t="s">
        <v>87</v>
      </c>
      <c r="AV149" s="14" t="s">
        <v>89</v>
      </c>
      <c r="AW149" s="14" t="s">
        <v>34</v>
      </c>
      <c r="AX149" s="14" t="s">
        <v>87</v>
      </c>
      <c r="AY149" s="270" t="s">
        <v>131</v>
      </c>
    </row>
    <row r="150" spans="1:31" s="2" customFormat="1" ht="6.95" customHeight="1">
      <c r="A150" s="39"/>
      <c r="B150" s="67"/>
      <c r="C150" s="68"/>
      <c r="D150" s="68"/>
      <c r="E150" s="68"/>
      <c r="F150" s="68"/>
      <c r="G150" s="68"/>
      <c r="H150" s="68"/>
      <c r="I150" s="184"/>
      <c r="J150" s="68"/>
      <c r="K150" s="68"/>
      <c r="L150" s="45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sheetProtection password="CC35" sheet="1" objects="1" scenarios="1" formatColumns="0" formatRows="0" autoFilter="0"/>
  <autoFilter ref="C116:K14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2019-12-12T09:44:11Z</dcterms:created>
  <dcterms:modified xsi:type="dcterms:W3CDTF">2019-12-12T09:44:15Z</dcterms:modified>
  <cp:category/>
  <cp:version/>
  <cp:contentType/>
  <cp:contentStatus/>
</cp:coreProperties>
</file>