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/>
  <bookViews>
    <workbookView xWindow="65428" yWindow="65428" windowWidth="23256" windowHeight="12720" activeTab="0"/>
  </bookViews>
  <sheets>
    <sheet name="Rekapitulace stavby" sheetId="1" r:id="rId1"/>
    <sheet name="Ab - Dopravní část" sheetId="2" r:id="rId2"/>
    <sheet name="Ba - VRN" sheetId="3" r:id="rId3"/>
  </sheets>
  <definedNames>
    <definedName name="_xlnm._FilterDatabase" localSheetId="1" hidden="1">'Ab - Dopravní část'!$C$132:$K$580</definedName>
    <definedName name="_xlnm._FilterDatabase" localSheetId="2" hidden="1">'Ba - VRN'!$C$116:$K$143</definedName>
    <definedName name="_xlnm.Print_Area" localSheetId="1">'Ab - Dopravní část'!$C$4:$J$39,'Ab - Dopravní část'!$C$50:$J$76,'Ab - Dopravní část'!$C$82:$J$114,'Ab - Dopravní část'!$C$120:$K$580</definedName>
    <definedName name="_xlnm.Print_Area" localSheetId="2">'Ba - VRN'!$C$4:$J$39,'Ba - VRN'!$C$50:$J$76,'Ba - VRN'!$C$82:$J$98,'Ba - VRN'!$C$104:$K$143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'Ab - Dopravní část'!$132:$132</definedName>
    <definedName name="_xlnm.Print_Titles" localSheetId="2">'Ba - VRN'!$116:$116</definedName>
  </definedNames>
  <calcPr calcId="181029"/>
  <extLst/>
</workbook>
</file>

<file path=xl/sharedStrings.xml><?xml version="1.0" encoding="utf-8"?>
<sst xmlns="http://schemas.openxmlformats.org/spreadsheetml/2006/main" count="5530" uniqueCount="884">
  <si>
    <t>Export Komplet</t>
  </si>
  <si>
    <t/>
  </si>
  <si>
    <t>2.0</t>
  </si>
  <si>
    <t>ZAMOK</t>
  </si>
  <si>
    <t>False</t>
  </si>
  <si>
    <t>{04a04f73-6805-4e03-9508-8a0549606daa}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</si>
  <si>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</si>
  <si>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</si>
  <si>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</si>
  <si>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</si>
  <si>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</si>
  <si>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</si>
  <si>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</si>
  <si>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</si>
  <si>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TV19-038b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</si>
  <si>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</si>
  <si>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</si>
  <si>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K1701 Stavební úpravy komunikací okrsků ul.Vančurova.Seifertova,Máchova,J.Hory v Litvínově - 1.etapa</t>
  </si>
  <si>
    <t>KSO:</t>
  </si>
  <si>
    <t>822 2</t>
  </si>
  <si>
    <t>CC-CZ:</t>
  </si>
  <si>
    <t>zak.č.8801-26</t>
  </si>
  <si>
    <t>Místo:</t>
  </si>
  <si>
    <t>Litvínov</t>
  </si>
  <si>
    <t>Datum:</t>
  </si>
  <si>
    <t>22. 11. 2019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</si>
  <si>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</si>
  <si>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</si>
  <si>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</si>
  <si>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</si>
  <si>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</si>
  <si>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</si>
  <si>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</si>
  <si>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</si>
  <si>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</si>
  <si>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</si>
  <si>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</si>
  <si>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</si>
  <si>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</si>
  <si>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</si>
  <si>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</si>
  <si>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</si>
  <si>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</si>
  <si>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</si>
  <si>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</si>
  <si>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</si>
  <si>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</si>
  <si>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</si>
  <si>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</si>
  <si>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</si>
  <si>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</si>
  <si>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</si>
  <si>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</si>
  <si>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</si>
  <si>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</si>
  <si>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</si>
  <si>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</si>
  <si>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</si>
  <si>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</si>
  <si>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</si>
  <si>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</si>
  <si>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</si>
  <si>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</si>
  <si>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</si>
  <si>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</si>
  <si>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</si>
  <si>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</si>
  <si>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</si>
  <si>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</si>
  <si>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</si>
  <si>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</si>
  <si>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</si>
  <si>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</si>
  <si>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</si>
  <si>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</si>
  <si>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</si>
  <si>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</si>
  <si>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</si>
  <si>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</si>
  <si>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</si>
  <si>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</si>
  <si>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</si>
  <si>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</si>
  <si>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</si>
  <si>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Ab</t>
  </si>
  <si>
    <t>Dopravní část</t>
  </si>
  <si>
    <t>STA</t>
  </si>
  <si>
    <t>1</t>
  </si>
  <si>
    <t>{9c0a7187-995c-4d11-a5d4-4baeea916d10}</t>
  </si>
  <si>
    <t>2</t>
  </si>
  <si>
    <t>Ba</t>
  </si>
  <si>
    <t>VRN</t>
  </si>
  <si>
    <t>{c9b6fa21-8677-4900-8493-c653c5ef3954}</t>
  </si>
  <si>
    <t>KRYCÍ LIST SOUPISU PRACÍ</t>
  </si>
  <si>
    <t>Objekt:</t>
  </si>
  <si>
    <t>Ab - Dopravní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</si>
  <si>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</si>
  <si>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</si>
  <si>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</si>
  <si>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</si>
  <si>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</si>
  <si>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</si>
  <si>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</si>
  <si>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</si>
  <si>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Zakládání - úprava podloží a základové spáry, zlepšování vlastností hornin</t>
  </si>
  <si>
    <t xml:space="preserve">    45 - Podkladní a vedlejší konstrukce kromě vozovek a železničního svršku</t>
  </si>
  <si>
    <t xml:space="preserve">    5.01 - Konstrukce živičné komunikace </t>
  </si>
  <si>
    <t xml:space="preserve">    5.02 - Konstrukce parkovacích stání - dlažba</t>
  </si>
  <si>
    <t xml:space="preserve">    5.03 - Konstrukce plochy pro kontejnery a popelnice - dlažba</t>
  </si>
  <si>
    <t xml:space="preserve">    5.04 - Sanace zemní pláně</t>
  </si>
  <si>
    <t xml:space="preserve">    5.05 - Vyspravení stávajících ploch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</si>
  <si>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</si>
  <si>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</si>
  <si>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</si>
  <si>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</si>
  <si>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</si>
  <si>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M - Práce a dodávky M</t>
  </si>
  <si>
    <t xml:space="preserve">    46-M - Zemní a pomocné stavební práce při elektromontážích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</si>
  <si>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</si>
  <si>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</si>
  <si>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</si>
  <si>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</si>
  <si>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</si>
  <si>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</si>
  <si>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</si>
  <si>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</si>
  <si>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</si>
  <si>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</si>
  <si>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</si>
  <si>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</si>
  <si>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</si>
  <si>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</si>
  <si>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</si>
  <si>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</si>
  <si>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</si>
  <si>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</si>
  <si>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</si>
  <si>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</si>
  <si>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</si>
  <si>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2019 02</t>
  </si>
  <si>
    <t>4</t>
  </si>
  <si>
    <t>1310155739</t>
  </si>
  <si>
    <t>VV</t>
  </si>
  <si>
    <t>dle specifikace v TZ</t>
  </si>
  <si>
    <t>odkopávky celkem pro úpravy všech ulic (jednotlivě ulice - množství do 1000 m3 objemu)</t>
  </si>
  <si>
    <t>2320,0</t>
  </si>
  <si>
    <t>odkopávky pro sanaci pláně</t>
  </si>
  <si>
    <t>490,0</t>
  </si>
  <si>
    <t>Součet</t>
  </si>
  <si>
    <t>122202209</t>
  </si>
  <si>
    <t>Příplatek k odkopávkám a prokopávkám pro silnice v hornině tř. 3 za lepivost</t>
  </si>
  <si>
    <t>-379923623</t>
  </si>
  <si>
    <t>lepivost 50%</t>
  </si>
  <si>
    <t>2810,0*0,5</t>
  </si>
  <si>
    <t>3</t>
  </si>
  <si>
    <t>132201101</t>
  </si>
  <si>
    <t>Hloubení rýh š do 600 mm v hornině tř. 3 objemu do 100 m3</t>
  </si>
  <si>
    <t>2057198532</t>
  </si>
  <si>
    <t>pro drenáž s trubkou</t>
  </si>
  <si>
    <t>(0,3+0,6)/2*0,3*780,0+0,7</t>
  </si>
  <si>
    <t>pro drenáž bez trubky</t>
  </si>
  <si>
    <t>(0,3+0,6)/2*0,5*235,0+0,125</t>
  </si>
  <si>
    <t>132201109</t>
  </si>
  <si>
    <t>Příplatek za lepivost k hloubení rýh š do 600 mm v hornině tř. 3</t>
  </si>
  <si>
    <t>-3067115</t>
  </si>
  <si>
    <t>lepivost 50% - pol.132201101</t>
  </si>
  <si>
    <t>159,0*0,5</t>
  </si>
  <si>
    <t>5</t>
  </si>
  <si>
    <t>132201201</t>
  </si>
  <si>
    <t>Hloubení rýh š do 2000 mm v hornině tř. 3 objemu do 100 m3</t>
  </si>
  <si>
    <t>814827969</t>
  </si>
  <si>
    <t>přípojky odvodnění DN 150 mm, prům.hl.1500 mm</t>
  </si>
  <si>
    <t>celkem pro úpravy ve všech ulicích</t>
  </si>
  <si>
    <t>1,0*1,5*110,0</t>
  </si>
  <si>
    <t>6</t>
  </si>
  <si>
    <t>132201209</t>
  </si>
  <si>
    <t>Příplatek za lepivost k hloubení rýh š do 2000 mm v hornině tř. 3</t>
  </si>
  <si>
    <t>1839574069</t>
  </si>
  <si>
    <t>165,0*0,5</t>
  </si>
  <si>
    <t>7</t>
  </si>
  <si>
    <t>151101101</t>
  </si>
  <si>
    <t>Zřízení příložného pažení a rozepření stěn rýh hl do 2 m</t>
  </si>
  <si>
    <t>m2</t>
  </si>
  <si>
    <t>706284874</t>
  </si>
  <si>
    <t>předpoklad - cca 50% rýh bude nutno pažit</t>
  </si>
  <si>
    <t>2*1,5*110,0*0,5</t>
  </si>
  <si>
    <t>8</t>
  </si>
  <si>
    <t>151101111</t>
  </si>
  <si>
    <t>Odstranění příložného pažení a rozepření stěn rýh hl do 2 m</t>
  </si>
  <si>
    <t>-590666570</t>
  </si>
  <si>
    <t>9</t>
  </si>
  <si>
    <t>161101101</t>
  </si>
  <si>
    <t>Svislé přemístění výkopku z horniny tř. 1 až 4 hl výkopu do 2,5 m</t>
  </si>
  <si>
    <t>-1739818409</t>
  </si>
  <si>
    <t>pol.132201201</t>
  </si>
  <si>
    <t>165,0</t>
  </si>
  <si>
    <t>10</t>
  </si>
  <si>
    <t>171101103</t>
  </si>
  <si>
    <t>Uložení sypaniny z hornin soudržných do násypů zhutněných do 100 % PS</t>
  </si>
  <si>
    <t>1277407241</t>
  </si>
  <si>
    <t>dle TZ - dovezenou vhodnou zeminou</t>
  </si>
  <si>
    <t>50,0</t>
  </si>
  <si>
    <t>11</t>
  </si>
  <si>
    <t>M</t>
  </si>
  <si>
    <t>10364100</t>
  </si>
  <si>
    <t>zemina pro terénní úpravy - tříděná</t>
  </si>
  <si>
    <t>t</t>
  </si>
  <si>
    <t>-401387566</t>
  </si>
  <si>
    <t>nákup a doprava vč.naložení zeminy vhodné pro hutněná násyp</t>
  </si>
  <si>
    <t>dle pol.171101103 ztratné 1%, hutnění 10%</t>
  </si>
  <si>
    <t>50,0*1,5*1,11+0,75</t>
  </si>
  <si>
    <t>12</t>
  </si>
  <si>
    <t>162301102</t>
  </si>
  <si>
    <t>Vodorovné přemístění do 1000 m výkopku/sypaniny z horniny tř. 1 až 4</t>
  </si>
  <si>
    <t>-1252467987</t>
  </si>
  <si>
    <t>přesun sypkých hmot po staveništi</t>
  </si>
  <si>
    <t>přemístění materiálu k místu násypu a zásypu</t>
  </si>
  <si>
    <t>pol.171101103+174101101</t>
  </si>
  <si>
    <t>50,0+98,5</t>
  </si>
  <si>
    <t>písek pro obsyp potrubí - pol.175151101</t>
  </si>
  <si>
    <t>48,0</t>
  </si>
  <si>
    <t>písek nebo štěrkopísek pro lože potrubí a trativodů</t>
  </si>
  <si>
    <t>pol.451573111+212572111</t>
  </si>
  <si>
    <t>16,5+12,0</t>
  </si>
  <si>
    <t>výplň trativodů - pol.211561111+211531111</t>
  </si>
  <si>
    <t>78,0+53,0</t>
  </si>
  <si>
    <t>ornice k místu rozprostření - pol.181301101</t>
  </si>
  <si>
    <t>850,0*0,1</t>
  </si>
  <si>
    <t>stěrk - pol.564871111 (odd.5.04+5.05)</t>
  </si>
  <si>
    <t>1620,0*0,25+100,0*0,25</t>
  </si>
  <si>
    <t>13</t>
  </si>
  <si>
    <t>162701105</t>
  </si>
  <si>
    <t>Vodorovné přemístění do 10000 m výkopku/sypaniny z horniny tř. 1 až 4</t>
  </si>
  <si>
    <t>347419507</t>
  </si>
  <si>
    <t xml:space="preserve">odvoz přebytečné zeminy na placenou skládku </t>
  </si>
  <si>
    <t>výkop - pol.122202202+132201101+132201201</t>
  </si>
  <si>
    <t>2810,0+159,0+165,0</t>
  </si>
  <si>
    <t>14</t>
  </si>
  <si>
    <t>162701109</t>
  </si>
  <si>
    <t>Příplatek k vodorovnému přemístění výkopku/sypaniny z horniny tř. 1 až 4 ZKD 1000 m přes 10000 m</t>
  </si>
  <si>
    <t>768125611</t>
  </si>
  <si>
    <t>celkem 15 km</t>
  </si>
  <si>
    <t>3134,0*(15-10)</t>
  </si>
  <si>
    <t>171201201</t>
  </si>
  <si>
    <t>Uložení sypaniny na skládky</t>
  </si>
  <si>
    <t>-675061441</t>
  </si>
  <si>
    <t>16</t>
  </si>
  <si>
    <t>17120121R</t>
  </si>
  <si>
    <t>Poplatek za uložení odpadu ze sypaniny na skládce (skládkovné)</t>
  </si>
  <si>
    <t>451872892</t>
  </si>
  <si>
    <t>3134,0*1,5</t>
  </si>
  <si>
    <t>17</t>
  </si>
  <si>
    <t>174101101</t>
  </si>
  <si>
    <t>Zásyp jam, šachet rýh nebo kolem objektů sypaninou se zhutněním</t>
  </si>
  <si>
    <t>973112866</t>
  </si>
  <si>
    <t>přípojky odvodnění</t>
  </si>
  <si>
    <t>výkop - pol.132201201</t>
  </si>
  <si>
    <t>méně lože - pol.451573111</t>
  </si>
  <si>
    <t>-16,5</t>
  </si>
  <si>
    <t>méně obsyp pískem</t>
  </si>
  <si>
    <t>pol.175151101 mezisoučet A</t>
  </si>
  <si>
    <t>-50,0</t>
  </si>
  <si>
    <t>18</t>
  </si>
  <si>
    <t>58344171</t>
  </si>
  <si>
    <t>štěrkodrť frakce 0/32</t>
  </si>
  <si>
    <t>-1975125878</t>
  </si>
  <si>
    <t>ztratné 1%, hutnění 10%</t>
  </si>
  <si>
    <t>k pol.174101101</t>
  </si>
  <si>
    <t>98,5*1,8*1,11</t>
  </si>
  <si>
    <t>19</t>
  </si>
  <si>
    <t>175151101</t>
  </si>
  <si>
    <t>Obsypání potrubí strojně sypaninou bez prohození, uloženou do 3 m</t>
  </si>
  <si>
    <t>1212744365</t>
  </si>
  <si>
    <t>obsyp pískem</t>
  </si>
  <si>
    <t>přípojky odvodnění DN 150 mm</t>
  </si>
  <si>
    <t>1,0*(0,15+0,3)*110,0+0,5</t>
  </si>
  <si>
    <t>Mezisoučet A</t>
  </si>
  <si>
    <t>méně potrubí</t>
  </si>
  <si>
    <t>-3,14*0,08*0,08*110,0</t>
  </si>
  <si>
    <t>0,211</t>
  </si>
  <si>
    <t>20</t>
  </si>
  <si>
    <t>58331351</t>
  </si>
  <si>
    <t>kamenivo těžené drobné frakce 0/4</t>
  </si>
  <si>
    <t>128</t>
  </si>
  <si>
    <t>815333296</t>
  </si>
  <si>
    <t>hutnění 10%, ztratné 1%</t>
  </si>
  <si>
    <t>dodávka, doprava k pol.175151101</t>
  </si>
  <si>
    <t>48,0*1,8*1,11+0,096</t>
  </si>
  <si>
    <t>181301101</t>
  </si>
  <si>
    <t>Rozprostření ornice tl vrstvy do 100 mm pl do 500 m2 v rovině nebo ve svahu do 1:5</t>
  </si>
  <si>
    <t>-1675660189</t>
  </si>
  <si>
    <t>okolní plochy dotčené stavbou</t>
  </si>
  <si>
    <t>850,0</t>
  </si>
  <si>
    <t>22</t>
  </si>
  <si>
    <t>10364101</t>
  </si>
  <si>
    <t>zemina pro terénní úpravy -  ornice</t>
  </si>
  <si>
    <t>-167122614</t>
  </si>
  <si>
    <t>ztratné 1%</t>
  </si>
  <si>
    <t>pol.181301101 ztratné 1%</t>
  </si>
  <si>
    <t>850,0*0,1*1,5*1,01</t>
  </si>
  <si>
    <t>23</t>
  </si>
  <si>
    <t>181411131</t>
  </si>
  <si>
    <t>Založení parkového trávníku výsevem plochy do 1000 m2 v rovině a ve svahu do 1:5</t>
  </si>
  <si>
    <t>-1266622325</t>
  </si>
  <si>
    <t>24</t>
  </si>
  <si>
    <t>00572410</t>
  </si>
  <si>
    <t>osivo směs travní parková</t>
  </si>
  <si>
    <t>kg</t>
  </si>
  <si>
    <t>-1491272572</t>
  </si>
  <si>
    <t>dodávka, doprava k pol.181411131, ztratné 3%</t>
  </si>
  <si>
    <t>množství dle ceníkové přílohy</t>
  </si>
  <si>
    <t>850,0*0,015*1,03+0,867</t>
  </si>
  <si>
    <t>25</t>
  </si>
  <si>
    <t>181951101</t>
  </si>
  <si>
    <t>Úprava pláně v hornině tř. 1 až 4 bez zhutnění</t>
  </si>
  <si>
    <t>-349681128</t>
  </si>
  <si>
    <t>okolní plochy dotčené stavbou, které se osejí trávou</t>
  </si>
  <si>
    <t>26</t>
  </si>
  <si>
    <t>181951102</t>
  </si>
  <si>
    <t>Úprava pláně v hornině tř. 1 až 4 se zhutněním</t>
  </si>
  <si>
    <t>-1025328843</t>
  </si>
  <si>
    <t>živičná vozovka</t>
  </si>
  <si>
    <t>3586,0</t>
  </si>
  <si>
    <t>parkovací stání</t>
  </si>
  <si>
    <t>194,0</t>
  </si>
  <si>
    <t>plochy pro popelnice a kontejnery</t>
  </si>
  <si>
    <t>28,0</t>
  </si>
  <si>
    <t>sanace</t>
  </si>
  <si>
    <t>1620,0</t>
  </si>
  <si>
    <t>27</t>
  </si>
  <si>
    <t>185804312</t>
  </si>
  <si>
    <t>Zalití rostlin vodou plocha přes 20 m2</t>
  </si>
  <si>
    <t>-1956737269</t>
  </si>
  <si>
    <t>pol.181411131</t>
  </si>
  <si>
    <t>850,00*10*0,001</t>
  </si>
  <si>
    <t>28</t>
  </si>
  <si>
    <t>185851121</t>
  </si>
  <si>
    <t>Dovoz vody pro zálivku rostlin za vzdálenost do 1000 m</t>
  </si>
  <si>
    <t>-1041063614</t>
  </si>
  <si>
    <t>29</t>
  </si>
  <si>
    <t>185851129</t>
  </si>
  <si>
    <t>Příplatek k dovozu vody pro zálivku rostlin do 1000 m ZKD 1000 m</t>
  </si>
  <si>
    <t>-272860788</t>
  </si>
  <si>
    <t>celkem5 km</t>
  </si>
  <si>
    <t>8,5*(5-1)</t>
  </si>
  <si>
    <t>Zemní práce - přípravné a přidružené práce</t>
  </si>
  <si>
    <t>30</t>
  </si>
  <si>
    <t>113106121</t>
  </si>
  <si>
    <t>Rozebrání dlažeb z betonových nebo kamenných dlaždic komunikací pro pěší ručně</t>
  </si>
  <si>
    <t>411584543</t>
  </si>
  <si>
    <t>dlažba chodníku - dle specifikace prací</t>
  </si>
  <si>
    <t>20,0</t>
  </si>
  <si>
    <t>vybourání žlabu z betonových příkopových tvarnic</t>
  </si>
  <si>
    <t>š.600 mm a délky 70 m</t>
  </si>
  <si>
    <t>0,6*170,0</t>
  </si>
  <si>
    <t>31</t>
  </si>
  <si>
    <t>113107242</t>
  </si>
  <si>
    <t>Odstranění podkladu živičného tl 100 mm strojně pl přes 200 m2</t>
  </si>
  <si>
    <t>-1531591811</t>
  </si>
  <si>
    <t>srovnatelná položka pro prům. tl.100 mm</t>
  </si>
  <si>
    <t>živičný povrch vozovky - dle specifikace prací</t>
  </si>
  <si>
    <t>3450,0</t>
  </si>
  <si>
    <t>32</t>
  </si>
  <si>
    <t>113202111</t>
  </si>
  <si>
    <t>Vytrhání obrub krajníků obrubníků stojatých</t>
  </si>
  <si>
    <t>m</t>
  </si>
  <si>
    <t>-430297487</t>
  </si>
  <si>
    <t>silniční betonové obrubníky</t>
  </si>
  <si>
    <t>440,0</t>
  </si>
  <si>
    <t>Zakládání - úprava podloží a základové spáry, zlepšování vlastností hornin</t>
  </si>
  <si>
    <t>33</t>
  </si>
  <si>
    <t>212755216</t>
  </si>
  <si>
    <t>Trativody z drenážních trubek plastových flexibilních D 160 mm bez lože</t>
  </si>
  <si>
    <t>-897065809</t>
  </si>
  <si>
    <t>780,0</t>
  </si>
  <si>
    <t>34</t>
  </si>
  <si>
    <t>212572111</t>
  </si>
  <si>
    <t>Lože pro trativody ze štěrkopísku tříděného</t>
  </si>
  <si>
    <t>1226852078</t>
  </si>
  <si>
    <t>tl. lože 50 mm</t>
  </si>
  <si>
    <t>0,05*0,3*780,0+0,3</t>
  </si>
  <si>
    <t>35</t>
  </si>
  <si>
    <t>211561111</t>
  </si>
  <si>
    <t>Výplň odvodňovacích žeber nebo trativodů kamenivem hrubým drceným frakce 4 až 16 mm</t>
  </si>
  <si>
    <t>315393225</t>
  </si>
  <si>
    <t>drenáž s trubkou</t>
  </si>
  <si>
    <t>((0,3+0,6)/2-0,05)*0,3*780,0</t>
  </si>
  <si>
    <t>méně trubky</t>
  </si>
  <si>
    <t>-3,14*0,08*0,08*780,0</t>
  </si>
  <si>
    <t>0,075</t>
  </si>
  <si>
    <t>36</t>
  </si>
  <si>
    <t>211531111</t>
  </si>
  <si>
    <t>Výplň odvodňovacích žeber nebo trativodů kamenivem hrubým drceným frakce 16 až 63 mm</t>
  </si>
  <si>
    <t>2127448280</t>
  </si>
  <si>
    <t>dle TZ výplň drenáže štěrkem 32/65 mm</t>
  </si>
  <si>
    <t>drenáž bez trubky</t>
  </si>
  <si>
    <t>45</t>
  </si>
  <si>
    <t>Podkladní a vedlejší konstrukce kromě vozovek a železničního svršku</t>
  </si>
  <si>
    <t>37</t>
  </si>
  <si>
    <t>451573111</t>
  </si>
  <si>
    <t>Lože pod potrubí otevřený výkop ze štěrkopísku</t>
  </si>
  <si>
    <t>-1103123723</t>
  </si>
  <si>
    <t>potrubí DN 150 - odvodnění UV</t>
  </si>
  <si>
    <t>0,15*1,0*110,0</t>
  </si>
  <si>
    <t>5.01</t>
  </si>
  <si>
    <t xml:space="preserve">Konstrukce živičné komunikace </t>
  </si>
  <si>
    <t>38</t>
  </si>
  <si>
    <t>577134121</t>
  </si>
  <si>
    <t>Asfaltový beton vrstva obrusná ACO 11 (ABS) tř. I tl 40 mm š přes 3 m z nemodifikovaného asfaltu</t>
  </si>
  <si>
    <t>1387314650</t>
  </si>
  <si>
    <t>3240,0</t>
  </si>
  <si>
    <t>39</t>
  </si>
  <si>
    <t>573231108</t>
  </si>
  <si>
    <t>Postřik živičný spojovací ze silniční emulze v množství 0,50 kg/m2</t>
  </si>
  <si>
    <t>1089255343</t>
  </si>
  <si>
    <t>40</t>
  </si>
  <si>
    <t>565145121</t>
  </si>
  <si>
    <t>Asfaltový beton vrstva podkladní ACP 16+ (obalované kamenivo OKS) tl 60 mm š přes 3 m</t>
  </si>
  <si>
    <t>977009691</t>
  </si>
  <si>
    <t>41</t>
  </si>
  <si>
    <t>573111113</t>
  </si>
  <si>
    <t>Postřik živičný infiltrační s posypem z asfaltu množství 1,5 kg/m2</t>
  </si>
  <si>
    <t>794345584</t>
  </si>
  <si>
    <t>42</t>
  </si>
  <si>
    <t>564952111</t>
  </si>
  <si>
    <t>Podklad z mechanicky zpevněného kameniva MZK tl 150 mm</t>
  </si>
  <si>
    <t>706503098</t>
  </si>
  <si>
    <t>43</t>
  </si>
  <si>
    <t>564861111</t>
  </si>
  <si>
    <t>Podklad ze štěrkodrtě ŠD  tl 200 mm</t>
  </si>
  <si>
    <t>1212399156</t>
  </si>
  <si>
    <t>pod ubrubníky</t>
  </si>
  <si>
    <t>0,2*(510,0+1175,0+36,0+6,0)+0,6</t>
  </si>
  <si>
    <t>44</t>
  </si>
  <si>
    <t>919726202</t>
  </si>
  <si>
    <t>Geotextilie pro vyztužení, separaci a filtraci tkaná z PP podélná pevnost v tahu do 50 kN/m</t>
  </si>
  <si>
    <t>-1730180829</t>
  </si>
  <si>
    <t>5.02</t>
  </si>
  <si>
    <t>Konstrukce parkovacích stání - dlažba</t>
  </si>
  <si>
    <t>596212212</t>
  </si>
  <si>
    <t>Kladení betonové dlažby pozemních komunikací tl 80 mm  pl do 300 m2</t>
  </si>
  <si>
    <t>1965334263</t>
  </si>
  <si>
    <t>170,0</t>
  </si>
  <si>
    <t>barevná dlažba pro vyznačení parkovacích stání</t>
  </si>
  <si>
    <t>10,0</t>
  </si>
  <si>
    <t>Mezisoučet B</t>
  </si>
  <si>
    <t>46</t>
  </si>
  <si>
    <t>5924503R</t>
  </si>
  <si>
    <t>dlažba skladebná betonová tvarově jednoduchá tl. 8 cm  přírodní</t>
  </si>
  <si>
    <t>1430164760</t>
  </si>
  <si>
    <t>dodávka, doprava k pol.592453110 mez.A</t>
  </si>
  <si>
    <t>ztrané 2%</t>
  </si>
  <si>
    <t>170,0*1,02+0,6</t>
  </si>
  <si>
    <t>47</t>
  </si>
  <si>
    <t>5924500R</t>
  </si>
  <si>
    <t>dlažba skladebná betonová tvarově jednoduchá tl. 8 cm  barevná</t>
  </si>
  <si>
    <t>688197724</t>
  </si>
  <si>
    <t>dodávka, doprava k pol.592453110 mez.B</t>
  </si>
  <si>
    <t>ztrané 5%</t>
  </si>
  <si>
    <t>10,0*1,05+0,5</t>
  </si>
  <si>
    <t>48</t>
  </si>
  <si>
    <t>-1232541805</t>
  </si>
  <si>
    <t>49</t>
  </si>
  <si>
    <t>177029081</t>
  </si>
  <si>
    <t>180,0</t>
  </si>
  <si>
    <t>pod obrubníky</t>
  </si>
  <si>
    <t>0,2*70,0</t>
  </si>
  <si>
    <t>50</t>
  </si>
  <si>
    <t>-1846993517</t>
  </si>
  <si>
    <t>5.03</t>
  </si>
  <si>
    <t>Konstrukce plochy pro kontejnery a popelnice - dlažba</t>
  </si>
  <si>
    <t>51</t>
  </si>
  <si>
    <t>596811120</t>
  </si>
  <si>
    <t>Kladení betonové dlažby komunikací pro pěší do lože z kameniva vel do 0,09 m2 plochy do 50 m2</t>
  </si>
  <si>
    <t>976506492</t>
  </si>
  <si>
    <t>plocha pro kontejnery - dle TZ</t>
  </si>
  <si>
    <t>15,0</t>
  </si>
  <si>
    <t>výměna dlařby u zpevněných ploch pro popelnice</t>
  </si>
  <si>
    <t>8,0</t>
  </si>
  <si>
    <t>52</t>
  </si>
  <si>
    <t>5924502R</t>
  </si>
  <si>
    <t>dlažba skladebná betonová tvarově jednoduchá tl. 6 cm přírodní</t>
  </si>
  <si>
    <t>1166807373</t>
  </si>
  <si>
    <t>dodávka, doprava k pol.596811120</t>
  </si>
  <si>
    <t>23,0*1,05+0,85</t>
  </si>
  <si>
    <t>53</t>
  </si>
  <si>
    <t>564851111</t>
  </si>
  <si>
    <t>Podklad ze štěrkodrtě ŠD tl 150 mm</t>
  </si>
  <si>
    <t>-1119468719</t>
  </si>
  <si>
    <t>15,0+8,0</t>
  </si>
  <si>
    <t>0,2*25,0</t>
  </si>
  <si>
    <t>5.04</t>
  </si>
  <si>
    <t>Sanace zemní pláně</t>
  </si>
  <si>
    <t>54</t>
  </si>
  <si>
    <t>564871111</t>
  </si>
  <si>
    <t>Podklad ze štěrkodrtě ŠD tl 250 mm</t>
  </si>
  <si>
    <t>-351550265</t>
  </si>
  <si>
    <t xml:space="preserve">dle specifikace v TZ </t>
  </si>
  <si>
    <t>Poznámka :</t>
  </si>
  <si>
    <t xml:space="preserve">Sanace se provede po částech a bude kontrolována únosnost </t>
  </si>
  <si>
    <t>zemní pláně. Podle skutečných hodnot je možné tloušťku</t>
  </si>
  <si>
    <t>sanační vrstvy upravit.</t>
  </si>
  <si>
    <t>Výměra v rozpočtu se pouze předpokládá - vlastní sanace se bude</t>
  </si>
  <si>
    <t>fakturovat podle skutečně provedených prací.</t>
  </si>
  <si>
    <t>55</t>
  </si>
  <si>
    <t>57190710R</t>
  </si>
  <si>
    <t>Posyp krytu lomovýcm odvalem tl.50 mm a jeho "utažení"</t>
  </si>
  <si>
    <t>-1195770325</t>
  </si>
  <si>
    <t>56</t>
  </si>
  <si>
    <t>919726201</t>
  </si>
  <si>
    <t>Geotextilie pro vyztužení, separaci a filtraci tkaná z PP podélná pevnost v tahu do 15 kN/m</t>
  </si>
  <si>
    <t>2082765700</t>
  </si>
  <si>
    <t>5.05</t>
  </si>
  <si>
    <t>Vyspravení stávajících ploch</t>
  </si>
  <si>
    <t>57</t>
  </si>
  <si>
    <t>577144111</t>
  </si>
  <si>
    <t>Asfaltový beton vrstva obrusná ACO 11 (ABS) tř. I tl 50 mm š do 3 m z nemodifikovaného asfaltu</t>
  </si>
  <si>
    <t>1231763762</t>
  </si>
  <si>
    <t>vyspravení stávajících živičných ploch - předpoklad dle TZ :</t>
  </si>
  <si>
    <t>100,0</t>
  </si>
  <si>
    <t>Vysprávky budou provedeny dle potřeby a fakturovány budou podle</t>
  </si>
  <si>
    <t>skutečně provedených ploch.</t>
  </si>
  <si>
    <t>58</t>
  </si>
  <si>
    <t>1492851557</t>
  </si>
  <si>
    <t>vyspravení stávajících štěrkových ploch - předpoklad dle TZ :</t>
  </si>
  <si>
    <t>59</t>
  </si>
  <si>
    <t>1754871204</t>
  </si>
  <si>
    <t>Trubní vedení</t>
  </si>
  <si>
    <t>60</t>
  </si>
  <si>
    <t>871315221</t>
  </si>
  <si>
    <t>Kanalizační potrubí z tvrdého PVC jednovrstvé tuhost třídy SN8 DN 160</t>
  </si>
  <si>
    <t>-741214896</t>
  </si>
  <si>
    <t>odvodnění do kanalizace - trubky DN 150 - dle TZ</t>
  </si>
  <si>
    <t>110,0</t>
  </si>
  <si>
    <t>Montáž+dodávka trub včetně těsnění.</t>
  </si>
  <si>
    <t>61</t>
  </si>
  <si>
    <t>87000100R</t>
  </si>
  <si>
    <t>Příplatek na tvarovky plastového potrubí a pomocné naspecifikované práce (napojování do stávající kanalizace. provádění otvorů, vysazování odboček, případně bourání a likvidace stávajících tvarovek či malých částí potrubí apod.)</t>
  </si>
  <si>
    <t>-206927298</t>
  </si>
  <si>
    <t>62</t>
  </si>
  <si>
    <t>87990010R</t>
  </si>
  <si>
    <t>Kontrola stávající dešťové kanalizace a výměna poškozeného potrubí a přípojek do kanalizace</t>
  </si>
  <si>
    <t>-711291971</t>
  </si>
  <si>
    <t>dle TZ - předpoklad</t>
  </si>
  <si>
    <t>Bude upřesněno při realizaci stavby.</t>
  </si>
  <si>
    <t xml:space="preserve">Položka zahrnuje kontrolu potrubí (např. kamerové zkoušky) a výměnu poškozeného </t>
  </si>
  <si>
    <t xml:space="preserve">potrubí ( zahrnuje - zemní práce, demontáž stáv.kanalizace a </t>
  </si>
  <si>
    <t>likvidaci suti, montáž nové kanalizace vč. dodávky materiálu + zkoušky těsnosti).</t>
  </si>
  <si>
    <t>63</t>
  </si>
  <si>
    <t>892312121</t>
  </si>
  <si>
    <t>Tlaková zkouška vzduchem potrubí DN 150 těsnícím vakem ucpávkovým</t>
  </si>
  <si>
    <t>úsek</t>
  </si>
  <si>
    <t>-921464371</t>
  </si>
  <si>
    <t>64</t>
  </si>
  <si>
    <t>899331111</t>
  </si>
  <si>
    <t>Výšková úprava uličního vstupu nebo vpusti do 200 mm zvýšením poklopu</t>
  </si>
  <si>
    <t>kus</t>
  </si>
  <si>
    <t>2017155815</t>
  </si>
  <si>
    <t>srovnatelně pro jakoukoliv výškovou úpravu + - 200 mm - dle specifikace v TZ</t>
  </si>
  <si>
    <t>rektifikace šachet s výměnou poklopu s rámem</t>
  </si>
  <si>
    <t>65</t>
  </si>
  <si>
    <t>899104112</t>
  </si>
  <si>
    <t>Osazení poklopů litinových nebo ocelových včetně rámů pro třídu zatížení D400, E600</t>
  </si>
  <si>
    <t>-768166164</t>
  </si>
  <si>
    <t>nový poklop :</t>
  </si>
  <si>
    <t>66</t>
  </si>
  <si>
    <t>28661935</t>
  </si>
  <si>
    <t>poklop šachtový litinový dno DN 600 pro třídu zatížení D400</t>
  </si>
  <si>
    <t>-15758796</t>
  </si>
  <si>
    <t>dodávka, doprava k pol.899104112</t>
  </si>
  <si>
    <t>67</t>
  </si>
  <si>
    <t>899431111</t>
  </si>
  <si>
    <t>Výšková úprava uličního poklopu šoupěte a ventilů</t>
  </si>
  <si>
    <t>1201387649</t>
  </si>
  <si>
    <t>rektifikace šoupat a ventilů s výměnou poklopu s rámem</t>
  </si>
  <si>
    <t>68</t>
  </si>
  <si>
    <t>899401112</t>
  </si>
  <si>
    <t>Osazení poklopů litinových šoupátkových a ventilových včetně rámu</t>
  </si>
  <si>
    <t>-698996625</t>
  </si>
  <si>
    <t>69</t>
  </si>
  <si>
    <t>42291352</t>
  </si>
  <si>
    <t>poklop litinový šoupátkový pro zemní soupravy osazení do terénu a do vozovky</t>
  </si>
  <si>
    <t>1618369723</t>
  </si>
  <si>
    <t>dodávka, doprava k pol.899401112</t>
  </si>
  <si>
    <t>70</t>
  </si>
  <si>
    <t>895941111</t>
  </si>
  <si>
    <t>Zřízení vpusti kanalizační uliční z betonových dílců</t>
  </si>
  <si>
    <t>-573871194</t>
  </si>
  <si>
    <t>71</t>
  </si>
  <si>
    <t>8900010R</t>
  </si>
  <si>
    <t>dodávka+ doprava kompletu prefabrikovaných betonových dílců  pro 1 ks uliční vpusti</t>
  </si>
  <si>
    <t>-1650173456</t>
  </si>
  <si>
    <t>dodávka k pol.895941111</t>
  </si>
  <si>
    <t>72</t>
  </si>
  <si>
    <t>899204112</t>
  </si>
  <si>
    <t>Osazení mříží litinových včetně rámů a košů na bahno pro třídu zatížení D400, E600</t>
  </si>
  <si>
    <t>-1955893769</t>
  </si>
  <si>
    <t>uliční vpusti nové</t>
  </si>
  <si>
    <t>73</t>
  </si>
  <si>
    <t>28661938</t>
  </si>
  <si>
    <t>mříž litinová 600/40T, 420X620 D400</t>
  </si>
  <si>
    <t>-1101398262</t>
  </si>
  <si>
    <t>dodávka, doprava k pol.899204112</t>
  </si>
  <si>
    <t>74</t>
  </si>
  <si>
    <t>28661789</t>
  </si>
  <si>
    <t>koš kalový ocelový pro silniční vpusť 425mm vč. madla</t>
  </si>
  <si>
    <t>-17657413</t>
  </si>
  <si>
    <t>91</t>
  </si>
  <si>
    <t>Doplňující konstrukce a práce pozemních komunikací, letišť a ploch</t>
  </si>
  <si>
    <t>75</t>
  </si>
  <si>
    <t>916131213</t>
  </si>
  <si>
    <t>Osazení silničního obrubníku betonového stojatého s boční opěrou do lože z betonu prostého</t>
  </si>
  <si>
    <t>-79711912</t>
  </si>
  <si>
    <t>obrubník betonový silniční 150/300/1000 mm</t>
  </si>
  <si>
    <t>510,0</t>
  </si>
  <si>
    <t>obrubník betonový silniční 150/300/1000  R=1,0m - 36ks</t>
  </si>
  <si>
    <t>0,8*36+0,2</t>
  </si>
  <si>
    <t>obrubník betonový silniční 150/300/1000  R=0,5m - 6ks</t>
  </si>
  <si>
    <t>0,8*6,0+0,2</t>
  </si>
  <si>
    <t>Mezisoučet C</t>
  </si>
  <si>
    <t>obrubník betonový silniční 150/250/1000  mm</t>
  </si>
  <si>
    <t>1175,0</t>
  </si>
  <si>
    <t>Mezisoučet D</t>
  </si>
  <si>
    <t>tl. betonového lože započtená v položce je 100 mm</t>
  </si>
  <si>
    <t>76</t>
  </si>
  <si>
    <t>59217034</t>
  </si>
  <si>
    <t>obrubník betonový silniční 1000x150x300mm</t>
  </si>
  <si>
    <t>1229881989</t>
  </si>
  <si>
    <t>dodávka, doprava k pol.916131213 mezisoučet A</t>
  </si>
  <si>
    <t>ztrané 1%</t>
  </si>
  <si>
    <t>510,0*1,01+0,9</t>
  </si>
  <si>
    <t>77</t>
  </si>
  <si>
    <t>5921703R</t>
  </si>
  <si>
    <t>obrubník betonový obloukový  780x150x300mm  R=1,0</t>
  </si>
  <si>
    <t>2127907958</t>
  </si>
  <si>
    <t>dodávka, doprava k pol.916131213 mezisoučet B</t>
  </si>
  <si>
    <t>36,0*1,01+0,64</t>
  </si>
  <si>
    <t>78</t>
  </si>
  <si>
    <t>5921704R</t>
  </si>
  <si>
    <t>obrubník betonový obloukový  780x150x300mm  R=0,5</t>
  </si>
  <si>
    <t>-1161714132</t>
  </si>
  <si>
    <t>dodávka, doprava k pol.916131213 mezisoučet C</t>
  </si>
  <si>
    <t>6,0*1,01+0,94</t>
  </si>
  <si>
    <t>79</t>
  </si>
  <si>
    <t>59217031</t>
  </si>
  <si>
    <t>obrubník betonový silniční 1000x150x250mm</t>
  </si>
  <si>
    <t>1896209469</t>
  </si>
  <si>
    <t>dodávka, doprava k pol.916131213 mezisoučet D</t>
  </si>
  <si>
    <t>1175,0*1,01+0,25</t>
  </si>
  <si>
    <t>80</t>
  </si>
  <si>
    <t>916231213</t>
  </si>
  <si>
    <t>Osazení záhonového obrubníku betonového stojatého s boční opěrou do lože z betonu prostého</t>
  </si>
  <si>
    <t>157706433</t>
  </si>
  <si>
    <t>obrubník 80/250/500 mm</t>
  </si>
  <si>
    <t>81</t>
  </si>
  <si>
    <t>59217001</t>
  </si>
  <si>
    <t>obrubník betonový zahradní 1000x50x250mm</t>
  </si>
  <si>
    <t>-692643283</t>
  </si>
  <si>
    <t>dodávka, doprava k pol.916231213</t>
  </si>
  <si>
    <t>15,0*1,01+0,85</t>
  </si>
  <si>
    <t>82</t>
  </si>
  <si>
    <t>919735112</t>
  </si>
  <si>
    <t>Řezání stávajícího živičného krytu hl do 100 mm</t>
  </si>
  <si>
    <t>910265817</t>
  </si>
  <si>
    <t>dle specifikace prací v TZ</t>
  </si>
  <si>
    <t>45,0</t>
  </si>
  <si>
    <t>83</t>
  </si>
  <si>
    <t>919732221</t>
  </si>
  <si>
    <t>Styčná spára napojení nového živičného povrchu na stávající za tepla š 15 mm hl 25 mm bez prořezání</t>
  </si>
  <si>
    <t>-274713756</t>
  </si>
  <si>
    <t>84</t>
  </si>
  <si>
    <t>93511415R</t>
  </si>
  <si>
    <t>Štěrbinový odvodňovací betonový žlab se základem z betonu prostého a s obetonováním rozměru 450x500 mm s obrubníkem výšky 15 cm se spádem dna 0,5 %</t>
  </si>
  <si>
    <t>977685150</t>
  </si>
  <si>
    <t>výška obrubníku dle PD</t>
  </si>
  <si>
    <t>219,0</t>
  </si>
  <si>
    <t>V ceně je započtena kompletní montáž se základem a náklady na dodání štěrbinového</t>
  </si>
  <si>
    <t xml:space="preserve"> žlabu a záslepek, které jsou poměrově přepočteny na 1 bm.</t>
  </si>
  <si>
    <t>V ceně není započtena dodávka čistícího kusu a vpusťového kusu .</t>
  </si>
  <si>
    <t>85</t>
  </si>
  <si>
    <t>59221664</t>
  </si>
  <si>
    <t>vpusťový komplet úžlabí (drážka,drážka) s obrubníkem betonový v 150mm 400/450x500/650x1000mm</t>
  </si>
  <si>
    <t>-1085825725</t>
  </si>
  <si>
    <t>dodávka, doprava k pol.93511415R - dle TZ</t>
  </si>
  <si>
    <t>86</t>
  </si>
  <si>
    <t>59221660</t>
  </si>
  <si>
    <t>čistící kus vrcholový s obrubníkem v 120mm betonový (pero, pero) 400/450x500/620x1000mm</t>
  </si>
  <si>
    <t>-1675144141</t>
  </si>
  <si>
    <t>34,0</t>
  </si>
  <si>
    <t>87</t>
  </si>
  <si>
    <t>93511412R</t>
  </si>
  <si>
    <t>Štěrbinový odvodňovací betonový žlab se základem z betonu prostého a s obetonováním rozměru 450x500 mm bez obrubníku se spádem dna 0,5 %</t>
  </si>
  <si>
    <t>44065547</t>
  </si>
  <si>
    <t>bez obrubníku - dle TZ</t>
  </si>
  <si>
    <t>13,0</t>
  </si>
  <si>
    <t>88</t>
  </si>
  <si>
    <t>59221648</t>
  </si>
  <si>
    <t>čistící kus vrcholový (pero,pero) betonový 400/450x500x1000mm</t>
  </si>
  <si>
    <t>-1208116630</t>
  </si>
  <si>
    <t>dodávka, doprava k pol.93511412R - dle TZ</t>
  </si>
  <si>
    <t>96</t>
  </si>
  <si>
    <t>Bourání konstrukcí</t>
  </si>
  <si>
    <t>89</t>
  </si>
  <si>
    <t>962042321</t>
  </si>
  <si>
    <t>Bourání zdiva nadzákladového z betonu prostého přes 1 m3</t>
  </si>
  <si>
    <t>-1714097779</t>
  </si>
  <si>
    <t>vybourání betonové zídky</t>
  </si>
  <si>
    <t>0,3*0,5*10,0</t>
  </si>
  <si>
    <t>90</t>
  </si>
  <si>
    <t>35832511R</t>
  </si>
  <si>
    <t>Bourání stávajících uličních vpustí  včetně příslušných zemních prací (pro všechny hloubky vpustí), bez mříže a rámu</t>
  </si>
  <si>
    <t>1896731908</t>
  </si>
  <si>
    <t>899102211</t>
  </si>
  <si>
    <t>Demontáž poklopů litinových nebo ocelových včetně rámů hmotnosti přes 50 do 100 kg</t>
  </si>
  <si>
    <t>680545340</t>
  </si>
  <si>
    <t>výměna poklopů při rektifikaci šoupat a ventilů</t>
  </si>
  <si>
    <t>92</t>
  </si>
  <si>
    <t>899104211</t>
  </si>
  <si>
    <t>Demontáž poklopů litinových nebo ocelových včetně rámů hmotnosti přes 150 kg</t>
  </si>
  <si>
    <t>-1242242853</t>
  </si>
  <si>
    <t>výměna poklopů při rektifikaci šachet</t>
  </si>
  <si>
    <t>93</t>
  </si>
  <si>
    <t>899202211</t>
  </si>
  <si>
    <t>Demontáž mříží litinových včetně rámů hmotnosti přes 50 do 100 kg</t>
  </si>
  <si>
    <t>-1177887577</t>
  </si>
  <si>
    <t>rám s mříží stávajících bouraných vpustí</t>
  </si>
  <si>
    <t>997</t>
  </si>
  <si>
    <t>Přesun sutě</t>
  </si>
  <si>
    <t>94</t>
  </si>
  <si>
    <t>997221551</t>
  </si>
  <si>
    <t>Vodorovná doprava suti ze sypkých materiálů do 1 km</t>
  </si>
  <si>
    <t>-267571947</t>
  </si>
  <si>
    <t>suť pol.113107242 (odd.11)</t>
  </si>
  <si>
    <t>759,0</t>
  </si>
  <si>
    <t>95</t>
  </si>
  <si>
    <t>997221559</t>
  </si>
  <si>
    <t>Příplatek ZKD 1 km u vodorovné dopravy suti ze sypkých materiálů</t>
  </si>
  <si>
    <t>812507554</t>
  </si>
  <si>
    <t>na placenou skládku - celkem 15 km</t>
  </si>
  <si>
    <t>759,0*(15-1)</t>
  </si>
  <si>
    <t>997221561</t>
  </si>
  <si>
    <t>Vodorovná doprava suti z kusových materiálů do 1 km</t>
  </si>
  <si>
    <t>1832036701</t>
  </si>
  <si>
    <t>suť pol.113106121 + 113202111</t>
  </si>
  <si>
    <t>31,11+90,2</t>
  </si>
  <si>
    <t>97</t>
  </si>
  <si>
    <t>997221569</t>
  </si>
  <si>
    <t>Příplatek ZKD 1 km u vodorovné dopravy suti z kusových materiálů</t>
  </si>
  <si>
    <t>-1958521251</t>
  </si>
  <si>
    <t>121,31*(15-1)</t>
  </si>
  <si>
    <t>98</t>
  </si>
  <si>
    <t>997221571</t>
  </si>
  <si>
    <t>Vodorovná doprava vybouraných hmot do 1 km</t>
  </si>
  <si>
    <t>-1340953476</t>
  </si>
  <si>
    <t>suť odd.96</t>
  </si>
  <si>
    <t>12,04</t>
  </si>
  <si>
    <t>99</t>
  </si>
  <si>
    <t>997221579</t>
  </si>
  <si>
    <t>Příplatek ZKD 1 km u vodorovné dopravy vybouraných hmot</t>
  </si>
  <si>
    <t>1499638610</t>
  </si>
  <si>
    <t>12,04*(15-1)</t>
  </si>
  <si>
    <t>100</t>
  </si>
  <si>
    <t>99722181R</t>
  </si>
  <si>
    <t>Poplatek za uložení betonového odpadu na skládce (skládkovné)</t>
  </si>
  <si>
    <t>976410222</t>
  </si>
  <si>
    <t>V ceně započteny náklady na případný rozbor suti na skládce.</t>
  </si>
  <si>
    <t>101</t>
  </si>
  <si>
    <t>99722184R</t>
  </si>
  <si>
    <t>Poplatek za uložení na skládce (skládkovné) odpadu asfaltového bez dehtu kód odpadu 170 302</t>
  </si>
  <si>
    <t>-2002705137</t>
  </si>
  <si>
    <t>V ceně započteny náklady na rozbor suti na skládce.</t>
  </si>
  <si>
    <t>102</t>
  </si>
  <si>
    <t>997013831</t>
  </si>
  <si>
    <t>Poplatek za uložení na skládce (skládkovné) stavebního odpadu směsného kód odpadu 170 904</t>
  </si>
  <si>
    <t>-883003262</t>
  </si>
  <si>
    <t>998</t>
  </si>
  <si>
    <t>Přesun hmot</t>
  </si>
  <si>
    <t>103</t>
  </si>
  <si>
    <t>998225111</t>
  </si>
  <si>
    <t>Přesun hmot pro pozemní komunikace s krytem z kamene, monolitickým betonovým nebo živičným</t>
  </si>
  <si>
    <t>1922819957</t>
  </si>
  <si>
    <t>Práce a dodávky M</t>
  </si>
  <si>
    <t>46-M</t>
  </si>
  <si>
    <t>Zemní a pomocné stavební práce při elektromontážích</t>
  </si>
  <si>
    <t>104</t>
  </si>
  <si>
    <t>460150513</t>
  </si>
  <si>
    <t>Hloubení kabelových zapažených i nezapažených rýh ručně š 60 cm, hl 60 cm, v hornině tř 3</t>
  </si>
  <si>
    <t>1675076987</t>
  </si>
  <si>
    <t>pro kabelové chráničky dodatečně osazované pro stávající kabely</t>
  </si>
  <si>
    <t>bližší specifikace v TZ aPD - předpoklad 70% výkopu strojně + 30% výkopu ručně</t>
  </si>
  <si>
    <t>950,0*0,3</t>
  </si>
  <si>
    <t>105</t>
  </si>
  <si>
    <t>460202513</t>
  </si>
  <si>
    <t>Hloubení kabelových nezapažených rýh strojně š 60 cm, hl 60 cm, v hornině tř 3</t>
  </si>
  <si>
    <t>-1676332586</t>
  </si>
  <si>
    <t>950,0*0,7</t>
  </si>
  <si>
    <t>106</t>
  </si>
  <si>
    <t>460421001</t>
  </si>
  <si>
    <t>Lože kabelů z písku nebo štěrkopísku tl 5 cm nad kabel, bez zakrytí, šířky lože do 65 cm</t>
  </si>
  <si>
    <t>1879896883</t>
  </si>
  <si>
    <t>kabelové chráničky dělené  DN 150 - pro stávající kabely</t>
  </si>
  <si>
    <t>950,0</t>
  </si>
  <si>
    <t>107</t>
  </si>
  <si>
    <t>460490014</t>
  </si>
  <si>
    <t>Krytí kabelů výstražnou fólií šířky 40 cm</t>
  </si>
  <si>
    <t>-1123389103</t>
  </si>
  <si>
    <t>108</t>
  </si>
  <si>
    <t>460561821</t>
  </si>
  <si>
    <t>Zásyp rýh strojně včetně zhutnění a urovnání povrchu - v zástavbě</t>
  </si>
  <si>
    <t>1283159030</t>
  </si>
  <si>
    <t>zásyp štěrkodrtí (dle TZ a PD)</t>
  </si>
  <si>
    <t>výkop dle pol.460150512+460202513</t>
  </si>
  <si>
    <t>(285,0+665,0)*0,6*0,6</t>
  </si>
  <si>
    <t>méně obsyb  vč.trubek</t>
  </si>
  <si>
    <t>-(285,0+665,0)*0,6*0,25</t>
  </si>
  <si>
    <t>0,5</t>
  </si>
  <si>
    <t>109</t>
  </si>
  <si>
    <t>-890792533</t>
  </si>
  <si>
    <t>k pol.460561821</t>
  </si>
  <si>
    <t>200,0*1,8*1,11+0,032+0,368</t>
  </si>
  <si>
    <t>110</t>
  </si>
  <si>
    <t>46000110R</t>
  </si>
  <si>
    <t>Montáž plastových půlených kabelových chrániček DN 110 mm</t>
  </si>
  <si>
    <t>-367637031</t>
  </si>
  <si>
    <t>111</t>
  </si>
  <si>
    <t>4604000R</t>
  </si>
  <si>
    <t>kabelová chránička dělená DN 110</t>
  </si>
  <si>
    <t>-925863464</t>
  </si>
  <si>
    <t>půlena plastová kabelová chránička DN 150</t>
  </si>
  <si>
    <t>dodávka, doprava k pol.46000110R, ztratné 1,5%</t>
  </si>
  <si>
    <t>950,0*1,015+0,75</t>
  </si>
  <si>
    <t>Ba - VRN</t>
  </si>
  <si>
    <t>zak.č.8801-25</t>
  </si>
  <si>
    <t>VRN - Vedlejší rozpočtové náklady</t>
  </si>
  <si>
    <t>Vedlejší rozpočtové náklady</t>
  </si>
  <si>
    <t>012103000a</t>
  </si>
  <si>
    <t>Vytyčení základních směrových a výškových bodů stavby</t>
  </si>
  <si>
    <t>kpl</t>
  </si>
  <si>
    <t>1024</t>
  </si>
  <si>
    <t>717762537</t>
  </si>
  <si>
    <t>pro všechy SO</t>
  </si>
  <si>
    <t>012103000b</t>
  </si>
  <si>
    <t xml:space="preserve">Výškové a polohové vytýčení všech inženýrských sítí na staveništi a jejich ověření u správců </t>
  </si>
  <si>
    <t>-137015466</t>
  </si>
  <si>
    <t>012303000</t>
  </si>
  <si>
    <t>Geodetické práce po výstavbě</t>
  </si>
  <si>
    <t>-785073029</t>
  </si>
  <si>
    <t xml:space="preserve">geodetické zaměření realizované stavby včetně zpracování podkladů </t>
  </si>
  <si>
    <t>pro vklad novostavby do katastru nemovitostí - geometrický plán</t>
  </si>
  <si>
    <t>1,0</t>
  </si>
  <si>
    <t>013254000</t>
  </si>
  <si>
    <t>Dokumentace skutečného provedení stavby</t>
  </si>
  <si>
    <t>-1584026290</t>
  </si>
  <si>
    <t>030001000</t>
  </si>
  <si>
    <t>Zařízení staveniště</t>
  </si>
  <si>
    <t>-249690734</t>
  </si>
  <si>
    <t>zřízení,vybavení. a zabezpečení staveniště</t>
  </si>
  <si>
    <t>031002000a</t>
  </si>
  <si>
    <t xml:space="preserve">Související práce pro zařízení staveniště - Opatření k zajištění bezpečnosti účastníků realizace akce a veřejnosti (např. zajištění výkopů proti pádu,  lávky, bezpečnostní tabulky, noční osvícení výkopů apod.) </t>
  </si>
  <si>
    <t>-901465091</t>
  </si>
  <si>
    <t>032002000a</t>
  </si>
  <si>
    <t>Vybavení staveniště dle příslušných ČSN se zaměřením na požární ochranu objektu a bezpečnost práce (hasící přístroje, výstražné tabulky,lékárničky)vč.čištění tohoto značení po dobu realizace</t>
  </si>
  <si>
    <t>-341913063</t>
  </si>
  <si>
    <t>033002000</t>
  </si>
  <si>
    <t>Připojení staveniště na inženýrské sítě</t>
  </si>
  <si>
    <t>1723133777</t>
  </si>
  <si>
    <t>včetně spotřeby všech energií</t>
  </si>
  <si>
    <t>039002000</t>
  </si>
  <si>
    <t>Zrušení zařízení staveniště</t>
  </si>
  <si>
    <t>-1798340492</t>
  </si>
  <si>
    <t>043134000</t>
  </si>
  <si>
    <t>Zkoušky zatěžovací</t>
  </si>
  <si>
    <t>1048781365</t>
  </si>
  <si>
    <t>zkoušky hutnění - pro pláň a konstrukční vrstvy zpevněných ploch</t>
  </si>
  <si>
    <t>komplet:</t>
  </si>
  <si>
    <t>045002000</t>
  </si>
  <si>
    <t>Kompletační a koordinační činnost</t>
  </si>
  <si>
    <t>-1910719078</t>
  </si>
  <si>
    <t>072103011a</t>
  </si>
  <si>
    <t>DIO (dopr.inženýrská opatření) včetně jejich návrhu a projednání s policií ČR</t>
  </si>
  <si>
    <t>1130365260</t>
  </si>
  <si>
    <t>091003000a</t>
  </si>
  <si>
    <t xml:space="preserve">Ostatní náklady bez rozlišení - čištění veřejných komunikací a úklid staveniště a uvedení okolí do původního stavu po dokončení stavby, pojištění stavby apod. </t>
  </si>
  <si>
    <t>-268785639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</si>
</sst>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3"/>
      <c r="AQ5" s="23"/>
      <c r="AR5" s="21"/>
      <c r="BE5" s="279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3"/>
      <c r="AQ6" s="23"/>
      <c r="AR6" s="21"/>
      <c r="BE6" s="28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80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80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0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280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280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0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280"/>
      <c r="BS13" s="18" t="s">
        <v>6</v>
      </c>
    </row>
    <row r="14" spans="2:71" ht="13.2">
      <c r="B14" s="22"/>
      <c r="C14" s="23"/>
      <c r="D14" s="23"/>
      <c r="E14" s="285" t="s">
        <v>31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280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0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280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280"/>
      <c r="BS17" s="18" t="s">
        <v>34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0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280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280"/>
      <c r="BS20" s="18" t="s">
        <v>34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0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0"/>
    </row>
    <row r="23" spans="2:57" s="1" customFormat="1" ht="47.25" customHeight="1">
      <c r="B23" s="22"/>
      <c r="C23" s="23"/>
      <c r="D23" s="23"/>
      <c r="E23" s="287" t="s">
        <v>38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3"/>
      <c r="AP23" s="23"/>
      <c r="AQ23" s="23"/>
      <c r="AR23" s="21"/>
      <c r="BE23" s="280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0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0"/>
    </row>
    <row r="26" spans="1:57" s="2" customFormat="1" ht="25.9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8">
        <f>ROUND(AG94,2)</f>
        <v>0</v>
      </c>
      <c r="AL26" s="289"/>
      <c r="AM26" s="289"/>
      <c r="AN26" s="289"/>
      <c r="AO26" s="289"/>
      <c r="AP26" s="37"/>
      <c r="AQ26" s="37"/>
      <c r="AR26" s="40"/>
      <c r="BE26" s="280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0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0" t="s">
        <v>40</v>
      </c>
      <c r="M28" s="290"/>
      <c r="N28" s="290"/>
      <c r="O28" s="290"/>
      <c r="P28" s="290"/>
      <c r="Q28" s="37"/>
      <c r="R28" s="37"/>
      <c r="S28" s="37"/>
      <c r="T28" s="37"/>
      <c r="U28" s="37"/>
      <c r="V28" s="37"/>
      <c r="W28" s="290" t="s">
        <v>41</v>
      </c>
      <c r="X28" s="290"/>
      <c r="Y28" s="290"/>
      <c r="Z28" s="290"/>
      <c r="AA28" s="290"/>
      <c r="AB28" s="290"/>
      <c r="AC28" s="290"/>
      <c r="AD28" s="290"/>
      <c r="AE28" s="290"/>
      <c r="AF28" s="37"/>
      <c r="AG28" s="37"/>
      <c r="AH28" s="37"/>
      <c r="AI28" s="37"/>
      <c r="AJ28" s="37"/>
      <c r="AK28" s="290" t="s">
        <v>42</v>
      </c>
      <c r="AL28" s="290"/>
      <c r="AM28" s="290"/>
      <c r="AN28" s="290"/>
      <c r="AO28" s="290"/>
      <c r="AP28" s="37"/>
      <c r="AQ28" s="37"/>
      <c r="AR28" s="40"/>
      <c r="BE28" s="280"/>
    </row>
    <row r="29" spans="2:57" s="3" customFormat="1" ht="14.4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93">
        <v>0.21</v>
      </c>
      <c r="M29" s="292"/>
      <c r="N29" s="292"/>
      <c r="O29" s="292"/>
      <c r="P29" s="292"/>
      <c r="Q29" s="42"/>
      <c r="R29" s="42"/>
      <c r="S29" s="42"/>
      <c r="T29" s="42"/>
      <c r="U29" s="42"/>
      <c r="V29" s="42"/>
      <c r="W29" s="291">
        <f>ROUND(AZ94,2)</f>
        <v>0</v>
      </c>
      <c r="X29" s="292"/>
      <c r="Y29" s="292"/>
      <c r="Z29" s="292"/>
      <c r="AA29" s="292"/>
      <c r="AB29" s="292"/>
      <c r="AC29" s="292"/>
      <c r="AD29" s="292"/>
      <c r="AE29" s="292"/>
      <c r="AF29" s="42"/>
      <c r="AG29" s="42"/>
      <c r="AH29" s="42"/>
      <c r="AI29" s="42"/>
      <c r="AJ29" s="42"/>
      <c r="AK29" s="291">
        <f>ROUND(AV94,2)</f>
        <v>0</v>
      </c>
      <c r="AL29" s="292"/>
      <c r="AM29" s="292"/>
      <c r="AN29" s="292"/>
      <c r="AO29" s="292"/>
      <c r="AP29" s="42"/>
      <c r="AQ29" s="42"/>
      <c r="AR29" s="43"/>
      <c r="BE29" s="281"/>
    </row>
    <row r="30" spans="2:57" s="3" customFormat="1" ht="14.4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93">
        <v>0.15</v>
      </c>
      <c r="M30" s="292"/>
      <c r="N30" s="292"/>
      <c r="O30" s="292"/>
      <c r="P30" s="292"/>
      <c r="Q30" s="42"/>
      <c r="R30" s="42"/>
      <c r="S30" s="42"/>
      <c r="T30" s="42"/>
      <c r="U30" s="42"/>
      <c r="V30" s="42"/>
      <c r="W30" s="291">
        <f>ROUND(BA94,2)</f>
        <v>0</v>
      </c>
      <c r="X30" s="292"/>
      <c r="Y30" s="292"/>
      <c r="Z30" s="292"/>
      <c r="AA30" s="292"/>
      <c r="AB30" s="292"/>
      <c r="AC30" s="292"/>
      <c r="AD30" s="292"/>
      <c r="AE30" s="292"/>
      <c r="AF30" s="42"/>
      <c r="AG30" s="42"/>
      <c r="AH30" s="42"/>
      <c r="AI30" s="42"/>
      <c r="AJ30" s="42"/>
      <c r="AK30" s="291">
        <f>ROUND(AW94,2)</f>
        <v>0</v>
      </c>
      <c r="AL30" s="292"/>
      <c r="AM30" s="292"/>
      <c r="AN30" s="292"/>
      <c r="AO30" s="292"/>
      <c r="AP30" s="42"/>
      <c r="AQ30" s="42"/>
      <c r="AR30" s="43"/>
      <c r="BE30" s="281"/>
    </row>
    <row r="31" spans="2:57" s="3" customFormat="1" ht="14.4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93">
        <v>0.21</v>
      </c>
      <c r="M31" s="292"/>
      <c r="N31" s="292"/>
      <c r="O31" s="292"/>
      <c r="P31" s="292"/>
      <c r="Q31" s="42"/>
      <c r="R31" s="42"/>
      <c r="S31" s="42"/>
      <c r="T31" s="42"/>
      <c r="U31" s="42"/>
      <c r="V31" s="42"/>
      <c r="W31" s="291">
        <f>ROUND(BB94,2)</f>
        <v>0</v>
      </c>
      <c r="X31" s="292"/>
      <c r="Y31" s="292"/>
      <c r="Z31" s="292"/>
      <c r="AA31" s="292"/>
      <c r="AB31" s="292"/>
      <c r="AC31" s="292"/>
      <c r="AD31" s="292"/>
      <c r="AE31" s="292"/>
      <c r="AF31" s="42"/>
      <c r="AG31" s="42"/>
      <c r="AH31" s="42"/>
      <c r="AI31" s="42"/>
      <c r="AJ31" s="42"/>
      <c r="AK31" s="291">
        <v>0</v>
      </c>
      <c r="AL31" s="292"/>
      <c r="AM31" s="292"/>
      <c r="AN31" s="292"/>
      <c r="AO31" s="292"/>
      <c r="AP31" s="42"/>
      <c r="AQ31" s="42"/>
      <c r="AR31" s="43"/>
      <c r="BE31" s="281"/>
    </row>
    <row r="32" spans="2:57" s="3" customFormat="1" ht="14.4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93">
        <v>0.15</v>
      </c>
      <c r="M32" s="292"/>
      <c r="N32" s="292"/>
      <c r="O32" s="292"/>
      <c r="P32" s="292"/>
      <c r="Q32" s="42"/>
      <c r="R32" s="42"/>
      <c r="S32" s="42"/>
      <c r="T32" s="42"/>
      <c r="U32" s="42"/>
      <c r="V32" s="42"/>
      <c r="W32" s="291">
        <f>ROUND(BC94,2)</f>
        <v>0</v>
      </c>
      <c r="X32" s="292"/>
      <c r="Y32" s="292"/>
      <c r="Z32" s="292"/>
      <c r="AA32" s="292"/>
      <c r="AB32" s="292"/>
      <c r="AC32" s="292"/>
      <c r="AD32" s="292"/>
      <c r="AE32" s="292"/>
      <c r="AF32" s="42"/>
      <c r="AG32" s="42"/>
      <c r="AH32" s="42"/>
      <c r="AI32" s="42"/>
      <c r="AJ32" s="42"/>
      <c r="AK32" s="291">
        <v>0</v>
      </c>
      <c r="AL32" s="292"/>
      <c r="AM32" s="292"/>
      <c r="AN32" s="292"/>
      <c r="AO32" s="292"/>
      <c r="AP32" s="42"/>
      <c r="AQ32" s="42"/>
      <c r="AR32" s="43"/>
      <c r="BE32" s="281"/>
    </row>
    <row r="33" spans="2:57" s="3" customFormat="1" ht="14.4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93">
        <v>0</v>
      </c>
      <c r="M33" s="292"/>
      <c r="N33" s="292"/>
      <c r="O33" s="292"/>
      <c r="P33" s="292"/>
      <c r="Q33" s="42"/>
      <c r="R33" s="42"/>
      <c r="S33" s="42"/>
      <c r="T33" s="42"/>
      <c r="U33" s="42"/>
      <c r="V33" s="42"/>
      <c r="W33" s="291">
        <f>ROUND(BD94,2)</f>
        <v>0</v>
      </c>
      <c r="X33" s="292"/>
      <c r="Y33" s="292"/>
      <c r="Z33" s="292"/>
      <c r="AA33" s="292"/>
      <c r="AB33" s="292"/>
      <c r="AC33" s="292"/>
      <c r="AD33" s="292"/>
      <c r="AE33" s="292"/>
      <c r="AF33" s="42"/>
      <c r="AG33" s="42"/>
      <c r="AH33" s="42"/>
      <c r="AI33" s="42"/>
      <c r="AJ33" s="42"/>
      <c r="AK33" s="291">
        <v>0</v>
      </c>
      <c r="AL33" s="292"/>
      <c r="AM33" s="292"/>
      <c r="AN33" s="292"/>
      <c r="AO33" s="292"/>
      <c r="AP33" s="42"/>
      <c r="AQ33" s="42"/>
      <c r="AR33" s="43"/>
      <c r="BE33" s="281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0"/>
    </row>
    <row r="35" spans="1:57" s="2" customFormat="1" ht="25.95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94" t="s">
        <v>51</v>
      </c>
      <c r="Y35" s="295"/>
      <c r="Z35" s="295"/>
      <c r="AA35" s="295"/>
      <c r="AB35" s="295"/>
      <c r="AC35" s="46"/>
      <c r="AD35" s="46"/>
      <c r="AE35" s="46"/>
      <c r="AF35" s="46"/>
      <c r="AG35" s="46"/>
      <c r="AH35" s="46"/>
      <c r="AI35" s="46"/>
      <c r="AJ35" s="46"/>
      <c r="AK35" s="296">
        <f>SUM(AK26:AK33)</f>
        <v>0</v>
      </c>
      <c r="AL35" s="295"/>
      <c r="AM35" s="295"/>
      <c r="AN35" s="295"/>
      <c r="AO35" s="297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TV19-038b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8" t="str">
        <f>K6</f>
        <v>K1701 Stavební úpravy komunikací okrsků ul.Vančurova.Seifertova,Máchova,J.Hory v Litvínově - 1.etapa</v>
      </c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Litvínov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300" t="str">
        <f>IF(AN8="","",AN8)</f>
        <v>22. 11. 2019</v>
      </c>
      <c r="AN87" s="300"/>
      <c r="AO87" s="37"/>
      <c r="AP87" s="37"/>
      <c r="AQ87" s="37"/>
      <c r="AR87" s="40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65" customHeight="1">
      <c r="A89" s="35"/>
      <c r="B89" s="36"/>
      <c r="C89" s="30" t="s">
        <v>26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Litvínov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301" t="str">
        <f>IF(E17="","",E17)</f>
        <v>BPO spol. s r.o.,Lidická 1239,36317 OSTROV</v>
      </c>
      <c r="AN89" s="302"/>
      <c r="AO89" s="302"/>
      <c r="AP89" s="302"/>
      <c r="AQ89" s="37"/>
      <c r="AR89" s="40"/>
      <c r="AS89" s="303" t="s">
        <v>59</v>
      </c>
      <c r="AT89" s="30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301" t="str">
        <f>IF(E20="","",E20)</f>
        <v>Tomanová Ing.</v>
      </c>
      <c r="AN90" s="302"/>
      <c r="AO90" s="302"/>
      <c r="AP90" s="302"/>
      <c r="AQ90" s="37"/>
      <c r="AR90" s="40"/>
      <c r="AS90" s="305"/>
      <c r="AT90" s="30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7"/>
      <c r="AT91" s="30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9" t="s">
        <v>60</v>
      </c>
      <c r="D92" s="310"/>
      <c r="E92" s="310"/>
      <c r="F92" s="310"/>
      <c r="G92" s="310"/>
      <c r="H92" s="74"/>
      <c r="I92" s="311" t="s">
        <v>61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2" t="s">
        <v>62</v>
      </c>
      <c r="AH92" s="310"/>
      <c r="AI92" s="310"/>
      <c r="AJ92" s="310"/>
      <c r="AK92" s="310"/>
      <c r="AL92" s="310"/>
      <c r="AM92" s="310"/>
      <c r="AN92" s="311" t="s">
        <v>63</v>
      </c>
      <c r="AO92" s="310"/>
      <c r="AP92" s="313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7">
        <f>ROUND(SUM(AG95:AG96),2)</f>
        <v>0</v>
      </c>
      <c r="AH94" s="317"/>
      <c r="AI94" s="317"/>
      <c r="AJ94" s="317"/>
      <c r="AK94" s="317"/>
      <c r="AL94" s="317"/>
      <c r="AM94" s="317"/>
      <c r="AN94" s="318">
        <f>SUM(AG94,AT94)</f>
        <v>0</v>
      </c>
      <c r="AO94" s="318"/>
      <c r="AP94" s="318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19</v>
      </c>
    </row>
    <row r="95" spans="1:91" s="7" customFormat="1" ht="16.5" customHeight="1">
      <c r="A95" s="94" t="s">
        <v>83</v>
      </c>
      <c r="B95" s="95"/>
      <c r="C95" s="96"/>
      <c r="D95" s="316" t="s">
        <v>84</v>
      </c>
      <c r="E95" s="316"/>
      <c r="F95" s="316"/>
      <c r="G95" s="316"/>
      <c r="H95" s="316"/>
      <c r="I95" s="97"/>
      <c r="J95" s="316" t="s">
        <v>85</v>
      </c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4">
        <f>'Ab - Dopravní část'!J30</f>
        <v>0</v>
      </c>
      <c r="AH95" s="315"/>
      <c r="AI95" s="315"/>
      <c r="AJ95" s="315"/>
      <c r="AK95" s="315"/>
      <c r="AL95" s="315"/>
      <c r="AM95" s="315"/>
      <c r="AN95" s="314">
        <f>SUM(AG95,AT95)</f>
        <v>0</v>
      </c>
      <c r="AO95" s="315"/>
      <c r="AP95" s="315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'Ab - Dopravní část'!P133</f>
        <v>0</v>
      </c>
      <c r="AV95" s="101">
        <f>'Ab - Dopravní část'!J33</f>
        <v>0</v>
      </c>
      <c r="AW95" s="101">
        <f>'Ab - Dopravní část'!J34</f>
        <v>0</v>
      </c>
      <c r="AX95" s="101">
        <f>'Ab - Dopravní část'!J35</f>
        <v>0</v>
      </c>
      <c r="AY95" s="101">
        <f>'Ab - Dopravní část'!J36</f>
        <v>0</v>
      </c>
      <c r="AZ95" s="101">
        <f>'Ab - Dopravní část'!F33</f>
        <v>0</v>
      </c>
      <c r="BA95" s="101">
        <f>'Ab - Dopravní část'!F34</f>
        <v>0</v>
      </c>
      <c r="BB95" s="101">
        <f>'Ab - Dopravní část'!F35</f>
        <v>0</v>
      </c>
      <c r="BC95" s="101">
        <f>'Ab - Dopravní část'!F36</f>
        <v>0</v>
      </c>
      <c r="BD95" s="103">
        <f>'Ab - Dopravní část'!F37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19</v>
      </c>
      <c r="CM95" s="104" t="s">
        <v>89</v>
      </c>
    </row>
    <row r="96" spans="1:91" s="7" customFormat="1" ht="16.5" customHeight="1">
      <c r="A96" s="94" t="s">
        <v>83</v>
      </c>
      <c r="B96" s="95"/>
      <c r="C96" s="96"/>
      <c r="D96" s="316" t="s">
        <v>90</v>
      </c>
      <c r="E96" s="316"/>
      <c r="F96" s="316"/>
      <c r="G96" s="316"/>
      <c r="H96" s="316"/>
      <c r="I96" s="97"/>
      <c r="J96" s="316" t="s">
        <v>91</v>
      </c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4">
        <f>'Ba - VRN'!J30</f>
        <v>0</v>
      </c>
      <c r="AH96" s="315"/>
      <c r="AI96" s="315"/>
      <c r="AJ96" s="315"/>
      <c r="AK96" s="315"/>
      <c r="AL96" s="315"/>
      <c r="AM96" s="315"/>
      <c r="AN96" s="314">
        <f>SUM(AG96,AT96)</f>
        <v>0</v>
      </c>
      <c r="AO96" s="315"/>
      <c r="AP96" s="315"/>
      <c r="AQ96" s="98" t="s">
        <v>86</v>
      </c>
      <c r="AR96" s="99"/>
      <c r="AS96" s="105">
        <v>0</v>
      </c>
      <c r="AT96" s="106">
        <f>ROUND(SUM(AV96:AW96),2)</f>
        <v>0</v>
      </c>
      <c r="AU96" s="107">
        <f>'Ba - VRN'!P117</f>
        <v>0</v>
      </c>
      <c r="AV96" s="106">
        <f>'Ba - VRN'!J33</f>
        <v>0</v>
      </c>
      <c r="AW96" s="106">
        <f>'Ba - VRN'!J34</f>
        <v>0</v>
      </c>
      <c r="AX96" s="106">
        <f>'Ba - VRN'!J35</f>
        <v>0</v>
      </c>
      <c r="AY96" s="106">
        <f>'Ba - VRN'!J36</f>
        <v>0</v>
      </c>
      <c r="AZ96" s="106">
        <f>'Ba - VRN'!F33</f>
        <v>0</v>
      </c>
      <c r="BA96" s="106">
        <f>'Ba - VRN'!F34</f>
        <v>0</v>
      </c>
      <c r="BB96" s="106">
        <f>'Ba - VRN'!F35</f>
        <v>0</v>
      </c>
      <c r="BC96" s="106">
        <f>'Ba - VRN'!F36</f>
        <v>0</v>
      </c>
      <c r="BD96" s="108">
        <f>'Ba - VRN'!F37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19</v>
      </c>
      <c r="CM96" s="104" t="s">
        <v>89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s2tqnHxUV9+QaLN5tVvEn90q5Uno+KqLdq2lwDx5VxmeMerasYnoEAv4jXmRnLe9WCZrRstdMJN3wVrmgsHoAw==" saltValue="W39doGckMFbJtA18Ek59ThsXKH1moY9Nj88gX0iAvVxpceEzJSggAbif/S73PC4wWAmcnCZ4pkmpUpMw/WQ+Q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b - Dopravní část'!C2" display="/"/>
    <hyperlink ref="A96" location="'Ba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88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0" t="str">
        <f>'Rekapitulace stavby'!K6</f>
        <v>K1701 Stavební úpravy komunikací okrsků ul.Vančurova.Seifertova,Máchova,J.Hory v Litvínově - 1.etapa</v>
      </c>
      <c r="F7" s="321"/>
      <c r="G7" s="321"/>
      <c r="H7" s="321"/>
      <c r="I7" s="109"/>
      <c r="L7" s="21"/>
    </row>
    <row r="8" spans="1:31" s="2" customFormat="1" ht="12" customHeight="1">
      <c r="A8" s="35"/>
      <c r="B8" s="40"/>
      <c r="C8" s="35"/>
      <c r="D8" s="115" t="s">
        <v>94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95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21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22. 11. 2019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28</v>
      </c>
      <c r="F15" s="35"/>
      <c r="G15" s="35"/>
      <c r="H15" s="35"/>
      <c r="I15" s="118" t="s">
        <v>29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30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29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32</v>
      </c>
      <c r="E20" s="35"/>
      <c r="F20" s="35"/>
      <c r="G20" s="35"/>
      <c r="H20" s="35"/>
      <c r="I20" s="118" t="s">
        <v>27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29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27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29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ROUND(J133,2)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43</v>
      </c>
      <c r="E33" s="115" t="s">
        <v>44</v>
      </c>
      <c r="F33" s="131">
        <f>ROUND((SUM(BE133:BE580)),2)</f>
        <v>0</v>
      </c>
      <c r="G33" s="35"/>
      <c r="H33" s="35"/>
      <c r="I33" s="132">
        <v>0.21</v>
      </c>
      <c r="J33" s="131">
        <f>ROUND(((SUM(BE133:BE580))*I33),2)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45</v>
      </c>
      <c r="F34" s="131">
        <f>ROUND((SUM(BF133:BF580)),2)</f>
        <v>0</v>
      </c>
      <c r="G34" s="35"/>
      <c r="H34" s="35"/>
      <c r="I34" s="132">
        <v>0.15</v>
      </c>
      <c r="J34" s="131">
        <f>ROUND(((SUM(BF133:BF580))*I34),2)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46</v>
      </c>
      <c r="F35" s="131">
        <f>ROUND((SUM(BG133:BG580)),2)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47</v>
      </c>
      <c r="F36" s="131">
        <f>ROUND((SUM(BH133:BH580)),2)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48</v>
      </c>
      <c r="F37" s="131">
        <f>ROUND((SUM(BI133:BI580)),2)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96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K1701 Stavební úpravy komunikací okrsků ul.Vančurova.Seifertova,Máchova,J.Hory v Litvínově - 1.etapa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8" t="str">
        <f>E9</f>
        <v>Ab - Dopravní část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22</v>
      </c>
      <c r="D89" s="37"/>
      <c r="E89" s="37"/>
      <c r="F89" s="28" t="str">
        <f>F12</f>
        <v>Litvínov</v>
      </c>
      <c r="G89" s="37"/>
      <c r="H89" s="37"/>
      <c r="I89" s="118" t="s">
        <v>24</v>
      </c>
      <c r="J89" s="67" t="str">
        <f>IF(J12="","",J12)</f>
        <v>22. 11. 2019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54.45" customHeight="1">
      <c r="A91" s="35"/>
      <c r="B91" s="36"/>
      <c r="C91" s="30" t="s">
        <v>26</v>
      </c>
      <c r="D91" s="37"/>
      <c r="E91" s="37"/>
      <c r="F91" s="28" t="str">
        <f>E15</f>
        <v>Město Litvínov</v>
      </c>
      <c r="G91" s="37"/>
      <c r="H91" s="37"/>
      <c r="I91" s="118" t="s">
        <v>32</v>
      </c>
      <c r="J91" s="33" t="str">
        <f>E21</f>
        <v>BPO spol. s r.o.,Lidická 1239,36317 OSTROV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97</v>
      </c>
      <c r="D94" s="158"/>
      <c r="E94" s="158"/>
      <c r="F94" s="158"/>
      <c r="G94" s="158"/>
      <c r="H94" s="158"/>
      <c r="I94" s="159"/>
      <c r="J94" s="160" t="s">
        <v>98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99</v>
      </c>
      <c r="D96" s="37"/>
      <c r="E96" s="37"/>
      <c r="F96" s="37"/>
      <c r="G96" s="37"/>
      <c r="H96" s="37"/>
      <c r="I96" s="116"/>
      <c r="J96" s="85">
        <f>J133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100</v>
      </c>
    </row>
    <row r="97" spans="2:12" s="9" customFormat="1" ht="24.9" customHeight="1">
      <c r="B97" s="162"/>
      <c r="C97" s="163"/>
      <c r="D97" s="164" t="s">
        <v>101</v>
      </c>
      <c r="E97" s="165"/>
      <c r="F97" s="165"/>
      <c r="G97" s="165"/>
      <c r="H97" s="165"/>
      <c r="I97" s="166"/>
      <c r="J97" s="167">
        <f>J134</f>
        <v>0</v>
      </c>
      <c r="K97" s="163"/>
      <c r="L97" s="168"/>
    </row>
    <row r="98" spans="2:12" s="10" customFormat="1" ht="19.95" customHeight="1">
      <c r="B98" s="169"/>
      <c r="C98" s="170"/>
      <c r="D98" s="171" t="s">
        <v>102</v>
      </c>
      <c r="E98" s="172"/>
      <c r="F98" s="172"/>
      <c r="G98" s="172"/>
      <c r="H98" s="172"/>
      <c r="I98" s="173"/>
      <c r="J98" s="174">
        <f>J135</f>
        <v>0</v>
      </c>
      <c r="K98" s="170"/>
      <c r="L98" s="175"/>
    </row>
    <row r="99" spans="2:12" s="10" customFormat="1" ht="19.95" customHeight="1">
      <c r="B99" s="169"/>
      <c r="C99" s="170"/>
      <c r="D99" s="171" t="s">
        <v>103</v>
      </c>
      <c r="E99" s="172"/>
      <c r="F99" s="172"/>
      <c r="G99" s="172"/>
      <c r="H99" s="172"/>
      <c r="I99" s="173"/>
      <c r="J99" s="174">
        <f>J265</f>
        <v>0</v>
      </c>
      <c r="K99" s="170"/>
      <c r="L99" s="175"/>
    </row>
    <row r="100" spans="2:12" s="10" customFormat="1" ht="19.95" customHeight="1">
      <c r="B100" s="169"/>
      <c r="C100" s="170"/>
      <c r="D100" s="171" t="s">
        <v>104</v>
      </c>
      <c r="E100" s="172"/>
      <c r="F100" s="172"/>
      <c r="G100" s="172"/>
      <c r="H100" s="172"/>
      <c r="I100" s="173"/>
      <c r="J100" s="174">
        <f>J280</f>
        <v>0</v>
      </c>
      <c r="K100" s="170"/>
      <c r="L100" s="175"/>
    </row>
    <row r="101" spans="2:12" s="10" customFormat="1" ht="19.95" customHeight="1">
      <c r="B101" s="169"/>
      <c r="C101" s="170"/>
      <c r="D101" s="171" t="s">
        <v>105</v>
      </c>
      <c r="E101" s="172"/>
      <c r="F101" s="172"/>
      <c r="G101" s="172"/>
      <c r="H101" s="172"/>
      <c r="I101" s="173"/>
      <c r="J101" s="174">
        <f>J298</f>
        <v>0</v>
      </c>
      <c r="K101" s="170"/>
      <c r="L101" s="175"/>
    </row>
    <row r="102" spans="2:12" s="10" customFormat="1" ht="19.95" customHeight="1">
      <c r="B102" s="169"/>
      <c r="C102" s="170"/>
      <c r="D102" s="171" t="s">
        <v>106</v>
      </c>
      <c r="E102" s="172"/>
      <c r="F102" s="172"/>
      <c r="G102" s="172"/>
      <c r="H102" s="172"/>
      <c r="I102" s="173"/>
      <c r="J102" s="174">
        <f>J302</f>
        <v>0</v>
      </c>
      <c r="K102" s="170"/>
      <c r="L102" s="175"/>
    </row>
    <row r="103" spans="2:12" s="10" customFormat="1" ht="19.95" customHeight="1">
      <c r="B103" s="169"/>
      <c r="C103" s="170"/>
      <c r="D103" s="171" t="s">
        <v>107</v>
      </c>
      <c r="E103" s="172"/>
      <c r="F103" s="172"/>
      <c r="G103" s="172"/>
      <c r="H103" s="172"/>
      <c r="I103" s="173"/>
      <c r="J103" s="174">
        <f>J316</f>
        <v>0</v>
      </c>
      <c r="K103" s="170"/>
      <c r="L103" s="175"/>
    </row>
    <row r="104" spans="2:12" s="10" customFormat="1" ht="19.95" customHeight="1">
      <c r="B104" s="169"/>
      <c r="C104" s="170"/>
      <c r="D104" s="171" t="s">
        <v>108</v>
      </c>
      <c r="E104" s="172"/>
      <c r="F104" s="172"/>
      <c r="G104" s="172"/>
      <c r="H104" s="172"/>
      <c r="I104" s="173"/>
      <c r="J104" s="174">
        <f>J340</f>
        <v>0</v>
      </c>
      <c r="K104" s="170"/>
      <c r="L104" s="175"/>
    </row>
    <row r="105" spans="2:12" s="10" customFormat="1" ht="19.95" customHeight="1">
      <c r="B105" s="169"/>
      <c r="C105" s="170"/>
      <c r="D105" s="171" t="s">
        <v>109</v>
      </c>
      <c r="E105" s="172"/>
      <c r="F105" s="172"/>
      <c r="G105" s="172"/>
      <c r="H105" s="172"/>
      <c r="I105" s="173"/>
      <c r="J105" s="174">
        <f>J356</f>
        <v>0</v>
      </c>
      <c r="K105" s="170"/>
      <c r="L105" s="175"/>
    </row>
    <row r="106" spans="2:12" s="10" customFormat="1" ht="19.95" customHeight="1">
      <c r="B106" s="169"/>
      <c r="C106" s="170"/>
      <c r="D106" s="171" t="s">
        <v>110</v>
      </c>
      <c r="E106" s="172"/>
      <c r="F106" s="172"/>
      <c r="G106" s="172"/>
      <c r="H106" s="172"/>
      <c r="I106" s="173"/>
      <c r="J106" s="174">
        <f>J368</f>
        <v>0</v>
      </c>
      <c r="K106" s="170"/>
      <c r="L106" s="175"/>
    </row>
    <row r="107" spans="2:12" s="10" customFormat="1" ht="19.95" customHeight="1">
      <c r="B107" s="169"/>
      <c r="C107" s="170"/>
      <c r="D107" s="171" t="s">
        <v>111</v>
      </c>
      <c r="E107" s="172"/>
      <c r="F107" s="172"/>
      <c r="G107" s="172"/>
      <c r="H107" s="172"/>
      <c r="I107" s="173"/>
      <c r="J107" s="174">
        <f>J387</f>
        <v>0</v>
      </c>
      <c r="K107" s="170"/>
      <c r="L107" s="175"/>
    </row>
    <row r="108" spans="2:12" s="10" customFormat="1" ht="19.95" customHeight="1">
      <c r="B108" s="169"/>
      <c r="C108" s="170"/>
      <c r="D108" s="171" t="s">
        <v>112</v>
      </c>
      <c r="E108" s="172"/>
      <c r="F108" s="172"/>
      <c r="G108" s="172"/>
      <c r="H108" s="172"/>
      <c r="I108" s="173"/>
      <c r="J108" s="174">
        <f>J438</f>
        <v>0</v>
      </c>
      <c r="K108" s="170"/>
      <c r="L108" s="175"/>
    </row>
    <row r="109" spans="2:12" s="10" customFormat="1" ht="19.95" customHeight="1">
      <c r="B109" s="169"/>
      <c r="C109" s="170"/>
      <c r="D109" s="171" t="s">
        <v>113</v>
      </c>
      <c r="E109" s="172"/>
      <c r="F109" s="172"/>
      <c r="G109" s="172"/>
      <c r="H109" s="172"/>
      <c r="I109" s="173"/>
      <c r="J109" s="174">
        <f>J503</f>
        <v>0</v>
      </c>
      <c r="K109" s="170"/>
      <c r="L109" s="175"/>
    </row>
    <row r="110" spans="2:12" s="10" customFormat="1" ht="19.95" customHeight="1">
      <c r="B110" s="169"/>
      <c r="C110" s="170"/>
      <c r="D110" s="171" t="s">
        <v>114</v>
      </c>
      <c r="E110" s="172"/>
      <c r="F110" s="172"/>
      <c r="G110" s="172"/>
      <c r="H110" s="172"/>
      <c r="I110" s="173"/>
      <c r="J110" s="174">
        <f>J517</f>
        <v>0</v>
      </c>
      <c r="K110" s="170"/>
      <c r="L110" s="175"/>
    </row>
    <row r="111" spans="2:12" s="10" customFormat="1" ht="19.95" customHeight="1">
      <c r="B111" s="169"/>
      <c r="C111" s="170"/>
      <c r="D111" s="171" t="s">
        <v>115</v>
      </c>
      <c r="E111" s="172"/>
      <c r="F111" s="172"/>
      <c r="G111" s="172"/>
      <c r="H111" s="172"/>
      <c r="I111" s="173"/>
      <c r="J111" s="174">
        <f>J548</f>
        <v>0</v>
      </c>
      <c r="K111" s="170"/>
      <c r="L111" s="175"/>
    </row>
    <row r="112" spans="2:12" s="9" customFormat="1" ht="24.9" customHeight="1">
      <c r="B112" s="162"/>
      <c r="C112" s="163"/>
      <c r="D112" s="164" t="s">
        <v>116</v>
      </c>
      <c r="E112" s="165"/>
      <c r="F112" s="165"/>
      <c r="G112" s="165"/>
      <c r="H112" s="165"/>
      <c r="I112" s="166"/>
      <c r="J112" s="167">
        <f>J550</f>
        <v>0</v>
      </c>
      <c r="K112" s="163"/>
      <c r="L112" s="168"/>
    </row>
    <row r="113" spans="2:12" s="10" customFormat="1" ht="19.95" customHeight="1">
      <c r="B113" s="169"/>
      <c r="C113" s="170"/>
      <c r="D113" s="171" t="s">
        <v>117</v>
      </c>
      <c r="E113" s="172"/>
      <c r="F113" s="172"/>
      <c r="G113" s="172"/>
      <c r="H113" s="172"/>
      <c r="I113" s="173"/>
      <c r="J113" s="174">
        <f>J551</f>
        <v>0</v>
      </c>
      <c r="K113" s="170"/>
      <c r="L113" s="175"/>
    </row>
    <row r="114" spans="1:31" s="2" customFormat="1" ht="21.75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>
      <c r="A115" s="35"/>
      <c r="B115" s="55"/>
      <c r="C115" s="56"/>
      <c r="D115" s="56"/>
      <c r="E115" s="56"/>
      <c r="F115" s="56"/>
      <c r="G115" s="56"/>
      <c r="H115" s="56"/>
      <c r="I115" s="153"/>
      <c r="J115" s="56"/>
      <c r="K115" s="56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" customHeight="1">
      <c r="A119" s="35"/>
      <c r="B119" s="57"/>
      <c r="C119" s="58"/>
      <c r="D119" s="58"/>
      <c r="E119" s="58"/>
      <c r="F119" s="58"/>
      <c r="G119" s="58"/>
      <c r="H119" s="58"/>
      <c r="I119" s="156"/>
      <c r="J119" s="58"/>
      <c r="K119" s="58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" customHeight="1">
      <c r="A120" s="35"/>
      <c r="B120" s="36"/>
      <c r="C120" s="24" t="s">
        <v>118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16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27" t="str">
        <f>E7</f>
        <v>K1701 Stavební úpravy komunikací okrsků ul.Vančurova.Seifertova,Máchova,J.Hory v Litvínově - 1.etapa</v>
      </c>
      <c r="F123" s="328"/>
      <c r="G123" s="328"/>
      <c r="H123" s="328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94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298" t="str">
        <f>E9</f>
        <v>Ab - Dopravní část</v>
      </c>
      <c r="F125" s="329"/>
      <c r="G125" s="329"/>
      <c r="H125" s="329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22</v>
      </c>
      <c r="D127" s="37"/>
      <c r="E127" s="37"/>
      <c r="F127" s="28" t="str">
        <f>F12</f>
        <v>Litvínov</v>
      </c>
      <c r="G127" s="37"/>
      <c r="H127" s="37"/>
      <c r="I127" s="118" t="s">
        <v>24</v>
      </c>
      <c r="J127" s="67" t="str">
        <f>IF(J12="","",J12)</f>
        <v>22. 11. 2019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54.45" customHeight="1">
      <c r="A129" s="35"/>
      <c r="B129" s="36"/>
      <c r="C129" s="30" t="s">
        <v>26</v>
      </c>
      <c r="D129" s="37"/>
      <c r="E129" s="37"/>
      <c r="F129" s="28" t="str">
        <f>E15</f>
        <v>Město Litvínov</v>
      </c>
      <c r="G129" s="37"/>
      <c r="H129" s="37"/>
      <c r="I129" s="118" t="s">
        <v>32</v>
      </c>
      <c r="J129" s="33" t="str">
        <f>E21</f>
        <v>BPO spol. s r.o.,Lidická 1239,36317 OSTROV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30" t="s">
        <v>30</v>
      </c>
      <c r="D130" s="37"/>
      <c r="E130" s="37"/>
      <c r="F130" s="28" t="str">
        <f>IF(E18="","",E18)</f>
        <v>Vyplň údaj</v>
      </c>
      <c r="G130" s="37"/>
      <c r="H130" s="37"/>
      <c r="I130" s="118" t="s">
        <v>35</v>
      </c>
      <c r="J130" s="33" t="str">
        <f>E24</f>
        <v>Tomanová Ing.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76"/>
      <c r="B132" s="177"/>
      <c r="C132" s="178" t="s">
        <v>119</v>
      </c>
      <c r="D132" s="179" t="s">
        <v>64</v>
      </c>
      <c r="E132" s="179" t="s">
        <v>60</v>
      </c>
      <c r="F132" s="179" t="s">
        <v>61</v>
      </c>
      <c r="G132" s="179" t="s">
        <v>120</v>
      </c>
      <c r="H132" s="179" t="s">
        <v>121</v>
      </c>
      <c r="I132" s="180" t="s">
        <v>122</v>
      </c>
      <c r="J132" s="179" t="s">
        <v>98</v>
      </c>
      <c r="K132" s="181" t="s">
        <v>123</v>
      </c>
      <c r="L132" s="182"/>
      <c r="M132" s="76" t="s">
        <v>1</v>
      </c>
      <c r="N132" s="77" t="s">
        <v>43</v>
      </c>
      <c r="O132" s="77" t="s">
        <v>124</v>
      </c>
      <c r="P132" s="77" t="s">
        <v>125</v>
      </c>
      <c r="Q132" s="77" t="s">
        <v>126</v>
      </c>
      <c r="R132" s="77" t="s">
        <v>127</v>
      </c>
      <c r="S132" s="77" t="s">
        <v>128</v>
      </c>
      <c r="T132" s="78" t="s">
        <v>129</v>
      </c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</row>
    <row r="133" spans="1:63" s="2" customFormat="1" ht="22.8" customHeight="1">
      <c r="A133" s="35"/>
      <c r="B133" s="36"/>
      <c r="C133" s="83" t="s">
        <v>130</v>
      </c>
      <c r="D133" s="37"/>
      <c r="E133" s="37"/>
      <c r="F133" s="37"/>
      <c r="G133" s="37"/>
      <c r="H133" s="37"/>
      <c r="I133" s="116"/>
      <c r="J133" s="183">
        <f>BK133</f>
        <v>0</v>
      </c>
      <c r="K133" s="37"/>
      <c r="L133" s="40"/>
      <c r="M133" s="79"/>
      <c r="N133" s="184"/>
      <c r="O133" s="80"/>
      <c r="P133" s="185">
        <f>P134+P550</f>
        <v>0</v>
      </c>
      <c r="Q133" s="80"/>
      <c r="R133" s="185">
        <f>R134+R550</f>
        <v>1027.13902</v>
      </c>
      <c r="S133" s="80"/>
      <c r="T133" s="186">
        <f>T134+T550</f>
        <v>892.3499999999999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78</v>
      </c>
      <c r="AU133" s="18" t="s">
        <v>100</v>
      </c>
      <c r="BK133" s="187">
        <f>BK134+BK550</f>
        <v>0</v>
      </c>
    </row>
    <row r="134" spans="2:63" s="12" customFormat="1" ht="25.95" customHeight="1">
      <c r="B134" s="188"/>
      <c r="C134" s="189"/>
      <c r="D134" s="190" t="s">
        <v>78</v>
      </c>
      <c r="E134" s="191" t="s">
        <v>131</v>
      </c>
      <c r="F134" s="191" t="s">
        <v>132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P135+P265+P280+P298+P302+P316+P340+P356+P368+P387+P438+P503+P517+P548</f>
        <v>0</v>
      </c>
      <c r="Q134" s="196"/>
      <c r="R134" s="197">
        <f>R135+R265+R280+R298+R302+R316+R340+R356+R368+R387+R438+R503+R517+R548</f>
        <v>833.78902</v>
      </c>
      <c r="S134" s="196"/>
      <c r="T134" s="198">
        <f>T135+T265+T280+T298+T302+T316+T340+T356+T368+T387+T438+T503+T517+T548</f>
        <v>892.3499999999999</v>
      </c>
      <c r="AR134" s="199" t="s">
        <v>87</v>
      </c>
      <c r="AT134" s="200" t="s">
        <v>78</v>
      </c>
      <c r="AU134" s="200" t="s">
        <v>79</v>
      </c>
      <c r="AY134" s="199" t="s">
        <v>133</v>
      </c>
      <c r="BK134" s="201">
        <f>BK135+BK265+BK280+BK298+BK302+BK316+BK340+BK356+BK368+BK387+BK438+BK503+BK517+BK548</f>
        <v>0</v>
      </c>
    </row>
    <row r="135" spans="2:63" s="12" customFormat="1" ht="22.8" customHeight="1">
      <c r="B135" s="188"/>
      <c r="C135" s="189"/>
      <c r="D135" s="190" t="s">
        <v>78</v>
      </c>
      <c r="E135" s="202" t="s">
        <v>87</v>
      </c>
      <c r="F135" s="202" t="s">
        <v>134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SUM(P136:P264)</f>
        <v>0</v>
      </c>
      <c r="Q135" s="196"/>
      <c r="R135" s="197">
        <f>SUM(R136:R264)</f>
        <v>0.1526</v>
      </c>
      <c r="S135" s="196"/>
      <c r="T135" s="198">
        <f>SUM(T136:T264)</f>
        <v>0</v>
      </c>
      <c r="AR135" s="199" t="s">
        <v>87</v>
      </c>
      <c r="AT135" s="200" t="s">
        <v>78</v>
      </c>
      <c r="AU135" s="200" t="s">
        <v>87</v>
      </c>
      <c r="AY135" s="199" t="s">
        <v>133</v>
      </c>
      <c r="BK135" s="201">
        <f>SUM(BK136:BK264)</f>
        <v>0</v>
      </c>
    </row>
    <row r="136" spans="1:65" s="2" customFormat="1" ht="16.5" customHeight="1">
      <c r="A136" s="35"/>
      <c r="B136" s="36"/>
      <c r="C136" s="204" t="s">
        <v>87</v>
      </c>
      <c r="D136" s="204" t="s">
        <v>135</v>
      </c>
      <c r="E136" s="205" t="s">
        <v>136</v>
      </c>
      <c r="F136" s="206" t="s">
        <v>137</v>
      </c>
      <c r="G136" s="207" t="s">
        <v>138</v>
      </c>
      <c r="H136" s="208">
        <v>2810</v>
      </c>
      <c r="I136" s="209"/>
      <c r="J136" s="210">
        <f>ROUND(I136*H136,2)</f>
        <v>0</v>
      </c>
      <c r="K136" s="206" t="s">
        <v>139</v>
      </c>
      <c r="L136" s="40"/>
      <c r="M136" s="211" t="s">
        <v>1</v>
      </c>
      <c r="N136" s="212" t="s">
        <v>44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140</v>
      </c>
      <c r="AT136" s="215" t="s">
        <v>135</v>
      </c>
      <c r="AU136" s="215" t="s">
        <v>89</v>
      </c>
      <c r="AY136" s="18" t="s">
        <v>133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87</v>
      </c>
      <c r="BK136" s="216">
        <f>ROUND(I136*H136,2)</f>
        <v>0</v>
      </c>
      <c r="BL136" s="18" t="s">
        <v>140</v>
      </c>
      <c r="BM136" s="215" t="s">
        <v>141</v>
      </c>
    </row>
    <row r="137" spans="2:51" s="13" customFormat="1" ht="10.2">
      <c r="B137" s="217"/>
      <c r="C137" s="218"/>
      <c r="D137" s="219" t="s">
        <v>142</v>
      </c>
      <c r="E137" s="220" t="s">
        <v>1</v>
      </c>
      <c r="F137" s="221" t="s">
        <v>143</v>
      </c>
      <c r="G137" s="218"/>
      <c r="H137" s="220" t="s">
        <v>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142</v>
      </c>
      <c r="AU137" s="227" t="s">
        <v>89</v>
      </c>
      <c r="AV137" s="13" t="s">
        <v>87</v>
      </c>
      <c r="AW137" s="13" t="s">
        <v>34</v>
      </c>
      <c r="AX137" s="13" t="s">
        <v>79</v>
      </c>
      <c r="AY137" s="227" t="s">
        <v>133</v>
      </c>
    </row>
    <row r="138" spans="2:51" s="13" customFormat="1" ht="10.2">
      <c r="B138" s="217"/>
      <c r="C138" s="218"/>
      <c r="D138" s="219" t="s">
        <v>142</v>
      </c>
      <c r="E138" s="220" t="s">
        <v>1</v>
      </c>
      <c r="F138" s="221" t="s">
        <v>144</v>
      </c>
      <c r="G138" s="218"/>
      <c r="H138" s="220" t="s">
        <v>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142</v>
      </c>
      <c r="AU138" s="227" t="s">
        <v>89</v>
      </c>
      <c r="AV138" s="13" t="s">
        <v>87</v>
      </c>
      <c r="AW138" s="13" t="s">
        <v>34</v>
      </c>
      <c r="AX138" s="13" t="s">
        <v>79</v>
      </c>
      <c r="AY138" s="227" t="s">
        <v>133</v>
      </c>
    </row>
    <row r="139" spans="2:51" s="14" customFormat="1" ht="10.2">
      <c r="B139" s="228"/>
      <c r="C139" s="229"/>
      <c r="D139" s="219" t="s">
        <v>142</v>
      </c>
      <c r="E139" s="230" t="s">
        <v>1</v>
      </c>
      <c r="F139" s="231" t="s">
        <v>145</v>
      </c>
      <c r="G139" s="229"/>
      <c r="H139" s="232">
        <v>2320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142</v>
      </c>
      <c r="AU139" s="238" t="s">
        <v>89</v>
      </c>
      <c r="AV139" s="14" t="s">
        <v>89</v>
      </c>
      <c r="AW139" s="14" t="s">
        <v>34</v>
      </c>
      <c r="AX139" s="14" t="s">
        <v>79</v>
      </c>
      <c r="AY139" s="238" t="s">
        <v>133</v>
      </c>
    </row>
    <row r="140" spans="2:51" s="13" customFormat="1" ht="10.2">
      <c r="B140" s="217"/>
      <c r="C140" s="218"/>
      <c r="D140" s="219" t="s">
        <v>142</v>
      </c>
      <c r="E140" s="220" t="s">
        <v>1</v>
      </c>
      <c r="F140" s="221" t="s">
        <v>146</v>
      </c>
      <c r="G140" s="218"/>
      <c r="H140" s="220" t="s">
        <v>1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142</v>
      </c>
      <c r="AU140" s="227" t="s">
        <v>89</v>
      </c>
      <c r="AV140" s="13" t="s">
        <v>87</v>
      </c>
      <c r="AW140" s="13" t="s">
        <v>34</v>
      </c>
      <c r="AX140" s="13" t="s">
        <v>79</v>
      </c>
      <c r="AY140" s="227" t="s">
        <v>133</v>
      </c>
    </row>
    <row r="141" spans="2:51" s="14" customFormat="1" ht="10.2">
      <c r="B141" s="228"/>
      <c r="C141" s="229"/>
      <c r="D141" s="219" t="s">
        <v>142</v>
      </c>
      <c r="E141" s="230" t="s">
        <v>1</v>
      </c>
      <c r="F141" s="231" t="s">
        <v>147</v>
      </c>
      <c r="G141" s="229"/>
      <c r="H141" s="232">
        <v>490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142</v>
      </c>
      <c r="AU141" s="238" t="s">
        <v>89</v>
      </c>
      <c r="AV141" s="14" t="s">
        <v>89</v>
      </c>
      <c r="AW141" s="14" t="s">
        <v>34</v>
      </c>
      <c r="AX141" s="14" t="s">
        <v>79</v>
      </c>
      <c r="AY141" s="238" t="s">
        <v>133</v>
      </c>
    </row>
    <row r="142" spans="2:51" s="15" customFormat="1" ht="10.2">
      <c r="B142" s="239"/>
      <c r="C142" s="240"/>
      <c r="D142" s="219" t="s">
        <v>142</v>
      </c>
      <c r="E142" s="241" t="s">
        <v>1</v>
      </c>
      <c r="F142" s="242" t="s">
        <v>148</v>
      </c>
      <c r="G142" s="240"/>
      <c r="H142" s="243">
        <v>2810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142</v>
      </c>
      <c r="AU142" s="249" t="s">
        <v>89</v>
      </c>
      <c r="AV142" s="15" t="s">
        <v>140</v>
      </c>
      <c r="AW142" s="15" t="s">
        <v>34</v>
      </c>
      <c r="AX142" s="15" t="s">
        <v>87</v>
      </c>
      <c r="AY142" s="249" t="s">
        <v>133</v>
      </c>
    </row>
    <row r="143" spans="1:65" s="2" customFormat="1" ht="16.5" customHeight="1">
      <c r="A143" s="35"/>
      <c r="B143" s="36"/>
      <c r="C143" s="204" t="s">
        <v>89</v>
      </c>
      <c r="D143" s="204" t="s">
        <v>135</v>
      </c>
      <c r="E143" s="205" t="s">
        <v>149</v>
      </c>
      <c r="F143" s="206" t="s">
        <v>150</v>
      </c>
      <c r="G143" s="207" t="s">
        <v>138</v>
      </c>
      <c r="H143" s="208">
        <v>1405</v>
      </c>
      <c r="I143" s="209"/>
      <c r="J143" s="210">
        <f>ROUND(I143*H143,2)</f>
        <v>0</v>
      </c>
      <c r="K143" s="206" t="s">
        <v>139</v>
      </c>
      <c r="L143" s="40"/>
      <c r="M143" s="211" t="s">
        <v>1</v>
      </c>
      <c r="N143" s="212" t="s">
        <v>44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140</v>
      </c>
      <c r="AT143" s="215" t="s">
        <v>135</v>
      </c>
      <c r="AU143" s="215" t="s">
        <v>89</v>
      </c>
      <c r="AY143" s="18" t="s">
        <v>133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87</v>
      </c>
      <c r="BK143" s="216">
        <f>ROUND(I143*H143,2)</f>
        <v>0</v>
      </c>
      <c r="BL143" s="18" t="s">
        <v>140</v>
      </c>
      <c r="BM143" s="215" t="s">
        <v>151</v>
      </c>
    </row>
    <row r="144" spans="2:51" s="13" customFormat="1" ht="10.2">
      <c r="B144" s="217"/>
      <c r="C144" s="218"/>
      <c r="D144" s="219" t="s">
        <v>142</v>
      </c>
      <c r="E144" s="220" t="s">
        <v>1</v>
      </c>
      <c r="F144" s="221" t="s">
        <v>152</v>
      </c>
      <c r="G144" s="218"/>
      <c r="H144" s="220" t="s">
        <v>1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142</v>
      </c>
      <c r="AU144" s="227" t="s">
        <v>89</v>
      </c>
      <c r="AV144" s="13" t="s">
        <v>87</v>
      </c>
      <c r="AW144" s="13" t="s">
        <v>34</v>
      </c>
      <c r="AX144" s="13" t="s">
        <v>79</v>
      </c>
      <c r="AY144" s="227" t="s">
        <v>133</v>
      </c>
    </row>
    <row r="145" spans="2:51" s="14" customFormat="1" ht="10.2">
      <c r="B145" s="228"/>
      <c r="C145" s="229"/>
      <c r="D145" s="219" t="s">
        <v>142</v>
      </c>
      <c r="E145" s="230" t="s">
        <v>1</v>
      </c>
      <c r="F145" s="231" t="s">
        <v>153</v>
      </c>
      <c r="G145" s="229"/>
      <c r="H145" s="232">
        <v>1405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142</v>
      </c>
      <c r="AU145" s="238" t="s">
        <v>89</v>
      </c>
      <c r="AV145" s="14" t="s">
        <v>89</v>
      </c>
      <c r="AW145" s="14" t="s">
        <v>34</v>
      </c>
      <c r="AX145" s="14" t="s">
        <v>87</v>
      </c>
      <c r="AY145" s="238" t="s">
        <v>133</v>
      </c>
    </row>
    <row r="146" spans="1:65" s="2" customFormat="1" ht="16.5" customHeight="1">
      <c r="A146" s="35"/>
      <c r="B146" s="36"/>
      <c r="C146" s="204" t="s">
        <v>154</v>
      </c>
      <c r="D146" s="204" t="s">
        <v>135</v>
      </c>
      <c r="E146" s="205" t="s">
        <v>155</v>
      </c>
      <c r="F146" s="206" t="s">
        <v>156</v>
      </c>
      <c r="G146" s="207" t="s">
        <v>138</v>
      </c>
      <c r="H146" s="208">
        <v>159</v>
      </c>
      <c r="I146" s="209"/>
      <c r="J146" s="210">
        <f>ROUND(I146*H146,2)</f>
        <v>0</v>
      </c>
      <c r="K146" s="206" t="s">
        <v>139</v>
      </c>
      <c r="L146" s="40"/>
      <c r="M146" s="211" t="s">
        <v>1</v>
      </c>
      <c r="N146" s="212" t="s">
        <v>44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140</v>
      </c>
      <c r="AT146" s="215" t="s">
        <v>135</v>
      </c>
      <c r="AU146" s="215" t="s">
        <v>89</v>
      </c>
      <c r="AY146" s="18" t="s">
        <v>133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87</v>
      </c>
      <c r="BK146" s="216">
        <f>ROUND(I146*H146,2)</f>
        <v>0</v>
      </c>
      <c r="BL146" s="18" t="s">
        <v>140</v>
      </c>
      <c r="BM146" s="215" t="s">
        <v>157</v>
      </c>
    </row>
    <row r="147" spans="2:51" s="13" customFormat="1" ht="10.2">
      <c r="B147" s="217"/>
      <c r="C147" s="218"/>
      <c r="D147" s="219" t="s">
        <v>142</v>
      </c>
      <c r="E147" s="220" t="s">
        <v>1</v>
      </c>
      <c r="F147" s="221" t="s">
        <v>158</v>
      </c>
      <c r="G147" s="218"/>
      <c r="H147" s="220" t="s">
        <v>1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142</v>
      </c>
      <c r="AU147" s="227" t="s">
        <v>89</v>
      </c>
      <c r="AV147" s="13" t="s">
        <v>87</v>
      </c>
      <c r="AW147" s="13" t="s">
        <v>34</v>
      </c>
      <c r="AX147" s="13" t="s">
        <v>79</v>
      </c>
      <c r="AY147" s="227" t="s">
        <v>133</v>
      </c>
    </row>
    <row r="148" spans="2:51" s="14" customFormat="1" ht="10.2">
      <c r="B148" s="228"/>
      <c r="C148" s="229"/>
      <c r="D148" s="219" t="s">
        <v>142</v>
      </c>
      <c r="E148" s="230" t="s">
        <v>1</v>
      </c>
      <c r="F148" s="231" t="s">
        <v>159</v>
      </c>
      <c r="G148" s="229"/>
      <c r="H148" s="232">
        <v>106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142</v>
      </c>
      <c r="AU148" s="238" t="s">
        <v>89</v>
      </c>
      <c r="AV148" s="14" t="s">
        <v>89</v>
      </c>
      <c r="AW148" s="14" t="s">
        <v>34</v>
      </c>
      <c r="AX148" s="14" t="s">
        <v>79</v>
      </c>
      <c r="AY148" s="238" t="s">
        <v>133</v>
      </c>
    </row>
    <row r="149" spans="2:51" s="13" customFormat="1" ht="10.2">
      <c r="B149" s="217"/>
      <c r="C149" s="218"/>
      <c r="D149" s="219" t="s">
        <v>142</v>
      </c>
      <c r="E149" s="220" t="s">
        <v>1</v>
      </c>
      <c r="F149" s="221" t="s">
        <v>160</v>
      </c>
      <c r="G149" s="218"/>
      <c r="H149" s="220" t="s">
        <v>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142</v>
      </c>
      <c r="AU149" s="227" t="s">
        <v>89</v>
      </c>
      <c r="AV149" s="13" t="s">
        <v>87</v>
      </c>
      <c r="AW149" s="13" t="s">
        <v>34</v>
      </c>
      <c r="AX149" s="13" t="s">
        <v>79</v>
      </c>
      <c r="AY149" s="227" t="s">
        <v>133</v>
      </c>
    </row>
    <row r="150" spans="2:51" s="14" customFormat="1" ht="10.2">
      <c r="B150" s="228"/>
      <c r="C150" s="229"/>
      <c r="D150" s="219" t="s">
        <v>142</v>
      </c>
      <c r="E150" s="230" t="s">
        <v>1</v>
      </c>
      <c r="F150" s="231" t="s">
        <v>161</v>
      </c>
      <c r="G150" s="229"/>
      <c r="H150" s="232">
        <v>53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142</v>
      </c>
      <c r="AU150" s="238" t="s">
        <v>89</v>
      </c>
      <c r="AV150" s="14" t="s">
        <v>89</v>
      </c>
      <c r="AW150" s="14" t="s">
        <v>34</v>
      </c>
      <c r="AX150" s="14" t="s">
        <v>79</v>
      </c>
      <c r="AY150" s="238" t="s">
        <v>133</v>
      </c>
    </row>
    <row r="151" spans="2:51" s="15" customFormat="1" ht="10.2">
      <c r="B151" s="239"/>
      <c r="C151" s="240"/>
      <c r="D151" s="219" t="s">
        <v>142</v>
      </c>
      <c r="E151" s="241" t="s">
        <v>1</v>
      </c>
      <c r="F151" s="242" t="s">
        <v>148</v>
      </c>
      <c r="G151" s="240"/>
      <c r="H151" s="243">
        <v>159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142</v>
      </c>
      <c r="AU151" s="249" t="s">
        <v>89</v>
      </c>
      <c r="AV151" s="15" t="s">
        <v>140</v>
      </c>
      <c r="AW151" s="15" t="s">
        <v>34</v>
      </c>
      <c r="AX151" s="15" t="s">
        <v>87</v>
      </c>
      <c r="AY151" s="249" t="s">
        <v>133</v>
      </c>
    </row>
    <row r="152" spans="1:65" s="2" customFormat="1" ht="16.5" customHeight="1">
      <c r="A152" s="35"/>
      <c r="B152" s="36"/>
      <c r="C152" s="204" t="s">
        <v>140</v>
      </c>
      <c r="D152" s="204" t="s">
        <v>135</v>
      </c>
      <c r="E152" s="205" t="s">
        <v>162</v>
      </c>
      <c r="F152" s="206" t="s">
        <v>163</v>
      </c>
      <c r="G152" s="207" t="s">
        <v>138</v>
      </c>
      <c r="H152" s="208">
        <v>79.5</v>
      </c>
      <c r="I152" s="209"/>
      <c r="J152" s="210">
        <f>ROUND(I152*H152,2)</f>
        <v>0</v>
      </c>
      <c r="K152" s="206" t="s">
        <v>139</v>
      </c>
      <c r="L152" s="40"/>
      <c r="M152" s="211" t="s">
        <v>1</v>
      </c>
      <c r="N152" s="212" t="s">
        <v>44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140</v>
      </c>
      <c r="AT152" s="215" t="s">
        <v>135</v>
      </c>
      <c r="AU152" s="215" t="s">
        <v>89</v>
      </c>
      <c r="AY152" s="18" t="s">
        <v>133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87</v>
      </c>
      <c r="BK152" s="216">
        <f>ROUND(I152*H152,2)</f>
        <v>0</v>
      </c>
      <c r="BL152" s="18" t="s">
        <v>140</v>
      </c>
      <c r="BM152" s="215" t="s">
        <v>164</v>
      </c>
    </row>
    <row r="153" spans="2:51" s="13" customFormat="1" ht="10.2">
      <c r="B153" s="217"/>
      <c r="C153" s="218"/>
      <c r="D153" s="219" t="s">
        <v>142</v>
      </c>
      <c r="E153" s="220" t="s">
        <v>1</v>
      </c>
      <c r="F153" s="221" t="s">
        <v>165</v>
      </c>
      <c r="G153" s="218"/>
      <c r="H153" s="220" t="s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142</v>
      </c>
      <c r="AU153" s="227" t="s">
        <v>89</v>
      </c>
      <c r="AV153" s="13" t="s">
        <v>87</v>
      </c>
      <c r="AW153" s="13" t="s">
        <v>34</v>
      </c>
      <c r="AX153" s="13" t="s">
        <v>79</v>
      </c>
      <c r="AY153" s="227" t="s">
        <v>133</v>
      </c>
    </row>
    <row r="154" spans="2:51" s="14" customFormat="1" ht="10.2">
      <c r="B154" s="228"/>
      <c r="C154" s="229"/>
      <c r="D154" s="219" t="s">
        <v>142</v>
      </c>
      <c r="E154" s="230" t="s">
        <v>1</v>
      </c>
      <c r="F154" s="231" t="s">
        <v>166</v>
      </c>
      <c r="G154" s="229"/>
      <c r="H154" s="232">
        <v>79.5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142</v>
      </c>
      <c r="AU154" s="238" t="s">
        <v>89</v>
      </c>
      <c r="AV154" s="14" t="s">
        <v>89</v>
      </c>
      <c r="AW154" s="14" t="s">
        <v>34</v>
      </c>
      <c r="AX154" s="14" t="s">
        <v>87</v>
      </c>
      <c r="AY154" s="238" t="s">
        <v>133</v>
      </c>
    </row>
    <row r="155" spans="1:65" s="2" customFormat="1" ht="16.5" customHeight="1">
      <c r="A155" s="35"/>
      <c r="B155" s="36"/>
      <c r="C155" s="204" t="s">
        <v>167</v>
      </c>
      <c r="D155" s="204" t="s">
        <v>135</v>
      </c>
      <c r="E155" s="205" t="s">
        <v>168</v>
      </c>
      <c r="F155" s="206" t="s">
        <v>169</v>
      </c>
      <c r="G155" s="207" t="s">
        <v>138</v>
      </c>
      <c r="H155" s="208">
        <v>165</v>
      </c>
      <c r="I155" s="209"/>
      <c r="J155" s="210">
        <f>ROUND(I155*H155,2)</f>
        <v>0</v>
      </c>
      <c r="K155" s="206" t="s">
        <v>139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140</v>
      </c>
      <c r="AT155" s="215" t="s">
        <v>135</v>
      </c>
      <c r="AU155" s="215" t="s">
        <v>89</v>
      </c>
      <c r="AY155" s="18" t="s">
        <v>133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140</v>
      </c>
      <c r="BM155" s="215" t="s">
        <v>170</v>
      </c>
    </row>
    <row r="156" spans="2:51" s="13" customFormat="1" ht="10.2">
      <c r="B156" s="217"/>
      <c r="C156" s="218"/>
      <c r="D156" s="219" t="s">
        <v>142</v>
      </c>
      <c r="E156" s="220" t="s">
        <v>1</v>
      </c>
      <c r="F156" s="221" t="s">
        <v>171</v>
      </c>
      <c r="G156" s="218"/>
      <c r="H156" s="220" t="s">
        <v>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142</v>
      </c>
      <c r="AU156" s="227" t="s">
        <v>89</v>
      </c>
      <c r="AV156" s="13" t="s">
        <v>87</v>
      </c>
      <c r="AW156" s="13" t="s">
        <v>34</v>
      </c>
      <c r="AX156" s="13" t="s">
        <v>79</v>
      </c>
      <c r="AY156" s="227" t="s">
        <v>133</v>
      </c>
    </row>
    <row r="157" spans="2:51" s="13" customFormat="1" ht="10.2">
      <c r="B157" s="217"/>
      <c r="C157" s="218"/>
      <c r="D157" s="219" t="s">
        <v>142</v>
      </c>
      <c r="E157" s="220" t="s">
        <v>1</v>
      </c>
      <c r="F157" s="221" t="s">
        <v>172</v>
      </c>
      <c r="G157" s="218"/>
      <c r="H157" s="220" t="s">
        <v>1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142</v>
      </c>
      <c r="AU157" s="227" t="s">
        <v>89</v>
      </c>
      <c r="AV157" s="13" t="s">
        <v>87</v>
      </c>
      <c r="AW157" s="13" t="s">
        <v>34</v>
      </c>
      <c r="AX157" s="13" t="s">
        <v>79</v>
      </c>
      <c r="AY157" s="227" t="s">
        <v>133</v>
      </c>
    </row>
    <row r="158" spans="2:51" s="14" customFormat="1" ht="10.2">
      <c r="B158" s="228"/>
      <c r="C158" s="229"/>
      <c r="D158" s="219" t="s">
        <v>142</v>
      </c>
      <c r="E158" s="230" t="s">
        <v>1</v>
      </c>
      <c r="F158" s="231" t="s">
        <v>173</v>
      </c>
      <c r="G158" s="229"/>
      <c r="H158" s="232">
        <v>165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142</v>
      </c>
      <c r="AU158" s="238" t="s">
        <v>89</v>
      </c>
      <c r="AV158" s="14" t="s">
        <v>89</v>
      </c>
      <c r="AW158" s="14" t="s">
        <v>34</v>
      </c>
      <c r="AX158" s="14" t="s">
        <v>87</v>
      </c>
      <c r="AY158" s="238" t="s">
        <v>133</v>
      </c>
    </row>
    <row r="159" spans="1:65" s="2" customFormat="1" ht="16.5" customHeight="1">
      <c r="A159" s="35"/>
      <c r="B159" s="36"/>
      <c r="C159" s="204" t="s">
        <v>174</v>
      </c>
      <c r="D159" s="204" t="s">
        <v>135</v>
      </c>
      <c r="E159" s="205" t="s">
        <v>175</v>
      </c>
      <c r="F159" s="206" t="s">
        <v>176</v>
      </c>
      <c r="G159" s="207" t="s">
        <v>138</v>
      </c>
      <c r="H159" s="208">
        <v>82.5</v>
      </c>
      <c r="I159" s="209"/>
      <c r="J159" s="210">
        <f>ROUND(I159*H159,2)</f>
        <v>0</v>
      </c>
      <c r="K159" s="206" t="s">
        <v>139</v>
      </c>
      <c r="L159" s="40"/>
      <c r="M159" s="211" t="s">
        <v>1</v>
      </c>
      <c r="N159" s="212" t="s">
        <v>44</v>
      </c>
      <c r="O159" s="7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140</v>
      </c>
      <c r="AT159" s="215" t="s">
        <v>135</v>
      </c>
      <c r="AU159" s="215" t="s">
        <v>89</v>
      </c>
      <c r="AY159" s="18" t="s">
        <v>133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87</v>
      </c>
      <c r="BK159" s="216">
        <f>ROUND(I159*H159,2)</f>
        <v>0</v>
      </c>
      <c r="BL159" s="18" t="s">
        <v>140</v>
      </c>
      <c r="BM159" s="215" t="s">
        <v>177</v>
      </c>
    </row>
    <row r="160" spans="2:51" s="13" customFormat="1" ht="10.2">
      <c r="B160" s="217"/>
      <c r="C160" s="218"/>
      <c r="D160" s="219" t="s">
        <v>142</v>
      </c>
      <c r="E160" s="220" t="s">
        <v>1</v>
      </c>
      <c r="F160" s="221" t="s">
        <v>152</v>
      </c>
      <c r="G160" s="218"/>
      <c r="H160" s="220" t="s">
        <v>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142</v>
      </c>
      <c r="AU160" s="227" t="s">
        <v>89</v>
      </c>
      <c r="AV160" s="13" t="s">
        <v>87</v>
      </c>
      <c r="AW160" s="13" t="s">
        <v>34</v>
      </c>
      <c r="AX160" s="13" t="s">
        <v>79</v>
      </c>
      <c r="AY160" s="227" t="s">
        <v>133</v>
      </c>
    </row>
    <row r="161" spans="2:51" s="14" customFormat="1" ht="10.2">
      <c r="B161" s="228"/>
      <c r="C161" s="229"/>
      <c r="D161" s="219" t="s">
        <v>142</v>
      </c>
      <c r="E161" s="230" t="s">
        <v>1</v>
      </c>
      <c r="F161" s="231" t="s">
        <v>178</v>
      </c>
      <c r="G161" s="229"/>
      <c r="H161" s="232">
        <v>82.5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142</v>
      </c>
      <c r="AU161" s="238" t="s">
        <v>89</v>
      </c>
      <c r="AV161" s="14" t="s">
        <v>89</v>
      </c>
      <c r="AW161" s="14" t="s">
        <v>34</v>
      </c>
      <c r="AX161" s="14" t="s">
        <v>87</v>
      </c>
      <c r="AY161" s="238" t="s">
        <v>133</v>
      </c>
    </row>
    <row r="162" spans="1:65" s="2" customFormat="1" ht="16.5" customHeight="1">
      <c r="A162" s="35"/>
      <c r="B162" s="36"/>
      <c r="C162" s="204" t="s">
        <v>179</v>
      </c>
      <c r="D162" s="204" t="s">
        <v>135</v>
      </c>
      <c r="E162" s="205" t="s">
        <v>180</v>
      </c>
      <c r="F162" s="206" t="s">
        <v>181</v>
      </c>
      <c r="G162" s="207" t="s">
        <v>182</v>
      </c>
      <c r="H162" s="208">
        <v>165</v>
      </c>
      <c r="I162" s="209"/>
      <c r="J162" s="210">
        <f>ROUND(I162*H162,2)</f>
        <v>0</v>
      </c>
      <c r="K162" s="206" t="s">
        <v>139</v>
      </c>
      <c r="L162" s="40"/>
      <c r="M162" s="211" t="s">
        <v>1</v>
      </c>
      <c r="N162" s="212" t="s">
        <v>44</v>
      </c>
      <c r="O162" s="72"/>
      <c r="P162" s="213">
        <f>O162*H162</f>
        <v>0</v>
      </c>
      <c r="Q162" s="213">
        <v>0.00084</v>
      </c>
      <c r="R162" s="213">
        <f>Q162*H162</f>
        <v>0.1386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140</v>
      </c>
      <c r="AT162" s="215" t="s">
        <v>135</v>
      </c>
      <c r="AU162" s="215" t="s">
        <v>89</v>
      </c>
      <c r="AY162" s="18" t="s">
        <v>133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87</v>
      </c>
      <c r="BK162" s="216">
        <f>ROUND(I162*H162,2)</f>
        <v>0</v>
      </c>
      <c r="BL162" s="18" t="s">
        <v>140</v>
      </c>
      <c r="BM162" s="215" t="s">
        <v>183</v>
      </c>
    </row>
    <row r="163" spans="2:51" s="13" customFormat="1" ht="10.2">
      <c r="B163" s="217"/>
      <c r="C163" s="218"/>
      <c r="D163" s="219" t="s">
        <v>142</v>
      </c>
      <c r="E163" s="220" t="s">
        <v>1</v>
      </c>
      <c r="F163" s="221" t="s">
        <v>171</v>
      </c>
      <c r="G163" s="218"/>
      <c r="H163" s="220" t="s">
        <v>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142</v>
      </c>
      <c r="AU163" s="227" t="s">
        <v>89</v>
      </c>
      <c r="AV163" s="13" t="s">
        <v>87</v>
      </c>
      <c r="AW163" s="13" t="s">
        <v>34</v>
      </c>
      <c r="AX163" s="13" t="s">
        <v>79</v>
      </c>
      <c r="AY163" s="227" t="s">
        <v>133</v>
      </c>
    </row>
    <row r="164" spans="2:51" s="13" customFormat="1" ht="10.2">
      <c r="B164" s="217"/>
      <c r="C164" s="218"/>
      <c r="D164" s="219" t="s">
        <v>142</v>
      </c>
      <c r="E164" s="220" t="s">
        <v>1</v>
      </c>
      <c r="F164" s="221" t="s">
        <v>184</v>
      </c>
      <c r="G164" s="218"/>
      <c r="H164" s="220" t="s">
        <v>1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142</v>
      </c>
      <c r="AU164" s="227" t="s">
        <v>89</v>
      </c>
      <c r="AV164" s="13" t="s">
        <v>87</v>
      </c>
      <c r="AW164" s="13" t="s">
        <v>34</v>
      </c>
      <c r="AX164" s="13" t="s">
        <v>79</v>
      </c>
      <c r="AY164" s="227" t="s">
        <v>133</v>
      </c>
    </row>
    <row r="165" spans="2:51" s="14" customFormat="1" ht="10.2">
      <c r="B165" s="228"/>
      <c r="C165" s="229"/>
      <c r="D165" s="219" t="s">
        <v>142</v>
      </c>
      <c r="E165" s="230" t="s">
        <v>1</v>
      </c>
      <c r="F165" s="231" t="s">
        <v>185</v>
      </c>
      <c r="G165" s="229"/>
      <c r="H165" s="232">
        <v>165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142</v>
      </c>
      <c r="AU165" s="238" t="s">
        <v>89</v>
      </c>
      <c r="AV165" s="14" t="s">
        <v>89</v>
      </c>
      <c r="AW165" s="14" t="s">
        <v>34</v>
      </c>
      <c r="AX165" s="14" t="s">
        <v>87</v>
      </c>
      <c r="AY165" s="238" t="s">
        <v>133</v>
      </c>
    </row>
    <row r="166" spans="1:65" s="2" customFormat="1" ht="16.5" customHeight="1">
      <c r="A166" s="35"/>
      <c r="B166" s="36"/>
      <c r="C166" s="204" t="s">
        <v>186</v>
      </c>
      <c r="D166" s="204" t="s">
        <v>135</v>
      </c>
      <c r="E166" s="205" t="s">
        <v>187</v>
      </c>
      <c r="F166" s="206" t="s">
        <v>188</v>
      </c>
      <c r="G166" s="207" t="s">
        <v>182</v>
      </c>
      <c r="H166" s="208">
        <v>165</v>
      </c>
      <c r="I166" s="209"/>
      <c r="J166" s="210">
        <f>ROUND(I166*H166,2)</f>
        <v>0</v>
      </c>
      <c r="K166" s="206" t="s">
        <v>139</v>
      </c>
      <c r="L166" s="40"/>
      <c r="M166" s="211" t="s">
        <v>1</v>
      </c>
      <c r="N166" s="212" t="s">
        <v>44</v>
      </c>
      <c r="O166" s="7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140</v>
      </c>
      <c r="AT166" s="215" t="s">
        <v>135</v>
      </c>
      <c r="AU166" s="215" t="s">
        <v>89</v>
      </c>
      <c r="AY166" s="18" t="s">
        <v>133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87</v>
      </c>
      <c r="BK166" s="216">
        <f>ROUND(I166*H166,2)</f>
        <v>0</v>
      </c>
      <c r="BL166" s="18" t="s">
        <v>140</v>
      </c>
      <c r="BM166" s="215" t="s">
        <v>189</v>
      </c>
    </row>
    <row r="167" spans="1:65" s="2" customFormat="1" ht="16.5" customHeight="1">
      <c r="A167" s="35"/>
      <c r="B167" s="36"/>
      <c r="C167" s="204" t="s">
        <v>190</v>
      </c>
      <c r="D167" s="204" t="s">
        <v>135</v>
      </c>
      <c r="E167" s="205" t="s">
        <v>191</v>
      </c>
      <c r="F167" s="206" t="s">
        <v>192</v>
      </c>
      <c r="G167" s="207" t="s">
        <v>138</v>
      </c>
      <c r="H167" s="208">
        <v>165</v>
      </c>
      <c r="I167" s="209"/>
      <c r="J167" s="210">
        <f>ROUND(I167*H167,2)</f>
        <v>0</v>
      </c>
      <c r="K167" s="206" t="s">
        <v>139</v>
      </c>
      <c r="L167" s="40"/>
      <c r="M167" s="211" t="s">
        <v>1</v>
      </c>
      <c r="N167" s="212" t="s">
        <v>44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140</v>
      </c>
      <c r="AT167" s="215" t="s">
        <v>135</v>
      </c>
      <c r="AU167" s="215" t="s">
        <v>89</v>
      </c>
      <c r="AY167" s="18" t="s">
        <v>133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87</v>
      </c>
      <c r="BK167" s="216">
        <f>ROUND(I167*H167,2)</f>
        <v>0</v>
      </c>
      <c r="BL167" s="18" t="s">
        <v>140</v>
      </c>
      <c r="BM167" s="215" t="s">
        <v>193</v>
      </c>
    </row>
    <row r="168" spans="2:51" s="13" customFormat="1" ht="10.2">
      <c r="B168" s="217"/>
      <c r="C168" s="218"/>
      <c r="D168" s="219" t="s">
        <v>142</v>
      </c>
      <c r="E168" s="220" t="s">
        <v>1</v>
      </c>
      <c r="F168" s="221" t="s">
        <v>194</v>
      </c>
      <c r="G168" s="218"/>
      <c r="H168" s="220" t="s">
        <v>1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142</v>
      </c>
      <c r="AU168" s="227" t="s">
        <v>89</v>
      </c>
      <c r="AV168" s="13" t="s">
        <v>87</v>
      </c>
      <c r="AW168" s="13" t="s">
        <v>34</v>
      </c>
      <c r="AX168" s="13" t="s">
        <v>79</v>
      </c>
      <c r="AY168" s="227" t="s">
        <v>133</v>
      </c>
    </row>
    <row r="169" spans="2:51" s="14" customFormat="1" ht="10.2">
      <c r="B169" s="228"/>
      <c r="C169" s="229"/>
      <c r="D169" s="219" t="s">
        <v>142</v>
      </c>
      <c r="E169" s="230" t="s">
        <v>1</v>
      </c>
      <c r="F169" s="231" t="s">
        <v>195</v>
      </c>
      <c r="G169" s="229"/>
      <c r="H169" s="232">
        <v>165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142</v>
      </c>
      <c r="AU169" s="238" t="s">
        <v>89</v>
      </c>
      <c r="AV169" s="14" t="s">
        <v>89</v>
      </c>
      <c r="AW169" s="14" t="s">
        <v>34</v>
      </c>
      <c r="AX169" s="14" t="s">
        <v>87</v>
      </c>
      <c r="AY169" s="238" t="s">
        <v>133</v>
      </c>
    </row>
    <row r="170" spans="1:65" s="2" customFormat="1" ht="16.5" customHeight="1">
      <c r="A170" s="35"/>
      <c r="B170" s="36"/>
      <c r="C170" s="204" t="s">
        <v>196</v>
      </c>
      <c r="D170" s="204" t="s">
        <v>135</v>
      </c>
      <c r="E170" s="205" t="s">
        <v>197</v>
      </c>
      <c r="F170" s="206" t="s">
        <v>198</v>
      </c>
      <c r="G170" s="207" t="s">
        <v>138</v>
      </c>
      <c r="H170" s="208">
        <v>50</v>
      </c>
      <c r="I170" s="209"/>
      <c r="J170" s="210">
        <f>ROUND(I170*H170,2)</f>
        <v>0</v>
      </c>
      <c r="K170" s="206" t="s">
        <v>139</v>
      </c>
      <c r="L170" s="40"/>
      <c r="M170" s="211" t="s">
        <v>1</v>
      </c>
      <c r="N170" s="212" t="s">
        <v>44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140</v>
      </c>
      <c r="AT170" s="215" t="s">
        <v>135</v>
      </c>
      <c r="AU170" s="215" t="s">
        <v>89</v>
      </c>
      <c r="AY170" s="18" t="s">
        <v>133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87</v>
      </c>
      <c r="BK170" s="216">
        <f>ROUND(I170*H170,2)</f>
        <v>0</v>
      </c>
      <c r="BL170" s="18" t="s">
        <v>140</v>
      </c>
      <c r="BM170" s="215" t="s">
        <v>199</v>
      </c>
    </row>
    <row r="171" spans="2:51" s="13" customFormat="1" ht="10.2">
      <c r="B171" s="217"/>
      <c r="C171" s="218"/>
      <c r="D171" s="219" t="s">
        <v>142</v>
      </c>
      <c r="E171" s="220" t="s">
        <v>1</v>
      </c>
      <c r="F171" s="221" t="s">
        <v>200</v>
      </c>
      <c r="G171" s="218"/>
      <c r="H171" s="220" t="s">
        <v>1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142</v>
      </c>
      <c r="AU171" s="227" t="s">
        <v>89</v>
      </c>
      <c r="AV171" s="13" t="s">
        <v>87</v>
      </c>
      <c r="AW171" s="13" t="s">
        <v>34</v>
      </c>
      <c r="AX171" s="13" t="s">
        <v>79</v>
      </c>
      <c r="AY171" s="227" t="s">
        <v>133</v>
      </c>
    </row>
    <row r="172" spans="2:51" s="14" customFormat="1" ht="10.2">
      <c r="B172" s="228"/>
      <c r="C172" s="229"/>
      <c r="D172" s="219" t="s">
        <v>142</v>
      </c>
      <c r="E172" s="230" t="s">
        <v>1</v>
      </c>
      <c r="F172" s="231" t="s">
        <v>201</v>
      </c>
      <c r="G172" s="229"/>
      <c r="H172" s="232">
        <v>50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142</v>
      </c>
      <c r="AU172" s="238" t="s">
        <v>89</v>
      </c>
      <c r="AV172" s="14" t="s">
        <v>89</v>
      </c>
      <c r="AW172" s="14" t="s">
        <v>34</v>
      </c>
      <c r="AX172" s="14" t="s">
        <v>87</v>
      </c>
      <c r="AY172" s="238" t="s">
        <v>133</v>
      </c>
    </row>
    <row r="173" spans="1:65" s="2" customFormat="1" ht="16.5" customHeight="1">
      <c r="A173" s="35"/>
      <c r="B173" s="36"/>
      <c r="C173" s="250" t="s">
        <v>202</v>
      </c>
      <c r="D173" s="250" t="s">
        <v>203</v>
      </c>
      <c r="E173" s="251" t="s">
        <v>204</v>
      </c>
      <c r="F173" s="252" t="s">
        <v>205</v>
      </c>
      <c r="G173" s="253" t="s">
        <v>206</v>
      </c>
      <c r="H173" s="254">
        <v>84</v>
      </c>
      <c r="I173" s="255"/>
      <c r="J173" s="256">
        <f>ROUND(I173*H173,2)</f>
        <v>0</v>
      </c>
      <c r="K173" s="252" t="s">
        <v>139</v>
      </c>
      <c r="L173" s="257"/>
      <c r="M173" s="258" t="s">
        <v>1</v>
      </c>
      <c r="N173" s="259" t="s">
        <v>44</v>
      </c>
      <c r="O173" s="7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186</v>
      </c>
      <c r="AT173" s="215" t="s">
        <v>203</v>
      </c>
      <c r="AU173" s="215" t="s">
        <v>89</v>
      </c>
      <c r="AY173" s="18" t="s">
        <v>133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87</v>
      </c>
      <c r="BK173" s="216">
        <f>ROUND(I173*H173,2)</f>
        <v>0</v>
      </c>
      <c r="BL173" s="18" t="s">
        <v>140</v>
      </c>
      <c r="BM173" s="215" t="s">
        <v>207</v>
      </c>
    </row>
    <row r="174" spans="2:51" s="13" customFormat="1" ht="10.2">
      <c r="B174" s="217"/>
      <c r="C174" s="218"/>
      <c r="D174" s="219" t="s">
        <v>142</v>
      </c>
      <c r="E174" s="220" t="s">
        <v>1</v>
      </c>
      <c r="F174" s="221" t="s">
        <v>208</v>
      </c>
      <c r="G174" s="218"/>
      <c r="H174" s="220" t="s">
        <v>1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142</v>
      </c>
      <c r="AU174" s="227" t="s">
        <v>89</v>
      </c>
      <c r="AV174" s="13" t="s">
        <v>87</v>
      </c>
      <c r="AW174" s="13" t="s">
        <v>34</v>
      </c>
      <c r="AX174" s="13" t="s">
        <v>79</v>
      </c>
      <c r="AY174" s="227" t="s">
        <v>133</v>
      </c>
    </row>
    <row r="175" spans="2:51" s="13" customFormat="1" ht="10.2">
      <c r="B175" s="217"/>
      <c r="C175" s="218"/>
      <c r="D175" s="219" t="s">
        <v>142</v>
      </c>
      <c r="E175" s="220" t="s">
        <v>1</v>
      </c>
      <c r="F175" s="221" t="s">
        <v>209</v>
      </c>
      <c r="G175" s="218"/>
      <c r="H175" s="220" t="s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142</v>
      </c>
      <c r="AU175" s="227" t="s">
        <v>89</v>
      </c>
      <c r="AV175" s="13" t="s">
        <v>87</v>
      </c>
      <c r="AW175" s="13" t="s">
        <v>34</v>
      </c>
      <c r="AX175" s="13" t="s">
        <v>79</v>
      </c>
      <c r="AY175" s="227" t="s">
        <v>133</v>
      </c>
    </row>
    <row r="176" spans="2:51" s="14" customFormat="1" ht="10.2">
      <c r="B176" s="228"/>
      <c r="C176" s="229"/>
      <c r="D176" s="219" t="s">
        <v>142</v>
      </c>
      <c r="E176" s="230" t="s">
        <v>1</v>
      </c>
      <c r="F176" s="231" t="s">
        <v>210</v>
      </c>
      <c r="G176" s="229"/>
      <c r="H176" s="232">
        <v>84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142</v>
      </c>
      <c r="AU176" s="238" t="s">
        <v>89</v>
      </c>
      <c r="AV176" s="14" t="s">
        <v>89</v>
      </c>
      <c r="AW176" s="14" t="s">
        <v>34</v>
      </c>
      <c r="AX176" s="14" t="s">
        <v>87</v>
      </c>
      <c r="AY176" s="238" t="s">
        <v>133</v>
      </c>
    </row>
    <row r="177" spans="1:65" s="2" customFormat="1" ht="16.5" customHeight="1">
      <c r="A177" s="35"/>
      <c r="B177" s="36"/>
      <c r="C177" s="204" t="s">
        <v>211</v>
      </c>
      <c r="D177" s="204" t="s">
        <v>135</v>
      </c>
      <c r="E177" s="205" t="s">
        <v>212</v>
      </c>
      <c r="F177" s="206" t="s">
        <v>213</v>
      </c>
      <c r="G177" s="207" t="s">
        <v>138</v>
      </c>
      <c r="H177" s="208">
        <v>871</v>
      </c>
      <c r="I177" s="209"/>
      <c r="J177" s="210">
        <f>ROUND(I177*H177,2)</f>
        <v>0</v>
      </c>
      <c r="K177" s="206" t="s">
        <v>139</v>
      </c>
      <c r="L177" s="40"/>
      <c r="M177" s="211" t="s">
        <v>1</v>
      </c>
      <c r="N177" s="212" t="s">
        <v>44</v>
      </c>
      <c r="O177" s="7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140</v>
      </c>
      <c r="AT177" s="215" t="s">
        <v>135</v>
      </c>
      <c r="AU177" s="215" t="s">
        <v>89</v>
      </c>
      <c r="AY177" s="18" t="s">
        <v>133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87</v>
      </c>
      <c r="BK177" s="216">
        <f>ROUND(I177*H177,2)</f>
        <v>0</v>
      </c>
      <c r="BL177" s="18" t="s">
        <v>140</v>
      </c>
      <c r="BM177" s="215" t="s">
        <v>214</v>
      </c>
    </row>
    <row r="178" spans="2:51" s="13" customFormat="1" ht="10.2">
      <c r="B178" s="217"/>
      <c r="C178" s="218"/>
      <c r="D178" s="219" t="s">
        <v>142</v>
      </c>
      <c r="E178" s="220" t="s">
        <v>1</v>
      </c>
      <c r="F178" s="221" t="s">
        <v>215</v>
      </c>
      <c r="G178" s="218"/>
      <c r="H178" s="220" t="s">
        <v>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142</v>
      </c>
      <c r="AU178" s="227" t="s">
        <v>89</v>
      </c>
      <c r="AV178" s="13" t="s">
        <v>87</v>
      </c>
      <c r="AW178" s="13" t="s">
        <v>34</v>
      </c>
      <c r="AX178" s="13" t="s">
        <v>79</v>
      </c>
      <c r="AY178" s="227" t="s">
        <v>133</v>
      </c>
    </row>
    <row r="179" spans="2:51" s="13" customFormat="1" ht="10.2">
      <c r="B179" s="217"/>
      <c r="C179" s="218"/>
      <c r="D179" s="219" t="s">
        <v>142</v>
      </c>
      <c r="E179" s="220" t="s">
        <v>1</v>
      </c>
      <c r="F179" s="221" t="s">
        <v>216</v>
      </c>
      <c r="G179" s="218"/>
      <c r="H179" s="220" t="s">
        <v>1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142</v>
      </c>
      <c r="AU179" s="227" t="s">
        <v>89</v>
      </c>
      <c r="AV179" s="13" t="s">
        <v>87</v>
      </c>
      <c r="AW179" s="13" t="s">
        <v>34</v>
      </c>
      <c r="AX179" s="13" t="s">
        <v>79</v>
      </c>
      <c r="AY179" s="227" t="s">
        <v>133</v>
      </c>
    </row>
    <row r="180" spans="2:51" s="13" customFormat="1" ht="10.2">
      <c r="B180" s="217"/>
      <c r="C180" s="218"/>
      <c r="D180" s="219" t="s">
        <v>142</v>
      </c>
      <c r="E180" s="220" t="s">
        <v>1</v>
      </c>
      <c r="F180" s="221" t="s">
        <v>217</v>
      </c>
      <c r="G180" s="218"/>
      <c r="H180" s="220" t="s">
        <v>1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142</v>
      </c>
      <c r="AU180" s="227" t="s">
        <v>89</v>
      </c>
      <c r="AV180" s="13" t="s">
        <v>87</v>
      </c>
      <c r="AW180" s="13" t="s">
        <v>34</v>
      </c>
      <c r="AX180" s="13" t="s">
        <v>79</v>
      </c>
      <c r="AY180" s="227" t="s">
        <v>133</v>
      </c>
    </row>
    <row r="181" spans="2:51" s="14" customFormat="1" ht="10.2">
      <c r="B181" s="228"/>
      <c r="C181" s="229"/>
      <c r="D181" s="219" t="s">
        <v>142</v>
      </c>
      <c r="E181" s="230" t="s">
        <v>1</v>
      </c>
      <c r="F181" s="231" t="s">
        <v>218</v>
      </c>
      <c r="G181" s="229"/>
      <c r="H181" s="232">
        <v>148.5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142</v>
      </c>
      <c r="AU181" s="238" t="s">
        <v>89</v>
      </c>
      <c r="AV181" s="14" t="s">
        <v>89</v>
      </c>
      <c r="AW181" s="14" t="s">
        <v>34</v>
      </c>
      <c r="AX181" s="14" t="s">
        <v>79</v>
      </c>
      <c r="AY181" s="238" t="s">
        <v>133</v>
      </c>
    </row>
    <row r="182" spans="2:51" s="13" customFormat="1" ht="10.2">
      <c r="B182" s="217"/>
      <c r="C182" s="218"/>
      <c r="D182" s="219" t="s">
        <v>142</v>
      </c>
      <c r="E182" s="220" t="s">
        <v>1</v>
      </c>
      <c r="F182" s="221" t="s">
        <v>219</v>
      </c>
      <c r="G182" s="218"/>
      <c r="H182" s="220" t="s">
        <v>1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142</v>
      </c>
      <c r="AU182" s="227" t="s">
        <v>89</v>
      </c>
      <c r="AV182" s="13" t="s">
        <v>87</v>
      </c>
      <c r="AW182" s="13" t="s">
        <v>34</v>
      </c>
      <c r="AX182" s="13" t="s">
        <v>79</v>
      </c>
      <c r="AY182" s="227" t="s">
        <v>133</v>
      </c>
    </row>
    <row r="183" spans="2:51" s="14" customFormat="1" ht="10.2">
      <c r="B183" s="228"/>
      <c r="C183" s="229"/>
      <c r="D183" s="219" t="s">
        <v>142</v>
      </c>
      <c r="E183" s="230" t="s">
        <v>1</v>
      </c>
      <c r="F183" s="231" t="s">
        <v>220</v>
      </c>
      <c r="G183" s="229"/>
      <c r="H183" s="232">
        <v>48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142</v>
      </c>
      <c r="AU183" s="238" t="s">
        <v>89</v>
      </c>
      <c r="AV183" s="14" t="s">
        <v>89</v>
      </c>
      <c r="AW183" s="14" t="s">
        <v>34</v>
      </c>
      <c r="AX183" s="14" t="s">
        <v>79</v>
      </c>
      <c r="AY183" s="238" t="s">
        <v>133</v>
      </c>
    </row>
    <row r="184" spans="2:51" s="13" customFormat="1" ht="10.2">
      <c r="B184" s="217"/>
      <c r="C184" s="218"/>
      <c r="D184" s="219" t="s">
        <v>142</v>
      </c>
      <c r="E184" s="220" t="s">
        <v>1</v>
      </c>
      <c r="F184" s="221" t="s">
        <v>221</v>
      </c>
      <c r="G184" s="218"/>
      <c r="H184" s="220" t="s">
        <v>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142</v>
      </c>
      <c r="AU184" s="227" t="s">
        <v>89</v>
      </c>
      <c r="AV184" s="13" t="s">
        <v>87</v>
      </c>
      <c r="AW184" s="13" t="s">
        <v>34</v>
      </c>
      <c r="AX184" s="13" t="s">
        <v>79</v>
      </c>
      <c r="AY184" s="227" t="s">
        <v>133</v>
      </c>
    </row>
    <row r="185" spans="2:51" s="13" customFormat="1" ht="10.2">
      <c r="B185" s="217"/>
      <c r="C185" s="218"/>
      <c r="D185" s="219" t="s">
        <v>142</v>
      </c>
      <c r="E185" s="220" t="s">
        <v>1</v>
      </c>
      <c r="F185" s="221" t="s">
        <v>222</v>
      </c>
      <c r="G185" s="218"/>
      <c r="H185" s="220" t="s">
        <v>1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142</v>
      </c>
      <c r="AU185" s="227" t="s">
        <v>89</v>
      </c>
      <c r="AV185" s="13" t="s">
        <v>87</v>
      </c>
      <c r="AW185" s="13" t="s">
        <v>34</v>
      </c>
      <c r="AX185" s="13" t="s">
        <v>79</v>
      </c>
      <c r="AY185" s="227" t="s">
        <v>133</v>
      </c>
    </row>
    <row r="186" spans="2:51" s="14" customFormat="1" ht="10.2">
      <c r="B186" s="228"/>
      <c r="C186" s="229"/>
      <c r="D186" s="219" t="s">
        <v>142</v>
      </c>
      <c r="E186" s="230" t="s">
        <v>1</v>
      </c>
      <c r="F186" s="231" t="s">
        <v>223</v>
      </c>
      <c r="G186" s="229"/>
      <c r="H186" s="232">
        <v>28.5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142</v>
      </c>
      <c r="AU186" s="238" t="s">
        <v>89</v>
      </c>
      <c r="AV186" s="14" t="s">
        <v>89</v>
      </c>
      <c r="AW186" s="14" t="s">
        <v>34</v>
      </c>
      <c r="AX186" s="14" t="s">
        <v>79</v>
      </c>
      <c r="AY186" s="238" t="s">
        <v>133</v>
      </c>
    </row>
    <row r="187" spans="2:51" s="13" customFormat="1" ht="10.2">
      <c r="B187" s="217"/>
      <c r="C187" s="218"/>
      <c r="D187" s="219" t="s">
        <v>142</v>
      </c>
      <c r="E187" s="220" t="s">
        <v>1</v>
      </c>
      <c r="F187" s="221" t="s">
        <v>224</v>
      </c>
      <c r="G187" s="218"/>
      <c r="H187" s="220" t="s">
        <v>1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142</v>
      </c>
      <c r="AU187" s="227" t="s">
        <v>89</v>
      </c>
      <c r="AV187" s="13" t="s">
        <v>87</v>
      </c>
      <c r="AW187" s="13" t="s">
        <v>34</v>
      </c>
      <c r="AX187" s="13" t="s">
        <v>79</v>
      </c>
      <c r="AY187" s="227" t="s">
        <v>133</v>
      </c>
    </row>
    <row r="188" spans="2:51" s="14" customFormat="1" ht="10.2">
      <c r="B188" s="228"/>
      <c r="C188" s="229"/>
      <c r="D188" s="219" t="s">
        <v>142</v>
      </c>
      <c r="E188" s="230" t="s">
        <v>1</v>
      </c>
      <c r="F188" s="231" t="s">
        <v>225</v>
      </c>
      <c r="G188" s="229"/>
      <c r="H188" s="232">
        <v>131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142</v>
      </c>
      <c r="AU188" s="238" t="s">
        <v>89</v>
      </c>
      <c r="AV188" s="14" t="s">
        <v>89</v>
      </c>
      <c r="AW188" s="14" t="s">
        <v>34</v>
      </c>
      <c r="AX188" s="14" t="s">
        <v>79</v>
      </c>
      <c r="AY188" s="238" t="s">
        <v>133</v>
      </c>
    </row>
    <row r="189" spans="2:51" s="13" customFormat="1" ht="10.2">
      <c r="B189" s="217"/>
      <c r="C189" s="218"/>
      <c r="D189" s="219" t="s">
        <v>142</v>
      </c>
      <c r="E189" s="220" t="s">
        <v>1</v>
      </c>
      <c r="F189" s="221" t="s">
        <v>226</v>
      </c>
      <c r="G189" s="218"/>
      <c r="H189" s="220" t="s">
        <v>1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142</v>
      </c>
      <c r="AU189" s="227" t="s">
        <v>89</v>
      </c>
      <c r="AV189" s="13" t="s">
        <v>87</v>
      </c>
      <c r="AW189" s="13" t="s">
        <v>34</v>
      </c>
      <c r="AX189" s="13" t="s">
        <v>79</v>
      </c>
      <c r="AY189" s="227" t="s">
        <v>133</v>
      </c>
    </row>
    <row r="190" spans="2:51" s="14" customFormat="1" ht="10.2">
      <c r="B190" s="228"/>
      <c r="C190" s="229"/>
      <c r="D190" s="219" t="s">
        <v>142</v>
      </c>
      <c r="E190" s="230" t="s">
        <v>1</v>
      </c>
      <c r="F190" s="231" t="s">
        <v>227</v>
      </c>
      <c r="G190" s="229"/>
      <c r="H190" s="232">
        <v>85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142</v>
      </c>
      <c r="AU190" s="238" t="s">
        <v>89</v>
      </c>
      <c r="AV190" s="14" t="s">
        <v>89</v>
      </c>
      <c r="AW190" s="14" t="s">
        <v>34</v>
      </c>
      <c r="AX190" s="14" t="s">
        <v>79</v>
      </c>
      <c r="AY190" s="238" t="s">
        <v>133</v>
      </c>
    </row>
    <row r="191" spans="2:51" s="13" customFormat="1" ht="10.2">
      <c r="B191" s="217"/>
      <c r="C191" s="218"/>
      <c r="D191" s="219" t="s">
        <v>142</v>
      </c>
      <c r="E191" s="220" t="s">
        <v>1</v>
      </c>
      <c r="F191" s="221" t="s">
        <v>228</v>
      </c>
      <c r="G191" s="218"/>
      <c r="H191" s="220" t="s">
        <v>1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142</v>
      </c>
      <c r="AU191" s="227" t="s">
        <v>89</v>
      </c>
      <c r="AV191" s="13" t="s">
        <v>87</v>
      </c>
      <c r="AW191" s="13" t="s">
        <v>34</v>
      </c>
      <c r="AX191" s="13" t="s">
        <v>79</v>
      </c>
      <c r="AY191" s="227" t="s">
        <v>133</v>
      </c>
    </row>
    <row r="192" spans="2:51" s="14" customFormat="1" ht="10.2">
      <c r="B192" s="228"/>
      <c r="C192" s="229"/>
      <c r="D192" s="219" t="s">
        <v>142</v>
      </c>
      <c r="E192" s="230" t="s">
        <v>1</v>
      </c>
      <c r="F192" s="231" t="s">
        <v>229</v>
      </c>
      <c r="G192" s="229"/>
      <c r="H192" s="232">
        <v>430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142</v>
      </c>
      <c r="AU192" s="238" t="s">
        <v>89</v>
      </c>
      <c r="AV192" s="14" t="s">
        <v>89</v>
      </c>
      <c r="AW192" s="14" t="s">
        <v>34</v>
      </c>
      <c r="AX192" s="14" t="s">
        <v>79</v>
      </c>
      <c r="AY192" s="238" t="s">
        <v>133</v>
      </c>
    </row>
    <row r="193" spans="2:51" s="15" customFormat="1" ht="10.2">
      <c r="B193" s="239"/>
      <c r="C193" s="240"/>
      <c r="D193" s="219" t="s">
        <v>142</v>
      </c>
      <c r="E193" s="241" t="s">
        <v>1</v>
      </c>
      <c r="F193" s="242" t="s">
        <v>148</v>
      </c>
      <c r="G193" s="240"/>
      <c r="H193" s="243">
        <v>871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142</v>
      </c>
      <c r="AU193" s="249" t="s">
        <v>89</v>
      </c>
      <c r="AV193" s="15" t="s">
        <v>140</v>
      </c>
      <c r="AW193" s="15" t="s">
        <v>34</v>
      </c>
      <c r="AX193" s="15" t="s">
        <v>87</v>
      </c>
      <c r="AY193" s="249" t="s">
        <v>133</v>
      </c>
    </row>
    <row r="194" spans="1:65" s="2" customFormat="1" ht="16.5" customHeight="1">
      <c r="A194" s="35"/>
      <c r="B194" s="36"/>
      <c r="C194" s="204" t="s">
        <v>230</v>
      </c>
      <c r="D194" s="204" t="s">
        <v>135</v>
      </c>
      <c r="E194" s="205" t="s">
        <v>231</v>
      </c>
      <c r="F194" s="206" t="s">
        <v>232</v>
      </c>
      <c r="G194" s="207" t="s">
        <v>138</v>
      </c>
      <c r="H194" s="208">
        <v>3134</v>
      </c>
      <c r="I194" s="209"/>
      <c r="J194" s="210">
        <f>ROUND(I194*H194,2)</f>
        <v>0</v>
      </c>
      <c r="K194" s="206" t="s">
        <v>139</v>
      </c>
      <c r="L194" s="40"/>
      <c r="M194" s="211" t="s">
        <v>1</v>
      </c>
      <c r="N194" s="212" t="s">
        <v>44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140</v>
      </c>
      <c r="AT194" s="215" t="s">
        <v>135</v>
      </c>
      <c r="AU194" s="215" t="s">
        <v>89</v>
      </c>
      <c r="AY194" s="18" t="s">
        <v>133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87</v>
      </c>
      <c r="BK194" s="216">
        <f>ROUND(I194*H194,2)</f>
        <v>0</v>
      </c>
      <c r="BL194" s="18" t="s">
        <v>140</v>
      </c>
      <c r="BM194" s="215" t="s">
        <v>233</v>
      </c>
    </row>
    <row r="195" spans="2:51" s="13" customFormat="1" ht="10.2">
      <c r="B195" s="217"/>
      <c r="C195" s="218"/>
      <c r="D195" s="219" t="s">
        <v>142</v>
      </c>
      <c r="E195" s="220" t="s">
        <v>1</v>
      </c>
      <c r="F195" s="221" t="s">
        <v>234</v>
      </c>
      <c r="G195" s="218"/>
      <c r="H195" s="220" t="s">
        <v>1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142</v>
      </c>
      <c r="AU195" s="227" t="s">
        <v>89</v>
      </c>
      <c r="AV195" s="13" t="s">
        <v>87</v>
      </c>
      <c r="AW195" s="13" t="s">
        <v>34</v>
      </c>
      <c r="AX195" s="13" t="s">
        <v>79</v>
      </c>
      <c r="AY195" s="227" t="s">
        <v>133</v>
      </c>
    </row>
    <row r="196" spans="2:51" s="13" customFormat="1" ht="10.2">
      <c r="B196" s="217"/>
      <c r="C196" s="218"/>
      <c r="D196" s="219" t="s">
        <v>142</v>
      </c>
      <c r="E196" s="220" t="s">
        <v>1</v>
      </c>
      <c r="F196" s="221" t="s">
        <v>235</v>
      </c>
      <c r="G196" s="218"/>
      <c r="H196" s="220" t="s">
        <v>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142</v>
      </c>
      <c r="AU196" s="227" t="s">
        <v>89</v>
      </c>
      <c r="AV196" s="13" t="s">
        <v>87</v>
      </c>
      <c r="AW196" s="13" t="s">
        <v>34</v>
      </c>
      <c r="AX196" s="13" t="s">
        <v>79</v>
      </c>
      <c r="AY196" s="227" t="s">
        <v>133</v>
      </c>
    </row>
    <row r="197" spans="2:51" s="14" customFormat="1" ht="10.2">
      <c r="B197" s="228"/>
      <c r="C197" s="229"/>
      <c r="D197" s="219" t="s">
        <v>142</v>
      </c>
      <c r="E197" s="230" t="s">
        <v>1</v>
      </c>
      <c r="F197" s="231" t="s">
        <v>236</v>
      </c>
      <c r="G197" s="229"/>
      <c r="H197" s="232">
        <v>3134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142</v>
      </c>
      <c r="AU197" s="238" t="s">
        <v>89</v>
      </c>
      <c r="AV197" s="14" t="s">
        <v>89</v>
      </c>
      <c r="AW197" s="14" t="s">
        <v>34</v>
      </c>
      <c r="AX197" s="14" t="s">
        <v>87</v>
      </c>
      <c r="AY197" s="238" t="s">
        <v>133</v>
      </c>
    </row>
    <row r="198" spans="1:65" s="2" customFormat="1" ht="16.5" customHeight="1">
      <c r="A198" s="35"/>
      <c r="B198" s="36"/>
      <c r="C198" s="204" t="s">
        <v>237</v>
      </c>
      <c r="D198" s="204" t="s">
        <v>135</v>
      </c>
      <c r="E198" s="205" t="s">
        <v>238</v>
      </c>
      <c r="F198" s="206" t="s">
        <v>239</v>
      </c>
      <c r="G198" s="207" t="s">
        <v>138</v>
      </c>
      <c r="H198" s="208">
        <v>15670</v>
      </c>
      <c r="I198" s="209"/>
      <c r="J198" s="210">
        <f>ROUND(I198*H198,2)</f>
        <v>0</v>
      </c>
      <c r="K198" s="206" t="s">
        <v>139</v>
      </c>
      <c r="L198" s="40"/>
      <c r="M198" s="211" t="s">
        <v>1</v>
      </c>
      <c r="N198" s="212" t="s">
        <v>44</v>
      </c>
      <c r="O198" s="7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140</v>
      </c>
      <c r="AT198" s="215" t="s">
        <v>135</v>
      </c>
      <c r="AU198" s="215" t="s">
        <v>89</v>
      </c>
      <c r="AY198" s="18" t="s">
        <v>133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87</v>
      </c>
      <c r="BK198" s="216">
        <f>ROUND(I198*H198,2)</f>
        <v>0</v>
      </c>
      <c r="BL198" s="18" t="s">
        <v>140</v>
      </c>
      <c r="BM198" s="215" t="s">
        <v>240</v>
      </c>
    </row>
    <row r="199" spans="2:51" s="13" customFormat="1" ht="10.2">
      <c r="B199" s="217"/>
      <c r="C199" s="218"/>
      <c r="D199" s="219" t="s">
        <v>142</v>
      </c>
      <c r="E199" s="220" t="s">
        <v>1</v>
      </c>
      <c r="F199" s="221" t="s">
        <v>241</v>
      </c>
      <c r="G199" s="218"/>
      <c r="H199" s="220" t="s">
        <v>1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142</v>
      </c>
      <c r="AU199" s="227" t="s">
        <v>89</v>
      </c>
      <c r="AV199" s="13" t="s">
        <v>87</v>
      </c>
      <c r="AW199" s="13" t="s">
        <v>34</v>
      </c>
      <c r="AX199" s="13" t="s">
        <v>79</v>
      </c>
      <c r="AY199" s="227" t="s">
        <v>133</v>
      </c>
    </row>
    <row r="200" spans="2:51" s="14" customFormat="1" ht="10.2">
      <c r="B200" s="228"/>
      <c r="C200" s="229"/>
      <c r="D200" s="219" t="s">
        <v>142</v>
      </c>
      <c r="E200" s="230" t="s">
        <v>1</v>
      </c>
      <c r="F200" s="231" t="s">
        <v>242</v>
      </c>
      <c r="G200" s="229"/>
      <c r="H200" s="232">
        <v>15670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142</v>
      </c>
      <c r="AU200" s="238" t="s">
        <v>89</v>
      </c>
      <c r="AV200" s="14" t="s">
        <v>89</v>
      </c>
      <c r="AW200" s="14" t="s">
        <v>34</v>
      </c>
      <c r="AX200" s="14" t="s">
        <v>87</v>
      </c>
      <c r="AY200" s="238" t="s">
        <v>133</v>
      </c>
    </row>
    <row r="201" spans="1:65" s="2" customFormat="1" ht="16.5" customHeight="1">
      <c r="A201" s="35"/>
      <c r="B201" s="36"/>
      <c r="C201" s="204" t="s">
        <v>8</v>
      </c>
      <c r="D201" s="204" t="s">
        <v>135</v>
      </c>
      <c r="E201" s="205" t="s">
        <v>243</v>
      </c>
      <c r="F201" s="206" t="s">
        <v>244</v>
      </c>
      <c r="G201" s="207" t="s">
        <v>138</v>
      </c>
      <c r="H201" s="208">
        <v>3134</v>
      </c>
      <c r="I201" s="209"/>
      <c r="J201" s="210">
        <f>ROUND(I201*H201,2)</f>
        <v>0</v>
      </c>
      <c r="K201" s="206" t="s">
        <v>139</v>
      </c>
      <c r="L201" s="40"/>
      <c r="M201" s="211" t="s">
        <v>1</v>
      </c>
      <c r="N201" s="212" t="s">
        <v>44</v>
      </c>
      <c r="O201" s="7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5" t="s">
        <v>140</v>
      </c>
      <c r="AT201" s="215" t="s">
        <v>135</v>
      </c>
      <c r="AU201" s="215" t="s">
        <v>89</v>
      </c>
      <c r="AY201" s="18" t="s">
        <v>133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8" t="s">
        <v>87</v>
      </c>
      <c r="BK201" s="216">
        <f>ROUND(I201*H201,2)</f>
        <v>0</v>
      </c>
      <c r="BL201" s="18" t="s">
        <v>140</v>
      </c>
      <c r="BM201" s="215" t="s">
        <v>245</v>
      </c>
    </row>
    <row r="202" spans="1:65" s="2" customFormat="1" ht="16.5" customHeight="1">
      <c r="A202" s="35"/>
      <c r="B202" s="36"/>
      <c r="C202" s="204" t="s">
        <v>246</v>
      </c>
      <c r="D202" s="204" t="s">
        <v>135</v>
      </c>
      <c r="E202" s="205" t="s">
        <v>247</v>
      </c>
      <c r="F202" s="206" t="s">
        <v>248</v>
      </c>
      <c r="G202" s="207" t="s">
        <v>206</v>
      </c>
      <c r="H202" s="208">
        <v>4701</v>
      </c>
      <c r="I202" s="209"/>
      <c r="J202" s="210">
        <f>ROUND(I202*H202,2)</f>
        <v>0</v>
      </c>
      <c r="K202" s="206" t="s">
        <v>1</v>
      </c>
      <c r="L202" s="40"/>
      <c r="M202" s="211" t="s">
        <v>1</v>
      </c>
      <c r="N202" s="212" t="s">
        <v>44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140</v>
      </c>
      <c r="AT202" s="215" t="s">
        <v>135</v>
      </c>
      <c r="AU202" s="215" t="s">
        <v>89</v>
      </c>
      <c r="AY202" s="18" t="s">
        <v>133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87</v>
      </c>
      <c r="BK202" s="216">
        <f>ROUND(I202*H202,2)</f>
        <v>0</v>
      </c>
      <c r="BL202" s="18" t="s">
        <v>140</v>
      </c>
      <c r="BM202" s="215" t="s">
        <v>249</v>
      </c>
    </row>
    <row r="203" spans="2:51" s="14" customFormat="1" ht="10.2">
      <c r="B203" s="228"/>
      <c r="C203" s="229"/>
      <c r="D203" s="219" t="s">
        <v>142</v>
      </c>
      <c r="E203" s="230" t="s">
        <v>1</v>
      </c>
      <c r="F203" s="231" t="s">
        <v>250</v>
      </c>
      <c r="G203" s="229"/>
      <c r="H203" s="232">
        <v>4701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142</v>
      </c>
      <c r="AU203" s="238" t="s">
        <v>89</v>
      </c>
      <c r="AV203" s="14" t="s">
        <v>89</v>
      </c>
      <c r="AW203" s="14" t="s">
        <v>34</v>
      </c>
      <c r="AX203" s="14" t="s">
        <v>87</v>
      </c>
      <c r="AY203" s="238" t="s">
        <v>133</v>
      </c>
    </row>
    <row r="204" spans="1:65" s="2" customFormat="1" ht="16.5" customHeight="1">
      <c r="A204" s="35"/>
      <c r="B204" s="36"/>
      <c r="C204" s="204" t="s">
        <v>251</v>
      </c>
      <c r="D204" s="204" t="s">
        <v>135</v>
      </c>
      <c r="E204" s="205" t="s">
        <v>252</v>
      </c>
      <c r="F204" s="206" t="s">
        <v>253</v>
      </c>
      <c r="G204" s="207" t="s">
        <v>138</v>
      </c>
      <c r="H204" s="208">
        <v>98.5</v>
      </c>
      <c r="I204" s="209"/>
      <c r="J204" s="210">
        <f>ROUND(I204*H204,2)</f>
        <v>0</v>
      </c>
      <c r="K204" s="206" t="s">
        <v>139</v>
      </c>
      <c r="L204" s="40"/>
      <c r="M204" s="211" t="s">
        <v>1</v>
      </c>
      <c r="N204" s="212" t="s">
        <v>44</v>
      </c>
      <c r="O204" s="72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140</v>
      </c>
      <c r="AT204" s="215" t="s">
        <v>135</v>
      </c>
      <c r="AU204" s="215" t="s">
        <v>89</v>
      </c>
      <c r="AY204" s="18" t="s">
        <v>133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87</v>
      </c>
      <c r="BK204" s="216">
        <f>ROUND(I204*H204,2)</f>
        <v>0</v>
      </c>
      <c r="BL204" s="18" t="s">
        <v>140</v>
      </c>
      <c r="BM204" s="215" t="s">
        <v>254</v>
      </c>
    </row>
    <row r="205" spans="2:51" s="13" customFormat="1" ht="10.2">
      <c r="B205" s="217"/>
      <c r="C205" s="218"/>
      <c r="D205" s="219" t="s">
        <v>142</v>
      </c>
      <c r="E205" s="220" t="s">
        <v>1</v>
      </c>
      <c r="F205" s="221" t="s">
        <v>255</v>
      </c>
      <c r="G205" s="218"/>
      <c r="H205" s="220" t="s">
        <v>1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142</v>
      </c>
      <c r="AU205" s="227" t="s">
        <v>89</v>
      </c>
      <c r="AV205" s="13" t="s">
        <v>87</v>
      </c>
      <c r="AW205" s="13" t="s">
        <v>34</v>
      </c>
      <c r="AX205" s="13" t="s">
        <v>79</v>
      </c>
      <c r="AY205" s="227" t="s">
        <v>133</v>
      </c>
    </row>
    <row r="206" spans="2:51" s="13" customFormat="1" ht="10.2">
      <c r="B206" s="217"/>
      <c r="C206" s="218"/>
      <c r="D206" s="219" t="s">
        <v>142</v>
      </c>
      <c r="E206" s="220" t="s">
        <v>1</v>
      </c>
      <c r="F206" s="221" t="s">
        <v>256</v>
      </c>
      <c r="G206" s="218"/>
      <c r="H206" s="220" t="s">
        <v>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142</v>
      </c>
      <c r="AU206" s="227" t="s">
        <v>89</v>
      </c>
      <c r="AV206" s="13" t="s">
        <v>87</v>
      </c>
      <c r="AW206" s="13" t="s">
        <v>34</v>
      </c>
      <c r="AX206" s="13" t="s">
        <v>79</v>
      </c>
      <c r="AY206" s="227" t="s">
        <v>133</v>
      </c>
    </row>
    <row r="207" spans="2:51" s="14" customFormat="1" ht="10.2">
      <c r="B207" s="228"/>
      <c r="C207" s="229"/>
      <c r="D207" s="219" t="s">
        <v>142</v>
      </c>
      <c r="E207" s="230" t="s">
        <v>1</v>
      </c>
      <c r="F207" s="231" t="s">
        <v>195</v>
      </c>
      <c r="G207" s="229"/>
      <c r="H207" s="232">
        <v>165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142</v>
      </c>
      <c r="AU207" s="238" t="s">
        <v>89</v>
      </c>
      <c r="AV207" s="14" t="s">
        <v>89</v>
      </c>
      <c r="AW207" s="14" t="s">
        <v>34</v>
      </c>
      <c r="AX207" s="14" t="s">
        <v>79</v>
      </c>
      <c r="AY207" s="238" t="s">
        <v>133</v>
      </c>
    </row>
    <row r="208" spans="2:51" s="13" customFormat="1" ht="10.2">
      <c r="B208" s="217"/>
      <c r="C208" s="218"/>
      <c r="D208" s="219" t="s">
        <v>142</v>
      </c>
      <c r="E208" s="220" t="s">
        <v>1</v>
      </c>
      <c r="F208" s="221" t="s">
        <v>257</v>
      </c>
      <c r="G208" s="218"/>
      <c r="H208" s="220" t="s">
        <v>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142</v>
      </c>
      <c r="AU208" s="227" t="s">
        <v>89</v>
      </c>
      <c r="AV208" s="13" t="s">
        <v>87</v>
      </c>
      <c r="AW208" s="13" t="s">
        <v>34</v>
      </c>
      <c r="AX208" s="13" t="s">
        <v>79</v>
      </c>
      <c r="AY208" s="227" t="s">
        <v>133</v>
      </c>
    </row>
    <row r="209" spans="2:51" s="14" customFormat="1" ht="10.2">
      <c r="B209" s="228"/>
      <c r="C209" s="229"/>
      <c r="D209" s="219" t="s">
        <v>142</v>
      </c>
      <c r="E209" s="230" t="s">
        <v>1</v>
      </c>
      <c r="F209" s="231" t="s">
        <v>258</v>
      </c>
      <c r="G209" s="229"/>
      <c r="H209" s="232">
        <v>-16.5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142</v>
      </c>
      <c r="AU209" s="238" t="s">
        <v>89</v>
      </c>
      <c r="AV209" s="14" t="s">
        <v>89</v>
      </c>
      <c r="AW209" s="14" t="s">
        <v>34</v>
      </c>
      <c r="AX209" s="14" t="s">
        <v>79</v>
      </c>
      <c r="AY209" s="238" t="s">
        <v>133</v>
      </c>
    </row>
    <row r="210" spans="2:51" s="13" customFormat="1" ht="10.2">
      <c r="B210" s="217"/>
      <c r="C210" s="218"/>
      <c r="D210" s="219" t="s">
        <v>142</v>
      </c>
      <c r="E210" s="220" t="s">
        <v>1</v>
      </c>
      <c r="F210" s="221" t="s">
        <v>259</v>
      </c>
      <c r="G210" s="218"/>
      <c r="H210" s="220" t="s">
        <v>1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142</v>
      </c>
      <c r="AU210" s="227" t="s">
        <v>89</v>
      </c>
      <c r="AV210" s="13" t="s">
        <v>87</v>
      </c>
      <c r="AW210" s="13" t="s">
        <v>34</v>
      </c>
      <c r="AX210" s="13" t="s">
        <v>79</v>
      </c>
      <c r="AY210" s="227" t="s">
        <v>133</v>
      </c>
    </row>
    <row r="211" spans="2:51" s="13" customFormat="1" ht="10.2">
      <c r="B211" s="217"/>
      <c r="C211" s="218"/>
      <c r="D211" s="219" t="s">
        <v>142</v>
      </c>
      <c r="E211" s="220" t="s">
        <v>1</v>
      </c>
      <c r="F211" s="221" t="s">
        <v>260</v>
      </c>
      <c r="G211" s="218"/>
      <c r="H211" s="220" t="s">
        <v>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142</v>
      </c>
      <c r="AU211" s="227" t="s">
        <v>89</v>
      </c>
      <c r="AV211" s="13" t="s">
        <v>87</v>
      </c>
      <c r="AW211" s="13" t="s">
        <v>34</v>
      </c>
      <c r="AX211" s="13" t="s">
        <v>79</v>
      </c>
      <c r="AY211" s="227" t="s">
        <v>133</v>
      </c>
    </row>
    <row r="212" spans="2:51" s="14" customFormat="1" ht="10.2">
      <c r="B212" s="228"/>
      <c r="C212" s="229"/>
      <c r="D212" s="219" t="s">
        <v>142</v>
      </c>
      <c r="E212" s="230" t="s">
        <v>1</v>
      </c>
      <c r="F212" s="231" t="s">
        <v>261</v>
      </c>
      <c r="G212" s="229"/>
      <c r="H212" s="232">
        <v>-50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142</v>
      </c>
      <c r="AU212" s="238" t="s">
        <v>89</v>
      </c>
      <c r="AV212" s="14" t="s">
        <v>89</v>
      </c>
      <c r="AW212" s="14" t="s">
        <v>34</v>
      </c>
      <c r="AX212" s="14" t="s">
        <v>79</v>
      </c>
      <c r="AY212" s="238" t="s">
        <v>133</v>
      </c>
    </row>
    <row r="213" spans="2:51" s="15" customFormat="1" ht="10.2">
      <c r="B213" s="239"/>
      <c r="C213" s="240"/>
      <c r="D213" s="219" t="s">
        <v>142</v>
      </c>
      <c r="E213" s="241" t="s">
        <v>1</v>
      </c>
      <c r="F213" s="242" t="s">
        <v>148</v>
      </c>
      <c r="G213" s="240"/>
      <c r="H213" s="243">
        <v>98.5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142</v>
      </c>
      <c r="AU213" s="249" t="s">
        <v>89</v>
      </c>
      <c r="AV213" s="15" t="s">
        <v>140</v>
      </c>
      <c r="AW213" s="15" t="s">
        <v>34</v>
      </c>
      <c r="AX213" s="15" t="s">
        <v>87</v>
      </c>
      <c r="AY213" s="249" t="s">
        <v>133</v>
      </c>
    </row>
    <row r="214" spans="1:65" s="2" customFormat="1" ht="16.5" customHeight="1">
      <c r="A214" s="35"/>
      <c r="B214" s="36"/>
      <c r="C214" s="250" t="s">
        <v>262</v>
      </c>
      <c r="D214" s="250" t="s">
        <v>203</v>
      </c>
      <c r="E214" s="251" t="s">
        <v>263</v>
      </c>
      <c r="F214" s="252" t="s">
        <v>264</v>
      </c>
      <c r="G214" s="253" t="s">
        <v>206</v>
      </c>
      <c r="H214" s="254">
        <v>196.803</v>
      </c>
      <c r="I214" s="255"/>
      <c r="J214" s="256">
        <f>ROUND(I214*H214,2)</f>
        <v>0</v>
      </c>
      <c r="K214" s="252" t="s">
        <v>139</v>
      </c>
      <c r="L214" s="257"/>
      <c r="M214" s="258" t="s">
        <v>1</v>
      </c>
      <c r="N214" s="259" t="s">
        <v>44</v>
      </c>
      <c r="O214" s="72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5" t="s">
        <v>186</v>
      </c>
      <c r="AT214" s="215" t="s">
        <v>203</v>
      </c>
      <c r="AU214" s="215" t="s">
        <v>89</v>
      </c>
      <c r="AY214" s="18" t="s">
        <v>133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8" t="s">
        <v>87</v>
      </c>
      <c r="BK214" s="216">
        <f>ROUND(I214*H214,2)</f>
        <v>0</v>
      </c>
      <c r="BL214" s="18" t="s">
        <v>140</v>
      </c>
      <c r="BM214" s="215" t="s">
        <v>265</v>
      </c>
    </row>
    <row r="215" spans="2:51" s="13" customFormat="1" ht="10.2">
      <c r="B215" s="217"/>
      <c r="C215" s="218"/>
      <c r="D215" s="219" t="s">
        <v>142</v>
      </c>
      <c r="E215" s="220" t="s">
        <v>1</v>
      </c>
      <c r="F215" s="221" t="s">
        <v>266</v>
      </c>
      <c r="G215" s="218"/>
      <c r="H215" s="220" t="s">
        <v>1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142</v>
      </c>
      <c r="AU215" s="227" t="s">
        <v>89</v>
      </c>
      <c r="AV215" s="13" t="s">
        <v>87</v>
      </c>
      <c r="AW215" s="13" t="s">
        <v>34</v>
      </c>
      <c r="AX215" s="13" t="s">
        <v>79</v>
      </c>
      <c r="AY215" s="227" t="s">
        <v>133</v>
      </c>
    </row>
    <row r="216" spans="2:51" s="13" customFormat="1" ht="10.2">
      <c r="B216" s="217"/>
      <c r="C216" s="218"/>
      <c r="D216" s="219" t="s">
        <v>142</v>
      </c>
      <c r="E216" s="220" t="s">
        <v>1</v>
      </c>
      <c r="F216" s="221" t="s">
        <v>267</v>
      </c>
      <c r="G216" s="218"/>
      <c r="H216" s="220" t="s">
        <v>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142</v>
      </c>
      <c r="AU216" s="227" t="s">
        <v>89</v>
      </c>
      <c r="AV216" s="13" t="s">
        <v>87</v>
      </c>
      <c r="AW216" s="13" t="s">
        <v>34</v>
      </c>
      <c r="AX216" s="13" t="s">
        <v>79</v>
      </c>
      <c r="AY216" s="227" t="s">
        <v>133</v>
      </c>
    </row>
    <row r="217" spans="2:51" s="14" customFormat="1" ht="10.2">
      <c r="B217" s="228"/>
      <c r="C217" s="229"/>
      <c r="D217" s="219" t="s">
        <v>142</v>
      </c>
      <c r="E217" s="230" t="s">
        <v>1</v>
      </c>
      <c r="F217" s="231" t="s">
        <v>268</v>
      </c>
      <c r="G217" s="229"/>
      <c r="H217" s="232">
        <v>196.803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142</v>
      </c>
      <c r="AU217" s="238" t="s">
        <v>89</v>
      </c>
      <c r="AV217" s="14" t="s">
        <v>89</v>
      </c>
      <c r="AW217" s="14" t="s">
        <v>34</v>
      </c>
      <c r="AX217" s="14" t="s">
        <v>87</v>
      </c>
      <c r="AY217" s="238" t="s">
        <v>133</v>
      </c>
    </row>
    <row r="218" spans="1:65" s="2" customFormat="1" ht="16.5" customHeight="1">
      <c r="A218" s="35"/>
      <c r="B218" s="36"/>
      <c r="C218" s="204" t="s">
        <v>269</v>
      </c>
      <c r="D218" s="204" t="s">
        <v>135</v>
      </c>
      <c r="E218" s="205" t="s">
        <v>270</v>
      </c>
      <c r="F218" s="206" t="s">
        <v>271</v>
      </c>
      <c r="G218" s="207" t="s">
        <v>138</v>
      </c>
      <c r="H218" s="208">
        <v>48</v>
      </c>
      <c r="I218" s="209"/>
      <c r="J218" s="210">
        <f>ROUND(I218*H218,2)</f>
        <v>0</v>
      </c>
      <c r="K218" s="206" t="s">
        <v>139</v>
      </c>
      <c r="L218" s="40"/>
      <c r="M218" s="211" t="s">
        <v>1</v>
      </c>
      <c r="N218" s="212" t="s">
        <v>44</v>
      </c>
      <c r="O218" s="72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5" t="s">
        <v>140</v>
      </c>
      <c r="AT218" s="215" t="s">
        <v>135</v>
      </c>
      <c r="AU218" s="215" t="s">
        <v>89</v>
      </c>
      <c r="AY218" s="18" t="s">
        <v>133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8" t="s">
        <v>87</v>
      </c>
      <c r="BK218" s="216">
        <f>ROUND(I218*H218,2)</f>
        <v>0</v>
      </c>
      <c r="BL218" s="18" t="s">
        <v>140</v>
      </c>
      <c r="BM218" s="215" t="s">
        <v>272</v>
      </c>
    </row>
    <row r="219" spans="2:51" s="13" customFormat="1" ht="10.2">
      <c r="B219" s="217"/>
      <c r="C219" s="218"/>
      <c r="D219" s="219" t="s">
        <v>142</v>
      </c>
      <c r="E219" s="220" t="s">
        <v>1</v>
      </c>
      <c r="F219" s="221" t="s">
        <v>273</v>
      </c>
      <c r="G219" s="218"/>
      <c r="H219" s="220" t="s">
        <v>1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142</v>
      </c>
      <c r="AU219" s="227" t="s">
        <v>89</v>
      </c>
      <c r="AV219" s="13" t="s">
        <v>87</v>
      </c>
      <c r="AW219" s="13" t="s">
        <v>34</v>
      </c>
      <c r="AX219" s="13" t="s">
        <v>79</v>
      </c>
      <c r="AY219" s="227" t="s">
        <v>133</v>
      </c>
    </row>
    <row r="220" spans="2:51" s="13" customFormat="1" ht="10.2">
      <c r="B220" s="217"/>
      <c r="C220" s="218"/>
      <c r="D220" s="219" t="s">
        <v>142</v>
      </c>
      <c r="E220" s="220" t="s">
        <v>1</v>
      </c>
      <c r="F220" s="221" t="s">
        <v>274</v>
      </c>
      <c r="G220" s="218"/>
      <c r="H220" s="220" t="s">
        <v>1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142</v>
      </c>
      <c r="AU220" s="227" t="s">
        <v>89</v>
      </c>
      <c r="AV220" s="13" t="s">
        <v>87</v>
      </c>
      <c r="AW220" s="13" t="s">
        <v>34</v>
      </c>
      <c r="AX220" s="13" t="s">
        <v>79</v>
      </c>
      <c r="AY220" s="227" t="s">
        <v>133</v>
      </c>
    </row>
    <row r="221" spans="2:51" s="14" customFormat="1" ht="10.2">
      <c r="B221" s="228"/>
      <c r="C221" s="229"/>
      <c r="D221" s="219" t="s">
        <v>142</v>
      </c>
      <c r="E221" s="230" t="s">
        <v>1</v>
      </c>
      <c r="F221" s="231" t="s">
        <v>275</v>
      </c>
      <c r="G221" s="229"/>
      <c r="H221" s="232">
        <v>50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142</v>
      </c>
      <c r="AU221" s="238" t="s">
        <v>89</v>
      </c>
      <c r="AV221" s="14" t="s">
        <v>89</v>
      </c>
      <c r="AW221" s="14" t="s">
        <v>34</v>
      </c>
      <c r="AX221" s="14" t="s">
        <v>79</v>
      </c>
      <c r="AY221" s="238" t="s">
        <v>133</v>
      </c>
    </row>
    <row r="222" spans="2:51" s="16" customFormat="1" ht="10.2">
      <c r="B222" s="260"/>
      <c r="C222" s="261"/>
      <c r="D222" s="219" t="s">
        <v>142</v>
      </c>
      <c r="E222" s="262" t="s">
        <v>1</v>
      </c>
      <c r="F222" s="263" t="s">
        <v>276</v>
      </c>
      <c r="G222" s="261"/>
      <c r="H222" s="264">
        <v>50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142</v>
      </c>
      <c r="AU222" s="270" t="s">
        <v>89</v>
      </c>
      <c r="AV222" s="16" t="s">
        <v>154</v>
      </c>
      <c r="AW222" s="16" t="s">
        <v>34</v>
      </c>
      <c r="AX222" s="16" t="s">
        <v>79</v>
      </c>
      <c r="AY222" s="270" t="s">
        <v>133</v>
      </c>
    </row>
    <row r="223" spans="2:51" s="13" customFormat="1" ht="10.2">
      <c r="B223" s="217"/>
      <c r="C223" s="218"/>
      <c r="D223" s="219" t="s">
        <v>142</v>
      </c>
      <c r="E223" s="220" t="s">
        <v>1</v>
      </c>
      <c r="F223" s="221" t="s">
        <v>277</v>
      </c>
      <c r="G223" s="218"/>
      <c r="H223" s="220" t="s">
        <v>1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142</v>
      </c>
      <c r="AU223" s="227" t="s">
        <v>89</v>
      </c>
      <c r="AV223" s="13" t="s">
        <v>87</v>
      </c>
      <c r="AW223" s="13" t="s">
        <v>34</v>
      </c>
      <c r="AX223" s="13" t="s">
        <v>79</v>
      </c>
      <c r="AY223" s="227" t="s">
        <v>133</v>
      </c>
    </row>
    <row r="224" spans="2:51" s="14" customFormat="1" ht="10.2">
      <c r="B224" s="228"/>
      <c r="C224" s="229"/>
      <c r="D224" s="219" t="s">
        <v>142</v>
      </c>
      <c r="E224" s="230" t="s">
        <v>1</v>
      </c>
      <c r="F224" s="231" t="s">
        <v>278</v>
      </c>
      <c r="G224" s="229"/>
      <c r="H224" s="232">
        <v>-2.211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142</v>
      </c>
      <c r="AU224" s="238" t="s">
        <v>89</v>
      </c>
      <c r="AV224" s="14" t="s">
        <v>89</v>
      </c>
      <c r="AW224" s="14" t="s">
        <v>34</v>
      </c>
      <c r="AX224" s="14" t="s">
        <v>79</v>
      </c>
      <c r="AY224" s="238" t="s">
        <v>133</v>
      </c>
    </row>
    <row r="225" spans="2:51" s="14" customFormat="1" ht="10.2">
      <c r="B225" s="228"/>
      <c r="C225" s="229"/>
      <c r="D225" s="219" t="s">
        <v>142</v>
      </c>
      <c r="E225" s="230" t="s">
        <v>1</v>
      </c>
      <c r="F225" s="231" t="s">
        <v>279</v>
      </c>
      <c r="G225" s="229"/>
      <c r="H225" s="232">
        <v>0.211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142</v>
      </c>
      <c r="AU225" s="238" t="s">
        <v>89</v>
      </c>
      <c r="AV225" s="14" t="s">
        <v>89</v>
      </c>
      <c r="AW225" s="14" t="s">
        <v>34</v>
      </c>
      <c r="AX225" s="14" t="s">
        <v>79</v>
      </c>
      <c r="AY225" s="238" t="s">
        <v>133</v>
      </c>
    </row>
    <row r="226" spans="2:51" s="15" customFormat="1" ht="10.2">
      <c r="B226" s="239"/>
      <c r="C226" s="240"/>
      <c r="D226" s="219" t="s">
        <v>142</v>
      </c>
      <c r="E226" s="241" t="s">
        <v>1</v>
      </c>
      <c r="F226" s="242" t="s">
        <v>148</v>
      </c>
      <c r="G226" s="240"/>
      <c r="H226" s="243">
        <v>48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AT226" s="249" t="s">
        <v>142</v>
      </c>
      <c r="AU226" s="249" t="s">
        <v>89</v>
      </c>
      <c r="AV226" s="15" t="s">
        <v>140</v>
      </c>
      <c r="AW226" s="15" t="s">
        <v>34</v>
      </c>
      <c r="AX226" s="15" t="s">
        <v>87</v>
      </c>
      <c r="AY226" s="249" t="s">
        <v>133</v>
      </c>
    </row>
    <row r="227" spans="1:65" s="2" customFormat="1" ht="16.5" customHeight="1">
      <c r="A227" s="35"/>
      <c r="B227" s="36"/>
      <c r="C227" s="250" t="s">
        <v>280</v>
      </c>
      <c r="D227" s="250" t="s">
        <v>203</v>
      </c>
      <c r="E227" s="251" t="s">
        <v>281</v>
      </c>
      <c r="F227" s="252" t="s">
        <v>282</v>
      </c>
      <c r="G227" s="253" t="s">
        <v>206</v>
      </c>
      <c r="H227" s="254">
        <v>96</v>
      </c>
      <c r="I227" s="255"/>
      <c r="J227" s="256">
        <f>ROUND(I227*H227,2)</f>
        <v>0</v>
      </c>
      <c r="K227" s="252" t="s">
        <v>139</v>
      </c>
      <c r="L227" s="257"/>
      <c r="M227" s="258" t="s">
        <v>1</v>
      </c>
      <c r="N227" s="259" t="s">
        <v>44</v>
      </c>
      <c r="O227" s="7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283</v>
      </c>
      <c r="AT227" s="215" t="s">
        <v>203</v>
      </c>
      <c r="AU227" s="215" t="s">
        <v>89</v>
      </c>
      <c r="AY227" s="18" t="s">
        <v>133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87</v>
      </c>
      <c r="BK227" s="216">
        <f>ROUND(I227*H227,2)</f>
        <v>0</v>
      </c>
      <c r="BL227" s="18" t="s">
        <v>283</v>
      </c>
      <c r="BM227" s="215" t="s">
        <v>284</v>
      </c>
    </row>
    <row r="228" spans="2:51" s="13" customFormat="1" ht="10.2">
      <c r="B228" s="217"/>
      <c r="C228" s="218"/>
      <c r="D228" s="219" t="s">
        <v>142</v>
      </c>
      <c r="E228" s="220" t="s">
        <v>1</v>
      </c>
      <c r="F228" s="221" t="s">
        <v>285</v>
      </c>
      <c r="G228" s="218"/>
      <c r="H228" s="220" t="s">
        <v>1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142</v>
      </c>
      <c r="AU228" s="227" t="s">
        <v>89</v>
      </c>
      <c r="AV228" s="13" t="s">
        <v>87</v>
      </c>
      <c r="AW228" s="13" t="s">
        <v>34</v>
      </c>
      <c r="AX228" s="13" t="s">
        <v>79</v>
      </c>
      <c r="AY228" s="227" t="s">
        <v>133</v>
      </c>
    </row>
    <row r="229" spans="2:51" s="13" customFormat="1" ht="10.2">
      <c r="B229" s="217"/>
      <c r="C229" s="218"/>
      <c r="D229" s="219" t="s">
        <v>142</v>
      </c>
      <c r="E229" s="220" t="s">
        <v>1</v>
      </c>
      <c r="F229" s="221" t="s">
        <v>286</v>
      </c>
      <c r="G229" s="218"/>
      <c r="H229" s="220" t="s">
        <v>1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142</v>
      </c>
      <c r="AU229" s="227" t="s">
        <v>89</v>
      </c>
      <c r="AV229" s="13" t="s">
        <v>87</v>
      </c>
      <c r="AW229" s="13" t="s">
        <v>34</v>
      </c>
      <c r="AX229" s="13" t="s">
        <v>79</v>
      </c>
      <c r="AY229" s="227" t="s">
        <v>133</v>
      </c>
    </row>
    <row r="230" spans="2:51" s="14" customFormat="1" ht="10.2">
      <c r="B230" s="228"/>
      <c r="C230" s="229"/>
      <c r="D230" s="219" t="s">
        <v>142</v>
      </c>
      <c r="E230" s="230" t="s">
        <v>1</v>
      </c>
      <c r="F230" s="231" t="s">
        <v>287</v>
      </c>
      <c r="G230" s="229"/>
      <c r="H230" s="232">
        <v>96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142</v>
      </c>
      <c r="AU230" s="238" t="s">
        <v>89</v>
      </c>
      <c r="AV230" s="14" t="s">
        <v>89</v>
      </c>
      <c r="AW230" s="14" t="s">
        <v>34</v>
      </c>
      <c r="AX230" s="14" t="s">
        <v>87</v>
      </c>
      <c r="AY230" s="238" t="s">
        <v>133</v>
      </c>
    </row>
    <row r="231" spans="1:65" s="2" customFormat="1" ht="16.5" customHeight="1">
      <c r="A231" s="35"/>
      <c r="B231" s="36"/>
      <c r="C231" s="204" t="s">
        <v>7</v>
      </c>
      <c r="D231" s="204" t="s">
        <v>135</v>
      </c>
      <c r="E231" s="205" t="s">
        <v>288</v>
      </c>
      <c r="F231" s="206" t="s">
        <v>289</v>
      </c>
      <c r="G231" s="207" t="s">
        <v>182</v>
      </c>
      <c r="H231" s="208">
        <v>850</v>
      </c>
      <c r="I231" s="209"/>
      <c r="J231" s="210">
        <f>ROUND(I231*H231,2)</f>
        <v>0</v>
      </c>
      <c r="K231" s="206" t="s">
        <v>139</v>
      </c>
      <c r="L231" s="40"/>
      <c r="M231" s="211" t="s">
        <v>1</v>
      </c>
      <c r="N231" s="212" t="s">
        <v>44</v>
      </c>
      <c r="O231" s="72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5" t="s">
        <v>140</v>
      </c>
      <c r="AT231" s="215" t="s">
        <v>135</v>
      </c>
      <c r="AU231" s="215" t="s">
        <v>89</v>
      </c>
      <c r="AY231" s="18" t="s">
        <v>133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8" t="s">
        <v>87</v>
      </c>
      <c r="BK231" s="216">
        <f>ROUND(I231*H231,2)</f>
        <v>0</v>
      </c>
      <c r="BL231" s="18" t="s">
        <v>140</v>
      </c>
      <c r="BM231" s="215" t="s">
        <v>290</v>
      </c>
    </row>
    <row r="232" spans="2:51" s="13" customFormat="1" ht="10.2">
      <c r="B232" s="217"/>
      <c r="C232" s="218"/>
      <c r="D232" s="219" t="s">
        <v>142</v>
      </c>
      <c r="E232" s="220" t="s">
        <v>1</v>
      </c>
      <c r="F232" s="221" t="s">
        <v>291</v>
      </c>
      <c r="G232" s="218"/>
      <c r="H232" s="220" t="s">
        <v>1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142</v>
      </c>
      <c r="AU232" s="227" t="s">
        <v>89</v>
      </c>
      <c r="AV232" s="13" t="s">
        <v>87</v>
      </c>
      <c r="AW232" s="13" t="s">
        <v>34</v>
      </c>
      <c r="AX232" s="13" t="s">
        <v>79</v>
      </c>
      <c r="AY232" s="227" t="s">
        <v>133</v>
      </c>
    </row>
    <row r="233" spans="2:51" s="14" customFormat="1" ht="10.2">
      <c r="B233" s="228"/>
      <c r="C233" s="229"/>
      <c r="D233" s="219" t="s">
        <v>142</v>
      </c>
      <c r="E233" s="230" t="s">
        <v>1</v>
      </c>
      <c r="F233" s="231" t="s">
        <v>292</v>
      </c>
      <c r="G233" s="229"/>
      <c r="H233" s="232">
        <v>850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142</v>
      </c>
      <c r="AU233" s="238" t="s">
        <v>89</v>
      </c>
      <c r="AV233" s="14" t="s">
        <v>89</v>
      </c>
      <c r="AW233" s="14" t="s">
        <v>34</v>
      </c>
      <c r="AX233" s="14" t="s">
        <v>87</v>
      </c>
      <c r="AY233" s="238" t="s">
        <v>133</v>
      </c>
    </row>
    <row r="234" spans="1:65" s="2" customFormat="1" ht="16.5" customHeight="1">
      <c r="A234" s="35"/>
      <c r="B234" s="36"/>
      <c r="C234" s="250" t="s">
        <v>293</v>
      </c>
      <c r="D234" s="250" t="s">
        <v>203</v>
      </c>
      <c r="E234" s="251" t="s">
        <v>294</v>
      </c>
      <c r="F234" s="252" t="s">
        <v>295</v>
      </c>
      <c r="G234" s="253" t="s">
        <v>206</v>
      </c>
      <c r="H234" s="254">
        <v>128.775</v>
      </c>
      <c r="I234" s="255"/>
      <c r="J234" s="256">
        <f>ROUND(I234*H234,2)</f>
        <v>0</v>
      </c>
      <c r="K234" s="252" t="s">
        <v>139</v>
      </c>
      <c r="L234" s="257"/>
      <c r="M234" s="258" t="s">
        <v>1</v>
      </c>
      <c r="N234" s="259" t="s">
        <v>44</v>
      </c>
      <c r="O234" s="7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186</v>
      </c>
      <c r="AT234" s="215" t="s">
        <v>203</v>
      </c>
      <c r="AU234" s="215" t="s">
        <v>89</v>
      </c>
      <c r="AY234" s="18" t="s">
        <v>133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87</v>
      </c>
      <c r="BK234" s="216">
        <f>ROUND(I234*H234,2)</f>
        <v>0</v>
      </c>
      <c r="BL234" s="18" t="s">
        <v>140</v>
      </c>
      <c r="BM234" s="215" t="s">
        <v>296</v>
      </c>
    </row>
    <row r="235" spans="2:51" s="13" customFormat="1" ht="10.2">
      <c r="B235" s="217"/>
      <c r="C235" s="218"/>
      <c r="D235" s="219" t="s">
        <v>142</v>
      </c>
      <c r="E235" s="220" t="s">
        <v>1</v>
      </c>
      <c r="F235" s="221" t="s">
        <v>297</v>
      </c>
      <c r="G235" s="218"/>
      <c r="H235" s="220" t="s">
        <v>1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142</v>
      </c>
      <c r="AU235" s="227" t="s">
        <v>89</v>
      </c>
      <c r="AV235" s="13" t="s">
        <v>87</v>
      </c>
      <c r="AW235" s="13" t="s">
        <v>34</v>
      </c>
      <c r="AX235" s="13" t="s">
        <v>79</v>
      </c>
      <c r="AY235" s="227" t="s">
        <v>133</v>
      </c>
    </row>
    <row r="236" spans="2:51" s="13" customFormat="1" ht="10.2">
      <c r="B236" s="217"/>
      <c r="C236" s="218"/>
      <c r="D236" s="219" t="s">
        <v>142</v>
      </c>
      <c r="E236" s="220" t="s">
        <v>1</v>
      </c>
      <c r="F236" s="221" t="s">
        <v>298</v>
      </c>
      <c r="G236" s="218"/>
      <c r="H236" s="220" t="s">
        <v>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142</v>
      </c>
      <c r="AU236" s="227" t="s">
        <v>89</v>
      </c>
      <c r="AV236" s="13" t="s">
        <v>87</v>
      </c>
      <c r="AW236" s="13" t="s">
        <v>34</v>
      </c>
      <c r="AX236" s="13" t="s">
        <v>79</v>
      </c>
      <c r="AY236" s="227" t="s">
        <v>133</v>
      </c>
    </row>
    <row r="237" spans="2:51" s="14" customFormat="1" ht="10.2">
      <c r="B237" s="228"/>
      <c r="C237" s="229"/>
      <c r="D237" s="219" t="s">
        <v>142</v>
      </c>
      <c r="E237" s="230" t="s">
        <v>1</v>
      </c>
      <c r="F237" s="231" t="s">
        <v>299</v>
      </c>
      <c r="G237" s="229"/>
      <c r="H237" s="232">
        <v>128.775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142</v>
      </c>
      <c r="AU237" s="238" t="s">
        <v>89</v>
      </c>
      <c r="AV237" s="14" t="s">
        <v>89</v>
      </c>
      <c r="AW237" s="14" t="s">
        <v>34</v>
      </c>
      <c r="AX237" s="14" t="s">
        <v>87</v>
      </c>
      <c r="AY237" s="238" t="s">
        <v>133</v>
      </c>
    </row>
    <row r="238" spans="1:65" s="2" customFormat="1" ht="16.5" customHeight="1">
      <c r="A238" s="35"/>
      <c r="B238" s="36"/>
      <c r="C238" s="204" t="s">
        <v>300</v>
      </c>
      <c r="D238" s="204" t="s">
        <v>135</v>
      </c>
      <c r="E238" s="205" t="s">
        <v>301</v>
      </c>
      <c r="F238" s="206" t="s">
        <v>302</v>
      </c>
      <c r="G238" s="207" t="s">
        <v>182</v>
      </c>
      <c r="H238" s="208">
        <v>850</v>
      </c>
      <c r="I238" s="209"/>
      <c r="J238" s="210">
        <f>ROUND(I238*H238,2)</f>
        <v>0</v>
      </c>
      <c r="K238" s="206" t="s">
        <v>139</v>
      </c>
      <c r="L238" s="40"/>
      <c r="M238" s="211" t="s">
        <v>1</v>
      </c>
      <c r="N238" s="212" t="s">
        <v>44</v>
      </c>
      <c r="O238" s="7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5" t="s">
        <v>140</v>
      </c>
      <c r="AT238" s="215" t="s">
        <v>135</v>
      </c>
      <c r="AU238" s="215" t="s">
        <v>89</v>
      </c>
      <c r="AY238" s="18" t="s">
        <v>133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8" t="s">
        <v>87</v>
      </c>
      <c r="BK238" s="216">
        <f>ROUND(I238*H238,2)</f>
        <v>0</v>
      </c>
      <c r="BL238" s="18" t="s">
        <v>140</v>
      </c>
      <c r="BM238" s="215" t="s">
        <v>303</v>
      </c>
    </row>
    <row r="239" spans="2:51" s="13" customFormat="1" ht="10.2">
      <c r="B239" s="217"/>
      <c r="C239" s="218"/>
      <c r="D239" s="219" t="s">
        <v>142</v>
      </c>
      <c r="E239" s="220" t="s">
        <v>1</v>
      </c>
      <c r="F239" s="221" t="s">
        <v>291</v>
      </c>
      <c r="G239" s="218"/>
      <c r="H239" s="220" t="s">
        <v>1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142</v>
      </c>
      <c r="AU239" s="227" t="s">
        <v>89</v>
      </c>
      <c r="AV239" s="13" t="s">
        <v>87</v>
      </c>
      <c r="AW239" s="13" t="s">
        <v>34</v>
      </c>
      <c r="AX239" s="13" t="s">
        <v>79</v>
      </c>
      <c r="AY239" s="227" t="s">
        <v>133</v>
      </c>
    </row>
    <row r="240" spans="2:51" s="14" customFormat="1" ht="10.2">
      <c r="B240" s="228"/>
      <c r="C240" s="229"/>
      <c r="D240" s="219" t="s">
        <v>142</v>
      </c>
      <c r="E240" s="230" t="s">
        <v>1</v>
      </c>
      <c r="F240" s="231" t="s">
        <v>292</v>
      </c>
      <c r="G240" s="229"/>
      <c r="H240" s="232">
        <v>850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142</v>
      </c>
      <c r="AU240" s="238" t="s">
        <v>89</v>
      </c>
      <c r="AV240" s="14" t="s">
        <v>89</v>
      </c>
      <c r="AW240" s="14" t="s">
        <v>34</v>
      </c>
      <c r="AX240" s="14" t="s">
        <v>87</v>
      </c>
      <c r="AY240" s="238" t="s">
        <v>133</v>
      </c>
    </row>
    <row r="241" spans="1:65" s="2" customFormat="1" ht="16.5" customHeight="1">
      <c r="A241" s="35"/>
      <c r="B241" s="36"/>
      <c r="C241" s="250" t="s">
        <v>304</v>
      </c>
      <c r="D241" s="250" t="s">
        <v>203</v>
      </c>
      <c r="E241" s="251" t="s">
        <v>305</v>
      </c>
      <c r="F241" s="252" t="s">
        <v>306</v>
      </c>
      <c r="G241" s="253" t="s">
        <v>307</v>
      </c>
      <c r="H241" s="254">
        <v>14</v>
      </c>
      <c r="I241" s="255"/>
      <c r="J241" s="256">
        <f>ROUND(I241*H241,2)</f>
        <v>0</v>
      </c>
      <c r="K241" s="252" t="s">
        <v>139</v>
      </c>
      <c r="L241" s="257"/>
      <c r="M241" s="258" t="s">
        <v>1</v>
      </c>
      <c r="N241" s="259" t="s">
        <v>44</v>
      </c>
      <c r="O241" s="72"/>
      <c r="P241" s="213">
        <f>O241*H241</f>
        <v>0</v>
      </c>
      <c r="Q241" s="213">
        <v>0.001</v>
      </c>
      <c r="R241" s="213">
        <f>Q241*H241</f>
        <v>0.014</v>
      </c>
      <c r="S241" s="213">
        <v>0</v>
      </c>
      <c r="T241" s="21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186</v>
      </c>
      <c r="AT241" s="215" t="s">
        <v>203</v>
      </c>
      <c r="AU241" s="215" t="s">
        <v>89</v>
      </c>
      <c r="AY241" s="18" t="s">
        <v>133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87</v>
      </c>
      <c r="BK241" s="216">
        <f>ROUND(I241*H241,2)</f>
        <v>0</v>
      </c>
      <c r="BL241" s="18" t="s">
        <v>140</v>
      </c>
      <c r="BM241" s="215" t="s">
        <v>308</v>
      </c>
    </row>
    <row r="242" spans="2:51" s="13" customFormat="1" ht="10.2">
      <c r="B242" s="217"/>
      <c r="C242" s="218"/>
      <c r="D242" s="219" t="s">
        <v>142</v>
      </c>
      <c r="E242" s="220" t="s">
        <v>1</v>
      </c>
      <c r="F242" s="221" t="s">
        <v>309</v>
      </c>
      <c r="G242" s="218"/>
      <c r="H242" s="220" t="s">
        <v>1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142</v>
      </c>
      <c r="AU242" s="227" t="s">
        <v>89</v>
      </c>
      <c r="AV242" s="13" t="s">
        <v>87</v>
      </c>
      <c r="AW242" s="13" t="s">
        <v>34</v>
      </c>
      <c r="AX242" s="13" t="s">
        <v>79</v>
      </c>
      <c r="AY242" s="227" t="s">
        <v>133</v>
      </c>
    </row>
    <row r="243" spans="2:51" s="13" customFormat="1" ht="10.2">
      <c r="B243" s="217"/>
      <c r="C243" s="218"/>
      <c r="D243" s="219" t="s">
        <v>142</v>
      </c>
      <c r="E243" s="220" t="s">
        <v>1</v>
      </c>
      <c r="F243" s="221" t="s">
        <v>310</v>
      </c>
      <c r="G243" s="218"/>
      <c r="H243" s="220" t="s">
        <v>1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142</v>
      </c>
      <c r="AU243" s="227" t="s">
        <v>89</v>
      </c>
      <c r="AV243" s="13" t="s">
        <v>87</v>
      </c>
      <c r="AW243" s="13" t="s">
        <v>34</v>
      </c>
      <c r="AX243" s="13" t="s">
        <v>79</v>
      </c>
      <c r="AY243" s="227" t="s">
        <v>133</v>
      </c>
    </row>
    <row r="244" spans="2:51" s="14" customFormat="1" ht="10.2">
      <c r="B244" s="228"/>
      <c r="C244" s="229"/>
      <c r="D244" s="219" t="s">
        <v>142</v>
      </c>
      <c r="E244" s="230" t="s">
        <v>1</v>
      </c>
      <c r="F244" s="231" t="s">
        <v>311</v>
      </c>
      <c r="G244" s="229"/>
      <c r="H244" s="232">
        <v>14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142</v>
      </c>
      <c r="AU244" s="238" t="s">
        <v>89</v>
      </c>
      <c r="AV244" s="14" t="s">
        <v>89</v>
      </c>
      <c r="AW244" s="14" t="s">
        <v>34</v>
      </c>
      <c r="AX244" s="14" t="s">
        <v>87</v>
      </c>
      <c r="AY244" s="238" t="s">
        <v>133</v>
      </c>
    </row>
    <row r="245" spans="1:65" s="2" customFormat="1" ht="16.5" customHeight="1">
      <c r="A245" s="35"/>
      <c r="B245" s="36"/>
      <c r="C245" s="204" t="s">
        <v>312</v>
      </c>
      <c r="D245" s="204" t="s">
        <v>135</v>
      </c>
      <c r="E245" s="205" t="s">
        <v>313</v>
      </c>
      <c r="F245" s="206" t="s">
        <v>314</v>
      </c>
      <c r="G245" s="207" t="s">
        <v>182</v>
      </c>
      <c r="H245" s="208">
        <v>850</v>
      </c>
      <c r="I245" s="209"/>
      <c r="J245" s="210">
        <f>ROUND(I245*H245,2)</f>
        <v>0</v>
      </c>
      <c r="K245" s="206" t="s">
        <v>139</v>
      </c>
      <c r="L245" s="40"/>
      <c r="M245" s="211" t="s">
        <v>1</v>
      </c>
      <c r="N245" s="212" t="s">
        <v>44</v>
      </c>
      <c r="O245" s="7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140</v>
      </c>
      <c r="AT245" s="215" t="s">
        <v>135</v>
      </c>
      <c r="AU245" s="215" t="s">
        <v>89</v>
      </c>
      <c r="AY245" s="18" t="s">
        <v>133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87</v>
      </c>
      <c r="BK245" s="216">
        <f>ROUND(I245*H245,2)</f>
        <v>0</v>
      </c>
      <c r="BL245" s="18" t="s">
        <v>140</v>
      </c>
      <c r="BM245" s="215" t="s">
        <v>315</v>
      </c>
    </row>
    <row r="246" spans="2:51" s="13" customFormat="1" ht="10.2">
      <c r="B246" s="217"/>
      <c r="C246" s="218"/>
      <c r="D246" s="219" t="s">
        <v>142</v>
      </c>
      <c r="E246" s="220" t="s">
        <v>1</v>
      </c>
      <c r="F246" s="221" t="s">
        <v>316</v>
      </c>
      <c r="G246" s="218"/>
      <c r="H246" s="220" t="s">
        <v>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142</v>
      </c>
      <c r="AU246" s="227" t="s">
        <v>89</v>
      </c>
      <c r="AV246" s="13" t="s">
        <v>87</v>
      </c>
      <c r="AW246" s="13" t="s">
        <v>34</v>
      </c>
      <c r="AX246" s="13" t="s">
        <v>79</v>
      </c>
      <c r="AY246" s="227" t="s">
        <v>133</v>
      </c>
    </row>
    <row r="247" spans="2:51" s="14" customFormat="1" ht="10.2">
      <c r="B247" s="228"/>
      <c r="C247" s="229"/>
      <c r="D247" s="219" t="s">
        <v>142</v>
      </c>
      <c r="E247" s="230" t="s">
        <v>1</v>
      </c>
      <c r="F247" s="231" t="s">
        <v>292</v>
      </c>
      <c r="G247" s="229"/>
      <c r="H247" s="232">
        <v>850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142</v>
      </c>
      <c r="AU247" s="238" t="s">
        <v>89</v>
      </c>
      <c r="AV247" s="14" t="s">
        <v>89</v>
      </c>
      <c r="AW247" s="14" t="s">
        <v>34</v>
      </c>
      <c r="AX247" s="14" t="s">
        <v>87</v>
      </c>
      <c r="AY247" s="238" t="s">
        <v>133</v>
      </c>
    </row>
    <row r="248" spans="1:65" s="2" customFormat="1" ht="16.5" customHeight="1">
      <c r="A248" s="35"/>
      <c r="B248" s="36"/>
      <c r="C248" s="204" t="s">
        <v>317</v>
      </c>
      <c r="D248" s="204" t="s">
        <v>135</v>
      </c>
      <c r="E248" s="205" t="s">
        <v>318</v>
      </c>
      <c r="F248" s="206" t="s">
        <v>319</v>
      </c>
      <c r="G248" s="207" t="s">
        <v>182</v>
      </c>
      <c r="H248" s="208">
        <v>5428</v>
      </c>
      <c r="I248" s="209"/>
      <c r="J248" s="210">
        <f>ROUND(I248*H248,2)</f>
        <v>0</v>
      </c>
      <c r="K248" s="206" t="s">
        <v>139</v>
      </c>
      <c r="L248" s="40"/>
      <c r="M248" s="211" t="s">
        <v>1</v>
      </c>
      <c r="N248" s="212" t="s">
        <v>44</v>
      </c>
      <c r="O248" s="7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5" t="s">
        <v>140</v>
      </c>
      <c r="AT248" s="215" t="s">
        <v>135</v>
      </c>
      <c r="AU248" s="215" t="s">
        <v>89</v>
      </c>
      <c r="AY248" s="18" t="s">
        <v>133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8" t="s">
        <v>87</v>
      </c>
      <c r="BK248" s="216">
        <f>ROUND(I248*H248,2)</f>
        <v>0</v>
      </c>
      <c r="BL248" s="18" t="s">
        <v>140</v>
      </c>
      <c r="BM248" s="215" t="s">
        <v>320</v>
      </c>
    </row>
    <row r="249" spans="2:51" s="13" customFormat="1" ht="10.2">
      <c r="B249" s="217"/>
      <c r="C249" s="218"/>
      <c r="D249" s="219" t="s">
        <v>142</v>
      </c>
      <c r="E249" s="220" t="s">
        <v>1</v>
      </c>
      <c r="F249" s="221" t="s">
        <v>321</v>
      </c>
      <c r="G249" s="218"/>
      <c r="H249" s="220" t="s">
        <v>1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142</v>
      </c>
      <c r="AU249" s="227" t="s">
        <v>89</v>
      </c>
      <c r="AV249" s="13" t="s">
        <v>87</v>
      </c>
      <c r="AW249" s="13" t="s">
        <v>34</v>
      </c>
      <c r="AX249" s="13" t="s">
        <v>79</v>
      </c>
      <c r="AY249" s="227" t="s">
        <v>133</v>
      </c>
    </row>
    <row r="250" spans="2:51" s="14" customFormat="1" ht="10.2">
      <c r="B250" s="228"/>
      <c r="C250" s="229"/>
      <c r="D250" s="219" t="s">
        <v>142</v>
      </c>
      <c r="E250" s="230" t="s">
        <v>1</v>
      </c>
      <c r="F250" s="231" t="s">
        <v>322</v>
      </c>
      <c r="G250" s="229"/>
      <c r="H250" s="232">
        <v>3586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142</v>
      </c>
      <c r="AU250" s="238" t="s">
        <v>89</v>
      </c>
      <c r="AV250" s="14" t="s">
        <v>89</v>
      </c>
      <c r="AW250" s="14" t="s">
        <v>34</v>
      </c>
      <c r="AX250" s="14" t="s">
        <v>79</v>
      </c>
      <c r="AY250" s="238" t="s">
        <v>133</v>
      </c>
    </row>
    <row r="251" spans="2:51" s="13" customFormat="1" ht="10.2">
      <c r="B251" s="217"/>
      <c r="C251" s="218"/>
      <c r="D251" s="219" t="s">
        <v>142</v>
      </c>
      <c r="E251" s="220" t="s">
        <v>1</v>
      </c>
      <c r="F251" s="221" t="s">
        <v>323</v>
      </c>
      <c r="G251" s="218"/>
      <c r="H251" s="220" t="s">
        <v>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142</v>
      </c>
      <c r="AU251" s="227" t="s">
        <v>89</v>
      </c>
      <c r="AV251" s="13" t="s">
        <v>87</v>
      </c>
      <c r="AW251" s="13" t="s">
        <v>34</v>
      </c>
      <c r="AX251" s="13" t="s">
        <v>79</v>
      </c>
      <c r="AY251" s="227" t="s">
        <v>133</v>
      </c>
    </row>
    <row r="252" spans="2:51" s="14" customFormat="1" ht="10.2">
      <c r="B252" s="228"/>
      <c r="C252" s="229"/>
      <c r="D252" s="219" t="s">
        <v>142</v>
      </c>
      <c r="E252" s="230" t="s">
        <v>1</v>
      </c>
      <c r="F252" s="231" t="s">
        <v>324</v>
      </c>
      <c r="G252" s="229"/>
      <c r="H252" s="232">
        <v>194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142</v>
      </c>
      <c r="AU252" s="238" t="s">
        <v>89</v>
      </c>
      <c r="AV252" s="14" t="s">
        <v>89</v>
      </c>
      <c r="AW252" s="14" t="s">
        <v>34</v>
      </c>
      <c r="AX252" s="14" t="s">
        <v>79</v>
      </c>
      <c r="AY252" s="238" t="s">
        <v>133</v>
      </c>
    </row>
    <row r="253" spans="2:51" s="13" customFormat="1" ht="10.2">
      <c r="B253" s="217"/>
      <c r="C253" s="218"/>
      <c r="D253" s="219" t="s">
        <v>142</v>
      </c>
      <c r="E253" s="220" t="s">
        <v>1</v>
      </c>
      <c r="F253" s="221" t="s">
        <v>325</v>
      </c>
      <c r="G253" s="218"/>
      <c r="H253" s="220" t="s">
        <v>1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142</v>
      </c>
      <c r="AU253" s="227" t="s">
        <v>89</v>
      </c>
      <c r="AV253" s="13" t="s">
        <v>87</v>
      </c>
      <c r="AW253" s="13" t="s">
        <v>34</v>
      </c>
      <c r="AX253" s="13" t="s">
        <v>79</v>
      </c>
      <c r="AY253" s="227" t="s">
        <v>133</v>
      </c>
    </row>
    <row r="254" spans="2:51" s="14" customFormat="1" ht="10.2">
      <c r="B254" s="228"/>
      <c r="C254" s="229"/>
      <c r="D254" s="219" t="s">
        <v>142</v>
      </c>
      <c r="E254" s="230" t="s">
        <v>1</v>
      </c>
      <c r="F254" s="231" t="s">
        <v>326</v>
      </c>
      <c r="G254" s="229"/>
      <c r="H254" s="232">
        <v>28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142</v>
      </c>
      <c r="AU254" s="238" t="s">
        <v>89</v>
      </c>
      <c r="AV254" s="14" t="s">
        <v>89</v>
      </c>
      <c r="AW254" s="14" t="s">
        <v>34</v>
      </c>
      <c r="AX254" s="14" t="s">
        <v>79</v>
      </c>
      <c r="AY254" s="238" t="s">
        <v>133</v>
      </c>
    </row>
    <row r="255" spans="2:51" s="13" customFormat="1" ht="10.2">
      <c r="B255" s="217"/>
      <c r="C255" s="218"/>
      <c r="D255" s="219" t="s">
        <v>142</v>
      </c>
      <c r="E255" s="220" t="s">
        <v>1</v>
      </c>
      <c r="F255" s="221" t="s">
        <v>327</v>
      </c>
      <c r="G255" s="218"/>
      <c r="H255" s="220" t="s">
        <v>1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142</v>
      </c>
      <c r="AU255" s="227" t="s">
        <v>89</v>
      </c>
      <c r="AV255" s="13" t="s">
        <v>87</v>
      </c>
      <c r="AW255" s="13" t="s">
        <v>34</v>
      </c>
      <c r="AX255" s="13" t="s">
        <v>79</v>
      </c>
      <c r="AY255" s="227" t="s">
        <v>133</v>
      </c>
    </row>
    <row r="256" spans="2:51" s="14" customFormat="1" ht="10.2">
      <c r="B256" s="228"/>
      <c r="C256" s="229"/>
      <c r="D256" s="219" t="s">
        <v>142</v>
      </c>
      <c r="E256" s="230" t="s">
        <v>1</v>
      </c>
      <c r="F256" s="231" t="s">
        <v>328</v>
      </c>
      <c r="G256" s="229"/>
      <c r="H256" s="232">
        <v>1620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142</v>
      </c>
      <c r="AU256" s="238" t="s">
        <v>89</v>
      </c>
      <c r="AV256" s="14" t="s">
        <v>89</v>
      </c>
      <c r="AW256" s="14" t="s">
        <v>34</v>
      </c>
      <c r="AX256" s="14" t="s">
        <v>79</v>
      </c>
      <c r="AY256" s="238" t="s">
        <v>133</v>
      </c>
    </row>
    <row r="257" spans="2:51" s="15" customFormat="1" ht="10.2">
      <c r="B257" s="239"/>
      <c r="C257" s="240"/>
      <c r="D257" s="219" t="s">
        <v>142</v>
      </c>
      <c r="E257" s="241" t="s">
        <v>1</v>
      </c>
      <c r="F257" s="242" t="s">
        <v>148</v>
      </c>
      <c r="G257" s="240"/>
      <c r="H257" s="243">
        <v>5428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142</v>
      </c>
      <c r="AU257" s="249" t="s">
        <v>89</v>
      </c>
      <c r="AV257" s="15" t="s">
        <v>140</v>
      </c>
      <c r="AW257" s="15" t="s">
        <v>34</v>
      </c>
      <c r="AX257" s="15" t="s">
        <v>87</v>
      </c>
      <c r="AY257" s="249" t="s">
        <v>133</v>
      </c>
    </row>
    <row r="258" spans="1:65" s="2" customFormat="1" ht="16.5" customHeight="1">
      <c r="A258" s="35"/>
      <c r="B258" s="36"/>
      <c r="C258" s="204" t="s">
        <v>329</v>
      </c>
      <c r="D258" s="204" t="s">
        <v>135</v>
      </c>
      <c r="E258" s="205" t="s">
        <v>330</v>
      </c>
      <c r="F258" s="206" t="s">
        <v>331</v>
      </c>
      <c r="G258" s="207" t="s">
        <v>138</v>
      </c>
      <c r="H258" s="208">
        <v>8.5</v>
      </c>
      <c r="I258" s="209"/>
      <c r="J258" s="210">
        <f>ROUND(I258*H258,2)</f>
        <v>0</v>
      </c>
      <c r="K258" s="206" t="s">
        <v>139</v>
      </c>
      <c r="L258" s="40"/>
      <c r="M258" s="211" t="s">
        <v>1</v>
      </c>
      <c r="N258" s="212" t="s">
        <v>44</v>
      </c>
      <c r="O258" s="72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140</v>
      </c>
      <c r="AT258" s="215" t="s">
        <v>135</v>
      </c>
      <c r="AU258" s="215" t="s">
        <v>89</v>
      </c>
      <c r="AY258" s="18" t="s">
        <v>133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87</v>
      </c>
      <c r="BK258" s="216">
        <f>ROUND(I258*H258,2)</f>
        <v>0</v>
      </c>
      <c r="BL258" s="18" t="s">
        <v>140</v>
      </c>
      <c r="BM258" s="215" t="s">
        <v>332</v>
      </c>
    </row>
    <row r="259" spans="2:51" s="13" customFormat="1" ht="10.2">
      <c r="B259" s="217"/>
      <c r="C259" s="218"/>
      <c r="D259" s="219" t="s">
        <v>142</v>
      </c>
      <c r="E259" s="220" t="s">
        <v>1</v>
      </c>
      <c r="F259" s="221" t="s">
        <v>333</v>
      </c>
      <c r="G259" s="218"/>
      <c r="H259" s="220" t="s">
        <v>1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142</v>
      </c>
      <c r="AU259" s="227" t="s">
        <v>89</v>
      </c>
      <c r="AV259" s="13" t="s">
        <v>87</v>
      </c>
      <c r="AW259" s="13" t="s">
        <v>34</v>
      </c>
      <c r="AX259" s="13" t="s">
        <v>79</v>
      </c>
      <c r="AY259" s="227" t="s">
        <v>133</v>
      </c>
    </row>
    <row r="260" spans="2:51" s="14" customFormat="1" ht="10.2">
      <c r="B260" s="228"/>
      <c r="C260" s="229"/>
      <c r="D260" s="219" t="s">
        <v>142</v>
      </c>
      <c r="E260" s="230" t="s">
        <v>1</v>
      </c>
      <c r="F260" s="231" t="s">
        <v>334</v>
      </c>
      <c r="G260" s="229"/>
      <c r="H260" s="232">
        <v>8.5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142</v>
      </c>
      <c r="AU260" s="238" t="s">
        <v>89</v>
      </c>
      <c r="AV260" s="14" t="s">
        <v>89</v>
      </c>
      <c r="AW260" s="14" t="s">
        <v>34</v>
      </c>
      <c r="AX260" s="14" t="s">
        <v>87</v>
      </c>
      <c r="AY260" s="238" t="s">
        <v>133</v>
      </c>
    </row>
    <row r="261" spans="1:65" s="2" customFormat="1" ht="16.5" customHeight="1">
      <c r="A261" s="35"/>
      <c r="B261" s="36"/>
      <c r="C261" s="204" t="s">
        <v>335</v>
      </c>
      <c r="D261" s="204" t="s">
        <v>135</v>
      </c>
      <c r="E261" s="205" t="s">
        <v>336</v>
      </c>
      <c r="F261" s="206" t="s">
        <v>337</v>
      </c>
      <c r="G261" s="207" t="s">
        <v>138</v>
      </c>
      <c r="H261" s="208">
        <v>8.5</v>
      </c>
      <c r="I261" s="209"/>
      <c r="J261" s="210">
        <f>ROUND(I261*H261,2)</f>
        <v>0</v>
      </c>
      <c r="K261" s="206" t="s">
        <v>139</v>
      </c>
      <c r="L261" s="40"/>
      <c r="M261" s="211" t="s">
        <v>1</v>
      </c>
      <c r="N261" s="212" t="s">
        <v>44</v>
      </c>
      <c r="O261" s="7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140</v>
      </c>
      <c r="AT261" s="215" t="s">
        <v>135</v>
      </c>
      <c r="AU261" s="215" t="s">
        <v>89</v>
      </c>
      <c r="AY261" s="18" t="s">
        <v>133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87</v>
      </c>
      <c r="BK261" s="216">
        <f>ROUND(I261*H261,2)</f>
        <v>0</v>
      </c>
      <c r="BL261" s="18" t="s">
        <v>140</v>
      </c>
      <c r="BM261" s="215" t="s">
        <v>338</v>
      </c>
    </row>
    <row r="262" spans="1:65" s="2" customFormat="1" ht="16.5" customHeight="1">
      <c r="A262" s="35"/>
      <c r="B262" s="36"/>
      <c r="C262" s="204" t="s">
        <v>339</v>
      </c>
      <c r="D262" s="204" t="s">
        <v>135</v>
      </c>
      <c r="E262" s="205" t="s">
        <v>340</v>
      </c>
      <c r="F262" s="206" t="s">
        <v>341</v>
      </c>
      <c r="G262" s="207" t="s">
        <v>138</v>
      </c>
      <c r="H262" s="208">
        <v>34</v>
      </c>
      <c r="I262" s="209"/>
      <c r="J262" s="210">
        <f>ROUND(I262*H262,2)</f>
        <v>0</v>
      </c>
      <c r="K262" s="206" t="s">
        <v>139</v>
      </c>
      <c r="L262" s="40"/>
      <c r="M262" s="211" t="s">
        <v>1</v>
      </c>
      <c r="N262" s="212" t="s">
        <v>44</v>
      </c>
      <c r="O262" s="7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140</v>
      </c>
      <c r="AT262" s="215" t="s">
        <v>135</v>
      </c>
      <c r="AU262" s="215" t="s">
        <v>89</v>
      </c>
      <c r="AY262" s="18" t="s">
        <v>133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87</v>
      </c>
      <c r="BK262" s="216">
        <f>ROUND(I262*H262,2)</f>
        <v>0</v>
      </c>
      <c r="BL262" s="18" t="s">
        <v>140</v>
      </c>
      <c r="BM262" s="215" t="s">
        <v>342</v>
      </c>
    </row>
    <row r="263" spans="2:51" s="13" customFormat="1" ht="10.2">
      <c r="B263" s="217"/>
      <c r="C263" s="218"/>
      <c r="D263" s="219" t="s">
        <v>142</v>
      </c>
      <c r="E263" s="220" t="s">
        <v>1</v>
      </c>
      <c r="F263" s="221" t="s">
        <v>343</v>
      </c>
      <c r="G263" s="218"/>
      <c r="H263" s="220" t="s">
        <v>1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142</v>
      </c>
      <c r="AU263" s="227" t="s">
        <v>89</v>
      </c>
      <c r="AV263" s="13" t="s">
        <v>87</v>
      </c>
      <c r="AW263" s="13" t="s">
        <v>34</v>
      </c>
      <c r="AX263" s="13" t="s">
        <v>79</v>
      </c>
      <c r="AY263" s="227" t="s">
        <v>133</v>
      </c>
    </row>
    <row r="264" spans="2:51" s="14" customFormat="1" ht="10.2">
      <c r="B264" s="228"/>
      <c r="C264" s="229"/>
      <c r="D264" s="219" t="s">
        <v>142</v>
      </c>
      <c r="E264" s="230" t="s">
        <v>1</v>
      </c>
      <c r="F264" s="231" t="s">
        <v>344</v>
      </c>
      <c r="G264" s="229"/>
      <c r="H264" s="232">
        <v>34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142</v>
      </c>
      <c r="AU264" s="238" t="s">
        <v>89</v>
      </c>
      <c r="AV264" s="14" t="s">
        <v>89</v>
      </c>
      <c r="AW264" s="14" t="s">
        <v>34</v>
      </c>
      <c r="AX264" s="14" t="s">
        <v>87</v>
      </c>
      <c r="AY264" s="238" t="s">
        <v>133</v>
      </c>
    </row>
    <row r="265" spans="2:63" s="12" customFormat="1" ht="22.8" customHeight="1">
      <c r="B265" s="188"/>
      <c r="C265" s="189"/>
      <c r="D265" s="190" t="s">
        <v>78</v>
      </c>
      <c r="E265" s="202" t="s">
        <v>202</v>
      </c>
      <c r="F265" s="202" t="s">
        <v>345</v>
      </c>
      <c r="G265" s="189"/>
      <c r="H265" s="189"/>
      <c r="I265" s="192"/>
      <c r="J265" s="203">
        <f>BK265</f>
        <v>0</v>
      </c>
      <c r="K265" s="189"/>
      <c r="L265" s="194"/>
      <c r="M265" s="195"/>
      <c r="N265" s="196"/>
      <c r="O265" s="196"/>
      <c r="P265" s="197">
        <f>SUM(P266:P279)</f>
        <v>0</v>
      </c>
      <c r="Q265" s="196"/>
      <c r="R265" s="197">
        <f>SUM(R266:R279)</f>
        <v>0</v>
      </c>
      <c r="S265" s="196"/>
      <c r="T265" s="198">
        <f>SUM(T266:T279)</f>
        <v>880.31</v>
      </c>
      <c r="AR265" s="199" t="s">
        <v>87</v>
      </c>
      <c r="AT265" s="200" t="s">
        <v>78</v>
      </c>
      <c r="AU265" s="200" t="s">
        <v>87</v>
      </c>
      <c r="AY265" s="199" t="s">
        <v>133</v>
      </c>
      <c r="BK265" s="201">
        <f>SUM(BK266:BK279)</f>
        <v>0</v>
      </c>
    </row>
    <row r="266" spans="1:65" s="2" customFormat="1" ht="16.5" customHeight="1">
      <c r="A266" s="35"/>
      <c r="B266" s="36"/>
      <c r="C266" s="204" t="s">
        <v>346</v>
      </c>
      <c r="D266" s="204" t="s">
        <v>135</v>
      </c>
      <c r="E266" s="205" t="s">
        <v>347</v>
      </c>
      <c r="F266" s="206" t="s">
        <v>348</v>
      </c>
      <c r="G266" s="207" t="s">
        <v>182</v>
      </c>
      <c r="H266" s="208">
        <v>122</v>
      </c>
      <c r="I266" s="209"/>
      <c r="J266" s="210">
        <f>ROUND(I266*H266,2)</f>
        <v>0</v>
      </c>
      <c r="K266" s="206" t="s">
        <v>139</v>
      </c>
      <c r="L266" s="40"/>
      <c r="M266" s="211" t="s">
        <v>1</v>
      </c>
      <c r="N266" s="212" t="s">
        <v>44</v>
      </c>
      <c r="O266" s="72"/>
      <c r="P266" s="213">
        <f>O266*H266</f>
        <v>0</v>
      </c>
      <c r="Q266" s="213">
        <v>0</v>
      </c>
      <c r="R266" s="213">
        <f>Q266*H266</f>
        <v>0</v>
      </c>
      <c r="S266" s="213">
        <v>0.255</v>
      </c>
      <c r="T266" s="214">
        <f>S266*H266</f>
        <v>31.11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140</v>
      </c>
      <c r="AT266" s="215" t="s">
        <v>135</v>
      </c>
      <c r="AU266" s="215" t="s">
        <v>89</v>
      </c>
      <c r="AY266" s="18" t="s">
        <v>133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87</v>
      </c>
      <c r="BK266" s="216">
        <f>ROUND(I266*H266,2)</f>
        <v>0</v>
      </c>
      <c r="BL266" s="18" t="s">
        <v>140</v>
      </c>
      <c r="BM266" s="215" t="s">
        <v>349</v>
      </c>
    </row>
    <row r="267" spans="2:51" s="13" customFormat="1" ht="10.2">
      <c r="B267" s="217"/>
      <c r="C267" s="218"/>
      <c r="D267" s="219" t="s">
        <v>142</v>
      </c>
      <c r="E267" s="220" t="s">
        <v>1</v>
      </c>
      <c r="F267" s="221" t="s">
        <v>350</v>
      </c>
      <c r="G267" s="218"/>
      <c r="H267" s="220" t="s">
        <v>1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142</v>
      </c>
      <c r="AU267" s="227" t="s">
        <v>89</v>
      </c>
      <c r="AV267" s="13" t="s">
        <v>87</v>
      </c>
      <c r="AW267" s="13" t="s">
        <v>34</v>
      </c>
      <c r="AX267" s="13" t="s">
        <v>79</v>
      </c>
      <c r="AY267" s="227" t="s">
        <v>133</v>
      </c>
    </row>
    <row r="268" spans="2:51" s="14" customFormat="1" ht="10.2">
      <c r="B268" s="228"/>
      <c r="C268" s="229"/>
      <c r="D268" s="219" t="s">
        <v>142</v>
      </c>
      <c r="E268" s="230" t="s">
        <v>1</v>
      </c>
      <c r="F268" s="231" t="s">
        <v>351</v>
      </c>
      <c r="G268" s="229"/>
      <c r="H268" s="232">
        <v>20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142</v>
      </c>
      <c r="AU268" s="238" t="s">
        <v>89</v>
      </c>
      <c r="AV268" s="14" t="s">
        <v>89</v>
      </c>
      <c r="AW268" s="14" t="s">
        <v>34</v>
      </c>
      <c r="AX268" s="14" t="s">
        <v>79</v>
      </c>
      <c r="AY268" s="238" t="s">
        <v>133</v>
      </c>
    </row>
    <row r="269" spans="2:51" s="13" customFormat="1" ht="10.2">
      <c r="B269" s="217"/>
      <c r="C269" s="218"/>
      <c r="D269" s="219" t="s">
        <v>142</v>
      </c>
      <c r="E269" s="220" t="s">
        <v>1</v>
      </c>
      <c r="F269" s="221" t="s">
        <v>352</v>
      </c>
      <c r="G269" s="218"/>
      <c r="H269" s="220" t="s">
        <v>1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142</v>
      </c>
      <c r="AU269" s="227" t="s">
        <v>89</v>
      </c>
      <c r="AV269" s="13" t="s">
        <v>87</v>
      </c>
      <c r="AW269" s="13" t="s">
        <v>34</v>
      </c>
      <c r="AX269" s="13" t="s">
        <v>79</v>
      </c>
      <c r="AY269" s="227" t="s">
        <v>133</v>
      </c>
    </row>
    <row r="270" spans="2:51" s="13" customFormat="1" ht="10.2">
      <c r="B270" s="217"/>
      <c r="C270" s="218"/>
      <c r="D270" s="219" t="s">
        <v>142</v>
      </c>
      <c r="E270" s="220" t="s">
        <v>1</v>
      </c>
      <c r="F270" s="221" t="s">
        <v>353</v>
      </c>
      <c r="G270" s="218"/>
      <c r="H270" s="220" t="s">
        <v>1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142</v>
      </c>
      <c r="AU270" s="227" t="s">
        <v>89</v>
      </c>
      <c r="AV270" s="13" t="s">
        <v>87</v>
      </c>
      <c r="AW270" s="13" t="s">
        <v>34</v>
      </c>
      <c r="AX270" s="13" t="s">
        <v>79</v>
      </c>
      <c r="AY270" s="227" t="s">
        <v>133</v>
      </c>
    </row>
    <row r="271" spans="2:51" s="14" customFormat="1" ht="10.2">
      <c r="B271" s="228"/>
      <c r="C271" s="229"/>
      <c r="D271" s="219" t="s">
        <v>142</v>
      </c>
      <c r="E271" s="230" t="s">
        <v>1</v>
      </c>
      <c r="F271" s="231" t="s">
        <v>354</v>
      </c>
      <c r="G271" s="229"/>
      <c r="H271" s="232">
        <v>102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142</v>
      </c>
      <c r="AU271" s="238" t="s">
        <v>89</v>
      </c>
      <c r="AV271" s="14" t="s">
        <v>89</v>
      </c>
      <c r="AW271" s="14" t="s">
        <v>34</v>
      </c>
      <c r="AX271" s="14" t="s">
        <v>79</v>
      </c>
      <c r="AY271" s="238" t="s">
        <v>133</v>
      </c>
    </row>
    <row r="272" spans="2:51" s="15" customFormat="1" ht="10.2">
      <c r="B272" s="239"/>
      <c r="C272" s="240"/>
      <c r="D272" s="219" t="s">
        <v>142</v>
      </c>
      <c r="E272" s="241" t="s">
        <v>1</v>
      </c>
      <c r="F272" s="242" t="s">
        <v>148</v>
      </c>
      <c r="G272" s="240"/>
      <c r="H272" s="243">
        <v>122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142</v>
      </c>
      <c r="AU272" s="249" t="s">
        <v>89</v>
      </c>
      <c r="AV272" s="15" t="s">
        <v>140</v>
      </c>
      <c r="AW272" s="15" t="s">
        <v>34</v>
      </c>
      <c r="AX272" s="15" t="s">
        <v>87</v>
      </c>
      <c r="AY272" s="249" t="s">
        <v>133</v>
      </c>
    </row>
    <row r="273" spans="1:65" s="2" customFormat="1" ht="16.5" customHeight="1">
      <c r="A273" s="35"/>
      <c r="B273" s="36"/>
      <c r="C273" s="204" t="s">
        <v>355</v>
      </c>
      <c r="D273" s="204" t="s">
        <v>135</v>
      </c>
      <c r="E273" s="205" t="s">
        <v>356</v>
      </c>
      <c r="F273" s="206" t="s">
        <v>357</v>
      </c>
      <c r="G273" s="207" t="s">
        <v>182</v>
      </c>
      <c r="H273" s="208">
        <v>3450</v>
      </c>
      <c r="I273" s="209"/>
      <c r="J273" s="210">
        <f>ROUND(I273*H273,2)</f>
        <v>0</v>
      </c>
      <c r="K273" s="206" t="s">
        <v>139</v>
      </c>
      <c r="L273" s="40"/>
      <c r="M273" s="211" t="s">
        <v>1</v>
      </c>
      <c r="N273" s="212" t="s">
        <v>44</v>
      </c>
      <c r="O273" s="72"/>
      <c r="P273" s="213">
        <f>O273*H273</f>
        <v>0</v>
      </c>
      <c r="Q273" s="213">
        <v>0</v>
      </c>
      <c r="R273" s="213">
        <f>Q273*H273</f>
        <v>0</v>
      </c>
      <c r="S273" s="213">
        <v>0.22</v>
      </c>
      <c r="T273" s="214">
        <f>S273*H273</f>
        <v>759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140</v>
      </c>
      <c r="AT273" s="215" t="s">
        <v>135</v>
      </c>
      <c r="AU273" s="215" t="s">
        <v>89</v>
      </c>
      <c r="AY273" s="18" t="s">
        <v>133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87</v>
      </c>
      <c r="BK273" s="216">
        <f>ROUND(I273*H273,2)</f>
        <v>0</v>
      </c>
      <c r="BL273" s="18" t="s">
        <v>140</v>
      </c>
      <c r="BM273" s="215" t="s">
        <v>358</v>
      </c>
    </row>
    <row r="274" spans="2:51" s="13" customFormat="1" ht="10.2">
      <c r="B274" s="217"/>
      <c r="C274" s="218"/>
      <c r="D274" s="219" t="s">
        <v>142</v>
      </c>
      <c r="E274" s="220" t="s">
        <v>1</v>
      </c>
      <c r="F274" s="221" t="s">
        <v>359</v>
      </c>
      <c r="G274" s="218"/>
      <c r="H274" s="220" t="s">
        <v>1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142</v>
      </c>
      <c r="AU274" s="227" t="s">
        <v>89</v>
      </c>
      <c r="AV274" s="13" t="s">
        <v>87</v>
      </c>
      <c r="AW274" s="13" t="s">
        <v>34</v>
      </c>
      <c r="AX274" s="13" t="s">
        <v>79</v>
      </c>
      <c r="AY274" s="227" t="s">
        <v>133</v>
      </c>
    </row>
    <row r="275" spans="2:51" s="13" customFormat="1" ht="10.2">
      <c r="B275" s="217"/>
      <c r="C275" s="218"/>
      <c r="D275" s="219" t="s">
        <v>142</v>
      </c>
      <c r="E275" s="220" t="s">
        <v>1</v>
      </c>
      <c r="F275" s="221" t="s">
        <v>360</v>
      </c>
      <c r="G275" s="218"/>
      <c r="H275" s="220" t="s">
        <v>1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142</v>
      </c>
      <c r="AU275" s="227" t="s">
        <v>89</v>
      </c>
      <c r="AV275" s="13" t="s">
        <v>87</v>
      </c>
      <c r="AW275" s="13" t="s">
        <v>34</v>
      </c>
      <c r="AX275" s="13" t="s">
        <v>79</v>
      </c>
      <c r="AY275" s="227" t="s">
        <v>133</v>
      </c>
    </row>
    <row r="276" spans="2:51" s="14" customFormat="1" ht="10.2">
      <c r="B276" s="228"/>
      <c r="C276" s="229"/>
      <c r="D276" s="219" t="s">
        <v>142</v>
      </c>
      <c r="E276" s="230" t="s">
        <v>1</v>
      </c>
      <c r="F276" s="231" t="s">
        <v>361</v>
      </c>
      <c r="G276" s="229"/>
      <c r="H276" s="232">
        <v>3450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142</v>
      </c>
      <c r="AU276" s="238" t="s">
        <v>89</v>
      </c>
      <c r="AV276" s="14" t="s">
        <v>89</v>
      </c>
      <c r="AW276" s="14" t="s">
        <v>34</v>
      </c>
      <c r="AX276" s="14" t="s">
        <v>87</v>
      </c>
      <c r="AY276" s="238" t="s">
        <v>133</v>
      </c>
    </row>
    <row r="277" spans="1:65" s="2" customFormat="1" ht="16.5" customHeight="1">
      <c r="A277" s="35"/>
      <c r="B277" s="36"/>
      <c r="C277" s="204" t="s">
        <v>362</v>
      </c>
      <c r="D277" s="204" t="s">
        <v>135</v>
      </c>
      <c r="E277" s="205" t="s">
        <v>363</v>
      </c>
      <c r="F277" s="206" t="s">
        <v>364</v>
      </c>
      <c r="G277" s="207" t="s">
        <v>365</v>
      </c>
      <c r="H277" s="208">
        <v>440</v>
      </c>
      <c r="I277" s="209"/>
      <c r="J277" s="210">
        <f>ROUND(I277*H277,2)</f>
        <v>0</v>
      </c>
      <c r="K277" s="206" t="s">
        <v>139</v>
      </c>
      <c r="L277" s="40"/>
      <c r="M277" s="211" t="s">
        <v>1</v>
      </c>
      <c r="N277" s="212" t="s">
        <v>44</v>
      </c>
      <c r="O277" s="72"/>
      <c r="P277" s="213">
        <f>O277*H277</f>
        <v>0</v>
      </c>
      <c r="Q277" s="213">
        <v>0</v>
      </c>
      <c r="R277" s="213">
        <f>Q277*H277</f>
        <v>0</v>
      </c>
      <c r="S277" s="213">
        <v>0.205</v>
      </c>
      <c r="T277" s="214">
        <f>S277*H277</f>
        <v>90.19999999999999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5" t="s">
        <v>140</v>
      </c>
      <c r="AT277" s="215" t="s">
        <v>135</v>
      </c>
      <c r="AU277" s="215" t="s">
        <v>89</v>
      </c>
      <c r="AY277" s="18" t="s">
        <v>133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8" t="s">
        <v>87</v>
      </c>
      <c r="BK277" s="216">
        <f>ROUND(I277*H277,2)</f>
        <v>0</v>
      </c>
      <c r="BL277" s="18" t="s">
        <v>140</v>
      </c>
      <c r="BM277" s="215" t="s">
        <v>366</v>
      </c>
    </row>
    <row r="278" spans="2:51" s="13" customFormat="1" ht="10.2">
      <c r="B278" s="217"/>
      <c r="C278" s="218"/>
      <c r="D278" s="219" t="s">
        <v>142</v>
      </c>
      <c r="E278" s="220" t="s">
        <v>1</v>
      </c>
      <c r="F278" s="221" t="s">
        <v>367</v>
      </c>
      <c r="G278" s="218"/>
      <c r="H278" s="220" t="s">
        <v>1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142</v>
      </c>
      <c r="AU278" s="227" t="s">
        <v>89</v>
      </c>
      <c r="AV278" s="13" t="s">
        <v>87</v>
      </c>
      <c r="AW278" s="13" t="s">
        <v>34</v>
      </c>
      <c r="AX278" s="13" t="s">
        <v>79</v>
      </c>
      <c r="AY278" s="227" t="s">
        <v>133</v>
      </c>
    </row>
    <row r="279" spans="2:51" s="14" customFormat="1" ht="10.2">
      <c r="B279" s="228"/>
      <c r="C279" s="229"/>
      <c r="D279" s="219" t="s">
        <v>142</v>
      </c>
      <c r="E279" s="230" t="s">
        <v>1</v>
      </c>
      <c r="F279" s="231" t="s">
        <v>368</v>
      </c>
      <c r="G279" s="229"/>
      <c r="H279" s="232">
        <v>440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142</v>
      </c>
      <c r="AU279" s="238" t="s">
        <v>89</v>
      </c>
      <c r="AV279" s="14" t="s">
        <v>89</v>
      </c>
      <c r="AW279" s="14" t="s">
        <v>34</v>
      </c>
      <c r="AX279" s="14" t="s">
        <v>87</v>
      </c>
      <c r="AY279" s="238" t="s">
        <v>133</v>
      </c>
    </row>
    <row r="280" spans="2:63" s="12" customFormat="1" ht="22.8" customHeight="1">
      <c r="B280" s="188"/>
      <c r="C280" s="189"/>
      <c r="D280" s="190" t="s">
        <v>78</v>
      </c>
      <c r="E280" s="202" t="s">
        <v>7</v>
      </c>
      <c r="F280" s="202" t="s">
        <v>369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SUM(P281:P297)</f>
        <v>0</v>
      </c>
      <c r="Q280" s="196"/>
      <c r="R280" s="197">
        <f>SUM(R281:R297)</f>
        <v>0.9048</v>
      </c>
      <c r="S280" s="196"/>
      <c r="T280" s="198">
        <f>SUM(T281:T297)</f>
        <v>0</v>
      </c>
      <c r="AR280" s="199" t="s">
        <v>87</v>
      </c>
      <c r="AT280" s="200" t="s">
        <v>78</v>
      </c>
      <c r="AU280" s="200" t="s">
        <v>87</v>
      </c>
      <c r="AY280" s="199" t="s">
        <v>133</v>
      </c>
      <c r="BK280" s="201">
        <f>SUM(BK281:BK297)</f>
        <v>0</v>
      </c>
    </row>
    <row r="281" spans="1:65" s="2" customFormat="1" ht="16.5" customHeight="1">
      <c r="A281" s="35"/>
      <c r="B281" s="36"/>
      <c r="C281" s="204" t="s">
        <v>370</v>
      </c>
      <c r="D281" s="204" t="s">
        <v>135</v>
      </c>
      <c r="E281" s="205" t="s">
        <v>371</v>
      </c>
      <c r="F281" s="206" t="s">
        <v>372</v>
      </c>
      <c r="G281" s="207" t="s">
        <v>365</v>
      </c>
      <c r="H281" s="208">
        <v>780</v>
      </c>
      <c r="I281" s="209"/>
      <c r="J281" s="210">
        <f>ROUND(I281*H281,2)</f>
        <v>0</v>
      </c>
      <c r="K281" s="206" t="s">
        <v>139</v>
      </c>
      <c r="L281" s="40"/>
      <c r="M281" s="211" t="s">
        <v>1</v>
      </c>
      <c r="N281" s="212" t="s">
        <v>44</v>
      </c>
      <c r="O281" s="72"/>
      <c r="P281" s="213">
        <f>O281*H281</f>
        <v>0</v>
      </c>
      <c r="Q281" s="213">
        <v>0.00116</v>
      </c>
      <c r="R281" s="213">
        <f>Q281*H281</f>
        <v>0.9048</v>
      </c>
      <c r="S281" s="213">
        <v>0</v>
      </c>
      <c r="T281" s="21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5" t="s">
        <v>140</v>
      </c>
      <c r="AT281" s="215" t="s">
        <v>135</v>
      </c>
      <c r="AU281" s="215" t="s">
        <v>89</v>
      </c>
      <c r="AY281" s="18" t="s">
        <v>133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8" t="s">
        <v>87</v>
      </c>
      <c r="BK281" s="216">
        <f>ROUND(I281*H281,2)</f>
        <v>0</v>
      </c>
      <c r="BL281" s="18" t="s">
        <v>140</v>
      </c>
      <c r="BM281" s="215" t="s">
        <v>373</v>
      </c>
    </row>
    <row r="282" spans="2:51" s="13" customFormat="1" ht="10.2">
      <c r="B282" s="217"/>
      <c r="C282" s="218"/>
      <c r="D282" s="219" t="s">
        <v>142</v>
      </c>
      <c r="E282" s="220" t="s">
        <v>1</v>
      </c>
      <c r="F282" s="221" t="s">
        <v>143</v>
      </c>
      <c r="G282" s="218"/>
      <c r="H282" s="220" t="s">
        <v>1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142</v>
      </c>
      <c r="AU282" s="227" t="s">
        <v>89</v>
      </c>
      <c r="AV282" s="13" t="s">
        <v>87</v>
      </c>
      <c r="AW282" s="13" t="s">
        <v>34</v>
      </c>
      <c r="AX282" s="13" t="s">
        <v>79</v>
      </c>
      <c r="AY282" s="227" t="s">
        <v>133</v>
      </c>
    </row>
    <row r="283" spans="2:51" s="14" customFormat="1" ht="10.2">
      <c r="B283" s="228"/>
      <c r="C283" s="229"/>
      <c r="D283" s="219" t="s">
        <v>142</v>
      </c>
      <c r="E283" s="230" t="s">
        <v>1</v>
      </c>
      <c r="F283" s="231" t="s">
        <v>374</v>
      </c>
      <c r="G283" s="229"/>
      <c r="H283" s="232">
        <v>780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142</v>
      </c>
      <c r="AU283" s="238" t="s">
        <v>89</v>
      </c>
      <c r="AV283" s="14" t="s">
        <v>89</v>
      </c>
      <c r="AW283" s="14" t="s">
        <v>34</v>
      </c>
      <c r="AX283" s="14" t="s">
        <v>87</v>
      </c>
      <c r="AY283" s="238" t="s">
        <v>133</v>
      </c>
    </row>
    <row r="284" spans="1:65" s="2" customFormat="1" ht="16.5" customHeight="1">
      <c r="A284" s="35"/>
      <c r="B284" s="36"/>
      <c r="C284" s="204" t="s">
        <v>375</v>
      </c>
      <c r="D284" s="204" t="s">
        <v>135</v>
      </c>
      <c r="E284" s="205" t="s">
        <v>376</v>
      </c>
      <c r="F284" s="206" t="s">
        <v>377</v>
      </c>
      <c r="G284" s="207" t="s">
        <v>138</v>
      </c>
      <c r="H284" s="208">
        <v>12</v>
      </c>
      <c r="I284" s="209"/>
      <c r="J284" s="210">
        <f>ROUND(I284*H284,2)</f>
        <v>0</v>
      </c>
      <c r="K284" s="206" t="s">
        <v>139</v>
      </c>
      <c r="L284" s="40"/>
      <c r="M284" s="211" t="s">
        <v>1</v>
      </c>
      <c r="N284" s="212" t="s">
        <v>44</v>
      </c>
      <c r="O284" s="72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140</v>
      </c>
      <c r="AT284" s="215" t="s">
        <v>135</v>
      </c>
      <c r="AU284" s="215" t="s">
        <v>89</v>
      </c>
      <c r="AY284" s="18" t="s">
        <v>133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87</v>
      </c>
      <c r="BK284" s="216">
        <f>ROUND(I284*H284,2)</f>
        <v>0</v>
      </c>
      <c r="BL284" s="18" t="s">
        <v>140</v>
      </c>
      <c r="BM284" s="215" t="s">
        <v>378</v>
      </c>
    </row>
    <row r="285" spans="2:51" s="13" customFormat="1" ht="10.2">
      <c r="B285" s="217"/>
      <c r="C285" s="218"/>
      <c r="D285" s="219" t="s">
        <v>142</v>
      </c>
      <c r="E285" s="220" t="s">
        <v>1</v>
      </c>
      <c r="F285" s="221" t="s">
        <v>379</v>
      </c>
      <c r="G285" s="218"/>
      <c r="H285" s="220" t="s">
        <v>1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142</v>
      </c>
      <c r="AU285" s="227" t="s">
        <v>89</v>
      </c>
      <c r="AV285" s="13" t="s">
        <v>87</v>
      </c>
      <c r="AW285" s="13" t="s">
        <v>34</v>
      </c>
      <c r="AX285" s="13" t="s">
        <v>79</v>
      </c>
      <c r="AY285" s="227" t="s">
        <v>133</v>
      </c>
    </row>
    <row r="286" spans="2:51" s="14" customFormat="1" ht="10.2">
      <c r="B286" s="228"/>
      <c r="C286" s="229"/>
      <c r="D286" s="219" t="s">
        <v>142</v>
      </c>
      <c r="E286" s="230" t="s">
        <v>1</v>
      </c>
      <c r="F286" s="231" t="s">
        <v>380</v>
      </c>
      <c r="G286" s="229"/>
      <c r="H286" s="232">
        <v>12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142</v>
      </c>
      <c r="AU286" s="238" t="s">
        <v>89</v>
      </c>
      <c r="AV286" s="14" t="s">
        <v>89</v>
      </c>
      <c r="AW286" s="14" t="s">
        <v>34</v>
      </c>
      <c r="AX286" s="14" t="s">
        <v>87</v>
      </c>
      <c r="AY286" s="238" t="s">
        <v>133</v>
      </c>
    </row>
    <row r="287" spans="1:65" s="2" customFormat="1" ht="16.5" customHeight="1">
      <c r="A287" s="35"/>
      <c r="B287" s="36"/>
      <c r="C287" s="204" t="s">
        <v>381</v>
      </c>
      <c r="D287" s="204" t="s">
        <v>135</v>
      </c>
      <c r="E287" s="205" t="s">
        <v>382</v>
      </c>
      <c r="F287" s="206" t="s">
        <v>383</v>
      </c>
      <c r="G287" s="207" t="s">
        <v>138</v>
      </c>
      <c r="H287" s="208">
        <v>78</v>
      </c>
      <c r="I287" s="209"/>
      <c r="J287" s="210">
        <f>ROUND(I287*H287,2)</f>
        <v>0</v>
      </c>
      <c r="K287" s="206" t="s">
        <v>139</v>
      </c>
      <c r="L287" s="40"/>
      <c r="M287" s="211" t="s">
        <v>1</v>
      </c>
      <c r="N287" s="212" t="s">
        <v>44</v>
      </c>
      <c r="O287" s="72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140</v>
      </c>
      <c r="AT287" s="215" t="s">
        <v>135</v>
      </c>
      <c r="AU287" s="215" t="s">
        <v>89</v>
      </c>
      <c r="AY287" s="18" t="s">
        <v>133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87</v>
      </c>
      <c r="BK287" s="216">
        <f>ROUND(I287*H287,2)</f>
        <v>0</v>
      </c>
      <c r="BL287" s="18" t="s">
        <v>140</v>
      </c>
      <c r="BM287" s="215" t="s">
        <v>384</v>
      </c>
    </row>
    <row r="288" spans="2:51" s="13" customFormat="1" ht="10.2">
      <c r="B288" s="217"/>
      <c r="C288" s="218"/>
      <c r="D288" s="219" t="s">
        <v>142</v>
      </c>
      <c r="E288" s="220" t="s">
        <v>1</v>
      </c>
      <c r="F288" s="221" t="s">
        <v>385</v>
      </c>
      <c r="G288" s="218"/>
      <c r="H288" s="220" t="s">
        <v>1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142</v>
      </c>
      <c r="AU288" s="227" t="s">
        <v>89</v>
      </c>
      <c r="AV288" s="13" t="s">
        <v>87</v>
      </c>
      <c r="AW288" s="13" t="s">
        <v>34</v>
      </c>
      <c r="AX288" s="13" t="s">
        <v>79</v>
      </c>
      <c r="AY288" s="227" t="s">
        <v>133</v>
      </c>
    </row>
    <row r="289" spans="2:51" s="14" customFormat="1" ht="10.2">
      <c r="B289" s="228"/>
      <c r="C289" s="229"/>
      <c r="D289" s="219" t="s">
        <v>142</v>
      </c>
      <c r="E289" s="230" t="s">
        <v>1</v>
      </c>
      <c r="F289" s="231" t="s">
        <v>386</v>
      </c>
      <c r="G289" s="229"/>
      <c r="H289" s="232">
        <v>93.6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142</v>
      </c>
      <c r="AU289" s="238" t="s">
        <v>89</v>
      </c>
      <c r="AV289" s="14" t="s">
        <v>89</v>
      </c>
      <c r="AW289" s="14" t="s">
        <v>34</v>
      </c>
      <c r="AX289" s="14" t="s">
        <v>79</v>
      </c>
      <c r="AY289" s="238" t="s">
        <v>133</v>
      </c>
    </row>
    <row r="290" spans="2:51" s="13" customFormat="1" ht="10.2">
      <c r="B290" s="217"/>
      <c r="C290" s="218"/>
      <c r="D290" s="219" t="s">
        <v>142</v>
      </c>
      <c r="E290" s="220" t="s">
        <v>1</v>
      </c>
      <c r="F290" s="221" t="s">
        <v>387</v>
      </c>
      <c r="G290" s="218"/>
      <c r="H290" s="220" t="s">
        <v>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142</v>
      </c>
      <c r="AU290" s="227" t="s">
        <v>89</v>
      </c>
      <c r="AV290" s="13" t="s">
        <v>87</v>
      </c>
      <c r="AW290" s="13" t="s">
        <v>34</v>
      </c>
      <c r="AX290" s="13" t="s">
        <v>79</v>
      </c>
      <c r="AY290" s="227" t="s">
        <v>133</v>
      </c>
    </row>
    <row r="291" spans="2:51" s="14" customFormat="1" ht="10.2">
      <c r="B291" s="228"/>
      <c r="C291" s="229"/>
      <c r="D291" s="219" t="s">
        <v>142</v>
      </c>
      <c r="E291" s="230" t="s">
        <v>1</v>
      </c>
      <c r="F291" s="231" t="s">
        <v>388</v>
      </c>
      <c r="G291" s="229"/>
      <c r="H291" s="232">
        <v>-15.675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142</v>
      </c>
      <c r="AU291" s="238" t="s">
        <v>89</v>
      </c>
      <c r="AV291" s="14" t="s">
        <v>89</v>
      </c>
      <c r="AW291" s="14" t="s">
        <v>34</v>
      </c>
      <c r="AX291" s="14" t="s">
        <v>79</v>
      </c>
      <c r="AY291" s="238" t="s">
        <v>133</v>
      </c>
    </row>
    <row r="292" spans="2:51" s="14" customFormat="1" ht="10.2">
      <c r="B292" s="228"/>
      <c r="C292" s="229"/>
      <c r="D292" s="219" t="s">
        <v>142</v>
      </c>
      <c r="E292" s="230" t="s">
        <v>1</v>
      </c>
      <c r="F292" s="231" t="s">
        <v>389</v>
      </c>
      <c r="G292" s="229"/>
      <c r="H292" s="232">
        <v>0.075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142</v>
      </c>
      <c r="AU292" s="238" t="s">
        <v>89</v>
      </c>
      <c r="AV292" s="14" t="s">
        <v>89</v>
      </c>
      <c r="AW292" s="14" t="s">
        <v>34</v>
      </c>
      <c r="AX292" s="14" t="s">
        <v>79</v>
      </c>
      <c r="AY292" s="238" t="s">
        <v>133</v>
      </c>
    </row>
    <row r="293" spans="2:51" s="15" customFormat="1" ht="10.2">
      <c r="B293" s="239"/>
      <c r="C293" s="240"/>
      <c r="D293" s="219" t="s">
        <v>142</v>
      </c>
      <c r="E293" s="241" t="s">
        <v>1</v>
      </c>
      <c r="F293" s="242" t="s">
        <v>148</v>
      </c>
      <c r="G293" s="240"/>
      <c r="H293" s="243">
        <v>78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AT293" s="249" t="s">
        <v>142</v>
      </c>
      <c r="AU293" s="249" t="s">
        <v>89</v>
      </c>
      <c r="AV293" s="15" t="s">
        <v>140</v>
      </c>
      <c r="AW293" s="15" t="s">
        <v>34</v>
      </c>
      <c r="AX293" s="15" t="s">
        <v>87</v>
      </c>
      <c r="AY293" s="249" t="s">
        <v>133</v>
      </c>
    </row>
    <row r="294" spans="1:65" s="2" customFormat="1" ht="16.5" customHeight="1">
      <c r="A294" s="35"/>
      <c r="B294" s="36"/>
      <c r="C294" s="204" t="s">
        <v>390</v>
      </c>
      <c r="D294" s="204" t="s">
        <v>135</v>
      </c>
      <c r="E294" s="205" t="s">
        <v>391</v>
      </c>
      <c r="F294" s="206" t="s">
        <v>392</v>
      </c>
      <c r="G294" s="207" t="s">
        <v>138</v>
      </c>
      <c r="H294" s="208">
        <v>53</v>
      </c>
      <c r="I294" s="209"/>
      <c r="J294" s="210">
        <f>ROUND(I294*H294,2)</f>
        <v>0</v>
      </c>
      <c r="K294" s="206" t="s">
        <v>139</v>
      </c>
      <c r="L294" s="40"/>
      <c r="M294" s="211" t="s">
        <v>1</v>
      </c>
      <c r="N294" s="212" t="s">
        <v>44</v>
      </c>
      <c r="O294" s="72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5" t="s">
        <v>140</v>
      </c>
      <c r="AT294" s="215" t="s">
        <v>135</v>
      </c>
      <c r="AU294" s="215" t="s">
        <v>89</v>
      </c>
      <c r="AY294" s="18" t="s">
        <v>133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8" t="s">
        <v>87</v>
      </c>
      <c r="BK294" s="216">
        <f>ROUND(I294*H294,2)</f>
        <v>0</v>
      </c>
      <c r="BL294" s="18" t="s">
        <v>140</v>
      </c>
      <c r="BM294" s="215" t="s">
        <v>393</v>
      </c>
    </row>
    <row r="295" spans="2:51" s="13" customFormat="1" ht="10.2">
      <c r="B295" s="217"/>
      <c r="C295" s="218"/>
      <c r="D295" s="219" t="s">
        <v>142</v>
      </c>
      <c r="E295" s="220" t="s">
        <v>1</v>
      </c>
      <c r="F295" s="221" t="s">
        <v>394</v>
      </c>
      <c r="G295" s="218"/>
      <c r="H295" s="220" t="s">
        <v>1</v>
      </c>
      <c r="I295" s="222"/>
      <c r="J295" s="218"/>
      <c r="K295" s="218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142</v>
      </c>
      <c r="AU295" s="227" t="s">
        <v>89</v>
      </c>
      <c r="AV295" s="13" t="s">
        <v>87</v>
      </c>
      <c r="AW295" s="13" t="s">
        <v>34</v>
      </c>
      <c r="AX295" s="13" t="s">
        <v>79</v>
      </c>
      <c r="AY295" s="227" t="s">
        <v>133</v>
      </c>
    </row>
    <row r="296" spans="2:51" s="13" customFormat="1" ht="10.2">
      <c r="B296" s="217"/>
      <c r="C296" s="218"/>
      <c r="D296" s="219" t="s">
        <v>142</v>
      </c>
      <c r="E296" s="220" t="s">
        <v>1</v>
      </c>
      <c r="F296" s="221" t="s">
        <v>395</v>
      </c>
      <c r="G296" s="218"/>
      <c r="H296" s="220" t="s">
        <v>1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142</v>
      </c>
      <c r="AU296" s="227" t="s">
        <v>89</v>
      </c>
      <c r="AV296" s="13" t="s">
        <v>87</v>
      </c>
      <c r="AW296" s="13" t="s">
        <v>34</v>
      </c>
      <c r="AX296" s="13" t="s">
        <v>79</v>
      </c>
      <c r="AY296" s="227" t="s">
        <v>133</v>
      </c>
    </row>
    <row r="297" spans="2:51" s="14" customFormat="1" ht="10.2">
      <c r="B297" s="228"/>
      <c r="C297" s="229"/>
      <c r="D297" s="219" t="s">
        <v>142</v>
      </c>
      <c r="E297" s="230" t="s">
        <v>1</v>
      </c>
      <c r="F297" s="231" t="s">
        <v>161</v>
      </c>
      <c r="G297" s="229"/>
      <c r="H297" s="232">
        <v>53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142</v>
      </c>
      <c r="AU297" s="238" t="s">
        <v>89</v>
      </c>
      <c r="AV297" s="14" t="s">
        <v>89</v>
      </c>
      <c r="AW297" s="14" t="s">
        <v>34</v>
      </c>
      <c r="AX297" s="14" t="s">
        <v>87</v>
      </c>
      <c r="AY297" s="238" t="s">
        <v>133</v>
      </c>
    </row>
    <row r="298" spans="2:63" s="12" customFormat="1" ht="22.8" customHeight="1">
      <c r="B298" s="188"/>
      <c r="C298" s="189"/>
      <c r="D298" s="190" t="s">
        <v>78</v>
      </c>
      <c r="E298" s="202" t="s">
        <v>396</v>
      </c>
      <c r="F298" s="202" t="s">
        <v>397</v>
      </c>
      <c r="G298" s="189"/>
      <c r="H298" s="189"/>
      <c r="I298" s="192"/>
      <c r="J298" s="203">
        <f>BK298</f>
        <v>0</v>
      </c>
      <c r="K298" s="189"/>
      <c r="L298" s="194"/>
      <c r="M298" s="195"/>
      <c r="N298" s="196"/>
      <c r="O298" s="196"/>
      <c r="P298" s="197">
        <f>SUM(P299:P301)</f>
        <v>0</v>
      </c>
      <c r="Q298" s="196"/>
      <c r="R298" s="197">
        <f>SUM(R299:R301)</f>
        <v>0</v>
      </c>
      <c r="S298" s="196"/>
      <c r="T298" s="198">
        <f>SUM(T299:T301)</f>
        <v>0</v>
      </c>
      <c r="AR298" s="199" t="s">
        <v>87</v>
      </c>
      <c r="AT298" s="200" t="s">
        <v>78</v>
      </c>
      <c r="AU298" s="200" t="s">
        <v>87</v>
      </c>
      <c r="AY298" s="199" t="s">
        <v>133</v>
      </c>
      <c r="BK298" s="201">
        <f>SUM(BK299:BK301)</f>
        <v>0</v>
      </c>
    </row>
    <row r="299" spans="1:65" s="2" customFormat="1" ht="16.5" customHeight="1">
      <c r="A299" s="35"/>
      <c r="B299" s="36"/>
      <c r="C299" s="204" t="s">
        <v>398</v>
      </c>
      <c r="D299" s="204" t="s">
        <v>135</v>
      </c>
      <c r="E299" s="205" t="s">
        <v>399</v>
      </c>
      <c r="F299" s="206" t="s">
        <v>400</v>
      </c>
      <c r="G299" s="207" t="s">
        <v>138</v>
      </c>
      <c r="H299" s="208">
        <v>16.5</v>
      </c>
      <c r="I299" s="209"/>
      <c r="J299" s="210">
        <f>ROUND(I299*H299,2)</f>
        <v>0</v>
      </c>
      <c r="K299" s="206" t="s">
        <v>139</v>
      </c>
      <c r="L299" s="40"/>
      <c r="M299" s="211" t="s">
        <v>1</v>
      </c>
      <c r="N299" s="212" t="s">
        <v>44</v>
      </c>
      <c r="O299" s="72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5" t="s">
        <v>140</v>
      </c>
      <c r="AT299" s="215" t="s">
        <v>135</v>
      </c>
      <c r="AU299" s="215" t="s">
        <v>89</v>
      </c>
      <c r="AY299" s="18" t="s">
        <v>133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87</v>
      </c>
      <c r="BK299" s="216">
        <f>ROUND(I299*H299,2)</f>
        <v>0</v>
      </c>
      <c r="BL299" s="18" t="s">
        <v>140</v>
      </c>
      <c r="BM299" s="215" t="s">
        <v>401</v>
      </c>
    </row>
    <row r="300" spans="2:51" s="13" customFormat="1" ht="10.2">
      <c r="B300" s="217"/>
      <c r="C300" s="218"/>
      <c r="D300" s="219" t="s">
        <v>142</v>
      </c>
      <c r="E300" s="220" t="s">
        <v>1</v>
      </c>
      <c r="F300" s="221" t="s">
        <v>402</v>
      </c>
      <c r="G300" s="218"/>
      <c r="H300" s="220" t="s">
        <v>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142</v>
      </c>
      <c r="AU300" s="227" t="s">
        <v>89</v>
      </c>
      <c r="AV300" s="13" t="s">
        <v>87</v>
      </c>
      <c r="AW300" s="13" t="s">
        <v>34</v>
      </c>
      <c r="AX300" s="13" t="s">
        <v>79</v>
      </c>
      <c r="AY300" s="227" t="s">
        <v>133</v>
      </c>
    </row>
    <row r="301" spans="2:51" s="14" customFormat="1" ht="10.2">
      <c r="B301" s="228"/>
      <c r="C301" s="229"/>
      <c r="D301" s="219" t="s">
        <v>142</v>
      </c>
      <c r="E301" s="230" t="s">
        <v>1</v>
      </c>
      <c r="F301" s="231" t="s">
        <v>403</v>
      </c>
      <c r="G301" s="229"/>
      <c r="H301" s="232">
        <v>16.5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142</v>
      </c>
      <c r="AU301" s="238" t="s">
        <v>89</v>
      </c>
      <c r="AV301" s="14" t="s">
        <v>89</v>
      </c>
      <c r="AW301" s="14" t="s">
        <v>34</v>
      </c>
      <c r="AX301" s="14" t="s">
        <v>87</v>
      </c>
      <c r="AY301" s="238" t="s">
        <v>133</v>
      </c>
    </row>
    <row r="302" spans="2:63" s="12" customFormat="1" ht="22.8" customHeight="1">
      <c r="B302" s="188"/>
      <c r="C302" s="189"/>
      <c r="D302" s="190" t="s">
        <v>78</v>
      </c>
      <c r="E302" s="202" t="s">
        <v>404</v>
      </c>
      <c r="F302" s="202" t="s">
        <v>405</v>
      </c>
      <c r="G302" s="189"/>
      <c r="H302" s="189"/>
      <c r="I302" s="192"/>
      <c r="J302" s="203">
        <f>BK302</f>
        <v>0</v>
      </c>
      <c r="K302" s="189"/>
      <c r="L302" s="194"/>
      <c r="M302" s="195"/>
      <c r="N302" s="196"/>
      <c r="O302" s="196"/>
      <c r="P302" s="197">
        <f>SUM(P303:P315)</f>
        <v>0</v>
      </c>
      <c r="Q302" s="196"/>
      <c r="R302" s="197">
        <f>SUM(R303:R315)</f>
        <v>22.41576</v>
      </c>
      <c r="S302" s="196"/>
      <c r="T302" s="198">
        <f>SUM(T303:T315)</f>
        <v>0</v>
      </c>
      <c r="AR302" s="199" t="s">
        <v>87</v>
      </c>
      <c r="AT302" s="200" t="s">
        <v>78</v>
      </c>
      <c r="AU302" s="200" t="s">
        <v>87</v>
      </c>
      <c r="AY302" s="199" t="s">
        <v>133</v>
      </c>
      <c r="BK302" s="201">
        <f>SUM(BK303:BK315)</f>
        <v>0</v>
      </c>
    </row>
    <row r="303" spans="1:65" s="2" customFormat="1" ht="16.5" customHeight="1">
      <c r="A303" s="35"/>
      <c r="B303" s="36"/>
      <c r="C303" s="204" t="s">
        <v>406</v>
      </c>
      <c r="D303" s="204" t="s">
        <v>135</v>
      </c>
      <c r="E303" s="205" t="s">
        <v>407</v>
      </c>
      <c r="F303" s="206" t="s">
        <v>408</v>
      </c>
      <c r="G303" s="207" t="s">
        <v>182</v>
      </c>
      <c r="H303" s="208">
        <v>3240</v>
      </c>
      <c r="I303" s="209"/>
      <c r="J303" s="210">
        <f>ROUND(I303*H303,2)</f>
        <v>0</v>
      </c>
      <c r="K303" s="206" t="s">
        <v>139</v>
      </c>
      <c r="L303" s="40"/>
      <c r="M303" s="211" t="s">
        <v>1</v>
      </c>
      <c r="N303" s="212" t="s">
        <v>44</v>
      </c>
      <c r="O303" s="72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5" t="s">
        <v>140</v>
      </c>
      <c r="AT303" s="215" t="s">
        <v>135</v>
      </c>
      <c r="AU303" s="215" t="s">
        <v>89</v>
      </c>
      <c r="AY303" s="18" t="s">
        <v>133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8" t="s">
        <v>87</v>
      </c>
      <c r="BK303" s="216">
        <f>ROUND(I303*H303,2)</f>
        <v>0</v>
      </c>
      <c r="BL303" s="18" t="s">
        <v>140</v>
      </c>
      <c r="BM303" s="215" t="s">
        <v>409</v>
      </c>
    </row>
    <row r="304" spans="2:51" s="13" customFormat="1" ht="10.2">
      <c r="B304" s="217"/>
      <c r="C304" s="218"/>
      <c r="D304" s="219" t="s">
        <v>142</v>
      </c>
      <c r="E304" s="220" t="s">
        <v>1</v>
      </c>
      <c r="F304" s="221" t="s">
        <v>143</v>
      </c>
      <c r="G304" s="218"/>
      <c r="H304" s="220" t="s">
        <v>1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142</v>
      </c>
      <c r="AU304" s="227" t="s">
        <v>89</v>
      </c>
      <c r="AV304" s="13" t="s">
        <v>87</v>
      </c>
      <c r="AW304" s="13" t="s">
        <v>34</v>
      </c>
      <c r="AX304" s="13" t="s">
        <v>79</v>
      </c>
      <c r="AY304" s="227" t="s">
        <v>133</v>
      </c>
    </row>
    <row r="305" spans="2:51" s="14" customFormat="1" ht="10.2">
      <c r="B305" s="228"/>
      <c r="C305" s="229"/>
      <c r="D305" s="219" t="s">
        <v>142</v>
      </c>
      <c r="E305" s="230" t="s">
        <v>1</v>
      </c>
      <c r="F305" s="231" t="s">
        <v>410</v>
      </c>
      <c r="G305" s="229"/>
      <c r="H305" s="232">
        <v>3240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142</v>
      </c>
      <c r="AU305" s="238" t="s">
        <v>89</v>
      </c>
      <c r="AV305" s="14" t="s">
        <v>89</v>
      </c>
      <c r="AW305" s="14" t="s">
        <v>34</v>
      </c>
      <c r="AX305" s="14" t="s">
        <v>87</v>
      </c>
      <c r="AY305" s="238" t="s">
        <v>133</v>
      </c>
    </row>
    <row r="306" spans="1:65" s="2" customFormat="1" ht="16.5" customHeight="1">
      <c r="A306" s="35"/>
      <c r="B306" s="36"/>
      <c r="C306" s="204" t="s">
        <v>411</v>
      </c>
      <c r="D306" s="204" t="s">
        <v>135</v>
      </c>
      <c r="E306" s="205" t="s">
        <v>412</v>
      </c>
      <c r="F306" s="206" t="s">
        <v>413</v>
      </c>
      <c r="G306" s="207" t="s">
        <v>182</v>
      </c>
      <c r="H306" s="208">
        <v>3240</v>
      </c>
      <c r="I306" s="209"/>
      <c r="J306" s="210">
        <f>ROUND(I306*H306,2)</f>
        <v>0</v>
      </c>
      <c r="K306" s="206" t="s">
        <v>139</v>
      </c>
      <c r="L306" s="40"/>
      <c r="M306" s="211" t="s">
        <v>1</v>
      </c>
      <c r="N306" s="212" t="s">
        <v>44</v>
      </c>
      <c r="O306" s="72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5" t="s">
        <v>140</v>
      </c>
      <c r="AT306" s="215" t="s">
        <v>135</v>
      </c>
      <c r="AU306" s="215" t="s">
        <v>89</v>
      </c>
      <c r="AY306" s="18" t="s">
        <v>133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8" t="s">
        <v>87</v>
      </c>
      <c r="BK306" s="216">
        <f>ROUND(I306*H306,2)</f>
        <v>0</v>
      </c>
      <c r="BL306" s="18" t="s">
        <v>140</v>
      </c>
      <c r="BM306" s="215" t="s">
        <v>414</v>
      </c>
    </row>
    <row r="307" spans="1:65" s="2" customFormat="1" ht="16.5" customHeight="1">
      <c r="A307" s="35"/>
      <c r="B307" s="36"/>
      <c r="C307" s="204" t="s">
        <v>415</v>
      </c>
      <c r="D307" s="204" t="s">
        <v>135</v>
      </c>
      <c r="E307" s="205" t="s">
        <v>416</v>
      </c>
      <c r="F307" s="206" t="s">
        <v>417</v>
      </c>
      <c r="G307" s="207" t="s">
        <v>182</v>
      </c>
      <c r="H307" s="208">
        <v>3240</v>
      </c>
      <c r="I307" s="209"/>
      <c r="J307" s="210">
        <f>ROUND(I307*H307,2)</f>
        <v>0</v>
      </c>
      <c r="K307" s="206" t="s">
        <v>139</v>
      </c>
      <c r="L307" s="40"/>
      <c r="M307" s="211" t="s">
        <v>1</v>
      </c>
      <c r="N307" s="212" t="s">
        <v>44</v>
      </c>
      <c r="O307" s="72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5" t="s">
        <v>140</v>
      </c>
      <c r="AT307" s="215" t="s">
        <v>135</v>
      </c>
      <c r="AU307" s="215" t="s">
        <v>89</v>
      </c>
      <c r="AY307" s="18" t="s">
        <v>133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8" t="s">
        <v>87</v>
      </c>
      <c r="BK307" s="216">
        <f>ROUND(I307*H307,2)</f>
        <v>0</v>
      </c>
      <c r="BL307" s="18" t="s">
        <v>140</v>
      </c>
      <c r="BM307" s="215" t="s">
        <v>418</v>
      </c>
    </row>
    <row r="308" spans="1:65" s="2" customFormat="1" ht="16.5" customHeight="1">
      <c r="A308" s="35"/>
      <c r="B308" s="36"/>
      <c r="C308" s="204" t="s">
        <v>419</v>
      </c>
      <c r="D308" s="204" t="s">
        <v>135</v>
      </c>
      <c r="E308" s="205" t="s">
        <v>420</v>
      </c>
      <c r="F308" s="206" t="s">
        <v>421</v>
      </c>
      <c r="G308" s="207" t="s">
        <v>182</v>
      </c>
      <c r="H308" s="208">
        <v>3240</v>
      </c>
      <c r="I308" s="209"/>
      <c r="J308" s="210">
        <f>ROUND(I308*H308,2)</f>
        <v>0</v>
      </c>
      <c r="K308" s="206" t="s">
        <v>139</v>
      </c>
      <c r="L308" s="40"/>
      <c r="M308" s="211" t="s">
        <v>1</v>
      </c>
      <c r="N308" s="212" t="s">
        <v>44</v>
      </c>
      <c r="O308" s="72"/>
      <c r="P308" s="213">
        <f>O308*H308</f>
        <v>0</v>
      </c>
      <c r="Q308" s="213">
        <v>0.00652</v>
      </c>
      <c r="R308" s="213">
        <f>Q308*H308</f>
        <v>21.1248</v>
      </c>
      <c r="S308" s="213">
        <v>0</v>
      </c>
      <c r="T308" s="21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5" t="s">
        <v>140</v>
      </c>
      <c r="AT308" s="215" t="s">
        <v>135</v>
      </c>
      <c r="AU308" s="215" t="s">
        <v>89</v>
      </c>
      <c r="AY308" s="18" t="s">
        <v>133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87</v>
      </c>
      <c r="BK308" s="216">
        <f>ROUND(I308*H308,2)</f>
        <v>0</v>
      </c>
      <c r="BL308" s="18" t="s">
        <v>140</v>
      </c>
      <c r="BM308" s="215" t="s">
        <v>422</v>
      </c>
    </row>
    <row r="309" spans="1:65" s="2" customFormat="1" ht="16.5" customHeight="1">
      <c r="A309" s="35"/>
      <c r="B309" s="36"/>
      <c r="C309" s="204" t="s">
        <v>423</v>
      </c>
      <c r="D309" s="204" t="s">
        <v>135</v>
      </c>
      <c r="E309" s="205" t="s">
        <v>424</v>
      </c>
      <c r="F309" s="206" t="s">
        <v>425</v>
      </c>
      <c r="G309" s="207" t="s">
        <v>182</v>
      </c>
      <c r="H309" s="208">
        <v>3240</v>
      </c>
      <c r="I309" s="209"/>
      <c r="J309" s="210">
        <f>ROUND(I309*H309,2)</f>
        <v>0</v>
      </c>
      <c r="K309" s="206" t="s">
        <v>139</v>
      </c>
      <c r="L309" s="40"/>
      <c r="M309" s="211" t="s">
        <v>1</v>
      </c>
      <c r="N309" s="212" t="s">
        <v>44</v>
      </c>
      <c r="O309" s="72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5" t="s">
        <v>140</v>
      </c>
      <c r="AT309" s="215" t="s">
        <v>135</v>
      </c>
      <c r="AU309" s="215" t="s">
        <v>89</v>
      </c>
      <c r="AY309" s="18" t="s">
        <v>133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87</v>
      </c>
      <c r="BK309" s="216">
        <f>ROUND(I309*H309,2)</f>
        <v>0</v>
      </c>
      <c r="BL309" s="18" t="s">
        <v>140</v>
      </c>
      <c r="BM309" s="215" t="s">
        <v>426</v>
      </c>
    </row>
    <row r="310" spans="1:65" s="2" customFormat="1" ht="16.5" customHeight="1">
      <c r="A310" s="35"/>
      <c r="B310" s="36"/>
      <c r="C310" s="204" t="s">
        <v>427</v>
      </c>
      <c r="D310" s="204" t="s">
        <v>135</v>
      </c>
      <c r="E310" s="205" t="s">
        <v>428</v>
      </c>
      <c r="F310" s="206" t="s">
        <v>429</v>
      </c>
      <c r="G310" s="207" t="s">
        <v>182</v>
      </c>
      <c r="H310" s="208">
        <v>3586</v>
      </c>
      <c r="I310" s="209"/>
      <c r="J310" s="210">
        <f>ROUND(I310*H310,2)</f>
        <v>0</v>
      </c>
      <c r="K310" s="206" t="s">
        <v>1</v>
      </c>
      <c r="L310" s="40"/>
      <c r="M310" s="211" t="s">
        <v>1</v>
      </c>
      <c r="N310" s="212" t="s">
        <v>44</v>
      </c>
      <c r="O310" s="72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5" t="s">
        <v>140</v>
      </c>
      <c r="AT310" s="215" t="s">
        <v>135</v>
      </c>
      <c r="AU310" s="215" t="s">
        <v>89</v>
      </c>
      <c r="AY310" s="18" t="s">
        <v>133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8" t="s">
        <v>87</v>
      </c>
      <c r="BK310" s="216">
        <f>ROUND(I310*H310,2)</f>
        <v>0</v>
      </c>
      <c r="BL310" s="18" t="s">
        <v>140</v>
      </c>
      <c r="BM310" s="215" t="s">
        <v>430</v>
      </c>
    </row>
    <row r="311" spans="2:51" s="14" customFormat="1" ht="10.2">
      <c r="B311" s="228"/>
      <c r="C311" s="229"/>
      <c r="D311" s="219" t="s">
        <v>142</v>
      </c>
      <c r="E311" s="230" t="s">
        <v>1</v>
      </c>
      <c r="F311" s="231" t="s">
        <v>410</v>
      </c>
      <c r="G311" s="229"/>
      <c r="H311" s="232">
        <v>3240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142</v>
      </c>
      <c r="AU311" s="238" t="s">
        <v>89</v>
      </c>
      <c r="AV311" s="14" t="s">
        <v>89</v>
      </c>
      <c r="AW311" s="14" t="s">
        <v>34</v>
      </c>
      <c r="AX311" s="14" t="s">
        <v>79</v>
      </c>
      <c r="AY311" s="238" t="s">
        <v>133</v>
      </c>
    </row>
    <row r="312" spans="2:51" s="13" customFormat="1" ht="10.2">
      <c r="B312" s="217"/>
      <c r="C312" s="218"/>
      <c r="D312" s="219" t="s">
        <v>142</v>
      </c>
      <c r="E312" s="220" t="s">
        <v>1</v>
      </c>
      <c r="F312" s="221" t="s">
        <v>431</v>
      </c>
      <c r="G312" s="218"/>
      <c r="H312" s="220" t="s">
        <v>1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142</v>
      </c>
      <c r="AU312" s="227" t="s">
        <v>89</v>
      </c>
      <c r="AV312" s="13" t="s">
        <v>87</v>
      </c>
      <c r="AW312" s="13" t="s">
        <v>34</v>
      </c>
      <c r="AX312" s="13" t="s">
        <v>79</v>
      </c>
      <c r="AY312" s="227" t="s">
        <v>133</v>
      </c>
    </row>
    <row r="313" spans="2:51" s="14" customFormat="1" ht="10.2">
      <c r="B313" s="228"/>
      <c r="C313" s="229"/>
      <c r="D313" s="219" t="s">
        <v>142</v>
      </c>
      <c r="E313" s="230" t="s">
        <v>1</v>
      </c>
      <c r="F313" s="231" t="s">
        <v>432</v>
      </c>
      <c r="G313" s="229"/>
      <c r="H313" s="232">
        <v>346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142</v>
      </c>
      <c r="AU313" s="238" t="s">
        <v>89</v>
      </c>
      <c r="AV313" s="14" t="s">
        <v>89</v>
      </c>
      <c r="AW313" s="14" t="s">
        <v>34</v>
      </c>
      <c r="AX313" s="14" t="s">
        <v>79</v>
      </c>
      <c r="AY313" s="238" t="s">
        <v>133</v>
      </c>
    </row>
    <row r="314" spans="2:51" s="15" customFormat="1" ht="10.2">
      <c r="B314" s="239"/>
      <c r="C314" s="240"/>
      <c r="D314" s="219" t="s">
        <v>142</v>
      </c>
      <c r="E314" s="241" t="s">
        <v>1</v>
      </c>
      <c r="F314" s="242" t="s">
        <v>148</v>
      </c>
      <c r="G314" s="240"/>
      <c r="H314" s="243">
        <v>3586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AT314" s="249" t="s">
        <v>142</v>
      </c>
      <c r="AU314" s="249" t="s">
        <v>89</v>
      </c>
      <c r="AV314" s="15" t="s">
        <v>140</v>
      </c>
      <c r="AW314" s="15" t="s">
        <v>34</v>
      </c>
      <c r="AX314" s="15" t="s">
        <v>87</v>
      </c>
      <c r="AY314" s="249" t="s">
        <v>133</v>
      </c>
    </row>
    <row r="315" spans="1:65" s="2" customFormat="1" ht="16.5" customHeight="1">
      <c r="A315" s="35"/>
      <c r="B315" s="36"/>
      <c r="C315" s="204" t="s">
        <v>433</v>
      </c>
      <c r="D315" s="204" t="s">
        <v>135</v>
      </c>
      <c r="E315" s="205" t="s">
        <v>434</v>
      </c>
      <c r="F315" s="206" t="s">
        <v>435</v>
      </c>
      <c r="G315" s="207" t="s">
        <v>182</v>
      </c>
      <c r="H315" s="208">
        <v>3586</v>
      </c>
      <c r="I315" s="209"/>
      <c r="J315" s="210">
        <f>ROUND(I315*H315,2)</f>
        <v>0</v>
      </c>
      <c r="K315" s="206" t="s">
        <v>139</v>
      </c>
      <c r="L315" s="40"/>
      <c r="M315" s="211" t="s">
        <v>1</v>
      </c>
      <c r="N315" s="212" t="s">
        <v>44</v>
      </c>
      <c r="O315" s="72"/>
      <c r="P315" s="213">
        <f>O315*H315</f>
        <v>0</v>
      </c>
      <c r="Q315" s="213">
        <v>0.00036</v>
      </c>
      <c r="R315" s="213">
        <f>Q315*H315</f>
        <v>1.29096</v>
      </c>
      <c r="S315" s="213">
        <v>0</v>
      </c>
      <c r="T315" s="21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5" t="s">
        <v>140</v>
      </c>
      <c r="AT315" s="215" t="s">
        <v>135</v>
      </c>
      <c r="AU315" s="215" t="s">
        <v>89</v>
      </c>
      <c r="AY315" s="18" t="s">
        <v>133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8" t="s">
        <v>87</v>
      </c>
      <c r="BK315" s="216">
        <f>ROUND(I315*H315,2)</f>
        <v>0</v>
      </c>
      <c r="BL315" s="18" t="s">
        <v>140</v>
      </c>
      <c r="BM315" s="215" t="s">
        <v>436</v>
      </c>
    </row>
    <row r="316" spans="2:63" s="12" customFormat="1" ht="22.8" customHeight="1">
      <c r="B316" s="188"/>
      <c r="C316" s="189"/>
      <c r="D316" s="190" t="s">
        <v>78</v>
      </c>
      <c r="E316" s="202" t="s">
        <v>437</v>
      </c>
      <c r="F316" s="202" t="s">
        <v>438</v>
      </c>
      <c r="G316" s="189"/>
      <c r="H316" s="189"/>
      <c r="I316" s="192"/>
      <c r="J316" s="203">
        <f>BK316</f>
        <v>0</v>
      </c>
      <c r="K316" s="189"/>
      <c r="L316" s="194"/>
      <c r="M316" s="195"/>
      <c r="N316" s="196"/>
      <c r="O316" s="196"/>
      <c r="P316" s="197">
        <f>SUM(P317:P339)</f>
        <v>0</v>
      </c>
      <c r="Q316" s="196"/>
      <c r="R316" s="197">
        <f>SUM(R317:R339)</f>
        <v>51.281439999999996</v>
      </c>
      <c r="S316" s="196"/>
      <c r="T316" s="198">
        <f>SUM(T317:T339)</f>
        <v>0</v>
      </c>
      <c r="AR316" s="199" t="s">
        <v>87</v>
      </c>
      <c r="AT316" s="200" t="s">
        <v>78</v>
      </c>
      <c r="AU316" s="200" t="s">
        <v>87</v>
      </c>
      <c r="AY316" s="199" t="s">
        <v>133</v>
      </c>
      <c r="BK316" s="201">
        <f>SUM(BK317:BK339)</f>
        <v>0</v>
      </c>
    </row>
    <row r="317" spans="1:65" s="2" customFormat="1" ht="16.5" customHeight="1">
      <c r="A317" s="35"/>
      <c r="B317" s="36"/>
      <c r="C317" s="204" t="s">
        <v>396</v>
      </c>
      <c r="D317" s="204" t="s">
        <v>135</v>
      </c>
      <c r="E317" s="205" t="s">
        <v>439</v>
      </c>
      <c r="F317" s="206" t="s">
        <v>440</v>
      </c>
      <c r="G317" s="207" t="s">
        <v>182</v>
      </c>
      <c r="H317" s="208">
        <v>180</v>
      </c>
      <c r="I317" s="209"/>
      <c r="J317" s="210">
        <f>ROUND(I317*H317,2)</f>
        <v>0</v>
      </c>
      <c r="K317" s="206" t="s">
        <v>139</v>
      </c>
      <c r="L317" s="40"/>
      <c r="M317" s="211" t="s">
        <v>1</v>
      </c>
      <c r="N317" s="212" t="s">
        <v>44</v>
      </c>
      <c r="O317" s="72"/>
      <c r="P317" s="213">
        <f>O317*H317</f>
        <v>0</v>
      </c>
      <c r="Q317" s="213">
        <v>0.10362</v>
      </c>
      <c r="R317" s="213">
        <f>Q317*H317</f>
        <v>18.651600000000002</v>
      </c>
      <c r="S317" s="213">
        <v>0</v>
      </c>
      <c r="T317" s="21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5" t="s">
        <v>140</v>
      </c>
      <c r="AT317" s="215" t="s">
        <v>135</v>
      </c>
      <c r="AU317" s="215" t="s">
        <v>89</v>
      </c>
      <c r="AY317" s="18" t="s">
        <v>133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8" t="s">
        <v>87</v>
      </c>
      <c r="BK317" s="216">
        <f>ROUND(I317*H317,2)</f>
        <v>0</v>
      </c>
      <c r="BL317" s="18" t="s">
        <v>140</v>
      </c>
      <c r="BM317" s="215" t="s">
        <v>441</v>
      </c>
    </row>
    <row r="318" spans="2:51" s="13" customFormat="1" ht="10.2">
      <c r="B318" s="217"/>
      <c r="C318" s="218"/>
      <c r="D318" s="219" t="s">
        <v>142</v>
      </c>
      <c r="E318" s="220" t="s">
        <v>1</v>
      </c>
      <c r="F318" s="221" t="s">
        <v>323</v>
      </c>
      <c r="G318" s="218"/>
      <c r="H318" s="220" t="s">
        <v>1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142</v>
      </c>
      <c r="AU318" s="227" t="s">
        <v>89</v>
      </c>
      <c r="AV318" s="13" t="s">
        <v>87</v>
      </c>
      <c r="AW318" s="13" t="s">
        <v>34</v>
      </c>
      <c r="AX318" s="13" t="s">
        <v>79</v>
      </c>
      <c r="AY318" s="227" t="s">
        <v>133</v>
      </c>
    </row>
    <row r="319" spans="2:51" s="14" customFormat="1" ht="10.2">
      <c r="B319" s="228"/>
      <c r="C319" s="229"/>
      <c r="D319" s="219" t="s">
        <v>142</v>
      </c>
      <c r="E319" s="230" t="s">
        <v>1</v>
      </c>
      <c r="F319" s="231" t="s">
        <v>442</v>
      </c>
      <c r="G319" s="229"/>
      <c r="H319" s="232">
        <v>170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142</v>
      </c>
      <c r="AU319" s="238" t="s">
        <v>89</v>
      </c>
      <c r="AV319" s="14" t="s">
        <v>89</v>
      </c>
      <c r="AW319" s="14" t="s">
        <v>34</v>
      </c>
      <c r="AX319" s="14" t="s">
        <v>79</v>
      </c>
      <c r="AY319" s="238" t="s">
        <v>133</v>
      </c>
    </row>
    <row r="320" spans="2:51" s="16" customFormat="1" ht="10.2">
      <c r="B320" s="260"/>
      <c r="C320" s="261"/>
      <c r="D320" s="219" t="s">
        <v>142</v>
      </c>
      <c r="E320" s="262" t="s">
        <v>1</v>
      </c>
      <c r="F320" s="263" t="s">
        <v>276</v>
      </c>
      <c r="G320" s="261"/>
      <c r="H320" s="264">
        <v>170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142</v>
      </c>
      <c r="AU320" s="270" t="s">
        <v>89</v>
      </c>
      <c r="AV320" s="16" t="s">
        <v>154</v>
      </c>
      <c r="AW320" s="16" t="s">
        <v>34</v>
      </c>
      <c r="AX320" s="16" t="s">
        <v>79</v>
      </c>
      <c r="AY320" s="270" t="s">
        <v>133</v>
      </c>
    </row>
    <row r="321" spans="2:51" s="13" customFormat="1" ht="10.2">
      <c r="B321" s="217"/>
      <c r="C321" s="218"/>
      <c r="D321" s="219" t="s">
        <v>142</v>
      </c>
      <c r="E321" s="220" t="s">
        <v>1</v>
      </c>
      <c r="F321" s="221" t="s">
        <v>443</v>
      </c>
      <c r="G321" s="218"/>
      <c r="H321" s="220" t="s">
        <v>1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142</v>
      </c>
      <c r="AU321" s="227" t="s">
        <v>89</v>
      </c>
      <c r="AV321" s="13" t="s">
        <v>87</v>
      </c>
      <c r="AW321" s="13" t="s">
        <v>34</v>
      </c>
      <c r="AX321" s="13" t="s">
        <v>79</v>
      </c>
      <c r="AY321" s="227" t="s">
        <v>133</v>
      </c>
    </row>
    <row r="322" spans="2:51" s="14" customFormat="1" ht="10.2">
      <c r="B322" s="228"/>
      <c r="C322" s="229"/>
      <c r="D322" s="219" t="s">
        <v>142</v>
      </c>
      <c r="E322" s="230" t="s">
        <v>1</v>
      </c>
      <c r="F322" s="231" t="s">
        <v>444</v>
      </c>
      <c r="G322" s="229"/>
      <c r="H322" s="232">
        <v>10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142</v>
      </c>
      <c r="AU322" s="238" t="s">
        <v>89</v>
      </c>
      <c r="AV322" s="14" t="s">
        <v>89</v>
      </c>
      <c r="AW322" s="14" t="s">
        <v>34</v>
      </c>
      <c r="AX322" s="14" t="s">
        <v>79</v>
      </c>
      <c r="AY322" s="238" t="s">
        <v>133</v>
      </c>
    </row>
    <row r="323" spans="2:51" s="16" customFormat="1" ht="10.2">
      <c r="B323" s="260"/>
      <c r="C323" s="261"/>
      <c r="D323" s="219" t="s">
        <v>142</v>
      </c>
      <c r="E323" s="262" t="s">
        <v>1</v>
      </c>
      <c r="F323" s="263" t="s">
        <v>445</v>
      </c>
      <c r="G323" s="261"/>
      <c r="H323" s="264">
        <v>10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142</v>
      </c>
      <c r="AU323" s="270" t="s">
        <v>89</v>
      </c>
      <c r="AV323" s="16" t="s">
        <v>154</v>
      </c>
      <c r="AW323" s="16" t="s">
        <v>34</v>
      </c>
      <c r="AX323" s="16" t="s">
        <v>79</v>
      </c>
      <c r="AY323" s="270" t="s">
        <v>133</v>
      </c>
    </row>
    <row r="324" spans="2:51" s="15" customFormat="1" ht="10.2">
      <c r="B324" s="239"/>
      <c r="C324" s="240"/>
      <c r="D324" s="219" t="s">
        <v>142</v>
      </c>
      <c r="E324" s="241" t="s">
        <v>1</v>
      </c>
      <c r="F324" s="242" t="s">
        <v>148</v>
      </c>
      <c r="G324" s="240"/>
      <c r="H324" s="243">
        <v>180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AT324" s="249" t="s">
        <v>142</v>
      </c>
      <c r="AU324" s="249" t="s">
        <v>89</v>
      </c>
      <c r="AV324" s="15" t="s">
        <v>140</v>
      </c>
      <c r="AW324" s="15" t="s">
        <v>34</v>
      </c>
      <c r="AX324" s="15" t="s">
        <v>87</v>
      </c>
      <c r="AY324" s="249" t="s">
        <v>133</v>
      </c>
    </row>
    <row r="325" spans="1:65" s="2" customFormat="1" ht="16.5" customHeight="1">
      <c r="A325" s="35"/>
      <c r="B325" s="36"/>
      <c r="C325" s="250" t="s">
        <v>446</v>
      </c>
      <c r="D325" s="250" t="s">
        <v>203</v>
      </c>
      <c r="E325" s="251" t="s">
        <v>447</v>
      </c>
      <c r="F325" s="252" t="s">
        <v>448</v>
      </c>
      <c r="G325" s="253" t="s">
        <v>182</v>
      </c>
      <c r="H325" s="254">
        <v>174</v>
      </c>
      <c r="I325" s="255"/>
      <c r="J325" s="256">
        <f>ROUND(I325*H325,2)</f>
        <v>0</v>
      </c>
      <c r="K325" s="252" t="s">
        <v>1</v>
      </c>
      <c r="L325" s="257"/>
      <c r="M325" s="258" t="s">
        <v>1</v>
      </c>
      <c r="N325" s="259" t="s">
        <v>44</v>
      </c>
      <c r="O325" s="72"/>
      <c r="P325" s="213">
        <f>O325*H325</f>
        <v>0</v>
      </c>
      <c r="Q325" s="213">
        <v>0.176</v>
      </c>
      <c r="R325" s="213">
        <f>Q325*H325</f>
        <v>30.624</v>
      </c>
      <c r="S325" s="213">
        <v>0</v>
      </c>
      <c r="T325" s="21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5" t="s">
        <v>186</v>
      </c>
      <c r="AT325" s="215" t="s">
        <v>203</v>
      </c>
      <c r="AU325" s="215" t="s">
        <v>89</v>
      </c>
      <c r="AY325" s="18" t="s">
        <v>133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8" t="s">
        <v>87</v>
      </c>
      <c r="BK325" s="216">
        <f>ROUND(I325*H325,2)</f>
        <v>0</v>
      </c>
      <c r="BL325" s="18" t="s">
        <v>140</v>
      </c>
      <c r="BM325" s="215" t="s">
        <v>449</v>
      </c>
    </row>
    <row r="326" spans="2:51" s="13" customFormat="1" ht="10.2">
      <c r="B326" s="217"/>
      <c r="C326" s="218"/>
      <c r="D326" s="219" t="s">
        <v>142</v>
      </c>
      <c r="E326" s="220" t="s">
        <v>1</v>
      </c>
      <c r="F326" s="221" t="s">
        <v>450</v>
      </c>
      <c r="G326" s="218"/>
      <c r="H326" s="220" t="s">
        <v>1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142</v>
      </c>
      <c r="AU326" s="227" t="s">
        <v>89</v>
      </c>
      <c r="AV326" s="13" t="s">
        <v>87</v>
      </c>
      <c r="AW326" s="13" t="s">
        <v>34</v>
      </c>
      <c r="AX326" s="13" t="s">
        <v>79</v>
      </c>
      <c r="AY326" s="227" t="s">
        <v>133</v>
      </c>
    </row>
    <row r="327" spans="2:51" s="13" customFormat="1" ht="10.2">
      <c r="B327" s="217"/>
      <c r="C327" s="218"/>
      <c r="D327" s="219" t="s">
        <v>142</v>
      </c>
      <c r="E327" s="220" t="s">
        <v>1</v>
      </c>
      <c r="F327" s="221" t="s">
        <v>451</v>
      </c>
      <c r="G327" s="218"/>
      <c r="H327" s="220" t="s">
        <v>1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142</v>
      </c>
      <c r="AU327" s="227" t="s">
        <v>89</v>
      </c>
      <c r="AV327" s="13" t="s">
        <v>87</v>
      </c>
      <c r="AW327" s="13" t="s">
        <v>34</v>
      </c>
      <c r="AX327" s="13" t="s">
        <v>79</v>
      </c>
      <c r="AY327" s="227" t="s">
        <v>133</v>
      </c>
    </row>
    <row r="328" spans="2:51" s="14" customFormat="1" ht="10.2">
      <c r="B328" s="228"/>
      <c r="C328" s="229"/>
      <c r="D328" s="219" t="s">
        <v>142</v>
      </c>
      <c r="E328" s="230" t="s">
        <v>1</v>
      </c>
      <c r="F328" s="231" t="s">
        <v>452</v>
      </c>
      <c r="G328" s="229"/>
      <c r="H328" s="232">
        <v>174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142</v>
      </c>
      <c r="AU328" s="238" t="s">
        <v>89</v>
      </c>
      <c r="AV328" s="14" t="s">
        <v>89</v>
      </c>
      <c r="AW328" s="14" t="s">
        <v>34</v>
      </c>
      <c r="AX328" s="14" t="s">
        <v>87</v>
      </c>
      <c r="AY328" s="238" t="s">
        <v>133</v>
      </c>
    </row>
    <row r="329" spans="1:65" s="2" customFormat="1" ht="16.5" customHeight="1">
      <c r="A329" s="35"/>
      <c r="B329" s="36"/>
      <c r="C329" s="250" t="s">
        <v>453</v>
      </c>
      <c r="D329" s="250" t="s">
        <v>203</v>
      </c>
      <c r="E329" s="251" t="s">
        <v>454</v>
      </c>
      <c r="F329" s="252" t="s">
        <v>455</v>
      </c>
      <c r="G329" s="253" t="s">
        <v>182</v>
      </c>
      <c r="H329" s="254">
        <v>11</v>
      </c>
      <c r="I329" s="255"/>
      <c r="J329" s="256">
        <f>ROUND(I329*H329,2)</f>
        <v>0</v>
      </c>
      <c r="K329" s="252" t="s">
        <v>1</v>
      </c>
      <c r="L329" s="257"/>
      <c r="M329" s="258" t="s">
        <v>1</v>
      </c>
      <c r="N329" s="259" t="s">
        <v>44</v>
      </c>
      <c r="O329" s="72"/>
      <c r="P329" s="213">
        <f>O329*H329</f>
        <v>0</v>
      </c>
      <c r="Q329" s="213">
        <v>0.176</v>
      </c>
      <c r="R329" s="213">
        <f>Q329*H329</f>
        <v>1.936</v>
      </c>
      <c r="S329" s="213">
        <v>0</v>
      </c>
      <c r="T329" s="21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5" t="s">
        <v>186</v>
      </c>
      <c r="AT329" s="215" t="s">
        <v>203</v>
      </c>
      <c r="AU329" s="215" t="s">
        <v>89</v>
      </c>
      <c r="AY329" s="18" t="s">
        <v>133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8" t="s">
        <v>87</v>
      </c>
      <c r="BK329" s="216">
        <f>ROUND(I329*H329,2)</f>
        <v>0</v>
      </c>
      <c r="BL329" s="18" t="s">
        <v>140</v>
      </c>
      <c r="BM329" s="215" t="s">
        <v>456</v>
      </c>
    </row>
    <row r="330" spans="2:51" s="13" customFormat="1" ht="10.2">
      <c r="B330" s="217"/>
      <c r="C330" s="218"/>
      <c r="D330" s="219" t="s">
        <v>142</v>
      </c>
      <c r="E330" s="220" t="s">
        <v>1</v>
      </c>
      <c r="F330" s="221" t="s">
        <v>457</v>
      </c>
      <c r="G330" s="218"/>
      <c r="H330" s="220" t="s">
        <v>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142</v>
      </c>
      <c r="AU330" s="227" t="s">
        <v>89</v>
      </c>
      <c r="AV330" s="13" t="s">
        <v>87</v>
      </c>
      <c r="AW330" s="13" t="s">
        <v>34</v>
      </c>
      <c r="AX330" s="13" t="s">
        <v>79</v>
      </c>
      <c r="AY330" s="227" t="s">
        <v>133</v>
      </c>
    </row>
    <row r="331" spans="2:51" s="13" customFormat="1" ht="10.2">
      <c r="B331" s="217"/>
      <c r="C331" s="218"/>
      <c r="D331" s="219" t="s">
        <v>142</v>
      </c>
      <c r="E331" s="220" t="s">
        <v>1</v>
      </c>
      <c r="F331" s="221" t="s">
        <v>458</v>
      </c>
      <c r="G331" s="218"/>
      <c r="H331" s="220" t="s">
        <v>1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142</v>
      </c>
      <c r="AU331" s="227" t="s">
        <v>89</v>
      </c>
      <c r="AV331" s="13" t="s">
        <v>87</v>
      </c>
      <c r="AW331" s="13" t="s">
        <v>34</v>
      </c>
      <c r="AX331" s="13" t="s">
        <v>79</v>
      </c>
      <c r="AY331" s="227" t="s">
        <v>133</v>
      </c>
    </row>
    <row r="332" spans="2:51" s="14" customFormat="1" ht="10.2">
      <c r="B332" s="228"/>
      <c r="C332" s="229"/>
      <c r="D332" s="219" t="s">
        <v>142</v>
      </c>
      <c r="E332" s="230" t="s">
        <v>1</v>
      </c>
      <c r="F332" s="231" t="s">
        <v>459</v>
      </c>
      <c r="G332" s="229"/>
      <c r="H332" s="232">
        <v>11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142</v>
      </c>
      <c r="AU332" s="238" t="s">
        <v>89</v>
      </c>
      <c r="AV332" s="14" t="s">
        <v>89</v>
      </c>
      <c r="AW332" s="14" t="s">
        <v>34</v>
      </c>
      <c r="AX332" s="14" t="s">
        <v>87</v>
      </c>
      <c r="AY332" s="238" t="s">
        <v>133</v>
      </c>
    </row>
    <row r="333" spans="1:65" s="2" customFormat="1" ht="16.5" customHeight="1">
      <c r="A333" s="35"/>
      <c r="B333" s="36"/>
      <c r="C333" s="204" t="s">
        <v>460</v>
      </c>
      <c r="D333" s="204" t="s">
        <v>135</v>
      </c>
      <c r="E333" s="205" t="s">
        <v>424</v>
      </c>
      <c r="F333" s="206" t="s">
        <v>425</v>
      </c>
      <c r="G333" s="207" t="s">
        <v>182</v>
      </c>
      <c r="H333" s="208">
        <v>180</v>
      </c>
      <c r="I333" s="209"/>
      <c r="J333" s="210">
        <f>ROUND(I333*H333,2)</f>
        <v>0</v>
      </c>
      <c r="K333" s="206" t="s">
        <v>139</v>
      </c>
      <c r="L333" s="40"/>
      <c r="M333" s="211" t="s">
        <v>1</v>
      </c>
      <c r="N333" s="212" t="s">
        <v>44</v>
      </c>
      <c r="O333" s="72"/>
      <c r="P333" s="213">
        <f>O333*H333</f>
        <v>0</v>
      </c>
      <c r="Q333" s="213">
        <v>0</v>
      </c>
      <c r="R333" s="213">
        <f>Q333*H333</f>
        <v>0</v>
      </c>
      <c r="S333" s="213">
        <v>0</v>
      </c>
      <c r="T333" s="21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5" t="s">
        <v>140</v>
      </c>
      <c r="AT333" s="215" t="s">
        <v>135</v>
      </c>
      <c r="AU333" s="215" t="s">
        <v>89</v>
      </c>
      <c r="AY333" s="18" t="s">
        <v>133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8" t="s">
        <v>87</v>
      </c>
      <c r="BK333" s="216">
        <f>ROUND(I333*H333,2)</f>
        <v>0</v>
      </c>
      <c r="BL333" s="18" t="s">
        <v>140</v>
      </c>
      <c r="BM333" s="215" t="s">
        <v>461</v>
      </c>
    </row>
    <row r="334" spans="1:65" s="2" customFormat="1" ht="16.5" customHeight="1">
      <c r="A334" s="35"/>
      <c r="B334" s="36"/>
      <c r="C334" s="204" t="s">
        <v>462</v>
      </c>
      <c r="D334" s="204" t="s">
        <v>135</v>
      </c>
      <c r="E334" s="205" t="s">
        <v>428</v>
      </c>
      <c r="F334" s="206" t="s">
        <v>429</v>
      </c>
      <c r="G334" s="207" t="s">
        <v>182</v>
      </c>
      <c r="H334" s="208">
        <v>194</v>
      </c>
      <c r="I334" s="209"/>
      <c r="J334" s="210">
        <f>ROUND(I334*H334,2)</f>
        <v>0</v>
      </c>
      <c r="K334" s="206" t="s">
        <v>1</v>
      </c>
      <c r="L334" s="40"/>
      <c r="M334" s="211" t="s">
        <v>1</v>
      </c>
      <c r="N334" s="212" t="s">
        <v>44</v>
      </c>
      <c r="O334" s="72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5" t="s">
        <v>140</v>
      </c>
      <c r="AT334" s="215" t="s">
        <v>135</v>
      </c>
      <c r="AU334" s="215" t="s">
        <v>89</v>
      </c>
      <c r="AY334" s="18" t="s">
        <v>133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8" t="s">
        <v>87</v>
      </c>
      <c r="BK334" s="216">
        <f>ROUND(I334*H334,2)</f>
        <v>0</v>
      </c>
      <c r="BL334" s="18" t="s">
        <v>140</v>
      </c>
      <c r="BM334" s="215" t="s">
        <v>463</v>
      </c>
    </row>
    <row r="335" spans="2:51" s="14" customFormat="1" ht="10.2">
      <c r="B335" s="228"/>
      <c r="C335" s="229"/>
      <c r="D335" s="219" t="s">
        <v>142</v>
      </c>
      <c r="E335" s="230" t="s">
        <v>1</v>
      </c>
      <c r="F335" s="231" t="s">
        <v>464</v>
      </c>
      <c r="G335" s="229"/>
      <c r="H335" s="232">
        <v>180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142</v>
      </c>
      <c r="AU335" s="238" t="s">
        <v>89</v>
      </c>
      <c r="AV335" s="14" t="s">
        <v>89</v>
      </c>
      <c r="AW335" s="14" t="s">
        <v>34</v>
      </c>
      <c r="AX335" s="14" t="s">
        <v>79</v>
      </c>
      <c r="AY335" s="238" t="s">
        <v>133</v>
      </c>
    </row>
    <row r="336" spans="2:51" s="13" customFormat="1" ht="10.2">
      <c r="B336" s="217"/>
      <c r="C336" s="218"/>
      <c r="D336" s="219" t="s">
        <v>142</v>
      </c>
      <c r="E336" s="220" t="s">
        <v>1</v>
      </c>
      <c r="F336" s="221" t="s">
        <v>465</v>
      </c>
      <c r="G336" s="218"/>
      <c r="H336" s="220" t="s">
        <v>1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142</v>
      </c>
      <c r="AU336" s="227" t="s">
        <v>89</v>
      </c>
      <c r="AV336" s="13" t="s">
        <v>87</v>
      </c>
      <c r="AW336" s="13" t="s">
        <v>34</v>
      </c>
      <c r="AX336" s="13" t="s">
        <v>79</v>
      </c>
      <c r="AY336" s="227" t="s">
        <v>133</v>
      </c>
    </row>
    <row r="337" spans="2:51" s="14" customFormat="1" ht="10.2">
      <c r="B337" s="228"/>
      <c r="C337" s="229"/>
      <c r="D337" s="219" t="s">
        <v>142</v>
      </c>
      <c r="E337" s="230" t="s">
        <v>1</v>
      </c>
      <c r="F337" s="231" t="s">
        <v>466</v>
      </c>
      <c r="G337" s="229"/>
      <c r="H337" s="232">
        <v>14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142</v>
      </c>
      <c r="AU337" s="238" t="s">
        <v>89</v>
      </c>
      <c r="AV337" s="14" t="s">
        <v>89</v>
      </c>
      <c r="AW337" s="14" t="s">
        <v>34</v>
      </c>
      <c r="AX337" s="14" t="s">
        <v>79</v>
      </c>
      <c r="AY337" s="238" t="s">
        <v>133</v>
      </c>
    </row>
    <row r="338" spans="2:51" s="15" customFormat="1" ht="10.2">
      <c r="B338" s="239"/>
      <c r="C338" s="240"/>
      <c r="D338" s="219" t="s">
        <v>142</v>
      </c>
      <c r="E338" s="241" t="s">
        <v>1</v>
      </c>
      <c r="F338" s="242" t="s">
        <v>148</v>
      </c>
      <c r="G338" s="240"/>
      <c r="H338" s="243">
        <v>194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AT338" s="249" t="s">
        <v>142</v>
      </c>
      <c r="AU338" s="249" t="s">
        <v>89</v>
      </c>
      <c r="AV338" s="15" t="s">
        <v>140</v>
      </c>
      <c r="AW338" s="15" t="s">
        <v>34</v>
      </c>
      <c r="AX338" s="15" t="s">
        <v>87</v>
      </c>
      <c r="AY338" s="249" t="s">
        <v>133</v>
      </c>
    </row>
    <row r="339" spans="1:65" s="2" customFormat="1" ht="16.5" customHeight="1">
      <c r="A339" s="35"/>
      <c r="B339" s="36"/>
      <c r="C339" s="204" t="s">
        <v>467</v>
      </c>
      <c r="D339" s="204" t="s">
        <v>135</v>
      </c>
      <c r="E339" s="205" t="s">
        <v>434</v>
      </c>
      <c r="F339" s="206" t="s">
        <v>435</v>
      </c>
      <c r="G339" s="207" t="s">
        <v>182</v>
      </c>
      <c r="H339" s="208">
        <v>194</v>
      </c>
      <c r="I339" s="209"/>
      <c r="J339" s="210">
        <f>ROUND(I339*H339,2)</f>
        <v>0</v>
      </c>
      <c r="K339" s="206" t="s">
        <v>139</v>
      </c>
      <c r="L339" s="40"/>
      <c r="M339" s="211" t="s">
        <v>1</v>
      </c>
      <c r="N339" s="212" t="s">
        <v>44</v>
      </c>
      <c r="O339" s="72"/>
      <c r="P339" s="213">
        <f>O339*H339</f>
        <v>0</v>
      </c>
      <c r="Q339" s="213">
        <v>0.00036</v>
      </c>
      <c r="R339" s="213">
        <f>Q339*H339</f>
        <v>0.06984</v>
      </c>
      <c r="S339" s="213">
        <v>0</v>
      </c>
      <c r="T339" s="21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5" t="s">
        <v>140</v>
      </c>
      <c r="AT339" s="215" t="s">
        <v>135</v>
      </c>
      <c r="AU339" s="215" t="s">
        <v>89</v>
      </c>
      <c r="AY339" s="18" t="s">
        <v>133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8" t="s">
        <v>87</v>
      </c>
      <c r="BK339" s="216">
        <f>ROUND(I339*H339,2)</f>
        <v>0</v>
      </c>
      <c r="BL339" s="18" t="s">
        <v>140</v>
      </c>
      <c r="BM339" s="215" t="s">
        <v>468</v>
      </c>
    </row>
    <row r="340" spans="2:63" s="12" customFormat="1" ht="22.8" customHeight="1">
      <c r="B340" s="188"/>
      <c r="C340" s="189"/>
      <c r="D340" s="190" t="s">
        <v>78</v>
      </c>
      <c r="E340" s="202" t="s">
        <v>469</v>
      </c>
      <c r="F340" s="202" t="s">
        <v>470</v>
      </c>
      <c r="G340" s="189"/>
      <c r="H340" s="189"/>
      <c r="I340" s="192"/>
      <c r="J340" s="203">
        <f>BK340</f>
        <v>0</v>
      </c>
      <c r="K340" s="189"/>
      <c r="L340" s="194"/>
      <c r="M340" s="195"/>
      <c r="N340" s="196"/>
      <c r="O340" s="196"/>
      <c r="P340" s="197">
        <f>SUM(P341:P355)</f>
        <v>0</v>
      </c>
      <c r="Q340" s="196"/>
      <c r="R340" s="197">
        <f>SUM(R341:R355)</f>
        <v>13.436320000000002</v>
      </c>
      <c r="S340" s="196"/>
      <c r="T340" s="198">
        <f>SUM(T341:T355)</f>
        <v>0</v>
      </c>
      <c r="AR340" s="199" t="s">
        <v>87</v>
      </c>
      <c r="AT340" s="200" t="s">
        <v>78</v>
      </c>
      <c r="AU340" s="200" t="s">
        <v>87</v>
      </c>
      <c r="AY340" s="199" t="s">
        <v>133</v>
      </c>
      <c r="BK340" s="201">
        <f>SUM(BK341:BK355)</f>
        <v>0</v>
      </c>
    </row>
    <row r="341" spans="1:65" s="2" customFormat="1" ht="16.5" customHeight="1">
      <c r="A341" s="35"/>
      <c r="B341" s="36"/>
      <c r="C341" s="204" t="s">
        <v>471</v>
      </c>
      <c r="D341" s="204" t="s">
        <v>135</v>
      </c>
      <c r="E341" s="205" t="s">
        <v>472</v>
      </c>
      <c r="F341" s="206" t="s">
        <v>473</v>
      </c>
      <c r="G341" s="207" t="s">
        <v>182</v>
      </c>
      <c r="H341" s="208">
        <v>23</v>
      </c>
      <c r="I341" s="209"/>
      <c r="J341" s="210">
        <f>ROUND(I341*H341,2)</f>
        <v>0</v>
      </c>
      <c r="K341" s="206" t="s">
        <v>139</v>
      </c>
      <c r="L341" s="40"/>
      <c r="M341" s="211" t="s">
        <v>1</v>
      </c>
      <c r="N341" s="212" t="s">
        <v>44</v>
      </c>
      <c r="O341" s="72"/>
      <c r="P341" s="213">
        <f>O341*H341</f>
        <v>0</v>
      </c>
      <c r="Q341" s="213">
        <v>0.101</v>
      </c>
      <c r="R341" s="213">
        <f>Q341*H341</f>
        <v>2.323</v>
      </c>
      <c r="S341" s="213">
        <v>0</v>
      </c>
      <c r="T341" s="21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5" t="s">
        <v>140</v>
      </c>
      <c r="AT341" s="215" t="s">
        <v>135</v>
      </c>
      <c r="AU341" s="215" t="s">
        <v>89</v>
      </c>
      <c r="AY341" s="18" t="s">
        <v>133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8" t="s">
        <v>87</v>
      </c>
      <c r="BK341" s="216">
        <f>ROUND(I341*H341,2)</f>
        <v>0</v>
      </c>
      <c r="BL341" s="18" t="s">
        <v>140</v>
      </c>
      <c r="BM341" s="215" t="s">
        <v>474</v>
      </c>
    </row>
    <row r="342" spans="2:51" s="13" customFormat="1" ht="10.2">
      <c r="B342" s="217"/>
      <c r="C342" s="218"/>
      <c r="D342" s="219" t="s">
        <v>142</v>
      </c>
      <c r="E342" s="220" t="s">
        <v>1</v>
      </c>
      <c r="F342" s="221" t="s">
        <v>475</v>
      </c>
      <c r="G342" s="218"/>
      <c r="H342" s="220" t="s">
        <v>1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142</v>
      </c>
      <c r="AU342" s="227" t="s">
        <v>89</v>
      </c>
      <c r="AV342" s="13" t="s">
        <v>87</v>
      </c>
      <c r="AW342" s="13" t="s">
        <v>34</v>
      </c>
      <c r="AX342" s="13" t="s">
        <v>79</v>
      </c>
      <c r="AY342" s="227" t="s">
        <v>133</v>
      </c>
    </row>
    <row r="343" spans="2:51" s="14" customFormat="1" ht="10.2">
      <c r="B343" s="228"/>
      <c r="C343" s="229"/>
      <c r="D343" s="219" t="s">
        <v>142</v>
      </c>
      <c r="E343" s="230" t="s">
        <v>1</v>
      </c>
      <c r="F343" s="231" t="s">
        <v>476</v>
      </c>
      <c r="G343" s="229"/>
      <c r="H343" s="232">
        <v>15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142</v>
      </c>
      <c r="AU343" s="238" t="s">
        <v>89</v>
      </c>
      <c r="AV343" s="14" t="s">
        <v>89</v>
      </c>
      <c r="AW343" s="14" t="s">
        <v>34</v>
      </c>
      <c r="AX343" s="14" t="s">
        <v>79</v>
      </c>
      <c r="AY343" s="238" t="s">
        <v>133</v>
      </c>
    </row>
    <row r="344" spans="2:51" s="13" customFormat="1" ht="10.2">
      <c r="B344" s="217"/>
      <c r="C344" s="218"/>
      <c r="D344" s="219" t="s">
        <v>142</v>
      </c>
      <c r="E344" s="220" t="s">
        <v>1</v>
      </c>
      <c r="F344" s="221" t="s">
        <v>477</v>
      </c>
      <c r="G344" s="218"/>
      <c r="H344" s="220" t="s">
        <v>1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142</v>
      </c>
      <c r="AU344" s="227" t="s">
        <v>89</v>
      </c>
      <c r="AV344" s="13" t="s">
        <v>87</v>
      </c>
      <c r="AW344" s="13" t="s">
        <v>34</v>
      </c>
      <c r="AX344" s="13" t="s">
        <v>79</v>
      </c>
      <c r="AY344" s="227" t="s">
        <v>133</v>
      </c>
    </row>
    <row r="345" spans="2:51" s="14" customFormat="1" ht="10.2">
      <c r="B345" s="228"/>
      <c r="C345" s="229"/>
      <c r="D345" s="219" t="s">
        <v>142</v>
      </c>
      <c r="E345" s="230" t="s">
        <v>1</v>
      </c>
      <c r="F345" s="231" t="s">
        <v>478</v>
      </c>
      <c r="G345" s="229"/>
      <c r="H345" s="232">
        <v>8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142</v>
      </c>
      <c r="AU345" s="238" t="s">
        <v>89</v>
      </c>
      <c r="AV345" s="14" t="s">
        <v>89</v>
      </c>
      <c r="AW345" s="14" t="s">
        <v>34</v>
      </c>
      <c r="AX345" s="14" t="s">
        <v>79</v>
      </c>
      <c r="AY345" s="238" t="s">
        <v>133</v>
      </c>
    </row>
    <row r="346" spans="2:51" s="15" customFormat="1" ht="10.2">
      <c r="B346" s="239"/>
      <c r="C346" s="240"/>
      <c r="D346" s="219" t="s">
        <v>142</v>
      </c>
      <c r="E346" s="241" t="s">
        <v>1</v>
      </c>
      <c r="F346" s="242" t="s">
        <v>148</v>
      </c>
      <c r="G346" s="240"/>
      <c r="H346" s="243">
        <v>23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142</v>
      </c>
      <c r="AU346" s="249" t="s">
        <v>89</v>
      </c>
      <c r="AV346" s="15" t="s">
        <v>140</v>
      </c>
      <c r="AW346" s="15" t="s">
        <v>34</v>
      </c>
      <c r="AX346" s="15" t="s">
        <v>87</v>
      </c>
      <c r="AY346" s="249" t="s">
        <v>133</v>
      </c>
    </row>
    <row r="347" spans="1:65" s="2" customFormat="1" ht="16.5" customHeight="1">
      <c r="A347" s="35"/>
      <c r="B347" s="36"/>
      <c r="C347" s="250" t="s">
        <v>479</v>
      </c>
      <c r="D347" s="250" t="s">
        <v>203</v>
      </c>
      <c r="E347" s="251" t="s">
        <v>480</v>
      </c>
      <c r="F347" s="252" t="s">
        <v>481</v>
      </c>
      <c r="G347" s="253" t="s">
        <v>182</v>
      </c>
      <c r="H347" s="254">
        <v>25</v>
      </c>
      <c r="I347" s="255"/>
      <c r="J347" s="256">
        <f>ROUND(I347*H347,2)</f>
        <v>0</v>
      </c>
      <c r="K347" s="252" t="s">
        <v>1</v>
      </c>
      <c r="L347" s="257"/>
      <c r="M347" s="258" t="s">
        <v>1</v>
      </c>
      <c r="N347" s="259" t="s">
        <v>44</v>
      </c>
      <c r="O347" s="72"/>
      <c r="P347" s="213">
        <f>O347*H347</f>
        <v>0</v>
      </c>
      <c r="Q347" s="213">
        <v>0.131</v>
      </c>
      <c r="R347" s="213">
        <f>Q347*H347</f>
        <v>3.2750000000000004</v>
      </c>
      <c r="S347" s="213">
        <v>0</v>
      </c>
      <c r="T347" s="21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5" t="s">
        <v>186</v>
      </c>
      <c r="AT347" s="215" t="s">
        <v>203</v>
      </c>
      <c r="AU347" s="215" t="s">
        <v>89</v>
      </c>
      <c r="AY347" s="18" t="s">
        <v>133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8" t="s">
        <v>87</v>
      </c>
      <c r="BK347" s="216">
        <f>ROUND(I347*H347,2)</f>
        <v>0</v>
      </c>
      <c r="BL347" s="18" t="s">
        <v>140</v>
      </c>
      <c r="BM347" s="215" t="s">
        <v>482</v>
      </c>
    </row>
    <row r="348" spans="2:51" s="13" customFormat="1" ht="10.2">
      <c r="B348" s="217"/>
      <c r="C348" s="218"/>
      <c r="D348" s="219" t="s">
        <v>142</v>
      </c>
      <c r="E348" s="220" t="s">
        <v>1</v>
      </c>
      <c r="F348" s="221" t="s">
        <v>483</v>
      </c>
      <c r="G348" s="218"/>
      <c r="H348" s="220" t="s">
        <v>1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142</v>
      </c>
      <c r="AU348" s="227" t="s">
        <v>89</v>
      </c>
      <c r="AV348" s="13" t="s">
        <v>87</v>
      </c>
      <c r="AW348" s="13" t="s">
        <v>34</v>
      </c>
      <c r="AX348" s="13" t="s">
        <v>79</v>
      </c>
      <c r="AY348" s="227" t="s">
        <v>133</v>
      </c>
    </row>
    <row r="349" spans="2:51" s="13" customFormat="1" ht="10.2">
      <c r="B349" s="217"/>
      <c r="C349" s="218"/>
      <c r="D349" s="219" t="s">
        <v>142</v>
      </c>
      <c r="E349" s="220" t="s">
        <v>1</v>
      </c>
      <c r="F349" s="221" t="s">
        <v>458</v>
      </c>
      <c r="G349" s="218"/>
      <c r="H349" s="220" t="s">
        <v>1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142</v>
      </c>
      <c r="AU349" s="227" t="s">
        <v>89</v>
      </c>
      <c r="AV349" s="13" t="s">
        <v>87</v>
      </c>
      <c r="AW349" s="13" t="s">
        <v>34</v>
      </c>
      <c r="AX349" s="13" t="s">
        <v>79</v>
      </c>
      <c r="AY349" s="227" t="s">
        <v>133</v>
      </c>
    </row>
    <row r="350" spans="2:51" s="14" customFormat="1" ht="10.2">
      <c r="B350" s="228"/>
      <c r="C350" s="229"/>
      <c r="D350" s="219" t="s">
        <v>142</v>
      </c>
      <c r="E350" s="230" t="s">
        <v>1</v>
      </c>
      <c r="F350" s="231" t="s">
        <v>484</v>
      </c>
      <c r="G350" s="229"/>
      <c r="H350" s="232">
        <v>25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142</v>
      </c>
      <c r="AU350" s="238" t="s">
        <v>89</v>
      </c>
      <c r="AV350" s="14" t="s">
        <v>89</v>
      </c>
      <c r="AW350" s="14" t="s">
        <v>34</v>
      </c>
      <c r="AX350" s="14" t="s">
        <v>87</v>
      </c>
      <c r="AY350" s="238" t="s">
        <v>133</v>
      </c>
    </row>
    <row r="351" spans="1:65" s="2" customFormat="1" ht="16.5" customHeight="1">
      <c r="A351" s="35"/>
      <c r="B351" s="36"/>
      <c r="C351" s="204" t="s">
        <v>485</v>
      </c>
      <c r="D351" s="204" t="s">
        <v>135</v>
      </c>
      <c r="E351" s="205" t="s">
        <v>486</v>
      </c>
      <c r="F351" s="206" t="s">
        <v>487</v>
      </c>
      <c r="G351" s="207" t="s">
        <v>182</v>
      </c>
      <c r="H351" s="208">
        <v>28</v>
      </c>
      <c r="I351" s="209"/>
      <c r="J351" s="210">
        <f>ROUND(I351*H351,2)</f>
        <v>0</v>
      </c>
      <c r="K351" s="206" t="s">
        <v>139</v>
      </c>
      <c r="L351" s="40"/>
      <c r="M351" s="211" t="s">
        <v>1</v>
      </c>
      <c r="N351" s="212" t="s">
        <v>44</v>
      </c>
      <c r="O351" s="72"/>
      <c r="P351" s="213">
        <f>O351*H351</f>
        <v>0</v>
      </c>
      <c r="Q351" s="213">
        <v>0.27994</v>
      </c>
      <c r="R351" s="213">
        <f>Q351*H351</f>
        <v>7.83832</v>
      </c>
      <c r="S351" s="213">
        <v>0</v>
      </c>
      <c r="T351" s="21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5" t="s">
        <v>140</v>
      </c>
      <c r="AT351" s="215" t="s">
        <v>135</v>
      </c>
      <c r="AU351" s="215" t="s">
        <v>89</v>
      </c>
      <c r="AY351" s="18" t="s">
        <v>133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8" t="s">
        <v>87</v>
      </c>
      <c r="BK351" s="216">
        <f>ROUND(I351*H351,2)</f>
        <v>0</v>
      </c>
      <c r="BL351" s="18" t="s">
        <v>140</v>
      </c>
      <c r="BM351" s="215" t="s">
        <v>488</v>
      </c>
    </row>
    <row r="352" spans="2:51" s="14" customFormat="1" ht="10.2">
      <c r="B352" s="228"/>
      <c r="C352" s="229"/>
      <c r="D352" s="219" t="s">
        <v>142</v>
      </c>
      <c r="E352" s="230" t="s">
        <v>1</v>
      </c>
      <c r="F352" s="231" t="s">
        <v>489</v>
      </c>
      <c r="G352" s="229"/>
      <c r="H352" s="232">
        <v>23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142</v>
      </c>
      <c r="AU352" s="238" t="s">
        <v>89</v>
      </c>
      <c r="AV352" s="14" t="s">
        <v>89</v>
      </c>
      <c r="AW352" s="14" t="s">
        <v>34</v>
      </c>
      <c r="AX352" s="14" t="s">
        <v>79</v>
      </c>
      <c r="AY352" s="238" t="s">
        <v>133</v>
      </c>
    </row>
    <row r="353" spans="2:51" s="13" customFormat="1" ht="10.2">
      <c r="B353" s="217"/>
      <c r="C353" s="218"/>
      <c r="D353" s="219" t="s">
        <v>142</v>
      </c>
      <c r="E353" s="220" t="s">
        <v>1</v>
      </c>
      <c r="F353" s="221" t="s">
        <v>465</v>
      </c>
      <c r="G353" s="218"/>
      <c r="H353" s="220" t="s">
        <v>1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142</v>
      </c>
      <c r="AU353" s="227" t="s">
        <v>89</v>
      </c>
      <c r="AV353" s="13" t="s">
        <v>87</v>
      </c>
      <c r="AW353" s="13" t="s">
        <v>34</v>
      </c>
      <c r="AX353" s="13" t="s">
        <v>79</v>
      </c>
      <c r="AY353" s="227" t="s">
        <v>133</v>
      </c>
    </row>
    <row r="354" spans="2:51" s="14" customFormat="1" ht="10.2">
      <c r="B354" s="228"/>
      <c r="C354" s="229"/>
      <c r="D354" s="219" t="s">
        <v>142</v>
      </c>
      <c r="E354" s="230" t="s">
        <v>1</v>
      </c>
      <c r="F354" s="231" t="s">
        <v>490</v>
      </c>
      <c r="G354" s="229"/>
      <c r="H354" s="232">
        <v>5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142</v>
      </c>
      <c r="AU354" s="238" t="s">
        <v>89</v>
      </c>
      <c r="AV354" s="14" t="s">
        <v>89</v>
      </c>
      <c r="AW354" s="14" t="s">
        <v>34</v>
      </c>
      <c r="AX354" s="14" t="s">
        <v>79</v>
      </c>
      <c r="AY354" s="238" t="s">
        <v>133</v>
      </c>
    </row>
    <row r="355" spans="2:51" s="15" customFormat="1" ht="10.2">
      <c r="B355" s="239"/>
      <c r="C355" s="240"/>
      <c r="D355" s="219" t="s">
        <v>142</v>
      </c>
      <c r="E355" s="241" t="s">
        <v>1</v>
      </c>
      <c r="F355" s="242" t="s">
        <v>148</v>
      </c>
      <c r="G355" s="240"/>
      <c r="H355" s="243">
        <v>28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AT355" s="249" t="s">
        <v>142</v>
      </c>
      <c r="AU355" s="249" t="s">
        <v>89</v>
      </c>
      <c r="AV355" s="15" t="s">
        <v>140</v>
      </c>
      <c r="AW355" s="15" t="s">
        <v>34</v>
      </c>
      <c r="AX355" s="15" t="s">
        <v>87</v>
      </c>
      <c r="AY355" s="249" t="s">
        <v>133</v>
      </c>
    </row>
    <row r="356" spans="2:63" s="12" customFormat="1" ht="22.8" customHeight="1">
      <c r="B356" s="188"/>
      <c r="C356" s="189"/>
      <c r="D356" s="190" t="s">
        <v>78</v>
      </c>
      <c r="E356" s="202" t="s">
        <v>491</v>
      </c>
      <c r="F356" s="202" t="s">
        <v>492</v>
      </c>
      <c r="G356" s="189"/>
      <c r="H356" s="189"/>
      <c r="I356" s="192"/>
      <c r="J356" s="203">
        <f>BK356</f>
        <v>0</v>
      </c>
      <c r="K356" s="189"/>
      <c r="L356" s="194"/>
      <c r="M356" s="195"/>
      <c r="N356" s="196"/>
      <c r="O356" s="196"/>
      <c r="P356" s="197">
        <f>SUM(P357:P367)</f>
        <v>0</v>
      </c>
      <c r="Q356" s="196"/>
      <c r="R356" s="197">
        <f>SUM(R357:R367)</f>
        <v>113.98320000000001</v>
      </c>
      <c r="S356" s="196"/>
      <c r="T356" s="198">
        <f>SUM(T357:T367)</f>
        <v>0</v>
      </c>
      <c r="AR356" s="199" t="s">
        <v>87</v>
      </c>
      <c r="AT356" s="200" t="s">
        <v>78</v>
      </c>
      <c r="AU356" s="200" t="s">
        <v>87</v>
      </c>
      <c r="AY356" s="199" t="s">
        <v>133</v>
      </c>
      <c r="BK356" s="201">
        <f>SUM(BK357:BK367)</f>
        <v>0</v>
      </c>
    </row>
    <row r="357" spans="1:65" s="2" customFormat="1" ht="16.5" customHeight="1">
      <c r="A357" s="35"/>
      <c r="B357" s="36"/>
      <c r="C357" s="204" t="s">
        <v>493</v>
      </c>
      <c r="D357" s="204" t="s">
        <v>135</v>
      </c>
      <c r="E357" s="205" t="s">
        <v>494</v>
      </c>
      <c r="F357" s="206" t="s">
        <v>495</v>
      </c>
      <c r="G357" s="207" t="s">
        <v>182</v>
      </c>
      <c r="H357" s="208">
        <v>1620</v>
      </c>
      <c r="I357" s="209"/>
      <c r="J357" s="210">
        <f>ROUND(I357*H357,2)</f>
        <v>0</v>
      </c>
      <c r="K357" s="206" t="s">
        <v>139</v>
      </c>
      <c r="L357" s="40"/>
      <c r="M357" s="211" t="s">
        <v>1</v>
      </c>
      <c r="N357" s="212" t="s">
        <v>44</v>
      </c>
      <c r="O357" s="72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5" t="s">
        <v>140</v>
      </c>
      <c r="AT357" s="215" t="s">
        <v>135</v>
      </c>
      <c r="AU357" s="215" t="s">
        <v>89</v>
      </c>
      <c r="AY357" s="18" t="s">
        <v>133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8" t="s">
        <v>87</v>
      </c>
      <c r="BK357" s="216">
        <f>ROUND(I357*H357,2)</f>
        <v>0</v>
      </c>
      <c r="BL357" s="18" t="s">
        <v>140</v>
      </c>
      <c r="BM357" s="215" t="s">
        <v>496</v>
      </c>
    </row>
    <row r="358" spans="2:51" s="13" customFormat="1" ht="10.2">
      <c r="B358" s="217"/>
      <c r="C358" s="218"/>
      <c r="D358" s="219" t="s">
        <v>142</v>
      </c>
      <c r="E358" s="220" t="s">
        <v>1</v>
      </c>
      <c r="F358" s="221" t="s">
        <v>497</v>
      </c>
      <c r="G358" s="218"/>
      <c r="H358" s="220" t="s">
        <v>1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142</v>
      </c>
      <c r="AU358" s="227" t="s">
        <v>89</v>
      </c>
      <c r="AV358" s="13" t="s">
        <v>87</v>
      </c>
      <c r="AW358" s="13" t="s">
        <v>34</v>
      </c>
      <c r="AX358" s="13" t="s">
        <v>79</v>
      </c>
      <c r="AY358" s="227" t="s">
        <v>133</v>
      </c>
    </row>
    <row r="359" spans="2:51" s="14" customFormat="1" ht="10.2">
      <c r="B359" s="228"/>
      <c r="C359" s="229"/>
      <c r="D359" s="219" t="s">
        <v>142</v>
      </c>
      <c r="E359" s="230" t="s">
        <v>1</v>
      </c>
      <c r="F359" s="231" t="s">
        <v>328</v>
      </c>
      <c r="G359" s="229"/>
      <c r="H359" s="232">
        <v>1620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142</v>
      </c>
      <c r="AU359" s="238" t="s">
        <v>89</v>
      </c>
      <c r="AV359" s="14" t="s">
        <v>89</v>
      </c>
      <c r="AW359" s="14" t="s">
        <v>34</v>
      </c>
      <c r="AX359" s="14" t="s">
        <v>87</v>
      </c>
      <c r="AY359" s="238" t="s">
        <v>133</v>
      </c>
    </row>
    <row r="360" spans="2:51" s="13" customFormat="1" ht="10.2">
      <c r="B360" s="217"/>
      <c r="C360" s="218"/>
      <c r="D360" s="219" t="s">
        <v>142</v>
      </c>
      <c r="E360" s="220" t="s">
        <v>1</v>
      </c>
      <c r="F360" s="221" t="s">
        <v>498</v>
      </c>
      <c r="G360" s="218"/>
      <c r="H360" s="220" t="s">
        <v>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142</v>
      </c>
      <c r="AU360" s="227" t="s">
        <v>89</v>
      </c>
      <c r="AV360" s="13" t="s">
        <v>87</v>
      </c>
      <c r="AW360" s="13" t="s">
        <v>34</v>
      </c>
      <c r="AX360" s="13" t="s">
        <v>79</v>
      </c>
      <c r="AY360" s="227" t="s">
        <v>133</v>
      </c>
    </row>
    <row r="361" spans="2:51" s="13" customFormat="1" ht="10.2">
      <c r="B361" s="217"/>
      <c r="C361" s="218"/>
      <c r="D361" s="219" t="s">
        <v>142</v>
      </c>
      <c r="E361" s="220" t="s">
        <v>1</v>
      </c>
      <c r="F361" s="221" t="s">
        <v>499</v>
      </c>
      <c r="G361" s="218"/>
      <c r="H361" s="220" t="s">
        <v>1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142</v>
      </c>
      <c r="AU361" s="227" t="s">
        <v>89</v>
      </c>
      <c r="AV361" s="13" t="s">
        <v>87</v>
      </c>
      <c r="AW361" s="13" t="s">
        <v>34</v>
      </c>
      <c r="AX361" s="13" t="s">
        <v>79</v>
      </c>
      <c r="AY361" s="227" t="s">
        <v>133</v>
      </c>
    </row>
    <row r="362" spans="2:51" s="13" customFormat="1" ht="10.2">
      <c r="B362" s="217"/>
      <c r="C362" s="218"/>
      <c r="D362" s="219" t="s">
        <v>142</v>
      </c>
      <c r="E362" s="220" t="s">
        <v>1</v>
      </c>
      <c r="F362" s="221" t="s">
        <v>500</v>
      </c>
      <c r="G362" s="218"/>
      <c r="H362" s="220" t="s">
        <v>1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142</v>
      </c>
      <c r="AU362" s="227" t="s">
        <v>89</v>
      </c>
      <c r="AV362" s="13" t="s">
        <v>87</v>
      </c>
      <c r="AW362" s="13" t="s">
        <v>34</v>
      </c>
      <c r="AX362" s="13" t="s">
        <v>79</v>
      </c>
      <c r="AY362" s="227" t="s">
        <v>133</v>
      </c>
    </row>
    <row r="363" spans="2:51" s="13" customFormat="1" ht="10.2">
      <c r="B363" s="217"/>
      <c r="C363" s="218"/>
      <c r="D363" s="219" t="s">
        <v>142</v>
      </c>
      <c r="E363" s="220" t="s">
        <v>1</v>
      </c>
      <c r="F363" s="221" t="s">
        <v>501</v>
      </c>
      <c r="G363" s="218"/>
      <c r="H363" s="220" t="s">
        <v>1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142</v>
      </c>
      <c r="AU363" s="227" t="s">
        <v>89</v>
      </c>
      <c r="AV363" s="13" t="s">
        <v>87</v>
      </c>
      <c r="AW363" s="13" t="s">
        <v>34</v>
      </c>
      <c r="AX363" s="13" t="s">
        <v>79</v>
      </c>
      <c r="AY363" s="227" t="s">
        <v>133</v>
      </c>
    </row>
    <row r="364" spans="2:51" s="13" customFormat="1" ht="10.2">
      <c r="B364" s="217"/>
      <c r="C364" s="218"/>
      <c r="D364" s="219" t="s">
        <v>142</v>
      </c>
      <c r="E364" s="220" t="s">
        <v>1</v>
      </c>
      <c r="F364" s="221" t="s">
        <v>502</v>
      </c>
      <c r="G364" s="218"/>
      <c r="H364" s="220" t="s">
        <v>1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142</v>
      </c>
      <c r="AU364" s="227" t="s">
        <v>89</v>
      </c>
      <c r="AV364" s="13" t="s">
        <v>87</v>
      </c>
      <c r="AW364" s="13" t="s">
        <v>34</v>
      </c>
      <c r="AX364" s="13" t="s">
        <v>79</v>
      </c>
      <c r="AY364" s="227" t="s">
        <v>133</v>
      </c>
    </row>
    <row r="365" spans="2:51" s="13" customFormat="1" ht="10.2">
      <c r="B365" s="217"/>
      <c r="C365" s="218"/>
      <c r="D365" s="219" t="s">
        <v>142</v>
      </c>
      <c r="E365" s="220" t="s">
        <v>1</v>
      </c>
      <c r="F365" s="221" t="s">
        <v>503</v>
      </c>
      <c r="G365" s="218"/>
      <c r="H365" s="220" t="s">
        <v>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142</v>
      </c>
      <c r="AU365" s="227" t="s">
        <v>89</v>
      </c>
      <c r="AV365" s="13" t="s">
        <v>87</v>
      </c>
      <c r="AW365" s="13" t="s">
        <v>34</v>
      </c>
      <c r="AX365" s="13" t="s">
        <v>79</v>
      </c>
      <c r="AY365" s="227" t="s">
        <v>133</v>
      </c>
    </row>
    <row r="366" spans="1:65" s="2" customFormat="1" ht="16.5" customHeight="1">
      <c r="A366" s="35"/>
      <c r="B366" s="36"/>
      <c r="C366" s="204" t="s">
        <v>504</v>
      </c>
      <c r="D366" s="204" t="s">
        <v>135</v>
      </c>
      <c r="E366" s="205" t="s">
        <v>505</v>
      </c>
      <c r="F366" s="206" t="s">
        <v>506</v>
      </c>
      <c r="G366" s="207" t="s">
        <v>182</v>
      </c>
      <c r="H366" s="208">
        <v>1620</v>
      </c>
      <c r="I366" s="209"/>
      <c r="J366" s="210">
        <f>ROUND(I366*H366,2)</f>
        <v>0</v>
      </c>
      <c r="K366" s="206" t="s">
        <v>1</v>
      </c>
      <c r="L366" s="40"/>
      <c r="M366" s="211" t="s">
        <v>1</v>
      </c>
      <c r="N366" s="212" t="s">
        <v>44</v>
      </c>
      <c r="O366" s="72"/>
      <c r="P366" s="213">
        <f>O366*H366</f>
        <v>0</v>
      </c>
      <c r="Q366" s="213">
        <v>0.07011</v>
      </c>
      <c r="R366" s="213">
        <f>Q366*H366</f>
        <v>113.57820000000001</v>
      </c>
      <c r="S366" s="213">
        <v>0</v>
      </c>
      <c r="T366" s="21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5" t="s">
        <v>140</v>
      </c>
      <c r="AT366" s="215" t="s">
        <v>135</v>
      </c>
      <c r="AU366" s="215" t="s">
        <v>89</v>
      </c>
      <c r="AY366" s="18" t="s">
        <v>133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18" t="s">
        <v>87</v>
      </c>
      <c r="BK366" s="216">
        <f>ROUND(I366*H366,2)</f>
        <v>0</v>
      </c>
      <c r="BL366" s="18" t="s">
        <v>140</v>
      </c>
      <c r="BM366" s="215" t="s">
        <v>507</v>
      </c>
    </row>
    <row r="367" spans="1:65" s="2" customFormat="1" ht="16.5" customHeight="1">
      <c r="A367" s="35"/>
      <c r="B367" s="36"/>
      <c r="C367" s="204" t="s">
        <v>508</v>
      </c>
      <c r="D367" s="204" t="s">
        <v>135</v>
      </c>
      <c r="E367" s="205" t="s">
        <v>509</v>
      </c>
      <c r="F367" s="206" t="s">
        <v>510</v>
      </c>
      <c r="G367" s="207" t="s">
        <v>182</v>
      </c>
      <c r="H367" s="208">
        <v>1620</v>
      </c>
      <c r="I367" s="209"/>
      <c r="J367" s="210">
        <f>ROUND(I367*H367,2)</f>
        <v>0</v>
      </c>
      <c r="K367" s="206" t="s">
        <v>139</v>
      </c>
      <c r="L367" s="40"/>
      <c r="M367" s="211" t="s">
        <v>1</v>
      </c>
      <c r="N367" s="212" t="s">
        <v>44</v>
      </c>
      <c r="O367" s="72"/>
      <c r="P367" s="213">
        <f>O367*H367</f>
        <v>0</v>
      </c>
      <c r="Q367" s="213">
        <v>0.00025</v>
      </c>
      <c r="R367" s="213">
        <f>Q367*H367</f>
        <v>0.405</v>
      </c>
      <c r="S367" s="213">
        <v>0</v>
      </c>
      <c r="T367" s="21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5" t="s">
        <v>140</v>
      </c>
      <c r="AT367" s="215" t="s">
        <v>135</v>
      </c>
      <c r="AU367" s="215" t="s">
        <v>89</v>
      </c>
      <c r="AY367" s="18" t="s">
        <v>133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8" t="s">
        <v>87</v>
      </c>
      <c r="BK367" s="216">
        <f>ROUND(I367*H367,2)</f>
        <v>0</v>
      </c>
      <c r="BL367" s="18" t="s">
        <v>140</v>
      </c>
      <c r="BM367" s="215" t="s">
        <v>511</v>
      </c>
    </row>
    <row r="368" spans="2:63" s="12" customFormat="1" ht="22.8" customHeight="1">
      <c r="B368" s="188"/>
      <c r="C368" s="189"/>
      <c r="D368" s="190" t="s">
        <v>78</v>
      </c>
      <c r="E368" s="202" t="s">
        <v>512</v>
      </c>
      <c r="F368" s="202" t="s">
        <v>513</v>
      </c>
      <c r="G368" s="189"/>
      <c r="H368" s="189"/>
      <c r="I368" s="192"/>
      <c r="J368" s="203">
        <f>BK368</f>
        <v>0</v>
      </c>
      <c r="K368" s="189"/>
      <c r="L368" s="194"/>
      <c r="M368" s="195"/>
      <c r="N368" s="196"/>
      <c r="O368" s="196"/>
      <c r="P368" s="197">
        <f>SUM(P369:P386)</f>
        <v>0</v>
      </c>
      <c r="Q368" s="196"/>
      <c r="R368" s="197">
        <f>SUM(R369:R386)</f>
        <v>7.011000000000001</v>
      </c>
      <c r="S368" s="196"/>
      <c r="T368" s="198">
        <f>SUM(T369:T386)</f>
        <v>0</v>
      </c>
      <c r="AR368" s="199" t="s">
        <v>87</v>
      </c>
      <c r="AT368" s="200" t="s">
        <v>78</v>
      </c>
      <c r="AU368" s="200" t="s">
        <v>87</v>
      </c>
      <c r="AY368" s="199" t="s">
        <v>133</v>
      </c>
      <c r="BK368" s="201">
        <f>SUM(BK369:BK386)</f>
        <v>0</v>
      </c>
    </row>
    <row r="369" spans="1:65" s="2" customFormat="1" ht="16.5" customHeight="1">
      <c r="A369" s="35"/>
      <c r="B369" s="36"/>
      <c r="C369" s="204" t="s">
        <v>514</v>
      </c>
      <c r="D369" s="204" t="s">
        <v>135</v>
      </c>
      <c r="E369" s="205" t="s">
        <v>515</v>
      </c>
      <c r="F369" s="206" t="s">
        <v>516</v>
      </c>
      <c r="G369" s="207" t="s">
        <v>182</v>
      </c>
      <c r="H369" s="208">
        <v>100</v>
      </c>
      <c r="I369" s="209"/>
      <c r="J369" s="210">
        <f>ROUND(I369*H369,2)</f>
        <v>0</v>
      </c>
      <c r="K369" s="206" t="s">
        <v>139</v>
      </c>
      <c r="L369" s="40"/>
      <c r="M369" s="211" t="s">
        <v>1</v>
      </c>
      <c r="N369" s="212" t="s">
        <v>44</v>
      </c>
      <c r="O369" s="72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5" t="s">
        <v>140</v>
      </c>
      <c r="AT369" s="215" t="s">
        <v>135</v>
      </c>
      <c r="AU369" s="215" t="s">
        <v>89</v>
      </c>
      <c r="AY369" s="18" t="s">
        <v>133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8" t="s">
        <v>87</v>
      </c>
      <c r="BK369" s="216">
        <f>ROUND(I369*H369,2)</f>
        <v>0</v>
      </c>
      <c r="BL369" s="18" t="s">
        <v>140</v>
      </c>
      <c r="BM369" s="215" t="s">
        <v>517</v>
      </c>
    </row>
    <row r="370" spans="2:51" s="13" customFormat="1" ht="10.2">
      <c r="B370" s="217"/>
      <c r="C370" s="218"/>
      <c r="D370" s="219" t="s">
        <v>142</v>
      </c>
      <c r="E370" s="220" t="s">
        <v>1</v>
      </c>
      <c r="F370" s="221" t="s">
        <v>518</v>
      </c>
      <c r="G370" s="218"/>
      <c r="H370" s="220" t="s">
        <v>1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142</v>
      </c>
      <c r="AU370" s="227" t="s">
        <v>89</v>
      </c>
      <c r="AV370" s="13" t="s">
        <v>87</v>
      </c>
      <c r="AW370" s="13" t="s">
        <v>34</v>
      </c>
      <c r="AX370" s="13" t="s">
        <v>79</v>
      </c>
      <c r="AY370" s="227" t="s">
        <v>133</v>
      </c>
    </row>
    <row r="371" spans="2:51" s="14" customFormat="1" ht="10.2">
      <c r="B371" s="228"/>
      <c r="C371" s="229"/>
      <c r="D371" s="219" t="s">
        <v>142</v>
      </c>
      <c r="E371" s="230" t="s">
        <v>1</v>
      </c>
      <c r="F371" s="231" t="s">
        <v>519</v>
      </c>
      <c r="G371" s="229"/>
      <c r="H371" s="232">
        <v>100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142</v>
      </c>
      <c r="AU371" s="238" t="s">
        <v>89</v>
      </c>
      <c r="AV371" s="14" t="s">
        <v>89</v>
      </c>
      <c r="AW371" s="14" t="s">
        <v>34</v>
      </c>
      <c r="AX371" s="14" t="s">
        <v>87</v>
      </c>
      <c r="AY371" s="238" t="s">
        <v>133</v>
      </c>
    </row>
    <row r="372" spans="2:51" s="13" customFormat="1" ht="10.2">
      <c r="B372" s="217"/>
      <c r="C372" s="218"/>
      <c r="D372" s="219" t="s">
        <v>142</v>
      </c>
      <c r="E372" s="220" t="s">
        <v>1</v>
      </c>
      <c r="F372" s="221" t="s">
        <v>37</v>
      </c>
      <c r="G372" s="218"/>
      <c r="H372" s="220" t="s">
        <v>1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142</v>
      </c>
      <c r="AU372" s="227" t="s">
        <v>89</v>
      </c>
      <c r="AV372" s="13" t="s">
        <v>87</v>
      </c>
      <c r="AW372" s="13" t="s">
        <v>34</v>
      </c>
      <c r="AX372" s="13" t="s">
        <v>79</v>
      </c>
      <c r="AY372" s="227" t="s">
        <v>133</v>
      </c>
    </row>
    <row r="373" spans="2:51" s="13" customFormat="1" ht="10.2">
      <c r="B373" s="217"/>
      <c r="C373" s="218"/>
      <c r="D373" s="219" t="s">
        <v>142</v>
      </c>
      <c r="E373" s="220" t="s">
        <v>1</v>
      </c>
      <c r="F373" s="221" t="s">
        <v>520</v>
      </c>
      <c r="G373" s="218"/>
      <c r="H373" s="220" t="s">
        <v>1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142</v>
      </c>
      <c r="AU373" s="227" t="s">
        <v>89</v>
      </c>
      <c r="AV373" s="13" t="s">
        <v>87</v>
      </c>
      <c r="AW373" s="13" t="s">
        <v>34</v>
      </c>
      <c r="AX373" s="13" t="s">
        <v>79</v>
      </c>
      <c r="AY373" s="227" t="s">
        <v>133</v>
      </c>
    </row>
    <row r="374" spans="2:51" s="13" customFormat="1" ht="10.2">
      <c r="B374" s="217"/>
      <c r="C374" s="218"/>
      <c r="D374" s="219" t="s">
        <v>142</v>
      </c>
      <c r="E374" s="220" t="s">
        <v>1</v>
      </c>
      <c r="F374" s="221" t="s">
        <v>521</v>
      </c>
      <c r="G374" s="218"/>
      <c r="H374" s="220" t="s">
        <v>1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142</v>
      </c>
      <c r="AU374" s="227" t="s">
        <v>89</v>
      </c>
      <c r="AV374" s="13" t="s">
        <v>87</v>
      </c>
      <c r="AW374" s="13" t="s">
        <v>34</v>
      </c>
      <c r="AX374" s="13" t="s">
        <v>79</v>
      </c>
      <c r="AY374" s="227" t="s">
        <v>133</v>
      </c>
    </row>
    <row r="375" spans="1:65" s="2" customFormat="1" ht="16.5" customHeight="1">
      <c r="A375" s="35"/>
      <c r="B375" s="36"/>
      <c r="C375" s="204" t="s">
        <v>522</v>
      </c>
      <c r="D375" s="204" t="s">
        <v>135</v>
      </c>
      <c r="E375" s="205" t="s">
        <v>494</v>
      </c>
      <c r="F375" s="206" t="s">
        <v>495</v>
      </c>
      <c r="G375" s="207" t="s">
        <v>182</v>
      </c>
      <c r="H375" s="208">
        <v>100</v>
      </c>
      <c r="I375" s="209"/>
      <c r="J375" s="210">
        <f>ROUND(I375*H375,2)</f>
        <v>0</v>
      </c>
      <c r="K375" s="206" t="s">
        <v>139</v>
      </c>
      <c r="L375" s="40"/>
      <c r="M375" s="211" t="s">
        <v>1</v>
      </c>
      <c r="N375" s="212" t="s">
        <v>44</v>
      </c>
      <c r="O375" s="72"/>
      <c r="P375" s="213">
        <f>O375*H375</f>
        <v>0</v>
      </c>
      <c r="Q375" s="213">
        <v>0</v>
      </c>
      <c r="R375" s="213">
        <f>Q375*H375</f>
        <v>0</v>
      </c>
      <c r="S375" s="213">
        <v>0</v>
      </c>
      <c r="T375" s="21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5" t="s">
        <v>140</v>
      </c>
      <c r="AT375" s="215" t="s">
        <v>135</v>
      </c>
      <c r="AU375" s="215" t="s">
        <v>89</v>
      </c>
      <c r="AY375" s="18" t="s">
        <v>133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8" t="s">
        <v>87</v>
      </c>
      <c r="BK375" s="216">
        <f>ROUND(I375*H375,2)</f>
        <v>0</v>
      </c>
      <c r="BL375" s="18" t="s">
        <v>140</v>
      </c>
      <c r="BM375" s="215" t="s">
        <v>523</v>
      </c>
    </row>
    <row r="376" spans="2:51" s="13" customFormat="1" ht="10.2">
      <c r="B376" s="217"/>
      <c r="C376" s="218"/>
      <c r="D376" s="219" t="s">
        <v>142</v>
      </c>
      <c r="E376" s="220" t="s">
        <v>1</v>
      </c>
      <c r="F376" s="221" t="s">
        <v>524</v>
      </c>
      <c r="G376" s="218"/>
      <c r="H376" s="220" t="s">
        <v>1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142</v>
      </c>
      <c r="AU376" s="227" t="s">
        <v>89</v>
      </c>
      <c r="AV376" s="13" t="s">
        <v>87</v>
      </c>
      <c r="AW376" s="13" t="s">
        <v>34</v>
      </c>
      <c r="AX376" s="13" t="s">
        <v>79</v>
      </c>
      <c r="AY376" s="227" t="s">
        <v>133</v>
      </c>
    </row>
    <row r="377" spans="2:51" s="14" customFormat="1" ht="10.2">
      <c r="B377" s="228"/>
      <c r="C377" s="229"/>
      <c r="D377" s="219" t="s">
        <v>142</v>
      </c>
      <c r="E377" s="230" t="s">
        <v>1</v>
      </c>
      <c r="F377" s="231" t="s">
        <v>519</v>
      </c>
      <c r="G377" s="229"/>
      <c r="H377" s="232">
        <v>100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142</v>
      </c>
      <c r="AU377" s="238" t="s">
        <v>89</v>
      </c>
      <c r="AV377" s="14" t="s">
        <v>89</v>
      </c>
      <c r="AW377" s="14" t="s">
        <v>34</v>
      </c>
      <c r="AX377" s="14" t="s">
        <v>87</v>
      </c>
      <c r="AY377" s="238" t="s">
        <v>133</v>
      </c>
    </row>
    <row r="378" spans="2:51" s="13" customFormat="1" ht="10.2">
      <c r="B378" s="217"/>
      <c r="C378" s="218"/>
      <c r="D378" s="219" t="s">
        <v>142</v>
      </c>
      <c r="E378" s="220" t="s">
        <v>1</v>
      </c>
      <c r="F378" s="221" t="s">
        <v>37</v>
      </c>
      <c r="G378" s="218"/>
      <c r="H378" s="220" t="s">
        <v>1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142</v>
      </c>
      <c r="AU378" s="227" t="s">
        <v>89</v>
      </c>
      <c r="AV378" s="13" t="s">
        <v>87</v>
      </c>
      <c r="AW378" s="13" t="s">
        <v>34</v>
      </c>
      <c r="AX378" s="13" t="s">
        <v>79</v>
      </c>
      <c r="AY378" s="227" t="s">
        <v>133</v>
      </c>
    </row>
    <row r="379" spans="2:51" s="13" customFormat="1" ht="10.2">
      <c r="B379" s="217"/>
      <c r="C379" s="218"/>
      <c r="D379" s="219" t="s">
        <v>142</v>
      </c>
      <c r="E379" s="220" t="s">
        <v>1</v>
      </c>
      <c r="F379" s="221" t="s">
        <v>520</v>
      </c>
      <c r="G379" s="218"/>
      <c r="H379" s="220" t="s">
        <v>1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142</v>
      </c>
      <c r="AU379" s="227" t="s">
        <v>89</v>
      </c>
      <c r="AV379" s="13" t="s">
        <v>87</v>
      </c>
      <c r="AW379" s="13" t="s">
        <v>34</v>
      </c>
      <c r="AX379" s="13" t="s">
        <v>79</v>
      </c>
      <c r="AY379" s="227" t="s">
        <v>133</v>
      </c>
    </row>
    <row r="380" spans="2:51" s="13" customFormat="1" ht="10.2">
      <c r="B380" s="217"/>
      <c r="C380" s="218"/>
      <c r="D380" s="219" t="s">
        <v>142</v>
      </c>
      <c r="E380" s="220" t="s">
        <v>1</v>
      </c>
      <c r="F380" s="221" t="s">
        <v>521</v>
      </c>
      <c r="G380" s="218"/>
      <c r="H380" s="220" t="s">
        <v>1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142</v>
      </c>
      <c r="AU380" s="227" t="s">
        <v>89</v>
      </c>
      <c r="AV380" s="13" t="s">
        <v>87</v>
      </c>
      <c r="AW380" s="13" t="s">
        <v>34</v>
      </c>
      <c r="AX380" s="13" t="s">
        <v>79</v>
      </c>
      <c r="AY380" s="227" t="s">
        <v>133</v>
      </c>
    </row>
    <row r="381" spans="1:65" s="2" customFormat="1" ht="16.5" customHeight="1">
      <c r="A381" s="35"/>
      <c r="B381" s="36"/>
      <c r="C381" s="204" t="s">
        <v>525</v>
      </c>
      <c r="D381" s="204" t="s">
        <v>135</v>
      </c>
      <c r="E381" s="205" t="s">
        <v>505</v>
      </c>
      <c r="F381" s="206" t="s">
        <v>506</v>
      </c>
      <c r="G381" s="207" t="s">
        <v>182</v>
      </c>
      <c r="H381" s="208">
        <v>100</v>
      </c>
      <c r="I381" s="209"/>
      <c r="J381" s="210">
        <f>ROUND(I381*H381,2)</f>
        <v>0</v>
      </c>
      <c r="K381" s="206" t="s">
        <v>1</v>
      </c>
      <c r="L381" s="40"/>
      <c r="M381" s="211" t="s">
        <v>1</v>
      </c>
      <c r="N381" s="212" t="s">
        <v>44</v>
      </c>
      <c r="O381" s="72"/>
      <c r="P381" s="213">
        <f>O381*H381</f>
        <v>0</v>
      </c>
      <c r="Q381" s="213">
        <v>0.07011</v>
      </c>
      <c r="R381" s="213">
        <f>Q381*H381</f>
        <v>7.011000000000001</v>
      </c>
      <c r="S381" s="213">
        <v>0</v>
      </c>
      <c r="T381" s="214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5" t="s">
        <v>140</v>
      </c>
      <c r="AT381" s="215" t="s">
        <v>135</v>
      </c>
      <c r="AU381" s="215" t="s">
        <v>89</v>
      </c>
      <c r="AY381" s="18" t="s">
        <v>133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8" t="s">
        <v>87</v>
      </c>
      <c r="BK381" s="216">
        <f>ROUND(I381*H381,2)</f>
        <v>0</v>
      </c>
      <c r="BL381" s="18" t="s">
        <v>140</v>
      </c>
      <c r="BM381" s="215" t="s">
        <v>526</v>
      </c>
    </row>
    <row r="382" spans="2:51" s="13" customFormat="1" ht="10.2">
      <c r="B382" s="217"/>
      <c r="C382" s="218"/>
      <c r="D382" s="219" t="s">
        <v>142</v>
      </c>
      <c r="E382" s="220" t="s">
        <v>1</v>
      </c>
      <c r="F382" s="221" t="s">
        <v>524</v>
      </c>
      <c r="G382" s="218"/>
      <c r="H382" s="220" t="s">
        <v>1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142</v>
      </c>
      <c r="AU382" s="227" t="s">
        <v>89</v>
      </c>
      <c r="AV382" s="13" t="s">
        <v>87</v>
      </c>
      <c r="AW382" s="13" t="s">
        <v>34</v>
      </c>
      <c r="AX382" s="13" t="s">
        <v>79</v>
      </c>
      <c r="AY382" s="227" t="s">
        <v>133</v>
      </c>
    </row>
    <row r="383" spans="2:51" s="14" customFormat="1" ht="10.2">
      <c r="B383" s="228"/>
      <c r="C383" s="229"/>
      <c r="D383" s="219" t="s">
        <v>142</v>
      </c>
      <c r="E383" s="230" t="s">
        <v>1</v>
      </c>
      <c r="F383" s="231" t="s">
        <v>519</v>
      </c>
      <c r="G383" s="229"/>
      <c r="H383" s="232">
        <v>100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142</v>
      </c>
      <c r="AU383" s="238" t="s">
        <v>89</v>
      </c>
      <c r="AV383" s="14" t="s">
        <v>89</v>
      </c>
      <c r="AW383" s="14" t="s">
        <v>34</v>
      </c>
      <c r="AX383" s="14" t="s">
        <v>87</v>
      </c>
      <c r="AY383" s="238" t="s">
        <v>133</v>
      </c>
    </row>
    <row r="384" spans="2:51" s="13" customFormat="1" ht="10.2">
      <c r="B384" s="217"/>
      <c r="C384" s="218"/>
      <c r="D384" s="219" t="s">
        <v>142</v>
      </c>
      <c r="E384" s="220" t="s">
        <v>1</v>
      </c>
      <c r="F384" s="221" t="s">
        <v>37</v>
      </c>
      <c r="G384" s="218"/>
      <c r="H384" s="220" t="s">
        <v>1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142</v>
      </c>
      <c r="AU384" s="227" t="s">
        <v>89</v>
      </c>
      <c r="AV384" s="13" t="s">
        <v>87</v>
      </c>
      <c r="AW384" s="13" t="s">
        <v>34</v>
      </c>
      <c r="AX384" s="13" t="s">
        <v>79</v>
      </c>
      <c r="AY384" s="227" t="s">
        <v>133</v>
      </c>
    </row>
    <row r="385" spans="2:51" s="13" customFormat="1" ht="10.2">
      <c r="B385" s="217"/>
      <c r="C385" s="218"/>
      <c r="D385" s="219" t="s">
        <v>142</v>
      </c>
      <c r="E385" s="220" t="s">
        <v>1</v>
      </c>
      <c r="F385" s="221" t="s">
        <v>520</v>
      </c>
      <c r="G385" s="218"/>
      <c r="H385" s="220" t="s">
        <v>1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142</v>
      </c>
      <c r="AU385" s="227" t="s">
        <v>89</v>
      </c>
      <c r="AV385" s="13" t="s">
        <v>87</v>
      </c>
      <c r="AW385" s="13" t="s">
        <v>34</v>
      </c>
      <c r="AX385" s="13" t="s">
        <v>79</v>
      </c>
      <c r="AY385" s="227" t="s">
        <v>133</v>
      </c>
    </row>
    <row r="386" spans="2:51" s="13" customFormat="1" ht="10.2">
      <c r="B386" s="217"/>
      <c r="C386" s="218"/>
      <c r="D386" s="219" t="s">
        <v>142</v>
      </c>
      <c r="E386" s="220" t="s">
        <v>1</v>
      </c>
      <c r="F386" s="221" t="s">
        <v>521</v>
      </c>
      <c r="G386" s="218"/>
      <c r="H386" s="220" t="s">
        <v>1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142</v>
      </c>
      <c r="AU386" s="227" t="s">
        <v>89</v>
      </c>
      <c r="AV386" s="13" t="s">
        <v>87</v>
      </c>
      <c r="AW386" s="13" t="s">
        <v>34</v>
      </c>
      <c r="AX386" s="13" t="s">
        <v>79</v>
      </c>
      <c r="AY386" s="227" t="s">
        <v>133</v>
      </c>
    </row>
    <row r="387" spans="2:63" s="12" customFormat="1" ht="22.8" customHeight="1">
      <c r="B387" s="188"/>
      <c r="C387" s="189"/>
      <c r="D387" s="190" t="s">
        <v>78</v>
      </c>
      <c r="E387" s="202" t="s">
        <v>186</v>
      </c>
      <c r="F387" s="202" t="s">
        <v>527</v>
      </c>
      <c r="G387" s="189"/>
      <c r="H387" s="189"/>
      <c r="I387" s="192"/>
      <c r="J387" s="203">
        <f>BK387</f>
        <v>0</v>
      </c>
      <c r="K387" s="189"/>
      <c r="L387" s="194"/>
      <c r="M387" s="195"/>
      <c r="N387" s="196"/>
      <c r="O387" s="196"/>
      <c r="P387" s="197">
        <f>SUM(P388:P437)</f>
        <v>0</v>
      </c>
      <c r="Q387" s="196"/>
      <c r="R387" s="197">
        <f>SUM(R388:R437)</f>
        <v>25.11833</v>
      </c>
      <c r="S387" s="196"/>
      <c r="T387" s="198">
        <f>SUM(T388:T437)</f>
        <v>0</v>
      </c>
      <c r="AR387" s="199" t="s">
        <v>87</v>
      </c>
      <c r="AT387" s="200" t="s">
        <v>78</v>
      </c>
      <c r="AU387" s="200" t="s">
        <v>87</v>
      </c>
      <c r="AY387" s="199" t="s">
        <v>133</v>
      </c>
      <c r="BK387" s="201">
        <f>SUM(BK388:BK437)</f>
        <v>0</v>
      </c>
    </row>
    <row r="388" spans="1:65" s="2" customFormat="1" ht="16.5" customHeight="1">
      <c r="A388" s="35"/>
      <c r="B388" s="36"/>
      <c r="C388" s="204" t="s">
        <v>528</v>
      </c>
      <c r="D388" s="204" t="s">
        <v>135</v>
      </c>
      <c r="E388" s="205" t="s">
        <v>529</v>
      </c>
      <c r="F388" s="206" t="s">
        <v>530</v>
      </c>
      <c r="G388" s="207" t="s">
        <v>365</v>
      </c>
      <c r="H388" s="208">
        <v>110</v>
      </c>
      <c r="I388" s="209"/>
      <c r="J388" s="210">
        <f>ROUND(I388*H388,2)</f>
        <v>0</v>
      </c>
      <c r="K388" s="206" t="s">
        <v>139</v>
      </c>
      <c r="L388" s="40"/>
      <c r="M388" s="211" t="s">
        <v>1</v>
      </c>
      <c r="N388" s="212" t="s">
        <v>44</v>
      </c>
      <c r="O388" s="72"/>
      <c r="P388" s="213">
        <f>O388*H388</f>
        <v>0</v>
      </c>
      <c r="Q388" s="213">
        <v>0.00268</v>
      </c>
      <c r="R388" s="213">
        <f>Q388*H388</f>
        <v>0.2948</v>
      </c>
      <c r="S388" s="213">
        <v>0</v>
      </c>
      <c r="T388" s="214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5" t="s">
        <v>140</v>
      </c>
      <c r="AT388" s="215" t="s">
        <v>135</v>
      </c>
      <c r="AU388" s="215" t="s">
        <v>89</v>
      </c>
      <c r="AY388" s="18" t="s">
        <v>133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8" t="s">
        <v>87</v>
      </c>
      <c r="BK388" s="216">
        <f>ROUND(I388*H388,2)</f>
        <v>0</v>
      </c>
      <c r="BL388" s="18" t="s">
        <v>140</v>
      </c>
      <c r="BM388" s="215" t="s">
        <v>531</v>
      </c>
    </row>
    <row r="389" spans="2:51" s="13" customFormat="1" ht="10.2">
      <c r="B389" s="217"/>
      <c r="C389" s="218"/>
      <c r="D389" s="219" t="s">
        <v>142</v>
      </c>
      <c r="E389" s="220" t="s">
        <v>1</v>
      </c>
      <c r="F389" s="221" t="s">
        <v>532</v>
      </c>
      <c r="G389" s="218"/>
      <c r="H389" s="220" t="s">
        <v>1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142</v>
      </c>
      <c r="AU389" s="227" t="s">
        <v>89</v>
      </c>
      <c r="AV389" s="13" t="s">
        <v>87</v>
      </c>
      <c r="AW389" s="13" t="s">
        <v>34</v>
      </c>
      <c r="AX389" s="13" t="s">
        <v>79</v>
      </c>
      <c r="AY389" s="227" t="s">
        <v>133</v>
      </c>
    </row>
    <row r="390" spans="2:51" s="14" customFormat="1" ht="10.2">
      <c r="B390" s="228"/>
      <c r="C390" s="229"/>
      <c r="D390" s="219" t="s">
        <v>142</v>
      </c>
      <c r="E390" s="230" t="s">
        <v>1</v>
      </c>
      <c r="F390" s="231" t="s">
        <v>533</v>
      </c>
      <c r="G390" s="229"/>
      <c r="H390" s="232">
        <v>110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142</v>
      </c>
      <c r="AU390" s="238" t="s">
        <v>89</v>
      </c>
      <c r="AV390" s="14" t="s">
        <v>89</v>
      </c>
      <c r="AW390" s="14" t="s">
        <v>34</v>
      </c>
      <c r="AX390" s="14" t="s">
        <v>87</v>
      </c>
      <c r="AY390" s="238" t="s">
        <v>133</v>
      </c>
    </row>
    <row r="391" spans="2:51" s="13" customFormat="1" ht="10.2">
      <c r="B391" s="217"/>
      <c r="C391" s="218"/>
      <c r="D391" s="219" t="s">
        <v>142</v>
      </c>
      <c r="E391" s="220" t="s">
        <v>1</v>
      </c>
      <c r="F391" s="221" t="s">
        <v>534</v>
      </c>
      <c r="G391" s="218"/>
      <c r="H391" s="220" t="s">
        <v>1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142</v>
      </c>
      <c r="AU391" s="227" t="s">
        <v>89</v>
      </c>
      <c r="AV391" s="13" t="s">
        <v>87</v>
      </c>
      <c r="AW391" s="13" t="s">
        <v>34</v>
      </c>
      <c r="AX391" s="13" t="s">
        <v>79</v>
      </c>
      <c r="AY391" s="227" t="s">
        <v>133</v>
      </c>
    </row>
    <row r="392" spans="1:65" s="2" customFormat="1" ht="33" customHeight="1">
      <c r="A392" s="35"/>
      <c r="B392" s="36"/>
      <c r="C392" s="204" t="s">
        <v>535</v>
      </c>
      <c r="D392" s="204" t="s">
        <v>135</v>
      </c>
      <c r="E392" s="205" t="s">
        <v>536</v>
      </c>
      <c r="F392" s="206" t="s">
        <v>537</v>
      </c>
      <c r="G392" s="207" t="s">
        <v>365</v>
      </c>
      <c r="H392" s="208">
        <v>110</v>
      </c>
      <c r="I392" s="209"/>
      <c r="J392" s="210">
        <f>ROUND(I392*H392,2)</f>
        <v>0</v>
      </c>
      <c r="K392" s="206" t="s">
        <v>1</v>
      </c>
      <c r="L392" s="40"/>
      <c r="M392" s="211" t="s">
        <v>1</v>
      </c>
      <c r="N392" s="212" t="s">
        <v>44</v>
      </c>
      <c r="O392" s="72"/>
      <c r="P392" s="213">
        <f>O392*H392</f>
        <v>0</v>
      </c>
      <c r="Q392" s="213">
        <v>0</v>
      </c>
      <c r="R392" s="213">
        <f>Q392*H392</f>
        <v>0</v>
      </c>
      <c r="S392" s="213">
        <v>0</v>
      </c>
      <c r="T392" s="214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5" t="s">
        <v>140</v>
      </c>
      <c r="AT392" s="215" t="s">
        <v>135</v>
      </c>
      <c r="AU392" s="215" t="s">
        <v>89</v>
      </c>
      <c r="AY392" s="18" t="s">
        <v>133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8" t="s">
        <v>87</v>
      </c>
      <c r="BK392" s="216">
        <f>ROUND(I392*H392,2)</f>
        <v>0</v>
      </c>
      <c r="BL392" s="18" t="s">
        <v>140</v>
      </c>
      <c r="BM392" s="215" t="s">
        <v>538</v>
      </c>
    </row>
    <row r="393" spans="1:65" s="2" customFormat="1" ht="16.5" customHeight="1">
      <c r="A393" s="35"/>
      <c r="B393" s="36"/>
      <c r="C393" s="204" t="s">
        <v>539</v>
      </c>
      <c r="D393" s="204" t="s">
        <v>135</v>
      </c>
      <c r="E393" s="205" t="s">
        <v>540</v>
      </c>
      <c r="F393" s="206" t="s">
        <v>541</v>
      </c>
      <c r="G393" s="207" t="s">
        <v>365</v>
      </c>
      <c r="H393" s="208">
        <v>100</v>
      </c>
      <c r="I393" s="209"/>
      <c r="J393" s="210">
        <f>ROUND(I393*H393,2)</f>
        <v>0</v>
      </c>
      <c r="K393" s="206" t="s">
        <v>1</v>
      </c>
      <c r="L393" s="40"/>
      <c r="M393" s="211" t="s">
        <v>1</v>
      </c>
      <c r="N393" s="212" t="s">
        <v>44</v>
      </c>
      <c r="O393" s="72"/>
      <c r="P393" s="213">
        <f>O393*H393</f>
        <v>0</v>
      </c>
      <c r="Q393" s="213">
        <v>0</v>
      </c>
      <c r="R393" s="213">
        <f>Q393*H393</f>
        <v>0</v>
      </c>
      <c r="S393" s="213">
        <v>0</v>
      </c>
      <c r="T393" s="21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5" t="s">
        <v>140</v>
      </c>
      <c r="AT393" s="215" t="s">
        <v>135</v>
      </c>
      <c r="AU393" s="215" t="s">
        <v>89</v>
      </c>
      <c r="AY393" s="18" t="s">
        <v>133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8" t="s">
        <v>87</v>
      </c>
      <c r="BK393" s="216">
        <f>ROUND(I393*H393,2)</f>
        <v>0</v>
      </c>
      <c r="BL393" s="18" t="s">
        <v>140</v>
      </c>
      <c r="BM393" s="215" t="s">
        <v>542</v>
      </c>
    </row>
    <row r="394" spans="2:51" s="13" customFormat="1" ht="10.2">
      <c r="B394" s="217"/>
      <c r="C394" s="218"/>
      <c r="D394" s="219" t="s">
        <v>142</v>
      </c>
      <c r="E394" s="220" t="s">
        <v>1</v>
      </c>
      <c r="F394" s="221" t="s">
        <v>543</v>
      </c>
      <c r="G394" s="218"/>
      <c r="H394" s="220" t="s">
        <v>1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142</v>
      </c>
      <c r="AU394" s="227" t="s">
        <v>89</v>
      </c>
      <c r="AV394" s="13" t="s">
        <v>87</v>
      </c>
      <c r="AW394" s="13" t="s">
        <v>34</v>
      </c>
      <c r="AX394" s="13" t="s">
        <v>79</v>
      </c>
      <c r="AY394" s="227" t="s">
        <v>133</v>
      </c>
    </row>
    <row r="395" spans="2:51" s="14" customFormat="1" ht="10.2">
      <c r="B395" s="228"/>
      <c r="C395" s="229"/>
      <c r="D395" s="219" t="s">
        <v>142</v>
      </c>
      <c r="E395" s="230" t="s">
        <v>1</v>
      </c>
      <c r="F395" s="231" t="s">
        <v>519</v>
      </c>
      <c r="G395" s="229"/>
      <c r="H395" s="232">
        <v>100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142</v>
      </c>
      <c r="AU395" s="238" t="s">
        <v>89</v>
      </c>
      <c r="AV395" s="14" t="s">
        <v>89</v>
      </c>
      <c r="AW395" s="14" t="s">
        <v>34</v>
      </c>
      <c r="AX395" s="14" t="s">
        <v>87</v>
      </c>
      <c r="AY395" s="238" t="s">
        <v>133</v>
      </c>
    </row>
    <row r="396" spans="2:51" s="13" customFormat="1" ht="10.2">
      <c r="B396" s="217"/>
      <c r="C396" s="218"/>
      <c r="D396" s="219" t="s">
        <v>142</v>
      </c>
      <c r="E396" s="220" t="s">
        <v>1</v>
      </c>
      <c r="F396" s="221" t="s">
        <v>544</v>
      </c>
      <c r="G396" s="218"/>
      <c r="H396" s="220" t="s">
        <v>1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142</v>
      </c>
      <c r="AU396" s="227" t="s">
        <v>89</v>
      </c>
      <c r="AV396" s="13" t="s">
        <v>87</v>
      </c>
      <c r="AW396" s="13" t="s">
        <v>34</v>
      </c>
      <c r="AX396" s="13" t="s">
        <v>79</v>
      </c>
      <c r="AY396" s="227" t="s">
        <v>133</v>
      </c>
    </row>
    <row r="397" spans="2:51" s="13" customFormat="1" ht="10.2">
      <c r="B397" s="217"/>
      <c r="C397" s="218"/>
      <c r="D397" s="219" t="s">
        <v>142</v>
      </c>
      <c r="E397" s="220" t="s">
        <v>1</v>
      </c>
      <c r="F397" s="221" t="s">
        <v>545</v>
      </c>
      <c r="G397" s="218"/>
      <c r="H397" s="220" t="s">
        <v>1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142</v>
      </c>
      <c r="AU397" s="227" t="s">
        <v>89</v>
      </c>
      <c r="AV397" s="13" t="s">
        <v>87</v>
      </c>
      <c r="AW397" s="13" t="s">
        <v>34</v>
      </c>
      <c r="AX397" s="13" t="s">
        <v>79</v>
      </c>
      <c r="AY397" s="227" t="s">
        <v>133</v>
      </c>
    </row>
    <row r="398" spans="2:51" s="13" customFormat="1" ht="10.2">
      <c r="B398" s="217"/>
      <c r="C398" s="218"/>
      <c r="D398" s="219" t="s">
        <v>142</v>
      </c>
      <c r="E398" s="220" t="s">
        <v>1</v>
      </c>
      <c r="F398" s="221" t="s">
        <v>546</v>
      </c>
      <c r="G398" s="218"/>
      <c r="H398" s="220" t="s">
        <v>1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142</v>
      </c>
      <c r="AU398" s="227" t="s">
        <v>89</v>
      </c>
      <c r="AV398" s="13" t="s">
        <v>87</v>
      </c>
      <c r="AW398" s="13" t="s">
        <v>34</v>
      </c>
      <c r="AX398" s="13" t="s">
        <v>79</v>
      </c>
      <c r="AY398" s="227" t="s">
        <v>133</v>
      </c>
    </row>
    <row r="399" spans="2:51" s="13" customFormat="1" ht="10.2">
      <c r="B399" s="217"/>
      <c r="C399" s="218"/>
      <c r="D399" s="219" t="s">
        <v>142</v>
      </c>
      <c r="E399" s="220" t="s">
        <v>1</v>
      </c>
      <c r="F399" s="221" t="s">
        <v>547</v>
      </c>
      <c r="G399" s="218"/>
      <c r="H399" s="220" t="s">
        <v>1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142</v>
      </c>
      <c r="AU399" s="227" t="s">
        <v>89</v>
      </c>
      <c r="AV399" s="13" t="s">
        <v>87</v>
      </c>
      <c r="AW399" s="13" t="s">
        <v>34</v>
      </c>
      <c r="AX399" s="13" t="s">
        <v>79</v>
      </c>
      <c r="AY399" s="227" t="s">
        <v>133</v>
      </c>
    </row>
    <row r="400" spans="1:65" s="2" customFormat="1" ht="16.5" customHeight="1">
      <c r="A400" s="35"/>
      <c r="B400" s="36"/>
      <c r="C400" s="204" t="s">
        <v>548</v>
      </c>
      <c r="D400" s="204" t="s">
        <v>135</v>
      </c>
      <c r="E400" s="205" t="s">
        <v>549</v>
      </c>
      <c r="F400" s="206" t="s">
        <v>550</v>
      </c>
      <c r="G400" s="207" t="s">
        <v>551</v>
      </c>
      <c r="H400" s="208">
        <v>12</v>
      </c>
      <c r="I400" s="209"/>
      <c r="J400" s="210">
        <f>ROUND(I400*H400,2)</f>
        <v>0</v>
      </c>
      <c r="K400" s="206" t="s">
        <v>139</v>
      </c>
      <c r="L400" s="40"/>
      <c r="M400" s="211" t="s">
        <v>1</v>
      </c>
      <c r="N400" s="212" t="s">
        <v>44</v>
      </c>
      <c r="O400" s="72"/>
      <c r="P400" s="213">
        <f>O400*H400</f>
        <v>0</v>
      </c>
      <c r="Q400" s="213">
        <v>0.0001</v>
      </c>
      <c r="R400" s="213">
        <f>Q400*H400</f>
        <v>0.0012000000000000001</v>
      </c>
      <c r="S400" s="213">
        <v>0</v>
      </c>
      <c r="T400" s="21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5" t="s">
        <v>140</v>
      </c>
      <c r="AT400" s="215" t="s">
        <v>135</v>
      </c>
      <c r="AU400" s="215" t="s">
        <v>89</v>
      </c>
      <c r="AY400" s="18" t="s">
        <v>133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8" t="s">
        <v>87</v>
      </c>
      <c r="BK400" s="216">
        <f>ROUND(I400*H400,2)</f>
        <v>0</v>
      </c>
      <c r="BL400" s="18" t="s">
        <v>140</v>
      </c>
      <c r="BM400" s="215" t="s">
        <v>552</v>
      </c>
    </row>
    <row r="401" spans="1:65" s="2" customFormat="1" ht="16.5" customHeight="1">
      <c r="A401" s="35"/>
      <c r="B401" s="36"/>
      <c r="C401" s="204" t="s">
        <v>553</v>
      </c>
      <c r="D401" s="204" t="s">
        <v>135</v>
      </c>
      <c r="E401" s="205" t="s">
        <v>554</v>
      </c>
      <c r="F401" s="206" t="s">
        <v>555</v>
      </c>
      <c r="G401" s="207" t="s">
        <v>556</v>
      </c>
      <c r="H401" s="208">
        <v>8</v>
      </c>
      <c r="I401" s="209"/>
      <c r="J401" s="210">
        <f>ROUND(I401*H401,2)</f>
        <v>0</v>
      </c>
      <c r="K401" s="206" t="s">
        <v>139</v>
      </c>
      <c r="L401" s="40"/>
      <c r="M401" s="211" t="s">
        <v>1</v>
      </c>
      <c r="N401" s="212" t="s">
        <v>44</v>
      </c>
      <c r="O401" s="72"/>
      <c r="P401" s="213">
        <f>O401*H401</f>
        <v>0</v>
      </c>
      <c r="Q401" s="213">
        <v>0.4208</v>
      </c>
      <c r="R401" s="213">
        <f>Q401*H401</f>
        <v>3.3664</v>
      </c>
      <c r="S401" s="213">
        <v>0</v>
      </c>
      <c r="T401" s="21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5" t="s">
        <v>140</v>
      </c>
      <c r="AT401" s="215" t="s">
        <v>135</v>
      </c>
      <c r="AU401" s="215" t="s">
        <v>89</v>
      </c>
      <c r="AY401" s="18" t="s">
        <v>133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8" t="s">
        <v>87</v>
      </c>
      <c r="BK401" s="216">
        <f>ROUND(I401*H401,2)</f>
        <v>0</v>
      </c>
      <c r="BL401" s="18" t="s">
        <v>140</v>
      </c>
      <c r="BM401" s="215" t="s">
        <v>557</v>
      </c>
    </row>
    <row r="402" spans="2:51" s="13" customFormat="1" ht="10.2">
      <c r="B402" s="217"/>
      <c r="C402" s="218"/>
      <c r="D402" s="219" t="s">
        <v>142</v>
      </c>
      <c r="E402" s="220" t="s">
        <v>1</v>
      </c>
      <c r="F402" s="221" t="s">
        <v>558</v>
      </c>
      <c r="G402" s="218"/>
      <c r="H402" s="220" t="s">
        <v>1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142</v>
      </c>
      <c r="AU402" s="227" t="s">
        <v>89</v>
      </c>
      <c r="AV402" s="13" t="s">
        <v>87</v>
      </c>
      <c r="AW402" s="13" t="s">
        <v>34</v>
      </c>
      <c r="AX402" s="13" t="s">
        <v>79</v>
      </c>
      <c r="AY402" s="227" t="s">
        <v>133</v>
      </c>
    </row>
    <row r="403" spans="2:51" s="13" customFormat="1" ht="10.2">
      <c r="B403" s="217"/>
      <c r="C403" s="218"/>
      <c r="D403" s="219" t="s">
        <v>142</v>
      </c>
      <c r="E403" s="220" t="s">
        <v>1</v>
      </c>
      <c r="F403" s="221" t="s">
        <v>559</v>
      </c>
      <c r="G403" s="218"/>
      <c r="H403" s="220" t="s">
        <v>1</v>
      </c>
      <c r="I403" s="222"/>
      <c r="J403" s="218"/>
      <c r="K403" s="218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142</v>
      </c>
      <c r="AU403" s="227" t="s">
        <v>89</v>
      </c>
      <c r="AV403" s="13" t="s">
        <v>87</v>
      </c>
      <c r="AW403" s="13" t="s">
        <v>34</v>
      </c>
      <c r="AX403" s="13" t="s">
        <v>79</v>
      </c>
      <c r="AY403" s="227" t="s">
        <v>133</v>
      </c>
    </row>
    <row r="404" spans="2:51" s="14" customFormat="1" ht="10.2">
      <c r="B404" s="228"/>
      <c r="C404" s="229"/>
      <c r="D404" s="219" t="s">
        <v>142</v>
      </c>
      <c r="E404" s="230" t="s">
        <v>1</v>
      </c>
      <c r="F404" s="231" t="s">
        <v>186</v>
      </c>
      <c r="G404" s="229"/>
      <c r="H404" s="232">
        <v>8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142</v>
      </c>
      <c r="AU404" s="238" t="s">
        <v>89</v>
      </c>
      <c r="AV404" s="14" t="s">
        <v>89</v>
      </c>
      <c r="AW404" s="14" t="s">
        <v>34</v>
      </c>
      <c r="AX404" s="14" t="s">
        <v>87</v>
      </c>
      <c r="AY404" s="238" t="s">
        <v>133</v>
      </c>
    </row>
    <row r="405" spans="1:65" s="2" customFormat="1" ht="16.5" customHeight="1">
      <c r="A405" s="35"/>
      <c r="B405" s="36"/>
      <c r="C405" s="204" t="s">
        <v>560</v>
      </c>
      <c r="D405" s="204" t="s">
        <v>135</v>
      </c>
      <c r="E405" s="205" t="s">
        <v>561</v>
      </c>
      <c r="F405" s="206" t="s">
        <v>562</v>
      </c>
      <c r="G405" s="207" t="s">
        <v>556</v>
      </c>
      <c r="H405" s="208">
        <v>8</v>
      </c>
      <c r="I405" s="209"/>
      <c r="J405" s="210">
        <f>ROUND(I405*H405,2)</f>
        <v>0</v>
      </c>
      <c r="K405" s="206" t="s">
        <v>139</v>
      </c>
      <c r="L405" s="40"/>
      <c r="M405" s="211" t="s">
        <v>1</v>
      </c>
      <c r="N405" s="212" t="s">
        <v>44</v>
      </c>
      <c r="O405" s="72"/>
      <c r="P405" s="213">
        <f>O405*H405</f>
        <v>0</v>
      </c>
      <c r="Q405" s="213">
        <v>0.21734</v>
      </c>
      <c r="R405" s="213">
        <f>Q405*H405</f>
        <v>1.73872</v>
      </c>
      <c r="S405" s="213">
        <v>0</v>
      </c>
      <c r="T405" s="214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5" t="s">
        <v>140</v>
      </c>
      <c r="AT405" s="215" t="s">
        <v>135</v>
      </c>
      <c r="AU405" s="215" t="s">
        <v>89</v>
      </c>
      <c r="AY405" s="18" t="s">
        <v>133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8" t="s">
        <v>87</v>
      </c>
      <c r="BK405" s="216">
        <f>ROUND(I405*H405,2)</f>
        <v>0</v>
      </c>
      <c r="BL405" s="18" t="s">
        <v>140</v>
      </c>
      <c r="BM405" s="215" t="s">
        <v>563</v>
      </c>
    </row>
    <row r="406" spans="2:51" s="13" customFormat="1" ht="10.2">
      <c r="B406" s="217"/>
      <c r="C406" s="218"/>
      <c r="D406" s="219" t="s">
        <v>142</v>
      </c>
      <c r="E406" s="220" t="s">
        <v>1</v>
      </c>
      <c r="F406" s="221" t="s">
        <v>143</v>
      </c>
      <c r="G406" s="218"/>
      <c r="H406" s="220" t="s">
        <v>1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142</v>
      </c>
      <c r="AU406" s="227" t="s">
        <v>89</v>
      </c>
      <c r="AV406" s="13" t="s">
        <v>87</v>
      </c>
      <c r="AW406" s="13" t="s">
        <v>34</v>
      </c>
      <c r="AX406" s="13" t="s">
        <v>79</v>
      </c>
      <c r="AY406" s="227" t="s">
        <v>133</v>
      </c>
    </row>
    <row r="407" spans="2:51" s="13" customFormat="1" ht="10.2">
      <c r="B407" s="217"/>
      <c r="C407" s="218"/>
      <c r="D407" s="219" t="s">
        <v>142</v>
      </c>
      <c r="E407" s="220" t="s">
        <v>1</v>
      </c>
      <c r="F407" s="221" t="s">
        <v>559</v>
      </c>
      <c r="G407" s="218"/>
      <c r="H407" s="220" t="s">
        <v>1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142</v>
      </c>
      <c r="AU407" s="227" t="s">
        <v>89</v>
      </c>
      <c r="AV407" s="13" t="s">
        <v>87</v>
      </c>
      <c r="AW407" s="13" t="s">
        <v>34</v>
      </c>
      <c r="AX407" s="13" t="s">
        <v>79</v>
      </c>
      <c r="AY407" s="227" t="s">
        <v>133</v>
      </c>
    </row>
    <row r="408" spans="2:51" s="13" customFormat="1" ht="10.2">
      <c r="B408" s="217"/>
      <c r="C408" s="218"/>
      <c r="D408" s="219" t="s">
        <v>142</v>
      </c>
      <c r="E408" s="220" t="s">
        <v>1</v>
      </c>
      <c r="F408" s="221" t="s">
        <v>564</v>
      </c>
      <c r="G408" s="218"/>
      <c r="H408" s="220" t="s">
        <v>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142</v>
      </c>
      <c r="AU408" s="227" t="s">
        <v>89</v>
      </c>
      <c r="AV408" s="13" t="s">
        <v>87</v>
      </c>
      <c r="AW408" s="13" t="s">
        <v>34</v>
      </c>
      <c r="AX408" s="13" t="s">
        <v>79</v>
      </c>
      <c r="AY408" s="227" t="s">
        <v>133</v>
      </c>
    </row>
    <row r="409" spans="2:51" s="14" customFormat="1" ht="10.2">
      <c r="B409" s="228"/>
      <c r="C409" s="229"/>
      <c r="D409" s="219" t="s">
        <v>142</v>
      </c>
      <c r="E409" s="230" t="s">
        <v>1</v>
      </c>
      <c r="F409" s="231" t="s">
        <v>186</v>
      </c>
      <c r="G409" s="229"/>
      <c r="H409" s="232">
        <v>8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142</v>
      </c>
      <c r="AU409" s="238" t="s">
        <v>89</v>
      </c>
      <c r="AV409" s="14" t="s">
        <v>89</v>
      </c>
      <c r="AW409" s="14" t="s">
        <v>34</v>
      </c>
      <c r="AX409" s="14" t="s">
        <v>87</v>
      </c>
      <c r="AY409" s="238" t="s">
        <v>133</v>
      </c>
    </row>
    <row r="410" spans="1:65" s="2" customFormat="1" ht="16.5" customHeight="1">
      <c r="A410" s="35"/>
      <c r="B410" s="36"/>
      <c r="C410" s="250" t="s">
        <v>565</v>
      </c>
      <c r="D410" s="250" t="s">
        <v>203</v>
      </c>
      <c r="E410" s="251" t="s">
        <v>566</v>
      </c>
      <c r="F410" s="252" t="s">
        <v>567</v>
      </c>
      <c r="G410" s="253" t="s">
        <v>556</v>
      </c>
      <c r="H410" s="254">
        <v>8</v>
      </c>
      <c r="I410" s="255"/>
      <c r="J410" s="256">
        <f>ROUND(I410*H410,2)</f>
        <v>0</v>
      </c>
      <c r="K410" s="252" t="s">
        <v>139</v>
      </c>
      <c r="L410" s="257"/>
      <c r="M410" s="258" t="s">
        <v>1</v>
      </c>
      <c r="N410" s="259" t="s">
        <v>44</v>
      </c>
      <c r="O410" s="72"/>
      <c r="P410" s="213">
        <f>O410*H410</f>
        <v>0</v>
      </c>
      <c r="Q410" s="213">
        <v>0.196</v>
      </c>
      <c r="R410" s="213">
        <f>Q410*H410</f>
        <v>1.568</v>
      </c>
      <c r="S410" s="213">
        <v>0</v>
      </c>
      <c r="T410" s="214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5" t="s">
        <v>186</v>
      </c>
      <c r="AT410" s="215" t="s">
        <v>203</v>
      </c>
      <c r="AU410" s="215" t="s">
        <v>89</v>
      </c>
      <c r="AY410" s="18" t="s">
        <v>133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8" t="s">
        <v>87</v>
      </c>
      <c r="BK410" s="216">
        <f>ROUND(I410*H410,2)</f>
        <v>0</v>
      </c>
      <c r="BL410" s="18" t="s">
        <v>140</v>
      </c>
      <c r="BM410" s="215" t="s">
        <v>568</v>
      </c>
    </row>
    <row r="411" spans="2:51" s="13" customFormat="1" ht="10.2">
      <c r="B411" s="217"/>
      <c r="C411" s="218"/>
      <c r="D411" s="219" t="s">
        <v>142</v>
      </c>
      <c r="E411" s="220" t="s">
        <v>1</v>
      </c>
      <c r="F411" s="221" t="s">
        <v>569</v>
      </c>
      <c r="G411" s="218"/>
      <c r="H411" s="220" t="s">
        <v>1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142</v>
      </c>
      <c r="AU411" s="227" t="s">
        <v>89</v>
      </c>
      <c r="AV411" s="13" t="s">
        <v>87</v>
      </c>
      <c r="AW411" s="13" t="s">
        <v>34</v>
      </c>
      <c r="AX411" s="13" t="s">
        <v>79</v>
      </c>
      <c r="AY411" s="227" t="s">
        <v>133</v>
      </c>
    </row>
    <row r="412" spans="2:51" s="14" customFormat="1" ht="10.2">
      <c r="B412" s="228"/>
      <c r="C412" s="229"/>
      <c r="D412" s="219" t="s">
        <v>142</v>
      </c>
      <c r="E412" s="230" t="s">
        <v>1</v>
      </c>
      <c r="F412" s="231" t="s">
        <v>186</v>
      </c>
      <c r="G412" s="229"/>
      <c r="H412" s="232">
        <v>8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142</v>
      </c>
      <c r="AU412" s="238" t="s">
        <v>89</v>
      </c>
      <c r="AV412" s="14" t="s">
        <v>89</v>
      </c>
      <c r="AW412" s="14" t="s">
        <v>34</v>
      </c>
      <c r="AX412" s="14" t="s">
        <v>87</v>
      </c>
      <c r="AY412" s="238" t="s">
        <v>133</v>
      </c>
    </row>
    <row r="413" spans="1:65" s="2" customFormat="1" ht="16.5" customHeight="1">
      <c r="A413" s="35"/>
      <c r="B413" s="36"/>
      <c r="C413" s="204" t="s">
        <v>570</v>
      </c>
      <c r="D413" s="204" t="s">
        <v>135</v>
      </c>
      <c r="E413" s="205" t="s">
        <v>571</v>
      </c>
      <c r="F413" s="206" t="s">
        <v>572</v>
      </c>
      <c r="G413" s="207" t="s">
        <v>556</v>
      </c>
      <c r="H413" s="208">
        <v>13</v>
      </c>
      <c r="I413" s="209"/>
      <c r="J413" s="210">
        <f>ROUND(I413*H413,2)</f>
        <v>0</v>
      </c>
      <c r="K413" s="206" t="s">
        <v>139</v>
      </c>
      <c r="L413" s="40"/>
      <c r="M413" s="211" t="s">
        <v>1</v>
      </c>
      <c r="N413" s="212" t="s">
        <v>44</v>
      </c>
      <c r="O413" s="72"/>
      <c r="P413" s="213">
        <f>O413*H413</f>
        <v>0</v>
      </c>
      <c r="Q413" s="213">
        <v>0.31108</v>
      </c>
      <c r="R413" s="213">
        <f>Q413*H413</f>
        <v>4.044040000000001</v>
      </c>
      <c r="S413" s="213">
        <v>0</v>
      </c>
      <c r="T413" s="214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5" t="s">
        <v>140</v>
      </c>
      <c r="AT413" s="215" t="s">
        <v>135</v>
      </c>
      <c r="AU413" s="215" t="s">
        <v>89</v>
      </c>
      <c r="AY413" s="18" t="s">
        <v>133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8" t="s">
        <v>87</v>
      </c>
      <c r="BK413" s="216">
        <f>ROUND(I413*H413,2)</f>
        <v>0</v>
      </c>
      <c r="BL413" s="18" t="s">
        <v>140</v>
      </c>
      <c r="BM413" s="215" t="s">
        <v>573</v>
      </c>
    </row>
    <row r="414" spans="2:51" s="13" customFormat="1" ht="10.2">
      <c r="B414" s="217"/>
      <c r="C414" s="218"/>
      <c r="D414" s="219" t="s">
        <v>142</v>
      </c>
      <c r="E414" s="220" t="s">
        <v>1</v>
      </c>
      <c r="F414" s="221" t="s">
        <v>558</v>
      </c>
      <c r="G414" s="218"/>
      <c r="H414" s="220" t="s">
        <v>1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142</v>
      </c>
      <c r="AU414" s="227" t="s">
        <v>89</v>
      </c>
      <c r="AV414" s="13" t="s">
        <v>87</v>
      </c>
      <c r="AW414" s="13" t="s">
        <v>34</v>
      </c>
      <c r="AX414" s="13" t="s">
        <v>79</v>
      </c>
      <c r="AY414" s="227" t="s">
        <v>133</v>
      </c>
    </row>
    <row r="415" spans="2:51" s="13" customFormat="1" ht="10.2">
      <c r="B415" s="217"/>
      <c r="C415" s="218"/>
      <c r="D415" s="219" t="s">
        <v>142</v>
      </c>
      <c r="E415" s="220" t="s">
        <v>1</v>
      </c>
      <c r="F415" s="221" t="s">
        <v>574</v>
      </c>
      <c r="G415" s="218"/>
      <c r="H415" s="220" t="s">
        <v>1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142</v>
      </c>
      <c r="AU415" s="227" t="s">
        <v>89</v>
      </c>
      <c r="AV415" s="13" t="s">
        <v>87</v>
      </c>
      <c r="AW415" s="13" t="s">
        <v>34</v>
      </c>
      <c r="AX415" s="13" t="s">
        <v>79</v>
      </c>
      <c r="AY415" s="227" t="s">
        <v>133</v>
      </c>
    </row>
    <row r="416" spans="2:51" s="14" customFormat="1" ht="10.2">
      <c r="B416" s="228"/>
      <c r="C416" s="229"/>
      <c r="D416" s="219" t="s">
        <v>142</v>
      </c>
      <c r="E416" s="230" t="s">
        <v>1</v>
      </c>
      <c r="F416" s="231" t="s">
        <v>230</v>
      </c>
      <c r="G416" s="229"/>
      <c r="H416" s="232">
        <v>13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142</v>
      </c>
      <c r="AU416" s="238" t="s">
        <v>89</v>
      </c>
      <c r="AV416" s="14" t="s">
        <v>89</v>
      </c>
      <c r="AW416" s="14" t="s">
        <v>34</v>
      </c>
      <c r="AX416" s="14" t="s">
        <v>87</v>
      </c>
      <c r="AY416" s="238" t="s">
        <v>133</v>
      </c>
    </row>
    <row r="417" spans="1:65" s="2" customFormat="1" ht="16.5" customHeight="1">
      <c r="A417" s="35"/>
      <c r="B417" s="36"/>
      <c r="C417" s="204" t="s">
        <v>575</v>
      </c>
      <c r="D417" s="204" t="s">
        <v>135</v>
      </c>
      <c r="E417" s="205" t="s">
        <v>576</v>
      </c>
      <c r="F417" s="206" t="s">
        <v>577</v>
      </c>
      <c r="G417" s="207" t="s">
        <v>556</v>
      </c>
      <c r="H417" s="208">
        <v>13</v>
      </c>
      <c r="I417" s="209"/>
      <c r="J417" s="210">
        <f>ROUND(I417*H417,2)</f>
        <v>0</v>
      </c>
      <c r="K417" s="206" t="s">
        <v>139</v>
      </c>
      <c r="L417" s="40"/>
      <c r="M417" s="211" t="s">
        <v>1</v>
      </c>
      <c r="N417" s="212" t="s">
        <v>44</v>
      </c>
      <c r="O417" s="72"/>
      <c r="P417" s="213">
        <f>O417*H417</f>
        <v>0</v>
      </c>
      <c r="Q417" s="213">
        <v>0.12303</v>
      </c>
      <c r="R417" s="213">
        <f>Q417*H417</f>
        <v>1.59939</v>
      </c>
      <c r="S417" s="213">
        <v>0</v>
      </c>
      <c r="T417" s="214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15" t="s">
        <v>140</v>
      </c>
      <c r="AT417" s="215" t="s">
        <v>135</v>
      </c>
      <c r="AU417" s="215" t="s">
        <v>89</v>
      </c>
      <c r="AY417" s="18" t="s">
        <v>133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8" t="s">
        <v>87</v>
      </c>
      <c r="BK417" s="216">
        <f>ROUND(I417*H417,2)</f>
        <v>0</v>
      </c>
      <c r="BL417" s="18" t="s">
        <v>140</v>
      </c>
      <c r="BM417" s="215" t="s">
        <v>578</v>
      </c>
    </row>
    <row r="418" spans="2:51" s="13" customFormat="1" ht="10.2">
      <c r="B418" s="217"/>
      <c r="C418" s="218"/>
      <c r="D418" s="219" t="s">
        <v>142</v>
      </c>
      <c r="E418" s="220" t="s">
        <v>1</v>
      </c>
      <c r="F418" s="221" t="s">
        <v>143</v>
      </c>
      <c r="G418" s="218"/>
      <c r="H418" s="220" t="s">
        <v>1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142</v>
      </c>
      <c r="AU418" s="227" t="s">
        <v>89</v>
      </c>
      <c r="AV418" s="13" t="s">
        <v>87</v>
      </c>
      <c r="AW418" s="13" t="s">
        <v>34</v>
      </c>
      <c r="AX418" s="13" t="s">
        <v>79</v>
      </c>
      <c r="AY418" s="227" t="s">
        <v>133</v>
      </c>
    </row>
    <row r="419" spans="2:51" s="13" customFormat="1" ht="10.2">
      <c r="B419" s="217"/>
      <c r="C419" s="218"/>
      <c r="D419" s="219" t="s">
        <v>142</v>
      </c>
      <c r="E419" s="220" t="s">
        <v>1</v>
      </c>
      <c r="F419" s="221" t="s">
        <v>574</v>
      </c>
      <c r="G419" s="218"/>
      <c r="H419" s="220" t="s">
        <v>1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142</v>
      </c>
      <c r="AU419" s="227" t="s">
        <v>89</v>
      </c>
      <c r="AV419" s="13" t="s">
        <v>87</v>
      </c>
      <c r="AW419" s="13" t="s">
        <v>34</v>
      </c>
      <c r="AX419" s="13" t="s">
        <v>79</v>
      </c>
      <c r="AY419" s="227" t="s">
        <v>133</v>
      </c>
    </row>
    <row r="420" spans="2:51" s="13" customFormat="1" ht="10.2">
      <c r="B420" s="217"/>
      <c r="C420" s="218"/>
      <c r="D420" s="219" t="s">
        <v>142</v>
      </c>
      <c r="E420" s="220" t="s">
        <v>1</v>
      </c>
      <c r="F420" s="221" t="s">
        <v>564</v>
      </c>
      <c r="G420" s="218"/>
      <c r="H420" s="220" t="s">
        <v>1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142</v>
      </c>
      <c r="AU420" s="227" t="s">
        <v>89</v>
      </c>
      <c r="AV420" s="13" t="s">
        <v>87</v>
      </c>
      <c r="AW420" s="13" t="s">
        <v>34</v>
      </c>
      <c r="AX420" s="13" t="s">
        <v>79</v>
      </c>
      <c r="AY420" s="227" t="s">
        <v>133</v>
      </c>
    </row>
    <row r="421" spans="2:51" s="14" customFormat="1" ht="10.2">
      <c r="B421" s="228"/>
      <c r="C421" s="229"/>
      <c r="D421" s="219" t="s">
        <v>142</v>
      </c>
      <c r="E421" s="230" t="s">
        <v>1</v>
      </c>
      <c r="F421" s="231" t="s">
        <v>230</v>
      </c>
      <c r="G421" s="229"/>
      <c r="H421" s="232">
        <v>13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142</v>
      </c>
      <c r="AU421" s="238" t="s">
        <v>89</v>
      </c>
      <c r="AV421" s="14" t="s">
        <v>89</v>
      </c>
      <c r="AW421" s="14" t="s">
        <v>34</v>
      </c>
      <c r="AX421" s="14" t="s">
        <v>87</v>
      </c>
      <c r="AY421" s="238" t="s">
        <v>133</v>
      </c>
    </row>
    <row r="422" spans="1:65" s="2" customFormat="1" ht="16.5" customHeight="1">
      <c r="A422" s="35"/>
      <c r="B422" s="36"/>
      <c r="C422" s="250" t="s">
        <v>579</v>
      </c>
      <c r="D422" s="250" t="s">
        <v>203</v>
      </c>
      <c r="E422" s="251" t="s">
        <v>580</v>
      </c>
      <c r="F422" s="252" t="s">
        <v>581</v>
      </c>
      <c r="G422" s="253" t="s">
        <v>556</v>
      </c>
      <c r="H422" s="254">
        <v>13</v>
      </c>
      <c r="I422" s="255"/>
      <c r="J422" s="256">
        <f>ROUND(I422*H422,2)</f>
        <v>0</v>
      </c>
      <c r="K422" s="252" t="s">
        <v>139</v>
      </c>
      <c r="L422" s="257"/>
      <c r="M422" s="258" t="s">
        <v>1</v>
      </c>
      <c r="N422" s="259" t="s">
        <v>44</v>
      </c>
      <c r="O422" s="72"/>
      <c r="P422" s="213">
        <f>O422*H422</f>
        <v>0</v>
      </c>
      <c r="Q422" s="213">
        <v>0.0133</v>
      </c>
      <c r="R422" s="213">
        <f>Q422*H422</f>
        <v>0.1729</v>
      </c>
      <c r="S422" s="213">
        <v>0</v>
      </c>
      <c r="T422" s="21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5" t="s">
        <v>186</v>
      </c>
      <c r="AT422" s="215" t="s">
        <v>203</v>
      </c>
      <c r="AU422" s="215" t="s">
        <v>89</v>
      </c>
      <c r="AY422" s="18" t="s">
        <v>133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8" t="s">
        <v>87</v>
      </c>
      <c r="BK422" s="216">
        <f>ROUND(I422*H422,2)</f>
        <v>0</v>
      </c>
      <c r="BL422" s="18" t="s">
        <v>140</v>
      </c>
      <c r="BM422" s="215" t="s">
        <v>582</v>
      </c>
    </row>
    <row r="423" spans="2:51" s="13" customFormat="1" ht="10.2">
      <c r="B423" s="217"/>
      <c r="C423" s="218"/>
      <c r="D423" s="219" t="s">
        <v>142</v>
      </c>
      <c r="E423" s="220" t="s">
        <v>1</v>
      </c>
      <c r="F423" s="221" t="s">
        <v>583</v>
      </c>
      <c r="G423" s="218"/>
      <c r="H423" s="220" t="s">
        <v>1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142</v>
      </c>
      <c r="AU423" s="227" t="s">
        <v>89</v>
      </c>
      <c r="AV423" s="13" t="s">
        <v>87</v>
      </c>
      <c r="AW423" s="13" t="s">
        <v>34</v>
      </c>
      <c r="AX423" s="13" t="s">
        <v>79</v>
      </c>
      <c r="AY423" s="227" t="s">
        <v>133</v>
      </c>
    </row>
    <row r="424" spans="2:51" s="14" customFormat="1" ht="10.2">
      <c r="B424" s="228"/>
      <c r="C424" s="229"/>
      <c r="D424" s="219" t="s">
        <v>142</v>
      </c>
      <c r="E424" s="230" t="s">
        <v>1</v>
      </c>
      <c r="F424" s="231" t="s">
        <v>230</v>
      </c>
      <c r="G424" s="229"/>
      <c r="H424" s="232">
        <v>13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142</v>
      </c>
      <c r="AU424" s="238" t="s">
        <v>89</v>
      </c>
      <c r="AV424" s="14" t="s">
        <v>89</v>
      </c>
      <c r="AW424" s="14" t="s">
        <v>34</v>
      </c>
      <c r="AX424" s="14" t="s">
        <v>87</v>
      </c>
      <c r="AY424" s="238" t="s">
        <v>133</v>
      </c>
    </row>
    <row r="425" spans="1:65" s="2" customFormat="1" ht="16.5" customHeight="1">
      <c r="A425" s="35"/>
      <c r="B425" s="36"/>
      <c r="C425" s="204" t="s">
        <v>584</v>
      </c>
      <c r="D425" s="204" t="s">
        <v>135</v>
      </c>
      <c r="E425" s="205" t="s">
        <v>585</v>
      </c>
      <c r="F425" s="206" t="s">
        <v>586</v>
      </c>
      <c r="G425" s="207" t="s">
        <v>556</v>
      </c>
      <c r="H425" s="208">
        <v>12</v>
      </c>
      <c r="I425" s="209"/>
      <c r="J425" s="210">
        <f>ROUND(I425*H425,2)</f>
        <v>0</v>
      </c>
      <c r="K425" s="206" t="s">
        <v>139</v>
      </c>
      <c r="L425" s="40"/>
      <c r="M425" s="211" t="s">
        <v>1</v>
      </c>
      <c r="N425" s="212" t="s">
        <v>44</v>
      </c>
      <c r="O425" s="72"/>
      <c r="P425" s="213">
        <f>O425*H425</f>
        <v>0</v>
      </c>
      <c r="Q425" s="213">
        <v>0.3409</v>
      </c>
      <c r="R425" s="213">
        <f>Q425*H425</f>
        <v>4.0908</v>
      </c>
      <c r="S425" s="213">
        <v>0</v>
      </c>
      <c r="T425" s="214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15" t="s">
        <v>140</v>
      </c>
      <c r="AT425" s="215" t="s">
        <v>135</v>
      </c>
      <c r="AU425" s="215" t="s">
        <v>89</v>
      </c>
      <c r="AY425" s="18" t="s">
        <v>133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8" t="s">
        <v>87</v>
      </c>
      <c r="BK425" s="216">
        <f>ROUND(I425*H425,2)</f>
        <v>0</v>
      </c>
      <c r="BL425" s="18" t="s">
        <v>140</v>
      </c>
      <c r="BM425" s="215" t="s">
        <v>587</v>
      </c>
    </row>
    <row r="426" spans="1:65" s="2" customFormat="1" ht="16.5" customHeight="1">
      <c r="A426" s="35"/>
      <c r="B426" s="36"/>
      <c r="C426" s="250" t="s">
        <v>588</v>
      </c>
      <c r="D426" s="250" t="s">
        <v>203</v>
      </c>
      <c r="E426" s="251" t="s">
        <v>589</v>
      </c>
      <c r="F426" s="252" t="s">
        <v>590</v>
      </c>
      <c r="G426" s="253" t="s">
        <v>556</v>
      </c>
      <c r="H426" s="254">
        <v>12</v>
      </c>
      <c r="I426" s="255"/>
      <c r="J426" s="256">
        <f>ROUND(I426*H426,2)</f>
        <v>0</v>
      </c>
      <c r="K426" s="252" t="s">
        <v>1</v>
      </c>
      <c r="L426" s="257"/>
      <c r="M426" s="258" t="s">
        <v>1</v>
      </c>
      <c r="N426" s="259" t="s">
        <v>44</v>
      </c>
      <c r="O426" s="72"/>
      <c r="P426" s="213">
        <f>O426*H426</f>
        <v>0</v>
      </c>
      <c r="Q426" s="213">
        <v>0.42</v>
      </c>
      <c r="R426" s="213">
        <f>Q426*H426</f>
        <v>5.04</v>
      </c>
      <c r="S426" s="213">
        <v>0</v>
      </c>
      <c r="T426" s="21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5" t="s">
        <v>186</v>
      </c>
      <c r="AT426" s="215" t="s">
        <v>203</v>
      </c>
      <c r="AU426" s="215" t="s">
        <v>89</v>
      </c>
      <c r="AY426" s="18" t="s">
        <v>133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8" t="s">
        <v>87</v>
      </c>
      <c r="BK426" s="216">
        <f>ROUND(I426*H426,2)</f>
        <v>0</v>
      </c>
      <c r="BL426" s="18" t="s">
        <v>140</v>
      </c>
      <c r="BM426" s="215" t="s">
        <v>591</v>
      </c>
    </row>
    <row r="427" spans="2:51" s="13" customFormat="1" ht="10.2">
      <c r="B427" s="217"/>
      <c r="C427" s="218"/>
      <c r="D427" s="219" t="s">
        <v>142</v>
      </c>
      <c r="E427" s="220" t="s">
        <v>1</v>
      </c>
      <c r="F427" s="221" t="s">
        <v>592</v>
      </c>
      <c r="G427" s="218"/>
      <c r="H427" s="220" t="s">
        <v>1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142</v>
      </c>
      <c r="AU427" s="227" t="s">
        <v>89</v>
      </c>
      <c r="AV427" s="13" t="s">
        <v>87</v>
      </c>
      <c r="AW427" s="13" t="s">
        <v>34</v>
      </c>
      <c r="AX427" s="13" t="s">
        <v>79</v>
      </c>
      <c r="AY427" s="227" t="s">
        <v>133</v>
      </c>
    </row>
    <row r="428" spans="2:51" s="14" customFormat="1" ht="10.2">
      <c r="B428" s="228"/>
      <c r="C428" s="229"/>
      <c r="D428" s="219" t="s">
        <v>142</v>
      </c>
      <c r="E428" s="230" t="s">
        <v>1</v>
      </c>
      <c r="F428" s="231" t="s">
        <v>211</v>
      </c>
      <c r="G428" s="229"/>
      <c r="H428" s="232">
        <v>12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142</v>
      </c>
      <c r="AU428" s="238" t="s">
        <v>89</v>
      </c>
      <c r="AV428" s="14" t="s">
        <v>89</v>
      </c>
      <c r="AW428" s="14" t="s">
        <v>34</v>
      </c>
      <c r="AX428" s="14" t="s">
        <v>87</v>
      </c>
      <c r="AY428" s="238" t="s">
        <v>133</v>
      </c>
    </row>
    <row r="429" spans="1:65" s="2" customFormat="1" ht="16.5" customHeight="1">
      <c r="A429" s="35"/>
      <c r="B429" s="36"/>
      <c r="C429" s="204" t="s">
        <v>593</v>
      </c>
      <c r="D429" s="204" t="s">
        <v>135</v>
      </c>
      <c r="E429" s="205" t="s">
        <v>594</v>
      </c>
      <c r="F429" s="206" t="s">
        <v>595</v>
      </c>
      <c r="G429" s="207" t="s">
        <v>556</v>
      </c>
      <c r="H429" s="208">
        <v>12</v>
      </c>
      <c r="I429" s="209"/>
      <c r="J429" s="210">
        <f>ROUND(I429*H429,2)</f>
        <v>0</v>
      </c>
      <c r="K429" s="206" t="s">
        <v>139</v>
      </c>
      <c r="L429" s="40"/>
      <c r="M429" s="211" t="s">
        <v>1</v>
      </c>
      <c r="N429" s="212" t="s">
        <v>44</v>
      </c>
      <c r="O429" s="72"/>
      <c r="P429" s="213">
        <f>O429*H429</f>
        <v>0</v>
      </c>
      <c r="Q429" s="213">
        <v>0.21734</v>
      </c>
      <c r="R429" s="213">
        <f>Q429*H429</f>
        <v>2.60808</v>
      </c>
      <c r="S429" s="213">
        <v>0</v>
      </c>
      <c r="T429" s="21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5" t="s">
        <v>140</v>
      </c>
      <c r="AT429" s="215" t="s">
        <v>135</v>
      </c>
      <c r="AU429" s="215" t="s">
        <v>89</v>
      </c>
      <c r="AY429" s="18" t="s">
        <v>133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8" t="s">
        <v>87</v>
      </c>
      <c r="BK429" s="216">
        <f>ROUND(I429*H429,2)</f>
        <v>0</v>
      </c>
      <c r="BL429" s="18" t="s">
        <v>140</v>
      </c>
      <c r="BM429" s="215" t="s">
        <v>596</v>
      </c>
    </row>
    <row r="430" spans="2:51" s="13" customFormat="1" ht="10.2">
      <c r="B430" s="217"/>
      <c r="C430" s="218"/>
      <c r="D430" s="219" t="s">
        <v>142</v>
      </c>
      <c r="E430" s="220" t="s">
        <v>1</v>
      </c>
      <c r="F430" s="221" t="s">
        <v>597</v>
      </c>
      <c r="G430" s="218"/>
      <c r="H430" s="220" t="s">
        <v>1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142</v>
      </c>
      <c r="AU430" s="227" t="s">
        <v>89</v>
      </c>
      <c r="AV430" s="13" t="s">
        <v>87</v>
      </c>
      <c r="AW430" s="13" t="s">
        <v>34</v>
      </c>
      <c r="AX430" s="13" t="s">
        <v>79</v>
      </c>
      <c r="AY430" s="227" t="s">
        <v>133</v>
      </c>
    </row>
    <row r="431" spans="2:51" s="14" customFormat="1" ht="10.2">
      <c r="B431" s="228"/>
      <c r="C431" s="229"/>
      <c r="D431" s="219" t="s">
        <v>142</v>
      </c>
      <c r="E431" s="230" t="s">
        <v>1</v>
      </c>
      <c r="F431" s="231" t="s">
        <v>211</v>
      </c>
      <c r="G431" s="229"/>
      <c r="H431" s="232">
        <v>12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142</v>
      </c>
      <c r="AU431" s="238" t="s">
        <v>89</v>
      </c>
      <c r="AV431" s="14" t="s">
        <v>89</v>
      </c>
      <c r="AW431" s="14" t="s">
        <v>34</v>
      </c>
      <c r="AX431" s="14" t="s">
        <v>87</v>
      </c>
      <c r="AY431" s="238" t="s">
        <v>133</v>
      </c>
    </row>
    <row r="432" spans="1:65" s="2" customFormat="1" ht="16.5" customHeight="1">
      <c r="A432" s="35"/>
      <c r="B432" s="36"/>
      <c r="C432" s="250" t="s">
        <v>598</v>
      </c>
      <c r="D432" s="250" t="s">
        <v>203</v>
      </c>
      <c r="E432" s="251" t="s">
        <v>599</v>
      </c>
      <c r="F432" s="252" t="s">
        <v>600</v>
      </c>
      <c r="G432" s="253" t="s">
        <v>556</v>
      </c>
      <c r="H432" s="254">
        <v>12</v>
      </c>
      <c r="I432" s="255"/>
      <c r="J432" s="256">
        <f>ROUND(I432*H432,2)</f>
        <v>0</v>
      </c>
      <c r="K432" s="252" t="s">
        <v>139</v>
      </c>
      <c r="L432" s="257"/>
      <c r="M432" s="258" t="s">
        <v>1</v>
      </c>
      <c r="N432" s="259" t="s">
        <v>44</v>
      </c>
      <c r="O432" s="72"/>
      <c r="P432" s="213">
        <f>O432*H432</f>
        <v>0</v>
      </c>
      <c r="Q432" s="213">
        <v>0.041</v>
      </c>
      <c r="R432" s="213">
        <f>Q432*H432</f>
        <v>0.492</v>
      </c>
      <c r="S432" s="213">
        <v>0</v>
      </c>
      <c r="T432" s="21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5" t="s">
        <v>186</v>
      </c>
      <c r="AT432" s="215" t="s">
        <v>203</v>
      </c>
      <c r="AU432" s="215" t="s">
        <v>89</v>
      </c>
      <c r="AY432" s="18" t="s">
        <v>133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8" t="s">
        <v>87</v>
      </c>
      <c r="BK432" s="216">
        <f>ROUND(I432*H432,2)</f>
        <v>0</v>
      </c>
      <c r="BL432" s="18" t="s">
        <v>140</v>
      </c>
      <c r="BM432" s="215" t="s">
        <v>601</v>
      </c>
    </row>
    <row r="433" spans="2:51" s="13" customFormat="1" ht="10.2">
      <c r="B433" s="217"/>
      <c r="C433" s="218"/>
      <c r="D433" s="219" t="s">
        <v>142</v>
      </c>
      <c r="E433" s="220" t="s">
        <v>1</v>
      </c>
      <c r="F433" s="221" t="s">
        <v>602</v>
      </c>
      <c r="G433" s="218"/>
      <c r="H433" s="220" t="s">
        <v>1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142</v>
      </c>
      <c r="AU433" s="227" t="s">
        <v>89</v>
      </c>
      <c r="AV433" s="13" t="s">
        <v>87</v>
      </c>
      <c r="AW433" s="13" t="s">
        <v>34</v>
      </c>
      <c r="AX433" s="13" t="s">
        <v>79</v>
      </c>
      <c r="AY433" s="227" t="s">
        <v>133</v>
      </c>
    </row>
    <row r="434" spans="2:51" s="14" customFormat="1" ht="10.2">
      <c r="B434" s="228"/>
      <c r="C434" s="229"/>
      <c r="D434" s="219" t="s">
        <v>142</v>
      </c>
      <c r="E434" s="230" t="s">
        <v>1</v>
      </c>
      <c r="F434" s="231" t="s">
        <v>211</v>
      </c>
      <c r="G434" s="229"/>
      <c r="H434" s="232">
        <v>12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142</v>
      </c>
      <c r="AU434" s="238" t="s">
        <v>89</v>
      </c>
      <c r="AV434" s="14" t="s">
        <v>89</v>
      </c>
      <c r="AW434" s="14" t="s">
        <v>34</v>
      </c>
      <c r="AX434" s="14" t="s">
        <v>87</v>
      </c>
      <c r="AY434" s="238" t="s">
        <v>133</v>
      </c>
    </row>
    <row r="435" spans="1:65" s="2" customFormat="1" ht="16.5" customHeight="1">
      <c r="A435" s="35"/>
      <c r="B435" s="36"/>
      <c r="C435" s="250" t="s">
        <v>603</v>
      </c>
      <c r="D435" s="250" t="s">
        <v>203</v>
      </c>
      <c r="E435" s="251" t="s">
        <v>604</v>
      </c>
      <c r="F435" s="252" t="s">
        <v>605</v>
      </c>
      <c r="G435" s="253" t="s">
        <v>556</v>
      </c>
      <c r="H435" s="254">
        <v>12</v>
      </c>
      <c r="I435" s="255"/>
      <c r="J435" s="256">
        <f>ROUND(I435*H435,2)</f>
        <v>0</v>
      </c>
      <c r="K435" s="252" t="s">
        <v>139</v>
      </c>
      <c r="L435" s="257"/>
      <c r="M435" s="258" t="s">
        <v>1</v>
      </c>
      <c r="N435" s="259" t="s">
        <v>44</v>
      </c>
      <c r="O435" s="72"/>
      <c r="P435" s="213">
        <f>O435*H435</f>
        <v>0</v>
      </c>
      <c r="Q435" s="213">
        <v>0.0085</v>
      </c>
      <c r="R435" s="213">
        <f>Q435*H435</f>
        <v>0.10200000000000001</v>
      </c>
      <c r="S435" s="213">
        <v>0</v>
      </c>
      <c r="T435" s="21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5" t="s">
        <v>186</v>
      </c>
      <c r="AT435" s="215" t="s">
        <v>203</v>
      </c>
      <c r="AU435" s="215" t="s">
        <v>89</v>
      </c>
      <c r="AY435" s="18" t="s">
        <v>133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8" t="s">
        <v>87</v>
      </c>
      <c r="BK435" s="216">
        <f>ROUND(I435*H435,2)</f>
        <v>0</v>
      </c>
      <c r="BL435" s="18" t="s">
        <v>140</v>
      </c>
      <c r="BM435" s="215" t="s">
        <v>606</v>
      </c>
    </row>
    <row r="436" spans="2:51" s="13" customFormat="1" ht="10.2">
      <c r="B436" s="217"/>
      <c r="C436" s="218"/>
      <c r="D436" s="219" t="s">
        <v>142</v>
      </c>
      <c r="E436" s="220" t="s">
        <v>1</v>
      </c>
      <c r="F436" s="221" t="s">
        <v>602</v>
      </c>
      <c r="G436" s="218"/>
      <c r="H436" s="220" t="s">
        <v>1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142</v>
      </c>
      <c r="AU436" s="227" t="s">
        <v>89</v>
      </c>
      <c r="AV436" s="13" t="s">
        <v>87</v>
      </c>
      <c r="AW436" s="13" t="s">
        <v>34</v>
      </c>
      <c r="AX436" s="13" t="s">
        <v>79</v>
      </c>
      <c r="AY436" s="227" t="s">
        <v>133</v>
      </c>
    </row>
    <row r="437" spans="2:51" s="14" customFormat="1" ht="10.2">
      <c r="B437" s="228"/>
      <c r="C437" s="229"/>
      <c r="D437" s="219" t="s">
        <v>142</v>
      </c>
      <c r="E437" s="230" t="s">
        <v>1</v>
      </c>
      <c r="F437" s="231" t="s">
        <v>211</v>
      </c>
      <c r="G437" s="229"/>
      <c r="H437" s="232">
        <v>12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AT437" s="238" t="s">
        <v>142</v>
      </c>
      <c r="AU437" s="238" t="s">
        <v>89</v>
      </c>
      <c r="AV437" s="14" t="s">
        <v>89</v>
      </c>
      <c r="AW437" s="14" t="s">
        <v>34</v>
      </c>
      <c r="AX437" s="14" t="s">
        <v>87</v>
      </c>
      <c r="AY437" s="238" t="s">
        <v>133</v>
      </c>
    </row>
    <row r="438" spans="2:63" s="12" customFormat="1" ht="22.8" customHeight="1">
      <c r="B438" s="188"/>
      <c r="C438" s="189"/>
      <c r="D438" s="190" t="s">
        <v>78</v>
      </c>
      <c r="E438" s="202" t="s">
        <v>607</v>
      </c>
      <c r="F438" s="202" t="s">
        <v>608</v>
      </c>
      <c r="G438" s="189"/>
      <c r="H438" s="189"/>
      <c r="I438" s="192"/>
      <c r="J438" s="203">
        <f>BK438</f>
        <v>0</v>
      </c>
      <c r="K438" s="189"/>
      <c r="L438" s="194"/>
      <c r="M438" s="195"/>
      <c r="N438" s="196"/>
      <c r="O438" s="196"/>
      <c r="P438" s="197">
        <f>SUM(P439:P502)</f>
        <v>0</v>
      </c>
      <c r="Q438" s="196"/>
      <c r="R438" s="197">
        <f>SUM(R439:R502)</f>
        <v>599.48557</v>
      </c>
      <c r="S438" s="196"/>
      <c r="T438" s="198">
        <f>SUM(T439:T502)</f>
        <v>0</v>
      </c>
      <c r="AR438" s="199" t="s">
        <v>87</v>
      </c>
      <c r="AT438" s="200" t="s">
        <v>78</v>
      </c>
      <c r="AU438" s="200" t="s">
        <v>87</v>
      </c>
      <c r="AY438" s="199" t="s">
        <v>133</v>
      </c>
      <c r="BK438" s="201">
        <f>SUM(BK439:BK502)</f>
        <v>0</v>
      </c>
    </row>
    <row r="439" spans="1:65" s="2" customFormat="1" ht="16.5" customHeight="1">
      <c r="A439" s="35"/>
      <c r="B439" s="36"/>
      <c r="C439" s="204" t="s">
        <v>609</v>
      </c>
      <c r="D439" s="204" t="s">
        <v>135</v>
      </c>
      <c r="E439" s="205" t="s">
        <v>610</v>
      </c>
      <c r="F439" s="206" t="s">
        <v>611</v>
      </c>
      <c r="G439" s="207" t="s">
        <v>365</v>
      </c>
      <c r="H439" s="208">
        <v>1719</v>
      </c>
      <c r="I439" s="209"/>
      <c r="J439" s="210">
        <f>ROUND(I439*H439,2)</f>
        <v>0</v>
      </c>
      <c r="K439" s="206" t="s">
        <v>139</v>
      </c>
      <c r="L439" s="40"/>
      <c r="M439" s="211" t="s">
        <v>1</v>
      </c>
      <c r="N439" s="212" t="s">
        <v>44</v>
      </c>
      <c r="O439" s="72"/>
      <c r="P439" s="213">
        <f>O439*H439</f>
        <v>0</v>
      </c>
      <c r="Q439" s="213">
        <v>0.1554</v>
      </c>
      <c r="R439" s="213">
        <f>Q439*H439</f>
        <v>267.1326</v>
      </c>
      <c r="S439" s="213">
        <v>0</v>
      </c>
      <c r="T439" s="214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15" t="s">
        <v>140</v>
      </c>
      <c r="AT439" s="215" t="s">
        <v>135</v>
      </c>
      <c r="AU439" s="215" t="s">
        <v>89</v>
      </c>
      <c r="AY439" s="18" t="s">
        <v>133</v>
      </c>
      <c r="BE439" s="216">
        <f>IF(N439="základní",J439,0)</f>
        <v>0</v>
      </c>
      <c r="BF439" s="216">
        <f>IF(N439="snížená",J439,0)</f>
        <v>0</v>
      </c>
      <c r="BG439" s="216">
        <f>IF(N439="zákl. přenesená",J439,0)</f>
        <v>0</v>
      </c>
      <c r="BH439" s="216">
        <f>IF(N439="sníž. přenesená",J439,0)</f>
        <v>0</v>
      </c>
      <c r="BI439" s="216">
        <f>IF(N439="nulová",J439,0)</f>
        <v>0</v>
      </c>
      <c r="BJ439" s="18" t="s">
        <v>87</v>
      </c>
      <c r="BK439" s="216">
        <f>ROUND(I439*H439,2)</f>
        <v>0</v>
      </c>
      <c r="BL439" s="18" t="s">
        <v>140</v>
      </c>
      <c r="BM439" s="215" t="s">
        <v>612</v>
      </c>
    </row>
    <row r="440" spans="2:51" s="13" customFormat="1" ht="10.2">
      <c r="B440" s="217"/>
      <c r="C440" s="218"/>
      <c r="D440" s="219" t="s">
        <v>142</v>
      </c>
      <c r="E440" s="220" t="s">
        <v>1</v>
      </c>
      <c r="F440" s="221" t="s">
        <v>143</v>
      </c>
      <c r="G440" s="218"/>
      <c r="H440" s="220" t="s">
        <v>1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142</v>
      </c>
      <c r="AU440" s="227" t="s">
        <v>89</v>
      </c>
      <c r="AV440" s="13" t="s">
        <v>87</v>
      </c>
      <c r="AW440" s="13" t="s">
        <v>34</v>
      </c>
      <c r="AX440" s="13" t="s">
        <v>79</v>
      </c>
      <c r="AY440" s="227" t="s">
        <v>133</v>
      </c>
    </row>
    <row r="441" spans="2:51" s="13" customFormat="1" ht="10.2">
      <c r="B441" s="217"/>
      <c r="C441" s="218"/>
      <c r="D441" s="219" t="s">
        <v>142</v>
      </c>
      <c r="E441" s="220" t="s">
        <v>1</v>
      </c>
      <c r="F441" s="221" t="s">
        <v>613</v>
      </c>
      <c r="G441" s="218"/>
      <c r="H441" s="220" t="s">
        <v>1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142</v>
      </c>
      <c r="AU441" s="227" t="s">
        <v>89</v>
      </c>
      <c r="AV441" s="13" t="s">
        <v>87</v>
      </c>
      <c r="AW441" s="13" t="s">
        <v>34</v>
      </c>
      <c r="AX441" s="13" t="s">
        <v>79</v>
      </c>
      <c r="AY441" s="227" t="s">
        <v>133</v>
      </c>
    </row>
    <row r="442" spans="2:51" s="14" customFormat="1" ht="10.2">
      <c r="B442" s="228"/>
      <c r="C442" s="229"/>
      <c r="D442" s="219" t="s">
        <v>142</v>
      </c>
      <c r="E442" s="230" t="s">
        <v>1</v>
      </c>
      <c r="F442" s="231" t="s">
        <v>614</v>
      </c>
      <c r="G442" s="229"/>
      <c r="H442" s="232">
        <v>510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142</v>
      </c>
      <c r="AU442" s="238" t="s">
        <v>89</v>
      </c>
      <c r="AV442" s="14" t="s">
        <v>89</v>
      </c>
      <c r="AW442" s="14" t="s">
        <v>34</v>
      </c>
      <c r="AX442" s="14" t="s">
        <v>79</v>
      </c>
      <c r="AY442" s="238" t="s">
        <v>133</v>
      </c>
    </row>
    <row r="443" spans="2:51" s="16" customFormat="1" ht="10.2">
      <c r="B443" s="260"/>
      <c r="C443" s="261"/>
      <c r="D443" s="219" t="s">
        <v>142</v>
      </c>
      <c r="E443" s="262" t="s">
        <v>1</v>
      </c>
      <c r="F443" s="263" t="s">
        <v>276</v>
      </c>
      <c r="G443" s="261"/>
      <c r="H443" s="264">
        <v>510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AT443" s="270" t="s">
        <v>142</v>
      </c>
      <c r="AU443" s="270" t="s">
        <v>89</v>
      </c>
      <c r="AV443" s="16" t="s">
        <v>154</v>
      </c>
      <c r="AW443" s="16" t="s">
        <v>34</v>
      </c>
      <c r="AX443" s="16" t="s">
        <v>79</v>
      </c>
      <c r="AY443" s="270" t="s">
        <v>133</v>
      </c>
    </row>
    <row r="444" spans="2:51" s="13" customFormat="1" ht="10.2">
      <c r="B444" s="217"/>
      <c r="C444" s="218"/>
      <c r="D444" s="219" t="s">
        <v>142</v>
      </c>
      <c r="E444" s="220" t="s">
        <v>1</v>
      </c>
      <c r="F444" s="221" t="s">
        <v>615</v>
      </c>
      <c r="G444" s="218"/>
      <c r="H444" s="220" t="s">
        <v>1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142</v>
      </c>
      <c r="AU444" s="227" t="s">
        <v>89</v>
      </c>
      <c r="AV444" s="13" t="s">
        <v>87</v>
      </c>
      <c r="AW444" s="13" t="s">
        <v>34</v>
      </c>
      <c r="AX444" s="13" t="s">
        <v>79</v>
      </c>
      <c r="AY444" s="227" t="s">
        <v>133</v>
      </c>
    </row>
    <row r="445" spans="2:51" s="14" customFormat="1" ht="10.2">
      <c r="B445" s="228"/>
      <c r="C445" s="229"/>
      <c r="D445" s="219" t="s">
        <v>142</v>
      </c>
      <c r="E445" s="230" t="s">
        <v>1</v>
      </c>
      <c r="F445" s="231" t="s">
        <v>616</v>
      </c>
      <c r="G445" s="229"/>
      <c r="H445" s="232">
        <v>29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142</v>
      </c>
      <c r="AU445" s="238" t="s">
        <v>89</v>
      </c>
      <c r="AV445" s="14" t="s">
        <v>89</v>
      </c>
      <c r="AW445" s="14" t="s">
        <v>34</v>
      </c>
      <c r="AX445" s="14" t="s">
        <v>79</v>
      </c>
      <c r="AY445" s="238" t="s">
        <v>133</v>
      </c>
    </row>
    <row r="446" spans="2:51" s="16" customFormat="1" ht="10.2">
      <c r="B446" s="260"/>
      <c r="C446" s="261"/>
      <c r="D446" s="219" t="s">
        <v>142</v>
      </c>
      <c r="E446" s="262" t="s">
        <v>1</v>
      </c>
      <c r="F446" s="263" t="s">
        <v>445</v>
      </c>
      <c r="G446" s="261"/>
      <c r="H446" s="264">
        <v>29</v>
      </c>
      <c r="I446" s="265"/>
      <c r="J446" s="261"/>
      <c r="K446" s="261"/>
      <c r="L446" s="266"/>
      <c r="M446" s="267"/>
      <c r="N446" s="268"/>
      <c r="O446" s="268"/>
      <c r="P446" s="268"/>
      <c r="Q446" s="268"/>
      <c r="R446" s="268"/>
      <c r="S446" s="268"/>
      <c r="T446" s="269"/>
      <c r="AT446" s="270" t="s">
        <v>142</v>
      </c>
      <c r="AU446" s="270" t="s">
        <v>89</v>
      </c>
      <c r="AV446" s="16" t="s">
        <v>154</v>
      </c>
      <c r="AW446" s="16" t="s">
        <v>34</v>
      </c>
      <c r="AX446" s="16" t="s">
        <v>79</v>
      </c>
      <c r="AY446" s="270" t="s">
        <v>133</v>
      </c>
    </row>
    <row r="447" spans="2:51" s="13" customFormat="1" ht="10.2">
      <c r="B447" s="217"/>
      <c r="C447" s="218"/>
      <c r="D447" s="219" t="s">
        <v>142</v>
      </c>
      <c r="E447" s="220" t="s">
        <v>1</v>
      </c>
      <c r="F447" s="221" t="s">
        <v>617</v>
      </c>
      <c r="G447" s="218"/>
      <c r="H447" s="220" t="s">
        <v>1</v>
      </c>
      <c r="I447" s="222"/>
      <c r="J447" s="218"/>
      <c r="K447" s="218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142</v>
      </c>
      <c r="AU447" s="227" t="s">
        <v>89</v>
      </c>
      <c r="AV447" s="13" t="s">
        <v>87</v>
      </c>
      <c r="AW447" s="13" t="s">
        <v>34</v>
      </c>
      <c r="AX447" s="13" t="s">
        <v>79</v>
      </c>
      <c r="AY447" s="227" t="s">
        <v>133</v>
      </c>
    </row>
    <row r="448" spans="2:51" s="14" customFormat="1" ht="10.2">
      <c r="B448" s="228"/>
      <c r="C448" s="229"/>
      <c r="D448" s="219" t="s">
        <v>142</v>
      </c>
      <c r="E448" s="230" t="s">
        <v>1</v>
      </c>
      <c r="F448" s="231" t="s">
        <v>618</v>
      </c>
      <c r="G448" s="229"/>
      <c r="H448" s="232">
        <v>5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142</v>
      </c>
      <c r="AU448" s="238" t="s">
        <v>89</v>
      </c>
      <c r="AV448" s="14" t="s">
        <v>89</v>
      </c>
      <c r="AW448" s="14" t="s">
        <v>34</v>
      </c>
      <c r="AX448" s="14" t="s">
        <v>79</v>
      </c>
      <c r="AY448" s="238" t="s">
        <v>133</v>
      </c>
    </row>
    <row r="449" spans="2:51" s="16" customFormat="1" ht="10.2">
      <c r="B449" s="260"/>
      <c r="C449" s="261"/>
      <c r="D449" s="219" t="s">
        <v>142</v>
      </c>
      <c r="E449" s="262" t="s">
        <v>1</v>
      </c>
      <c r="F449" s="263" t="s">
        <v>619</v>
      </c>
      <c r="G449" s="261"/>
      <c r="H449" s="264">
        <v>5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142</v>
      </c>
      <c r="AU449" s="270" t="s">
        <v>89</v>
      </c>
      <c r="AV449" s="16" t="s">
        <v>154</v>
      </c>
      <c r="AW449" s="16" t="s">
        <v>34</v>
      </c>
      <c r="AX449" s="16" t="s">
        <v>79</v>
      </c>
      <c r="AY449" s="270" t="s">
        <v>133</v>
      </c>
    </row>
    <row r="450" spans="2:51" s="13" customFormat="1" ht="10.2">
      <c r="B450" s="217"/>
      <c r="C450" s="218"/>
      <c r="D450" s="219" t="s">
        <v>142</v>
      </c>
      <c r="E450" s="220" t="s">
        <v>1</v>
      </c>
      <c r="F450" s="221" t="s">
        <v>620</v>
      </c>
      <c r="G450" s="218"/>
      <c r="H450" s="220" t="s">
        <v>1</v>
      </c>
      <c r="I450" s="222"/>
      <c r="J450" s="218"/>
      <c r="K450" s="218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142</v>
      </c>
      <c r="AU450" s="227" t="s">
        <v>89</v>
      </c>
      <c r="AV450" s="13" t="s">
        <v>87</v>
      </c>
      <c r="AW450" s="13" t="s">
        <v>34</v>
      </c>
      <c r="AX450" s="13" t="s">
        <v>79</v>
      </c>
      <c r="AY450" s="227" t="s">
        <v>133</v>
      </c>
    </row>
    <row r="451" spans="2:51" s="14" customFormat="1" ht="10.2">
      <c r="B451" s="228"/>
      <c r="C451" s="229"/>
      <c r="D451" s="219" t="s">
        <v>142</v>
      </c>
      <c r="E451" s="230" t="s">
        <v>1</v>
      </c>
      <c r="F451" s="231" t="s">
        <v>621</v>
      </c>
      <c r="G451" s="229"/>
      <c r="H451" s="232">
        <v>1175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142</v>
      </c>
      <c r="AU451" s="238" t="s">
        <v>89</v>
      </c>
      <c r="AV451" s="14" t="s">
        <v>89</v>
      </c>
      <c r="AW451" s="14" t="s">
        <v>34</v>
      </c>
      <c r="AX451" s="14" t="s">
        <v>79</v>
      </c>
      <c r="AY451" s="238" t="s">
        <v>133</v>
      </c>
    </row>
    <row r="452" spans="2:51" s="16" customFormat="1" ht="10.2">
      <c r="B452" s="260"/>
      <c r="C452" s="261"/>
      <c r="D452" s="219" t="s">
        <v>142</v>
      </c>
      <c r="E452" s="262" t="s">
        <v>1</v>
      </c>
      <c r="F452" s="263" t="s">
        <v>622</v>
      </c>
      <c r="G452" s="261"/>
      <c r="H452" s="264">
        <v>1175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AT452" s="270" t="s">
        <v>142</v>
      </c>
      <c r="AU452" s="270" t="s">
        <v>89</v>
      </c>
      <c r="AV452" s="16" t="s">
        <v>154</v>
      </c>
      <c r="AW452" s="16" t="s">
        <v>34</v>
      </c>
      <c r="AX452" s="16" t="s">
        <v>79</v>
      </c>
      <c r="AY452" s="270" t="s">
        <v>133</v>
      </c>
    </row>
    <row r="453" spans="2:51" s="15" customFormat="1" ht="10.2">
      <c r="B453" s="239"/>
      <c r="C453" s="240"/>
      <c r="D453" s="219" t="s">
        <v>142</v>
      </c>
      <c r="E453" s="241" t="s">
        <v>1</v>
      </c>
      <c r="F453" s="242" t="s">
        <v>148</v>
      </c>
      <c r="G453" s="240"/>
      <c r="H453" s="243">
        <v>1719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AT453" s="249" t="s">
        <v>142</v>
      </c>
      <c r="AU453" s="249" t="s">
        <v>89</v>
      </c>
      <c r="AV453" s="15" t="s">
        <v>140</v>
      </c>
      <c r="AW453" s="15" t="s">
        <v>34</v>
      </c>
      <c r="AX453" s="15" t="s">
        <v>87</v>
      </c>
      <c r="AY453" s="249" t="s">
        <v>133</v>
      </c>
    </row>
    <row r="454" spans="2:51" s="13" customFormat="1" ht="10.2">
      <c r="B454" s="217"/>
      <c r="C454" s="218"/>
      <c r="D454" s="219" t="s">
        <v>142</v>
      </c>
      <c r="E454" s="220" t="s">
        <v>1</v>
      </c>
      <c r="F454" s="221" t="s">
        <v>498</v>
      </c>
      <c r="G454" s="218"/>
      <c r="H454" s="220" t="s">
        <v>1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142</v>
      </c>
      <c r="AU454" s="227" t="s">
        <v>89</v>
      </c>
      <c r="AV454" s="13" t="s">
        <v>87</v>
      </c>
      <c r="AW454" s="13" t="s">
        <v>34</v>
      </c>
      <c r="AX454" s="13" t="s">
        <v>79</v>
      </c>
      <c r="AY454" s="227" t="s">
        <v>133</v>
      </c>
    </row>
    <row r="455" spans="2:51" s="13" customFormat="1" ht="10.2">
      <c r="B455" s="217"/>
      <c r="C455" s="218"/>
      <c r="D455" s="219" t="s">
        <v>142</v>
      </c>
      <c r="E455" s="220" t="s">
        <v>1</v>
      </c>
      <c r="F455" s="221" t="s">
        <v>623</v>
      </c>
      <c r="G455" s="218"/>
      <c r="H455" s="220" t="s">
        <v>1</v>
      </c>
      <c r="I455" s="222"/>
      <c r="J455" s="218"/>
      <c r="K455" s="218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142</v>
      </c>
      <c r="AU455" s="227" t="s">
        <v>89</v>
      </c>
      <c r="AV455" s="13" t="s">
        <v>87</v>
      </c>
      <c r="AW455" s="13" t="s">
        <v>34</v>
      </c>
      <c r="AX455" s="13" t="s">
        <v>79</v>
      </c>
      <c r="AY455" s="227" t="s">
        <v>133</v>
      </c>
    </row>
    <row r="456" spans="1:65" s="2" customFormat="1" ht="16.5" customHeight="1">
      <c r="A456" s="35"/>
      <c r="B456" s="36"/>
      <c r="C456" s="250" t="s">
        <v>624</v>
      </c>
      <c r="D456" s="250" t="s">
        <v>203</v>
      </c>
      <c r="E456" s="251" t="s">
        <v>625</v>
      </c>
      <c r="F456" s="252" t="s">
        <v>626</v>
      </c>
      <c r="G456" s="253" t="s">
        <v>365</v>
      </c>
      <c r="H456" s="254">
        <v>516</v>
      </c>
      <c r="I456" s="255"/>
      <c r="J456" s="256">
        <f>ROUND(I456*H456,2)</f>
        <v>0</v>
      </c>
      <c r="K456" s="252" t="s">
        <v>139</v>
      </c>
      <c r="L456" s="257"/>
      <c r="M456" s="258" t="s">
        <v>1</v>
      </c>
      <c r="N456" s="259" t="s">
        <v>44</v>
      </c>
      <c r="O456" s="72"/>
      <c r="P456" s="213">
        <f>O456*H456</f>
        <v>0</v>
      </c>
      <c r="Q456" s="213">
        <v>0.102</v>
      </c>
      <c r="R456" s="213">
        <f>Q456*H456</f>
        <v>52.632</v>
      </c>
      <c r="S456" s="213">
        <v>0</v>
      </c>
      <c r="T456" s="21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5" t="s">
        <v>186</v>
      </c>
      <c r="AT456" s="215" t="s">
        <v>203</v>
      </c>
      <c r="AU456" s="215" t="s">
        <v>89</v>
      </c>
      <c r="AY456" s="18" t="s">
        <v>133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8" t="s">
        <v>87</v>
      </c>
      <c r="BK456" s="216">
        <f>ROUND(I456*H456,2)</f>
        <v>0</v>
      </c>
      <c r="BL456" s="18" t="s">
        <v>140</v>
      </c>
      <c r="BM456" s="215" t="s">
        <v>627</v>
      </c>
    </row>
    <row r="457" spans="2:51" s="13" customFormat="1" ht="10.2">
      <c r="B457" s="217"/>
      <c r="C457" s="218"/>
      <c r="D457" s="219" t="s">
        <v>142</v>
      </c>
      <c r="E457" s="220" t="s">
        <v>1</v>
      </c>
      <c r="F457" s="221" t="s">
        <v>628</v>
      </c>
      <c r="G457" s="218"/>
      <c r="H457" s="220" t="s">
        <v>1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142</v>
      </c>
      <c r="AU457" s="227" t="s">
        <v>89</v>
      </c>
      <c r="AV457" s="13" t="s">
        <v>87</v>
      </c>
      <c r="AW457" s="13" t="s">
        <v>34</v>
      </c>
      <c r="AX457" s="13" t="s">
        <v>79</v>
      </c>
      <c r="AY457" s="227" t="s">
        <v>133</v>
      </c>
    </row>
    <row r="458" spans="2:51" s="13" customFormat="1" ht="10.2">
      <c r="B458" s="217"/>
      <c r="C458" s="218"/>
      <c r="D458" s="219" t="s">
        <v>142</v>
      </c>
      <c r="E458" s="220" t="s">
        <v>1</v>
      </c>
      <c r="F458" s="221" t="s">
        <v>629</v>
      </c>
      <c r="G458" s="218"/>
      <c r="H458" s="220" t="s">
        <v>1</v>
      </c>
      <c r="I458" s="222"/>
      <c r="J458" s="218"/>
      <c r="K458" s="218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142</v>
      </c>
      <c r="AU458" s="227" t="s">
        <v>89</v>
      </c>
      <c r="AV458" s="13" t="s">
        <v>87</v>
      </c>
      <c r="AW458" s="13" t="s">
        <v>34</v>
      </c>
      <c r="AX458" s="13" t="s">
        <v>79</v>
      </c>
      <c r="AY458" s="227" t="s">
        <v>133</v>
      </c>
    </row>
    <row r="459" spans="2:51" s="14" customFormat="1" ht="10.2">
      <c r="B459" s="228"/>
      <c r="C459" s="229"/>
      <c r="D459" s="219" t="s">
        <v>142</v>
      </c>
      <c r="E459" s="230" t="s">
        <v>1</v>
      </c>
      <c r="F459" s="231" t="s">
        <v>630</v>
      </c>
      <c r="G459" s="229"/>
      <c r="H459" s="232">
        <v>516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142</v>
      </c>
      <c r="AU459" s="238" t="s">
        <v>89</v>
      </c>
      <c r="AV459" s="14" t="s">
        <v>89</v>
      </c>
      <c r="AW459" s="14" t="s">
        <v>34</v>
      </c>
      <c r="AX459" s="14" t="s">
        <v>87</v>
      </c>
      <c r="AY459" s="238" t="s">
        <v>133</v>
      </c>
    </row>
    <row r="460" spans="1:65" s="2" customFormat="1" ht="16.5" customHeight="1">
      <c r="A460" s="35"/>
      <c r="B460" s="36"/>
      <c r="C460" s="250" t="s">
        <v>631</v>
      </c>
      <c r="D460" s="250" t="s">
        <v>203</v>
      </c>
      <c r="E460" s="251" t="s">
        <v>632</v>
      </c>
      <c r="F460" s="252" t="s">
        <v>633</v>
      </c>
      <c r="G460" s="253" t="s">
        <v>556</v>
      </c>
      <c r="H460" s="254">
        <v>37</v>
      </c>
      <c r="I460" s="255"/>
      <c r="J460" s="256">
        <f>ROUND(I460*H460,2)</f>
        <v>0</v>
      </c>
      <c r="K460" s="252" t="s">
        <v>1</v>
      </c>
      <c r="L460" s="257"/>
      <c r="M460" s="258" t="s">
        <v>1</v>
      </c>
      <c r="N460" s="259" t="s">
        <v>44</v>
      </c>
      <c r="O460" s="72"/>
      <c r="P460" s="213">
        <f>O460*H460</f>
        <v>0</v>
      </c>
      <c r="Q460" s="213">
        <v>0.068</v>
      </c>
      <c r="R460" s="213">
        <f>Q460*H460</f>
        <v>2.516</v>
      </c>
      <c r="S460" s="213">
        <v>0</v>
      </c>
      <c r="T460" s="214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15" t="s">
        <v>186</v>
      </c>
      <c r="AT460" s="215" t="s">
        <v>203</v>
      </c>
      <c r="AU460" s="215" t="s">
        <v>89</v>
      </c>
      <c r="AY460" s="18" t="s">
        <v>133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8" t="s">
        <v>87</v>
      </c>
      <c r="BK460" s="216">
        <f>ROUND(I460*H460,2)</f>
        <v>0</v>
      </c>
      <c r="BL460" s="18" t="s">
        <v>140</v>
      </c>
      <c r="BM460" s="215" t="s">
        <v>634</v>
      </c>
    </row>
    <row r="461" spans="2:51" s="13" customFormat="1" ht="10.2">
      <c r="B461" s="217"/>
      <c r="C461" s="218"/>
      <c r="D461" s="219" t="s">
        <v>142</v>
      </c>
      <c r="E461" s="220" t="s">
        <v>1</v>
      </c>
      <c r="F461" s="221" t="s">
        <v>635</v>
      </c>
      <c r="G461" s="218"/>
      <c r="H461" s="220" t="s">
        <v>1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142</v>
      </c>
      <c r="AU461" s="227" t="s">
        <v>89</v>
      </c>
      <c r="AV461" s="13" t="s">
        <v>87</v>
      </c>
      <c r="AW461" s="13" t="s">
        <v>34</v>
      </c>
      <c r="AX461" s="13" t="s">
        <v>79</v>
      </c>
      <c r="AY461" s="227" t="s">
        <v>133</v>
      </c>
    </row>
    <row r="462" spans="2:51" s="13" customFormat="1" ht="10.2">
      <c r="B462" s="217"/>
      <c r="C462" s="218"/>
      <c r="D462" s="219" t="s">
        <v>142</v>
      </c>
      <c r="E462" s="220" t="s">
        <v>1</v>
      </c>
      <c r="F462" s="221" t="s">
        <v>629</v>
      </c>
      <c r="G462" s="218"/>
      <c r="H462" s="220" t="s">
        <v>1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142</v>
      </c>
      <c r="AU462" s="227" t="s">
        <v>89</v>
      </c>
      <c r="AV462" s="13" t="s">
        <v>87</v>
      </c>
      <c r="AW462" s="13" t="s">
        <v>34</v>
      </c>
      <c r="AX462" s="13" t="s">
        <v>79</v>
      </c>
      <c r="AY462" s="227" t="s">
        <v>133</v>
      </c>
    </row>
    <row r="463" spans="2:51" s="14" customFormat="1" ht="10.2">
      <c r="B463" s="228"/>
      <c r="C463" s="229"/>
      <c r="D463" s="219" t="s">
        <v>142</v>
      </c>
      <c r="E463" s="230" t="s">
        <v>1</v>
      </c>
      <c r="F463" s="231" t="s">
        <v>636</v>
      </c>
      <c r="G463" s="229"/>
      <c r="H463" s="232">
        <v>37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142</v>
      </c>
      <c r="AU463" s="238" t="s">
        <v>89</v>
      </c>
      <c r="AV463" s="14" t="s">
        <v>89</v>
      </c>
      <c r="AW463" s="14" t="s">
        <v>34</v>
      </c>
      <c r="AX463" s="14" t="s">
        <v>87</v>
      </c>
      <c r="AY463" s="238" t="s">
        <v>133</v>
      </c>
    </row>
    <row r="464" spans="1:65" s="2" customFormat="1" ht="16.5" customHeight="1">
      <c r="A464" s="35"/>
      <c r="B464" s="36"/>
      <c r="C464" s="250" t="s">
        <v>637</v>
      </c>
      <c r="D464" s="250" t="s">
        <v>203</v>
      </c>
      <c r="E464" s="251" t="s">
        <v>638</v>
      </c>
      <c r="F464" s="252" t="s">
        <v>639</v>
      </c>
      <c r="G464" s="253" t="s">
        <v>556</v>
      </c>
      <c r="H464" s="254">
        <v>7</v>
      </c>
      <c r="I464" s="255"/>
      <c r="J464" s="256">
        <f>ROUND(I464*H464,2)</f>
        <v>0</v>
      </c>
      <c r="K464" s="252" t="s">
        <v>1</v>
      </c>
      <c r="L464" s="257"/>
      <c r="M464" s="258" t="s">
        <v>1</v>
      </c>
      <c r="N464" s="259" t="s">
        <v>44</v>
      </c>
      <c r="O464" s="72"/>
      <c r="P464" s="213">
        <f>O464*H464</f>
        <v>0</v>
      </c>
      <c r="Q464" s="213">
        <v>0.068</v>
      </c>
      <c r="R464" s="213">
        <f>Q464*H464</f>
        <v>0.47600000000000003</v>
      </c>
      <c r="S464" s="213">
        <v>0</v>
      </c>
      <c r="T464" s="214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15" t="s">
        <v>186</v>
      </c>
      <c r="AT464" s="215" t="s">
        <v>203</v>
      </c>
      <c r="AU464" s="215" t="s">
        <v>89</v>
      </c>
      <c r="AY464" s="18" t="s">
        <v>133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8" t="s">
        <v>87</v>
      </c>
      <c r="BK464" s="216">
        <f>ROUND(I464*H464,2)</f>
        <v>0</v>
      </c>
      <c r="BL464" s="18" t="s">
        <v>140</v>
      </c>
      <c r="BM464" s="215" t="s">
        <v>640</v>
      </c>
    </row>
    <row r="465" spans="2:51" s="13" customFormat="1" ht="10.2">
      <c r="B465" s="217"/>
      <c r="C465" s="218"/>
      <c r="D465" s="219" t="s">
        <v>142</v>
      </c>
      <c r="E465" s="220" t="s">
        <v>1</v>
      </c>
      <c r="F465" s="221" t="s">
        <v>641</v>
      </c>
      <c r="G465" s="218"/>
      <c r="H465" s="220" t="s">
        <v>1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142</v>
      </c>
      <c r="AU465" s="227" t="s">
        <v>89</v>
      </c>
      <c r="AV465" s="13" t="s">
        <v>87</v>
      </c>
      <c r="AW465" s="13" t="s">
        <v>34</v>
      </c>
      <c r="AX465" s="13" t="s">
        <v>79</v>
      </c>
      <c r="AY465" s="227" t="s">
        <v>133</v>
      </c>
    </row>
    <row r="466" spans="2:51" s="13" customFormat="1" ht="10.2">
      <c r="B466" s="217"/>
      <c r="C466" s="218"/>
      <c r="D466" s="219" t="s">
        <v>142</v>
      </c>
      <c r="E466" s="220" t="s">
        <v>1</v>
      </c>
      <c r="F466" s="221" t="s">
        <v>629</v>
      </c>
      <c r="G466" s="218"/>
      <c r="H466" s="220" t="s">
        <v>1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142</v>
      </c>
      <c r="AU466" s="227" t="s">
        <v>89</v>
      </c>
      <c r="AV466" s="13" t="s">
        <v>87</v>
      </c>
      <c r="AW466" s="13" t="s">
        <v>34</v>
      </c>
      <c r="AX466" s="13" t="s">
        <v>79</v>
      </c>
      <c r="AY466" s="227" t="s">
        <v>133</v>
      </c>
    </row>
    <row r="467" spans="2:51" s="14" customFormat="1" ht="10.2">
      <c r="B467" s="228"/>
      <c r="C467" s="229"/>
      <c r="D467" s="219" t="s">
        <v>142</v>
      </c>
      <c r="E467" s="230" t="s">
        <v>1</v>
      </c>
      <c r="F467" s="231" t="s">
        <v>642</v>
      </c>
      <c r="G467" s="229"/>
      <c r="H467" s="232">
        <v>7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142</v>
      </c>
      <c r="AU467" s="238" t="s">
        <v>89</v>
      </c>
      <c r="AV467" s="14" t="s">
        <v>89</v>
      </c>
      <c r="AW467" s="14" t="s">
        <v>34</v>
      </c>
      <c r="AX467" s="14" t="s">
        <v>87</v>
      </c>
      <c r="AY467" s="238" t="s">
        <v>133</v>
      </c>
    </row>
    <row r="468" spans="1:65" s="2" customFormat="1" ht="16.5" customHeight="1">
      <c r="A468" s="35"/>
      <c r="B468" s="36"/>
      <c r="C468" s="250" t="s">
        <v>643</v>
      </c>
      <c r="D468" s="250" t="s">
        <v>203</v>
      </c>
      <c r="E468" s="251" t="s">
        <v>644</v>
      </c>
      <c r="F468" s="252" t="s">
        <v>645</v>
      </c>
      <c r="G468" s="253" t="s">
        <v>365</v>
      </c>
      <c r="H468" s="254">
        <v>1187</v>
      </c>
      <c r="I468" s="255"/>
      <c r="J468" s="256">
        <f>ROUND(I468*H468,2)</f>
        <v>0</v>
      </c>
      <c r="K468" s="252" t="s">
        <v>139</v>
      </c>
      <c r="L468" s="257"/>
      <c r="M468" s="258" t="s">
        <v>1</v>
      </c>
      <c r="N468" s="259" t="s">
        <v>44</v>
      </c>
      <c r="O468" s="72"/>
      <c r="P468" s="213">
        <f>O468*H468</f>
        <v>0</v>
      </c>
      <c r="Q468" s="213">
        <v>0.081</v>
      </c>
      <c r="R468" s="213">
        <f>Q468*H468</f>
        <v>96.147</v>
      </c>
      <c r="S468" s="213">
        <v>0</v>
      </c>
      <c r="T468" s="214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15" t="s">
        <v>186</v>
      </c>
      <c r="AT468" s="215" t="s">
        <v>203</v>
      </c>
      <c r="AU468" s="215" t="s">
        <v>89</v>
      </c>
      <c r="AY468" s="18" t="s">
        <v>133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8" t="s">
        <v>87</v>
      </c>
      <c r="BK468" s="216">
        <f>ROUND(I468*H468,2)</f>
        <v>0</v>
      </c>
      <c r="BL468" s="18" t="s">
        <v>140</v>
      </c>
      <c r="BM468" s="215" t="s">
        <v>646</v>
      </c>
    </row>
    <row r="469" spans="2:51" s="13" customFormat="1" ht="10.2">
      <c r="B469" s="217"/>
      <c r="C469" s="218"/>
      <c r="D469" s="219" t="s">
        <v>142</v>
      </c>
      <c r="E469" s="220" t="s">
        <v>1</v>
      </c>
      <c r="F469" s="221" t="s">
        <v>647</v>
      </c>
      <c r="G469" s="218"/>
      <c r="H469" s="220" t="s">
        <v>1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142</v>
      </c>
      <c r="AU469" s="227" t="s">
        <v>89</v>
      </c>
      <c r="AV469" s="13" t="s">
        <v>87</v>
      </c>
      <c r="AW469" s="13" t="s">
        <v>34</v>
      </c>
      <c r="AX469" s="13" t="s">
        <v>79</v>
      </c>
      <c r="AY469" s="227" t="s">
        <v>133</v>
      </c>
    </row>
    <row r="470" spans="2:51" s="13" customFormat="1" ht="10.2">
      <c r="B470" s="217"/>
      <c r="C470" s="218"/>
      <c r="D470" s="219" t="s">
        <v>142</v>
      </c>
      <c r="E470" s="220" t="s">
        <v>1</v>
      </c>
      <c r="F470" s="221" t="s">
        <v>629</v>
      </c>
      <c r="G470" s="218"/>
      <c r="H470" s="220" t="s">
        <v>1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142</v>
      </c>
      <c r="AU470" s="227" t="s">
        <v>89</v>
      </c>
      <c r="AV470" s="13" t="s">
        <v>87</v>
      </c>
      <c r="AW470" s="13" t="s">
        <v>34</v>
      </c>
      <c r="AX470" s="13" t="s">
        <v>79</v>
      </c>
      <c r="AY470" s="227" t="s">
        <v>133</v>
      </c>
    </row>
    <row r="471" spans="2:51" s="14" customFormat="1" ht="10.2">
      <c r="B471" s="228"/>
      <c r="C471" s="229"/>
      <c r="D471" s="219" t="s">
        <v>142</v>
      </c>
      <c r="E471" s="230" t="s">
        <v>1</v>
      </c>
      <c r="F471" s="231" t="s">
        <v>648</v>
      </c>
      <c r="G471" s="229"/>
      <c r="H471" s="232">
        <v>1187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142</v>
      </c>
      <c r="AU471" s="238" t="s">
        <v>89</v>
      </c>
      <c r="AV471" s="14" t="s">
        <v>89</v>
      </c>
      <c r="AW471" s="14" t="s">
        <v>34</v>
      </c>
      <c r="AX471" s="14" t="s">
        <v>87</v>
      </c>
      <c r="AY471" s="238" t="s">
        <v>133</v>
      </c>
    </row>
    <row r="472" spans="1:65" s="2" customFormat="1" ht="16.5" customHeight="1">
      <c r="A472" s="35"/>
      <c r="B472" s="36"/>
      <c r="C472" s="204" t="s">
        <v>649</v>
      </c>
      <c r="D472" s="204" t="s">
        <v>135</v>
      </c>
      <c r="E472" s="205" t="s">
        <v>650</v>
      </c>
      <c r="F472" s="206" t="s">
        <v>651</v>
      </c>
      <c r="G472" s="207" t="s">
        <v>365</v>
      </c>
      <c r="H472" s="208">
        <v>15</v>
      </c>
      <c r="I472" s="209"/>
      <c r="J472" s="210">
        <f>ROUND(I472*H472,2)</f>
        <v>0</v>
      </c>
      <c r="K472" s="206" t="s">
        <v>139</v>
      </c>
      <c r="L472" s="40"/>
      <c r="M472" s="211" t="s">
        <v>1</v>
      </c>
      <c r="N472" s="212" t="s">
        <v>44</v>
      </c>
      <c r="O472" s="72"/>
      <c r="P472" s="213">
        <f>O472*H472</f>
        <v>0</v>
      </c>
      <c r="Q472" s="213">
        <v>0.1295</v>
      </c>
      <c r="R472" s="213">
        <f>Q472*H472</f>
        <v>1.9425000000000001</v>
      </c>
      <c r="S472" s="213">
        <v>0</v>
      </c>
      <c r="T472" s="21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5" t="s">
        <v>140</v>
      </c>
      <c r="AT472" s="215" t="s">
        <v>135</v>
      </c>
      <c r="AU472" s="215" t="s">
        <v>89</v>
      </c>
      <c r="AY472" s="18" t="s">
        <v>133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8" t="s">
        <v>87</v>
      </c>
      <c r="BK472" s="216">
        <f>ROUND(I472*H472,2)</f>
        <v>0</v>
      </c>
      <c r="BL472" s="18" t="s">
        <v>140</v>
      </c>
      <c r="BM472" s="215" t="s">
        <v>652</v>
      </c>
    </row>
    <row r="473" spans="2:51" s="13" customFormat="1" ht="10.2">
      <c r="B473" s="217"/>
      <c r="C473" s="218"/>
      <c r="D473" s="219" t="s">
        <v>142</v>
      </c>
      <c r="E473" s="220" t="s">
        <v>1</v>
      </c>
      <c r="F473" s="221" t="s">
        <v>143</v>
      </c>
      <c r="G473" s="218"/>
      <c r="H473" s="220" t="s">
        <v>1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142</v>
      </c>
      <c r="AU473" s="227" t="s">
        <v>89</v>
      </c>
      <c r="AV473" s="13" t="s">
        <v>87</v>
      </c>
      <c r="AW473" s="13" t="s">
        <v>34</v>
      </c>
      <c r="AX473" s="13" t="s">
        <v>79</v>
      </c>
      <c r="AY473" s="227" t="s">
        <v>133</v>
      </c>
    </row>
    <row r="474" spans="2:51" s="13" customFormat="1" ht="10.2">
      <c r="B474" s="217"/>
      <c r="C474" s="218"/>
      <c r="D474" s="219" t="s">
        <v>142</v>
      </c>
      <c r="E474" s="220" t="s">
        <v>1</v>
      </c>
      <c r="F474" s="221" t="s">
        <v>653</v>
      </c>
      <c r="G474" s="218"/>
      <c r="H474" s="220" t="s">
        <v>1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142</v>
      </c>
      <c r="AU474" s="227" t="s">
        <v>89</v>
      </c>
      <c r="AV474" s="13" t="s">
        <v>87</v>
      </c>
      <c r="AW474" s="13" t="s">
        <v>34</v>
      </c>
      <c r="AX474" s="13" t="s">
        <v>79</v>
      </c>
      <c r="AY474" s="227" t="s">
        <v>133</v>
      </c>
    </row>
    <row r="475" spans="2:51" s="14" customFormat="1" ht="10.2">
      <c r="B475" s="228"/>
      <c r="C475" s="229"/>
      <c r="D475" s="219" t="s">
        <v>142</v>
      </c>
      <c r="E475" s="230" t="s">
        <v>1</v>
      </c>
      <c r="F475" s="231" t="s">
        <v>476</v>
      </c>
      <c r="G475" s="229"/>
      <c r="H475" s="232">
        <v>15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142</v>
      </c>
      <c r="AU475" s="238" t="s">
        <v>89</v>
      </c>
      <c r="AV475" s="14" t="s">
        <v>89</v>
      </c>
      <c r="AW475" s="14" t="s">
        <v>34</v>
      </c>
      <c r="AX475" s="14" t="s">
        <v>87</v>
      </c>
      <c r="AY475" s="238" t="s">
        <v>133</v>
      </c>
    </row>
    <row r="476" spans="1:65" s="2" customFormat="1" ht="16.5" customHeight="1">
      <c r="A476" s="35"/>
      <c r="B476" s="36"/>
      <c r="C476" s="250" t="s">
        <v>654</v>
      </c>
      <c r="D476" s="250" t="s">
        <v>203</v>
      </c>
      <c r="E476" s="251" t="s">
        <v>655</v>
      </c>
      <c r="F476" s="252" t="s">
        <v>656</v>
      </c>
      <c r="G476" s="253" t="s">
        <v>365</v>
      </c>
      <c r="H476" s="254">
        <v>16</v>
      </c>
      <c r="I476" s="255"/>
      <c r="J476" s="256">
        <f>ROUND(I476*H476,2)</f>
        <v>0</v>
      </c>
      <c r="K476" s="252" t="s">
        <v>139</v>
      </c>
      <c r="L476" s="257"/>
      <c r="M476" s="258" t="s">
        <v>1</v>
      </c>
      <c r="N476" s="259" t="s">
        <v>44</v>
      </c>
      <c r="O476" s="72"/>
      <c r="P476" s="213">
        <f>O476*H476</f>
        <v>0</v>
      </c>
      <c r="Q476" s="213">
        <v>0.028</v>
      </c>
      <c r="R476" s="213">
        <f>Q476*H476</f>
        <v>0.448</v>
      </c>
      <c r="S476" s="213">
        <v>0</v>
      </c>
      <c r="T476" s="214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5" t="s">
        <v>186</v>
      </c>
      <c r="AT476" s="215" t="s">
        <v>203</v>
      </c>
      <c r="AU476" s="215" t="s">
        <v>89</v>
      </c>
      <c r="AY476" s="18" t="s">
        <v>133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8" t="s">
        <v>87</v>
      </c>
      <c r="BK476" s="216">
        <f>ROUND(I476*H476,2)</f>
        <v>0</v>
      </c>
      <c r="BL476" s="18" t="s">
        <v>140</v>
      </c>
      <c r="BM476" s="215" t="s">
        <v>657</v>
      </c>
    </row>
    <row r="477" spans="2:51" s="13" customFormat="1" ht="10.2">
      <c r="B477" s="217"/>
      <c r="C477" s="218"/>
      <c r="D477" s="219" t="s">
        <v>142</v>
      </c>
      <c r="E477" s="220" t="s">
        <v>1</v>
      </c>
      <c r="F477" s="221" t="s">
        <v>658</v>
      </c>
      <c r="G477" s="218"/>
      <c r="H477" s="220" t="s">
        <v>1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142</v>
      </c>
      <c r="AU477" s="227" t="s">
        <v>89</v>
      </c>
      <c r="AV477" s="13" t="s">
        <v>87</v>
      </c>
      <c r="AW477" s="13" t="s">
        <v>34</v>
      </c>
      <c r="AX477" s="13" t="s">
        <v>79</v>
      </c>
      <c r="AY477" s="227" t="s">
        <v>133</v>
      </c>
    </row>
    <row r="478" spans="2:51" s="13" customFormat="1" ht="10.2">
      <c r="B478" s="217"/>
      <c r="C478" s="218"/>
      <c r="D478" s="219" t="s">
        <v>142</v>
      </c>
      <c r="E478" s="220" t="s">
        <v>1</v>
      </c>
      <c r="F478" s="221" t="s">
        <v>629</v>
      </c>
      <c r="G478" s="218"/>
      <c r="H478" s="220" t="s">
        <v>1</v>
      </c>
      <c r="I478" s="222"/>
      <c r="J478" s="218"/>
      <c r="K478" s="218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142</v>
      </c>
      <c r="AU478" s="227" t="s">
        <v>89</v>
      </c>
      <c r="AV478" s="13" t="s">
        <v>87</v>
      </c>
      <c r="AW478" s="13" t="s">
        <v>34</v>
      </c>
      <c r="AX478" s="13" t="s">
        <v>79</v>
      </c>
      <c r="AY478" s="227" t="s">
        <v>133</v>
      </c>
    </row>
    <row r="479" spans="2:51" s="14" customFormat="1" ht="10.2">
      <c r="B479" s="228"/>
      <c r="C479" s="229"/>
      <c r="D479" s="219" t="s">
        <v>142</v>
      </c>
      <c r="E479" s="230" t="s">
        <v>1</v>
      </c>
      <c r="F479" s="231" t="s">
        <v>659</v>
      </c>
      <c r="G479" s="229"/>
      <c r="H479" s="232">
        <v>16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142</v>
      </c>
      <c r="AU479" s="238" t="s">
        <v>89</v>
      </c>
      <c r="AV479" s="14" t="s">
        <v>89</v>
      </c>
      <c r="AW479" s="14" t="s">
        <v>34</v>
      </c>
      <c r="AX479" s="14" t="s">
        <v>87</v>
      </c>
      <c r="AY479" s="238" t="s">
        <v>133</v>
      </c>
    </row>
    <row r="480" spans="1:65" s="2" customFormat="1" ht="16.5" customHeight="1">
      <c r="A480" s="35"/>
      <c r="B480" s="36"/>
      <c r="C480" s="204" t="s">
        <v>660</v>
      </c>
      <c r="D480" s="204" t="s">
        <v>135</v>
      </c>
      <c r="E480" s="205" t="s">
        <v>661</v>
      </c>
      <c r="F480" s="206" t="s">
        <v>662</v>
      </c>
      <c r="G480" s="207" t="s">
        <v>365</v>
      </c>
      <c r="H480" s="208">
        <v>45</v>
      </c>
      <c r="I480" s="209"/>
      <c r="J480" s="210">
        <f>ROUND(I480*H480,2)</f>
        <v>0</v>
      </c>
      <c r="K480" s="206" t="s">
        <v>139</v>
      </c>
      <c r="L480" s="40"/>
      <c r="M480" s="211" t="s">
        <v>1</v>
      </c>
      <c r="N480" s="212" t="s">
        <v>44</v>
      </c>
      <c r="O480" s="72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5" t="s">
        <v>140</v>
      </c>
      <c r="AT480" s="215" t="s">
        <v>135</v>
      </c>
      <c r="AU480" s="215" t="s">
        <v>89</v>
      </c>
      <c r="AY480" s="18" t="s">
        <v>133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8" t="s">
        <v>87</v>
      </c>
      <c r="BK480" s="216">
        <f>ROUND(I480*H480,2)</f>
        <v>0</v>
      </c>
      <c r="BL480" s="18" t="s">
        <v>140</v>
      </c>
      <c r="BM480" s="215" t="s">
        <v>663</v>
      </c>
    </row>
    <row r="481" spans="2:51" s="13" customFormat="1" ht="10.2">
      <c r="B481" s="217"/>
      <c r="C481" s="218"/>
      <c r="D481" s="219" t="s">
        <v>142</v>
      </c>
      <c r="E481" s="220" t="s">
        <v>1</v>
      </c>
      <c r="F481" s="221" t="s">
        <v>664</v>
      </c>
      <c r="G481" s="218"/>
      <c r="H481" s="220" t="s">
        <v>1</v>
      </c>
      <c r="I481" s="222"/>
      <c r="J481" s="218"/>
      <c r="K481" s="218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142</v>
      </c>
      <c r="AU481" s="227" t="s">
        <v>89</v>
      </c>
      <c r="AV481" s="13" t="s">
        <v>87</v>
      </c>
      <c r="AW481" s="13" t="s">
        <v>34</v>
      </c>
      <c r="AX481" s="13" t="s">
        <v>79</v>
      </c>
      <c r="AY481" s="227" t="s">
        <v>133</v>
      </c>
    </row>
    <row r="482" spans="2:51" s="14" customFormat="1" ht="10.2">
      <c r="B482" s="228"/>
      <c r="C482" s="229"/>
      <c r="D482" s="219" t="s">
        <v>142</v>
      </c>
      <c r="E482" s="230" t="s">
        <v>1</v>
      </c>
      <c r="F482" s="231" t="s">
        <v>665</v>
      </c>
      <c r="G482" s="229"/>
      <c r="H482" s="232">
        <v>45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142</v>
      </c>
      <c r="AU482" s="238" t="s">
        <v>89</v>
      </c>
      <c r="AV482" s="14" t="s">
        <v>89</v>
      </c>
      <c r="AW482" s="14" t="s">
        <v>34</v>
      </c>
      <c r="AX482" s="14" t="s">
        <v>87</v>
      </c>
      <c r="AY482" s="238" t="s">
        <v>133</v>
      </c>
    </row>
    <row r="483" spans="1:65" s="2" customFormat="1" ht="16.5" customHeight="1">
      <c r="A483" s="35"/>
      <c r="B483" s="36"/>
      <c r="C483" s="204" t="s">
        <v>666</v>
      </c>
      <c r="D483" s="204" t="s">
        <v>135</v>
      </c>
      <c r="E483" s="205" t="s">
        <v>667</v>
      </c>
      <c r="F483" s="206" t="s">
        <v>668</v>
      </c>
      <c r="G483" s="207" t="s">
        <v>365</v>
      </c>
      <c r="H483" s="208">
        <v>45</v>
      </c>
      <c r="I483" s="209"/>
      <c r="J483" s="210">
        <f>ROUND(I483*H483,2)</f>
        <v>0</v>
      </c>
      <c r="K483" s="206" t="s">
        <v>139</v>
      </c>
      <c r="L483" s="40"/>
      <c r="M483" s="211" t="s">
        <v>1</v>
      </c>
      <c r="N483" s="212" t="s">
        <v>44</v>
      </c>
      <c r="O483" s="72"/>
      <c r="P483" s="213">
        <f>O483*H483</f>
        <v>0</v>
      </c>
      <c r="Q483" s="213">
        <v>0.0006</v>
      </c>
      <c r="R483" s="213">
        <f>Q483*H483</f>
        <v>0.026999999999999996</v>
      </c>
      <c r="S483" s="213">
        <v>0</v>
      </c>
      <c r="T483" s="214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15" t="s">
        <v>140</v>
      </c>
      <c r="AT483" s="215" t="s">
        <v>135</v>
      </c>
      <c r="AU483" s="215" t="s">
        <v>89</v>
      </c>
      <c r="AY483" s="18" t="s">
        <v>133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18" t="s">
        <v>87</v>
      </c>
      <c r="BK483" s="216">
        <f>ROUND(I483*H483,2)</f>
        <v>0</v>
      </c>
      <c r="BL483" s="18" t="s">
        <v>140</v>
      </c>
      <c r="BM483" s="215" t="s">
        <v>669</v>
      </c>
    </row>
    <row r="484" spans="1:65" s="2" customFormat="1" ht="21.75" customHeight="1">
      <c r="A484" s="35"/>
      <c r="B484" s="36"/>
      <c r="C484" s="204" t="s">
        <v>670</v>
      </c>
      <c r="D484" s="204" t="s">
        <v>135</v>
      </c>
      <c r="E484" s="205" t="s">
        <v>671</v>
      </c>
      <c r="F484" s="206" t="s">
        <v>672</v>
      </c>
      <c r="G484" s="207" t="s">
        <v>365</v>
      </c>
      <c r="H484" s="208">
        <v>219</v>
      </c>
      <c r="I484" s="209"/>
      <c r="J484" s="210">
        <f>ROUND(I484*H484,2)</f>
        <v>0</v>
      </c>
      <c r="K484" s="206" t="s">
        <v>1</v>
      </c>
      <c r="L484" s="40"/>
      <c r="M484" s="211" t="s">
        <v>1</v>
      </c>
      <c r="N484" s="212" t="s">
        <v>44</v>
      </c>
      <c r="O484" s="72"/>
      <c r="P484" s="213">
        <f>O484*H484</f>
        <v>0</v>
      </c>
      <c r="Q484" s="213">
        <v>0.69037</v>
      </c>
      <c r="R484" s="213">
        <f>Q484*H484</f>
        <v>151.19103</v>
      </c>
      <c r="S484" s="213">
        <v>0</v>
      </c>
      <c r="T484" s="214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15" t="s">
        <v>140</v>
      </c>
      <c r="AT484" s="215" t="s">
        <v>135</v>
      </c>
      <c r="AU484" s="215" t="s">
        <v>89</v>
      </c>
      <c r="AY484" s="18" t="s">
        <v>133</v>
      </c>
      <c r="BE484" s="216">
        <f>IF(N484="základní",J484,0)</f>
        <v>0</v>
      </c>
      <c r="BF484" s="216">
        <f>IF(N484="snížená",J484,0)</f>
        <v>0</v>
      </c>
      <c r="BG484" s="216">
        <f>IF(N484="zákl. přenesená",J484,0)</f>
        <v>0</v>
      </c>
      <c r="BH484" s="216">
        <f>IF(N484="sníž. přenesená",J484,0)</f>
        <v>0</v>
      </c>
      <c r="BI484" s="216">
        <f>IF(N484="nulová",J484,0)</f>
        <v>0</v>
      </c>
      <c r="BJ484" s="18" t="s">
        <v>87</v>
      </c>
      <c r="BK484" s="216">
        <f>ROUND(I484*H484,2)</f>
        <v>0</v>
      </c>
      <c r="BL484" s="18" t="s">
        <v>140</v>
      </c>
      <c r="BM484" s="215" t="s">
        <v>673</v>
      </c>
    </row>
    <row r="485" spans="2:51" s="13" customFormat="1" ht="10.2">
      <c r="B485" s="217"/>
      <c r="C485" s="218"/>
      <c r="D485" s="219" t="s">
        <v>142</v>
      </c>
      <c r="E485" s="220" t="s">
        <v>1</v>
      </c>
      <c r="F485" s="221" t="s">
        <v>674</v>
      </c>
      <c r="G485" s="218"/>
      <c r="H485" s="220" t="s">
        <v>1</v>
      </c>
      <c r="I485" s="222"/>
      <c r="J485" s="218"/>
      <c r="K485" s="218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142</v>
      </c>
      <c r="AU485" s="227" t="s">
        <v>89</v>
      </c>
      <c r="AV485" s="13" t="s">
        <v>87</v>
      </c>
      <c r="AW485" s="13" t="s">
        <v>34</v>
      </c>
      <c r="AX485" s="13" t="s">
        <v>79</v>
      </c>
      <c r="AY485" s="227" t="s">
        <v>133</v>
      </c>
    </row>
    <row r="486" spans="2:51" s="14" customFormat="1" ht="10.2">
      <c r="B486" s="228"/>
      <c r="C486" s="229"/>
      <c r="D486" s="219" t="s">
        <v>142</v>
      </c>
      <c r="E486" s="230" t="s">
        <v>1</v>
      </c>
      <c r="F486" s="231" t="s">
        <v>675</v>
      </c>
      <c r="G486" s="229"/>
      <c r="H486" s="232">
        <v>219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142</v>
      </c>
      <c r="AU486" s="238" t="s">
        <v>89</v>
      </c>
      <c r="AV486" s="14" t="s">
        <v>89</v>
      </c>
      <c r="AW486" s="14" t="s">
        <v>34</v>
      </c>
      <c r="AX486" s="14" t="s">
        <v>87</v>
      </c>
      <c r="AY486" s="238" t="s">
        <v>133</v>
      </c>
    </row>
    <row r="487" spans="2:51" s="13" customFormat="1" ht="10.2">
      <c r="B487" s="217"/>
      <c r="C487" s="218"/>
      <c r="D487" s="219" t="s">
        <v>142</v>
      </c>
      <c r="E487" s="220" t="s">
        <v>1</v>
      </c>
      <c r="F487" s="221" t="s">
        <v>37</v>
      </c>
      <c r="G487" s="218"/>
      <c r="H487" s="220" t="s">
        <v>1</v>
      </c>
      <c r="I487" s="222"/>
      <c r="J487" s="218"/>
      <c r="K487" s="218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142</v>
      </c>
      <c r="AU487" s="227" t="s">
        <v>89</v>
      </c>
      <c r="AV487" s="13" t="s">
        <v>87</v>
      </c>
      <c r="AW487" s="13" t="s">
        <v>34</v>
      </c>
      <c r="AX487" s="13" t="s">
        <v>79</v>
      </c>
      <c r="AY487" s="227" t="s">
        <v>133</v>
      </c>
    </row>
    <row r="488" spans="2:51" s="13" customFormat="1" ht="10.2">
      <c r="B488" s="217"/>
      <c r="C488" s="218"/>
      <c r="D488" s="219" t="s">
        <v>142</v>
      </c>
      <c r="E488" s="220" t="s">
        <v>1</v>
      </c>
      <c r="F488" s="221" t="s">
        <v>676</v>
      </c>
      <c r="G488" s="218"/>
      <c r="H488" s="220" t="s">
        <v>1</v>
      </c>
      <c r="I488" s="222"/>
      <c r="J488" s="218"/>
      <c r="K488" s="218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142</v>
      </c>
      <c r="AU488" s="227" t="s">
        <v>89</v>
      </c>
      <c r="AV488" s="13" t="s">
        <v>87</v>
      </c>
      <c r="AW488" s="13" t="s">
        <v>34</v>
      </c>
      <c r="AX488" s="13" t="s">
        <v>79</v>
      </c>
      <c r="AY488" s="227" t="s">
        <v>133</v>
      </c>
    </row>
    <row r="489" spans="2:51" s="13" customFormat="1" ht="10.2">
      <c r="B489" s="217"/>
      <c r="C489" s="218"/>
      <c r="D489" s="219" t="s">
        <v>142</v>
      </c>
      <c r="E489" s="220" t="s">
        <v>1</v>
      </c>
      <c r="F489" s="221" t="s">
        <v>677</v>
      </c>
      <c r="G489" s="218"/>
      <c r="H489" s="220" t="s">
        <v>1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142</v>
      </c>
      <c r="AU489" s="227" t="s">
        <v>89</v>
      </c>
      <c r="AV489" s="13" t="s">
        <v>87</v>
      </c>
      <c r="AW489" s="13" t="s">
        <v>34</v>
      </c>
      <c r="AX489" s="13" t="s">
        <v>79</v>
      </c>
      <c r="AY489" s="227" t="s">
        <v>133</v>
      </c>
    </row>
    <row r="490" spans="2:51" s="13" customFormat="1" ht="10.2">
      <c r="B490" s="217"/>
      <c r="C490" s="218"/>
      <c r="D490" s="219" t="s">
        <v>142</v>
      </c>
      <c r="E490" s="220" t="s">
        <v>1</v>
      </c>
      <c r="F490" s="221" t="s">
        <v>678</v>
      </c>
      <c r="G490" s="218"/>
      <c r="H490" s="220" t="s">
        <v>1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142</v>
      </c>
      <c r="AU490" s="227" t="s">
        <v>89</v>
      </c>
      <c r="AV490" s="13" t="s">
        <v>87</v>
      </c>
      <c r="AW490" s="13" t="s">
        <v>34</v>
      </c>
      <c r="AX490" s="13" t="s">
        <v>79</v>
      </c>
      <c r="AY490" s="227" t="s">
        <v>133</v>
      </c>
    </row>
    <row r="491" spans="1:65" s="2" customFormat="1" ht="16.5" customHeight="1">
      <c r="A491" s="35"/>
      <c r="B491" s="36"/>
      <c r="C491" s="250" t="s">
        <v>679</v>
      </c>
      <c r="D491" s="250" t="s">
        <v>203</v>
      </c>
      <c r="E491" s="251" t="s">
        <v>680</v>
      </c>
      <c r="F491" s="252" t="s">
        <v>681</v>
      </c>
      <c r="G491" s="253" t="s">
        <v>556</v>
      </c>
      <c r="H491" s="254">
        <v>5</v>
      </c>
      <c r="I491" s="255"/>
      <c r="J491" s="256">
        <f>ROUND(I491*H491,2)</f>
        <v>0</v>
      </c>
      <c r="K491" s="252" t="s">
        <v>139</v>
      </c>
      <c r="L491" s="257"/>
      <c r="M491" s="258" t="s">
        <v>1</v>
      </c>
      <c r="N491" s="259" t="s">
        <v>44</v>
      </c>
      <c r="O491" s="72"/>
      <c r="P491" s="213">
        <f>O491*H491</f>
        <v>0</v>
      </c>
      <c r="Q491" s="213">
        <v>0.377</v>
      </c>
      <c r="R491" s="213">
        <f>Q491*H491</f>
        <v>1.885</v>
      </c>
      <c r="S491" s="213">
        <v>0</v>
      </c>
      <c r="T491" s="21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15" t="s">
        <v>186</v>
      </c>
      <c r="AT491" s="215" t="s">
        <v>203</v>
      </c>
      <c r="AU491" s="215" t="s">
        <v>89</v>
      </c>
      <c r="AY491" s="18" t="s">
        <v>133</v>
      </c>
      <c r="BE491" s="216">
        <f>IF(N491="základní",J491,0)</f>
        <v>0</v>
      </c>
      <c r="BF491" s="216">
        <f>IF(N491="snížená",J491,0)</f>
        <v>0</v>
      </c>
      <c r="BG491" s="216">
        <f>IF(N491="zákl. přenesená",J491,0)</f>
        <v>0</v>
      </c>
      <c r="BH491" s="216">
        <f>IF(N491="sníž. přenesená",J491,0)</f>
        <v>0</v>
      </c>
      <c r="BI491" s="216">
        <f>IF(N491="nulová",J491,0)</f>
        <v>0</v>
      </c>
      <c r="BJ491" s="18" t="s">
        <v>87</v>
      </c>
      <c r="BK491" s="216">
        <f>ROUND(I491*H491,2)</f>
        <v>0</v>
      </c>
      <c r="BL491" s="18" t="s">
        <v>140</v>
      </c>
      <c r="BM491" s="215" t="s">
        <v>682</v>
      </c>
    </row>
    <row r="492" spans="2:51" s="13" customFormat="1" ht="10.2">
      <c r="B492" s="217"/>
      <c r="C492" s="218"/>
      <c r="D492" s="219" t="s">
        <v>142</v>
      </c>
      <c r="E492" s="220" t="s">
        <v>1</v>
      </c>
      <c r="F492" s="221" t="s">
        <v>683</v>
      </c>
      <c r="G492" s="218"/>
      <c r="H492" s="220" t="s">
        <v>1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142</v>
      </c>
      <c r="AU492" s="227" t="s">
        <v>89</v>
      </c>
      <c r="AV492" s="13" t="s">
        <v>87</v>
      </c>
      <c r="AW492" s="13" t="s">
        <v>34</v>
      </c>
      <c r="AX492" s="13" t="s">
        <v>79</v>
      </c>
      <c r="AY492" s="227" t="s">
        <v>133</v>
      </c>
    </row>
    <row r="493" spans="2:51" s="14" customFormat="1" ht="10.2">
      <c r="B493" s="228"/>
      <c r="C493" s="229"/>
      <c r="D493" s="219" t="s">
        <v>142</v>
      </c>
      <c r="E493" s="230" t="s">
        <v>1</v>
      </c>
      <c r="F493" s="231" t="s">
        <v>167</v>
      </c>
      <c r="G493" s="229"/>
      <c r="H493" s="232">
        <v>5</v>
      </c>
      <c r="I493" s="233"/>
      <c r="J493" s="229"/>
      <c r="K493" s="229"/>
      <c r="L493" s="234"/>
      <c r="M493" s="235"/>
      <c r="N493" s="236"/>
      <c r="O493" s="236"/>
      <c r="P493" s="236"/>
      <c r="Q493" s="236"/>
      <c r="R493" s="236"/>
      <c r="S493" s="236"/>
      <c r="T493" s="237"/>
      <c r="AT493" s="238" t="s">
        <v>142</v>
      </c>
      <c r="AU493" s="238" t="s">
        <v>89</v>
      </c>
      <c r="AV493" s="14" t="s">
        <v>89</v>
      </c>
      <c r="AW493" s="14" t="s">
        <v>34</v>
      </c>
      <c r="AX493" s="14" t="s">
        <v>87</v>
      </c>
      <c r="AY493" s="238" t="s">
        <v>133</v>
      </c>
    </row>
    <row r="494" spans="1:65" s="2" customFormat="1" ht="16.5" customHeight="1">
      <c r="A494" s="35"/>
      <c r="B494" s="36"/>
      <c r="C494" s="250" t="s">
        <v>684</v>
      </c>
      <c r="D494" s="250" t="s">
        <v>203</v>
      </c>
      <c r="E494" s="251" t="s">
        <v>685</v>
      </c>
      <c r="F494" s="252" t="s">
        <v>686</v>
      </c>
      <c r="G494" s="253" t="s">
        <v>556</v>
      </c>
      <c r="H494" s="254">
        <v>34</v>
      </c>
      <c r="I494" s="255"/>
      <c r="J494" s="256">
        <f>ROUND(I494*H494,2)</f>
        <v>0</v>
      </c>
      <c r="K494" s="252" t="s">
        <v>139</v>
      </c>
      <c r="L494" s="257"/>
      <c r="M494" s="258" t="s">
        <v>1</v>
      </c>
      <c r="N494" s="259" t="s">
        <v>44</v>
      </c>
      <c r="O494" s="72"/>
      <c r="P494" s="213">
        <f>O494*H494</f>
        <v>0</v>
      </c>
      <c r="Q494" s="213">
        <v>0.468</v>
      </c>
      <c r="R494" s="213">
        <f>Q494*H494</f>
        <v>15.912</v>
      </c>
      <c r="S494" s="213">
        <v>0</v>
      </c>
      <c r="T494" s="214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5" t="s">
        <v>186</v>
      </c>
      <c r="AT494" s="215" t="s">
        <v>203</v>
      </c>
      <c r="AU494" s="215" t="s">
        <v>89</v>
      </c>
      <c r="AY494" s="18" t="s">
        <v>133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8" t="s">
        <v>87</v>
      </c>
      <c r="BK494" s="216">
        <f>ROUND(I494*H494,2)</f>
        <v>0</v>
      </c>
      <c r="BL494" s="18" t="s">
        <v>140</v>
      </c>
      <c r="BM494" s="215" t="s">
        <v>687</v>
      </c>
    </row>
    <row r="495" spans="2:51" s="13" customFormat="1" ht="10.2">
      <c r="B495" s="217"/>
      <c r="C495" s="218"/>
      <c r="D495" s="219" t="s">
        <v>142</v>
      </c>
      <c r="E495" s="220" t="s">
        <v>1</v>
      </c>
      <c r="F495" s="221" t="s">
        <v>683</v>
      </c>
      <c r="G495" s="218"/>
      <c r="H495" s="220" t="s">
        <v>1</v>
      </c>
      <c r="I495" s="222"/>
      <c r="J495" s="218"/>
      <c r="K495" s="218"/>
      <c r="L495" s="223"/>
      <c r="M495" s="224"/>
      <c r="N495" s="225"/>
      <c r="O495" s="225"/>
      <c r="P495" s="225"/>
      <c r="Q495" s="225"/>
      <c r="R495" s="225"/>
      <c r="S495" s="225"/>
      <c r="T495" s="226"/>
      <c r="AT495" s="227" t="s">
        <v>142</v>
      </c>
      <c r="AU495" s="227" t="s">
        <v>89</v>
      </c>
      <c r="AV495" s="13" t="s">
        <v>87</v>
      </c>
      <c r="AW495" s="13" t="s">
        <v>34</v>
      </c>
      <c r="AX495" s="13" t="s">
        <v>79</v>
      </c>
      <c r="AY495" s="227" t="s">
        <v>133</v>
      </c>
    </row>
    <row r="496" spans="2:51" s="14" customFormat="1" ht="10.2">
      <c r="B496" s="228"/>
      <c r="C496" s="229"/>
      <c r="D496" s="219" t="s">
        <v>142</v>
      </c>
      <c r="E496" s="230" t="s">
        <v>1</v>
      </c>
      <c r="F496" s="231" t="s">
        <v>688</v>
      </c>
      <c r="G496" s="229"/>
      <c r="H496" s="232">
        <v>34</v>
      </c>
      <c r="I496" s="233"/>
      <c r="J496" s="229"/>
      <c r="K496" s="229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142</v>
      </c>
      <c r="AU496" s="238" t="s">
        <v>89</v>
      </c>
      <c r="AV496" s="14" t="s">
        <v>89</v>
      </c>
      <c r="AW496" s="14" t="s">
        <v>34</v>
      </c>
      <c r="AX496" s="14" t="s">
        <v>87</v>
      </c>
      <c r="AY496" s="238" t="s">
        <v>133</v>
      </c>
    </row>
    <row r="497" spans="1:65" s="2" customFormat="1" ht="21.75" customHeight="1">
      <c r="A497" s="35"/>
      <c r="B497" s="36"/>
      <c r="C497" s="204" t="s">
        <v>689</v>
      </c>
      <c r="D497" s="204" t="s">
        <v>135</v>
      </c>
      <c r="E497" s="205" t="s">
        <v>690</v>
      </c>
      <c r="F497" s="206" t="s">
        <v>691</v>
      </c>
      <c r="G497" s="207" t="s">
        <v>365</v>
      </c>
      <c r="H497" s="208">
        <v>13</v>
      </c>
      <c r="I497" s="209"/>
      <c r="J497" s="210">
        <f>ROUND(I497*H497,2)</f>
        <v>0</v>
      </c>
      <c r="K497" s="206" t="s">
        <v>1</v>
      </c>
      <c r="L497" s="40"/>
      <c r="M497" s="211" t="s">
        <v>1</v>
      </c>
      <c r="N497" s="212" t="s">
        <v>44</v>
      </c>
      <c r="O497" s="72"/>
      <c r="P497" s="213">
        <f>O497*H497</f>
        <v>0</v>
      </c>
      <c r="Q497" s="213">
        <v>0.63788</v>
      </c>
      <c r="R497" s="213">
        <f>Q497*H497</f>
        <v>8.29244</v>
      </c>
      <c r="S497" s="213">
        <v>0</v>
      </c>
      <c r="T497" s="214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15" t="s">
        <v>140</v>
      </c>
      <c r="AT497" s="215" t="s">
        <v>135</v>
      </c>
      <c r="AU497" s="215" t="s">
        <v>89</v>
      </c>
      <c r="AY497" s="18" t="s">
        <v>133</v>
      </c>
      <c r="BE497" s="216">
        <f>IF(N497="základní",J497,0)</f>
        <v>0</v>
      </c>
      <c r="BF497" s="216">
        <f>IF(N497="snížená",J497,0)</f>
        <v>0</v>
      </c>
      <c r="BG497" s="216">
        <f>IF(N497="zákl. přenesená",J497,0)</f>
        <v>0</v>
      </c>
      <c r="BH497" s="216">
        <f>IF(N497="sníž. přenesená",J497,0)</f>
        <v>0</v>
      </c>
      <c r="BI497" s="216">
        <f>IF(N497="nulová",J497,0)</f>
        <v>0</v>
      </c>
      <c r="BJ497" s="18" t="s">
        <v>87</v>
      </c>
      <c r="BK497" s="216">
        <f>ROUND(I497*H497,2)</f>
        <v>0</v>
      </c>
      <c r="BL497" s="18" t="s">
        <v>140</v>
      </c>
      <c r="BM497" s="215" t="s">
        <v>692</v>
      </c>
    </row>
    <row r="498" spans="2:51" s="13" customFormat="1" ht="10.2">
      <c r="B498" s="217"/>
      <c r="C498" s="218"/>
      <c r="D498" s="219" t="s">
        <v>142</v>
      </c>
      <c r="E498" s="220" t="s">
        <v>1</v>
      </c>
      <c r="F498" s="221" t="s">
        <v>693</v>
      </c>
      <c r="G498" s="218"/>
      <c r="H498" s="220" t="s">
        <v>1</v>
      </c>
      <c r="I498" s="222"/>
      <c r="J498" s="218"/>
      <c r="K498" s="218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142</v>
      </c>
      <c r="AU498" s="227" t="s">
        <v>89</v>
      </c>
      <c r="AV498" s="13" t="s">
        <v>87</v>
      </c>
      <c r="AW498" s="13" t="s">
        <v>34</v>
      </c>
      <c r="AX498" s="13" t="s">
        <v>79</v>
      </c>
      <c r="AY498" s="227" t="s">
        <v>133</v>
      </c>
    </row>
    <row r="499" spans="2:51" s="14" customFormat="1" ht="10.2">
      <c r="B499" s="228"/>
      <c r="C499" s="229"/>
      <c r="D499" s="219" t="s">
        <v>142</v>
      </c>
      <c r="E499" s="230" t="s">
        <v>1</v>
      </c>
      <c r="F499" s="231" t="s">
        <v>694</v>
      </c>
      <c r="G499" s="229"/>
      <c r="H499" s="232">
        <v>13</v>
      </c>
      <c r="I499" s="233"/>
      <c r="J499" s="229"/>
      <c r="K499" s="229"/>
      <c r="L499" s="234"/>
      <c r="M499" s="235"/>
      <c r="N499" s="236"/>
      <c r="O499" s="236"/>
      <c r="P499" s="236"/>
      <c r="Q499" s="236"/>
      <c r="R499" s="236"/>
      <c r="S499" s="236"/>
      <c r="T499" s="237"/>
      <c r="AT499" s="238" t="s">
        <v>142</v>
      </c>
      <c r="AU499" s="238" t="s">
        <v>89</v>
      </c>
      <c r="AV499" s="14" t="s">
        <v>89</v>
      </c>
      <c r="AW499" s="14" t="s">
        <v>34</v>
      </c>
      <c r="AX499" s="14" t="s">
        <v>87</v>
      </c>
      <c r="AY499" s="238" t="s">
        <v>133</v>
      </c>
    </row>
    <row r="500" spans="1:65" s="2" customFormat="1" ht="16.5" customHeight="1">
      <c r="A500" s="35"/>
      <c r="B500" s="36"/>
      <c r="C500" s="250" t="s">
        <v>695</v>
      </c>
      <c r="D500" s="250" t="s">
        <v>203</v>
      </c>
      <c r="E500" s="251" t="s">
        <v>696</v>
      </c>
      <c r="F500" s="252" t="s">
        <v>697</v>
      </c>
      <c r="G500" s="253" t="s">
        <v>556</v>
      </c>
      <c r="H500" s="254">
        <v>2</v>
      </c>
      <c r="I500" s="255"/>
      <c r="J500" s="256">
        <f>ROUND(I500*H500,2)</f>
        <v>0</v>
      </c>
      <c r="K500" s="252" t="s">
        <v>139</v>
      </c>
      <c r="L500" s="257"/>
      <c r="M500" s="258" t="s">
        <v>1</v>
      </c>
      <c r="N500" s="259" t="s">
        <v>44</v>
      </c>
      <c r="O500" s="72"/>
      <c r="P500" s="213">
        <f>O500*H500</f>
        <v>0</v>
      </c>
      <c r="Q500" s="213">
        <v>0.442</v>
      </c>
      <c r="R500" s="213">
        <f>Q500*H500</f>
        <v>0.884</v>
      </c>
      <c r="S500" s="213">
        <v>0</v>
      </c>
      <c r="T500" s="214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5" t="s">
        <v>186</v>
      </c>
      <c r="AT500" s="215" t="s">
        <v>203</v>
      </c>
      <c r="AU500" s="215" t="s">
        <v>89</v>
      </c>
      <c r="AY500" s="18" t="s">
        <v>133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8" t="s">
        <v>87</v>
      </c>
      <c r="BK500" s="216">
        <f>ROUND(I500*H500,2)</f>
        <v>0</v>
      </c>
      <c r="BL500" s="18" t="s">
        <v>140</v>
      </c>
      <c r="BM500" s="215" t="s">
        <v>698</v>
      </c>
    </row>
    <row r="501" spans="2:51" s="13" customFormat="1" ht="10.2">
      <c r="B501" s="217"/>
      <c r="C501" s="218"/>
      <c r="D501" s="219" t="s">
        <v>142</v>
      </c>
      <c r="E501" s="220" t="s">
        <v>1</v>
      </c>
      <c r="F501" s="221" t="s">
        <v>699</v>
      </c>
      <c r="G501" s="218"/>
      <c r="H501" s="220" t="s">
        <v>1</v>
      </c>
      <c r="I501" s="222"/>
      <c r="J501" s="218"/>
      <c r="K501" s="218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142</v>
      </c>
      <c r="AU501" s="227" t="s">
        <v>89</v>
      </c>
      <c r="AV501" s="13" t="s">
        <v>87</v>
      </c>
      <c r="AW501" s="13" t="s">
        <v>34</v>
      </c>
      <c r="AX501" s="13" t="s">
        <v>79</v>
      </c>
      <c r="AY501" s="227" t="s">
        <v>133</v>
      </c>
    </row>
    <row r="502" spans="2:51" s="14" customFormat="1" ht="10.2">
      <c r="B502" s="228"/>
      <c r="C502" s="229"/>
      <c r="D502" s="219" t="s">
        <v>142</v>
      </c>
      <c r="E502" s="230" t="s">
        <v>1</v>
      </c>
      <c r="F502" s="231" t="s">
        <v>89</v>
      </c>
      <c r="G502" s="229"/>
      <c r="H502" s="232">
        <v>2</v>
      </c>
      <c r="I502" s="233"/>
      <c r="J502" s="229"/>
      <c r="K502" s="229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142</v>
      </c>
      <c r="AU502" s="238" t="s">
        <v>89</v>
      </c>
      <c r="AV502" s="14" t="s">
        <v>89</v>
      </c>
      <c r="AW502" s="14" t="s">
        <v>34</v>
      </c>
      <c r="AX502" s="14" t="s">
        <v>87</v>
      </c>
      <c r="AY502" s="238" t="s">
        <v>133</v>
      </c>
    </row>
    <row r="503" spans="2:63" s="12" customFormat="1" ht="22.8" customHeight="1">
      <c r="B503" s="188"/>
      <c r="C503" s="189"/>
      <c r="D503" s="190" t="s">
        <v>78</v>
      </c>
      <c r="E503" s="202" t="s">
        <v>700</v>
      </c>
      <c r="F503" s="202" t="s">
        <v>701</v>
      </c>
      <c r="G503" s="189"/>
      <c r="H503" s="189"/>
      <c r="I503" s="192"/>
      <c r="J503" s="203">
        <f>BK503</f>
        <v>0</v>
      </c>
      <c r="K503" s="189"/>
      <c r="L503" s="194"/>
      <c r="M503" s="195"/>
      <c r="N503" s="196"/>
      <c r="O503" s="196"/>
      <c r="P503" s="197">
        <f>SUM(P504:P516)</f>
        <v>0</v>
      </c>
      <c r="Q503" s="196"/>
      <c r="R503" s="197">
        <f>SUM(R504:R516)</f>
        <v>0</v>
      </c>
      <c r="S503" s="196"/>
      <c r="T503" s="198">
        <f>SUM(T504:T516)</f>
        <v>12.040000000000001</v>
      </c>
      <c r="AR503" s="199" t="s">
        <v>87</v>
      </c>
      <c r="AT503" s="200" t="s">
        <v>78</v>
      </c>
      <c r="AU503" s="200" t="s">
        <v>87</v>
      </c>
      <c r="AY503" s="199" t="s">
        <v>133</v>
      </c>
      <c r="BK503" s="201">
        <f>SUM(BK504:BK516)</f>
        <v>0</v>
      </c>
    </row>
    <row r="504" spans="1:65" s="2" customFormat="1" ht="16.5" customHeight="1">
      <c r="A504" s="35"/>
      <c r="B504" s="36"/>
      <c r="C504" s="204" t="s">
        <v>702</v>
      </c>
      <c r="D504" s="204" t="s">
        <v>135</v>
      </c>
      <c r="E504" s="205" t="s">
        <v>703</v>
      </c>
      <c r="F504" s="206" t="s">
        <v>704</v>
      </c>
      <c r="G504" s="207" t="s">
        <v>138</v>
      </c>
      <c r="H504" s="208">
        <v>1.5</v>
      </c>
      <c r="I504" s="209"/>
      <c r="J504" s="210">
        <f>ROUND(I504*H504,2)</f>
        <v>0</v>
      </c>
      <c r="K504" s="206" t="s">
        <v>139</v>
      </c>
      <c r="L504" s="40"/>
      <c r="M504" s="211" t="s">
        <v>1</v>
      </c>
      <c r="N504" s="212" t="s">
        <v>44</v>
      </c>
      <c r="O504" s="72"/>
      <c r="P504" s="213">
        <f>O504*H504</f>
        <v>0</v>
      </c>
      <c r="Q504" s="213">
        <v>0</v>
      </c>
      <c r="R504" s="213">
        <f>Q504*H504</f>
        <v>0</v>
      </c>
      <c r="S504" s="213">
        <v>2.2</v>
      </c>
      <c r="T504" s="214">
        <f>S504*H504</f>
        <v>3.3000000000000003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15" t="s">
        <v>140</v>
      </c>
      <c r="AT504" s="215" t="s">
        <v>135</v>
      </c>
      <c r="AU504" s="215" t="s">
        <v>89</v>
      </c>
      <c r="AY504" s="18" t="s">
        <v>133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8" t="s">
        <v>87</v>
      </c>
      <c r="BK504" s="216">
        <f>ROUND(I504*H504,2)</f>
        <v>0</v>
      </c>
      <c r="BL504" s="18" t="s">
        <v>140</v>
      </c>
      <c r="BM504" s="215" t="s">
        <v>705</v>
      </c>
    </row>
    <row r="505" spans="2:51" s="13" customFormat="1" ht="10.2">
      <c r="B505" s="217"/>
      <c r="C505" s="218"/>
      <c r="D505" s="219" t="s">
        <v>142</v>
      </c>
      <c r="E505" s="220" t="s">
        <v>1</v>
      </c>
      <c r="F505" s="221" t="s">
        <v>706</v>
      </c>
      <c r="G505" s="218"/>
      <c r="H505" s="220" t="s">
        <v>1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142</v>
      </c>
      <c r="AU505" s="227" t="s">
        <v>89</v>
      </c>
      <c r="AV505" s="13" t="s">
        <v>87</v>
      </c>
      <c r="AW505" s="13" t="s">
        <v>34</v>
      </c>
      <c r="AX505" s="13" t="s">
        <v>79</v>
      </c>
      <c r="AY505" s="227" t="s">
        <v>133</v>
      </c>
    </row>
    <row r="506" spans="2:51" s="14" customFormat="1" ht="10.2">
      <c r="B506" s="228"/>
      <c r="C506" s="229"/>
      <c r="D506" s="219" t="s">
        <v>142</v>
      </c>
      <c r="E506" s="230" t="s">
        <v>1</v>
      </c>
      <c r="F506" s="231" t="s">
        <v>707</v>
      </c>
      <c r="G506" s="229"/>
      <c r="H506" s="232">
        <v>1.5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142</v>
      </c>
      <c r="AU506" s="238" t="s">
        <v>89</v>
      </c>
      <c r="AV506" s="14" t="s">
        <v>89</v>
      </c>
      <c r="AW506" s="14" t="s">
        <v>34</v>
      </c>
      <c r="AX506" s="14" t="s">
        <v>87</v>
      </c>
      <c r="AY506" s="238" t="s">
        <v>133</v>
      </c>
    </row>
    <row r="507" spans="1:65" s="2" customFormat="1" ht="21.75" customHeight="1">
      <c r="A507" s="35"/>
      <c r="B507" s="36"/>
      <c r="C507" s="204" t="s">
        <v>708</v>
      </c>
      <c r="D507" s="204" t="s">
        <v>135</v>
      </c>
      <c r="E507" s="205" t="s">
        <v>709</v>
      </c>
      <c r="F507" s="206" t="s">
        <v>710</v>
      </c>
      <c r="G507" s="207" t="s">
        <v>556</v>
      </c>
      <c r="H507" s="208">
        <v>16</v>
      </c>
      <c r="I507" s="209"/>
      <c r="J507" s="210">
        <f>ROUND(I507*H507,2)</f>
        <v>0</v>
      </c>
      <c r="K507" s="206" t="s">
        <v>1</v>
      </c>
      <c r="L507" s="40"/>
      <c r="M507" s="211" t="s">
        <v>1</v>
      </c>
      <c r="N507" s="212" t="s">
        <v>44</v>
      </c>
      <c r="O507" s="72"/>
      <c r="P507" s="213">
        <f>O507*H507</f>
        <v>0</v>
      </c>
      <c r="Q507" s="213">
        <v>0</v>
      </c>
      <c r="R507" s="213">
        <f>Q507*H507</f>
        <v>0</v>
      </c>
      <c r="S507" s="213">
        <v>0.265</v>
      </c>
      <c r="T507" s="214">
        <f>S507*H507</f>
        <v>4.24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15" t="s">
        <v>140</v>
      </c>
      <c r="AT507" s="215" t="s">
        <v>135</v>
      </c>
      <c r="AU507" s="215" t="s">
        <v>89</v>
      </c>
      <c r="AY507" s="18" t="s">
        <v>133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18" t="s">
        <v>87</v>
      </c>
      <c r="BK507" s="216">
        <f>ROUND(I507*H507,2)</f>
        <v>0</v>
      </c>
      <c r="BL507" s="18" t="s">
        <v>140</v>
      </c>
      <c r="BM507" s="215" t="s">
        <v>711</v>
      </c>
    </row>
    <row r="508" spans="1:65" s="2" customFormat="1" ht="16.5" customHeight="1">
      <c r="A508" s="35"/>
      <c r="B508" s="36"/>
      <c r="C508" s="204" t="s">
        <v>607</v>
      </c>
      <c r="D508" s="204" t="s">
        <v>135</v>
      </c>
      <c r="E508" s="205" t="s">
        <v>712</v>
      </c>
      <c r="F508" s="206" t="s">
        <v>713</v>
      </c>
      <c r="G508" s="207" t="s">
        <v>556</v>
      </c>
      <c r="H508" s="208">
        <v>13</v>
      </c>
      <c r="I508" s="209"/>
      <c r="J508" s="210">
        <f>ROUND(I508*H508,2)</f>
        <v>0</v>
      </c>
      <c r="K508" s="206" t="s">
        <v>139</v>
      </c>
      <c r="L508" s="40"/>
      <c r="M508" s="211" t="s">
        <v>1</v>
      </c>
      <c r="N508" s="212" t="s">
        <v>44</v>
      </c>
      <c r="O508" s="72"/>
      <c r="P508" s="213">
        <f>O508*H508</f>
        <v>0</v>
      </c>
      <c r="Q508" s="213">
        <v>0</v>
      </c>
      <c r="R508" s="213">
        <f>Q508*H508</f>
        <v>0</v>
      </c>
      <c r="S508" s="213">
        <v>0.1</v>
      </c>
      <c r="T508" s="214">
        <f>S508*H508</f>
        <v>1.3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5" t="s">
        <v>140</v>
      </c>
      <c r="AT508" s="215" t="s">
        <v>135</v>
      </c>
      <c r="AU508" s="215" t="s">
        <v>89</v>
      </c>
      <c r="AY508" s="18" t="s">
        <v>133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8" t="s">
        <v>87</v>
      </c>
      <c r="BK508" s="216">
        <f>ROUND(I508*H508,2)</f>
        <v>0</v>
      </c>
      <c r="BL508" s="18" t="s">
        <v>140</v>
      </c>
      <c r="BM508" s="215" t="s">
        <v>714</v>
      </c>
    </row>
    <row r="509" spans="2:51" s="13" customFormat="1" ht="10.2">
      <c r="B509" s="217"/>
      <c r="C509" s="218"/>
      <c r="D509" s="219" t="s">
        <v>142</v>
      </c>
      <c r="E509" s="220" t="s">
        <v>1</v>
      </c>
      <c r="F509" s="221" t="s">
        <v>715</v>
      </c>
      <c r="G509" s="218"/>
      <c r="H509" s="220" t="s">
        <v>1</v>
      </c>
      <c r="I509" s="222"/>
      <c r="J509" s="218"/>
      <c r="K509" s="218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142</v>
      </c>
      <c r="AU509" s="227" t="s">
        <v>89</v>
      </c>
      <c r="AV509" s="13" t="s">
        <v>87</v>
      </c>
      <c r="AW509" s="13" t="s">
        <v>34</v>
      </c>
      <c r="AX509" s="13" t="s">
        <v>79</v>
      </c>
      <c r="AY509" s="227" t="s">
        <v>133</v>
      </c>
    </row>
    <row r="510" spans="2:51" s="14" customFormat="1" ht="10.2">
      <c r="B510" s="228"/>
      <c r="C510" s="229"/>
      <c r="D510" s="219" t="s">
        <v>142</v>
      </c>
      <c r="E510" s="230" t="s">
        <v>1</v>
      </c>
      <c r="F510" s="231" t="s">
        <v>230</v>
      </c>
      <c r="G510" s="229"/>
      <c r="H510" s="232">
        <v>13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142</v>
      </c>
      <c r="AU510" s="238" t="s">
        <v>89</v>
      </c>
      <c r="AV510" s="14" t="s">
        <v>89</v>
      </c>
      <c r="AW510" s="14" t="s">
        <v>34</v>
      </c>
      <c r="AX510" s="14" t="s">
        <v>87</v>
      </c>
      <c r="AY510" s="238" t="s">
        <v>133</v>
      </c>
    </row>
    <row r="511" spans="1:65" s="2" customFormat="1" ht="16.5" customHeight="1">
      <c r="A511" s="35"/>
      <c r="B511" s="36"/>
      <c r="C511" s="204" t="s">
        <v>716</v>
      </c>
      <c r="D511" s="204" t="s">
        <v>135</v>
      </c>
      <c r="E511" s="205" t="s">
        <v>717</v>
      </c>
      <c r="F511" s="206" t="s">
        <v>718</v>
      </c>
      <c r="G511" s="207" t="s">
        <v>556</v>
      </c>
      <c r="H511" s="208">
        <v>8</v>
      </c>
      <c r="I511" s="209"/>
      <c r="J511" s="210">
        <f>ROUND(I511*H511,2)</f>
        <v>0</v>
      </c>
      <c r="K511" s="206" t="s">
        <v>139</v>
      </c>
      <c r="L511" s="40"/>
      <c r="M511" s="211" t="s">
        <v>1</v>
      </c>
      <c r="N511" s="212" t="s">
        <v>44</v>
      </c>
      <c r="O511" s="72"/>
      <c r="P511" s="213">
        <f>O511*H511</f>
        <v>0</v>
      </c>
      <c r="Q511" s="213">
        <v>0</v>
      </c>
      <c r="R511" s="213">
        <f>Q511*H511</f>
        <v>0</v>
      </c>
      <c r="S511" s="213">
        <v>0.2</v>
      </c>
      <c r="T511" s="214">
        <f>S511*H511</f>
        <v>1.6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215" t="s">
        <v>140</v>
      </c>
      <c r="AT511" s="215" t="s">
        <v>135</v>
      </c>
      <c r="AU511" s="215" t="s">
        <v>89</v>
      </c>
      <c r="AY511" s="18" t="s">
        <v>133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8" t="s">
        <v>87</v>
      </c>
      <c r="BK511" s="216">
        <f>ROUND(I511*H511,2)</f>
        <v>0</v>
      </c>
      <c r="BL511" s="18" t="s">
        <v>140</v>
      </c>
      <c r="BM511" s="215" t="s">
        <v>719</v>
      </c>
    </row>
    <row r="512" spans="2:51" s="13" customFormat="1" ht="10.2">
      <c r="B512" s="217"/>
      <c r="C512" s="218"/>
      <c r="D512" s="219" t="s">
        <v>142</v>
      </c>
      <c r="E512" s="220" t="s">
        <v>1</v>
      </c>
      <c r="F512" s="221" t="s">
        <v>720</v>
      </c>
      <c r="G512" s="218"/>
      <c r="H512" s="220" t="s">
        <v>1</v>
      </c>
      <c r="I512" s="222"/>
      <c r="J512" s="218"/>
      <c r="K512" s="218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142</v>
      </c>
      <c r="AU512" s="227" t="s">
        <v>89</v>
      </c>
      <c r="AV512" s="13" t="s">
        <v>87</v>
      </c>
      <c r="AW512" s="13" t="s">
        <v>34</v>
      </c>
      <c r="AX512" s="13" t="s">
        <v>79</v>
      </c>
      <c r="AY512" s="227" t="s">
        <v>133</v>
      </c>
    </row>
    <row r="513" spans="2:51" s="14" customFormat="1" ht="10.2">
      <c r="B513" s="228"/>
      <c r="C513" s="229"/>
      <c r="D513" s="219" t="s">
        <v>142</v>
      </c>
      <c r="E513" s="230" t="s">
        <v>1</v>
      </c>
      <c r="F513" s="231" t="s">
        <v>186</v>
      </c>
      <c r="G513" s="229"/>
      <c r="H513" s="232">
        <v>8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142</v>
      </c>
      <c r="AU513" s="238" t="s">
        <v>89</v>
      </c>
      <c r="AV513" s="14" t="s">
        <v>89</v>
      </c>
      <c r="AW513" s="14" t="s">
        <v>34</v>
      </c>
      <c r="AX513" s="14" t="s">
        <v>87</v>
      </c>
      <c r="AY513" s="238" t="s">
        <v>133</v>
      </c>
    </row>
    <row r="514" spans="1:65" s="2" customFormat="1" ht="16.5" customHeight="1">
      <c r="A514" s="35"/>
      <c r="B514" s="36"/>
      <c r="C514" s="204" t="s">
        <v>721</v>
      </c>
      <c r="D514" s="204" t="s">
        <v>135</v>
      </c>
      <c r="E514" s="205" t="s">
        <v>722</v>
      </c>
      <c r="F514" s="206" t="s">
        <v>723</v>
      </c>
      <c r="G514" s="207" t="s">
        <v>556</v>
      </c>
      <c r="H514" s="208">
        <v>16</v>
      </c>
      <c r="I514" s="209"/>
      <c r="J514" s="210">
        <f>ROUND(I514*H514,2)</f>
        <v>0</v>
      </c>
      <c r="K514" s="206" t="s">
        <v>139</v>
      </c>
      <c r="L514" s="40"/>
      <c r="M514" s="211" t="s">
        <v>1</v>
      </c>
      <c r="N514" s="212" t="s">
        <v>44</v>
      </c>
      <c r="O514" s="72"/>
      <c r="P514" s="213">
        <f>O514*H514</f>
        <v>0</v>
      </c>
      <c r="Q514" s="213">
        <v>0</v>
      </c>
      <c r="R514" s="213">
        <f>Q514*H514</f>
        <v>0</v>
      </c>
      <c r="S514" s="213">
        <v>0.1</v>
      </c>
      <c r="T514" s="214">
        <f>S514*H514</f>
        <v>1.6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5" t="s">
        <v>140</v>
      </c>
      <c r="AT514" s="215" t="s">
        <v>135</v>
      </c>
      <c r="AU514" s="215" t="s">
        <v>89</v>
      </c>
      <c r="AY514" s="18" t="s">
        <v>133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8" t="s">
        <v>87</v>
      </c>
      <c r="BK514" s="216">
        <f>ROUND(I514*H514,2)</f>
        <v>0</v>
      </c>
      <c r="BL514" s="18" t="s">
        <v>140</v>
      </c>
      <c r="BM514" s="215" t="s">
        <v>724</v>
      </c>
    </row>
    <row r="515" spans="2:51" s="13" customFormat="1" ht="10.2">
      <c r="B515" s="217"/>
      <c r="C515" s="218"/>
      <c r="D515" s="219" t="s">
        <v>142</v>
      </c>
      <c r="E515" s="220" t="s">
        <v>1</v>
      </c>
      <c r="F515" s="221" t="s">
        <v>725</v>
      </c>
      <c r="G515" s="218"/>
      <c r="H515" s="220" t="s">
        <v>1</v>
      </c>
      <c r="I515" s="222"/>
      <c r="J515" s="218"/>
      <c r="K515" s="218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142</v>
      </c>
      <c r="AU515" s="227" t="s">
        <v>89</v>
      </c>
      <c r="AV515" s="13" t="s">
        <v>87</v>
      </c>
      <c r="AW515" s="13" t="s">
        <v>34</v>
      </c>
      <c r="AX515" s="13" t="s">
        <v>79</v>
      </c>
      <c r="AY515" s="227" t="s">
        <v>133</v>
      </c>
    </row>
    <row r="516" spans="2:51" s="14" customFormat="1" ht="10.2">
      <c r="B516" s="228"/>
      <c r="C516" s="229"/>
      <c r="D516" s="219" t="s">
        <v>142</v>
      </c>
      <c r="E516" s="230" t="s">
        <v>1</v>
      </c>
      <c r="F516" s="231" t="s">
        <v>246</v>
      </c>
      <c r="G516" s="229"/>
      <c r="H516" s="232">
        <v>16</v>
      </c>
      <c r="I516" s="233"/>
      <c r="J516" s="229"/>
      <c r="K516" s="229"/>
      <c r="L516" s="234"/>
      <c r="M516" s="235"/>
      <c r="N516" s="236"/>
      <c r="O516" s="236"/>
      <c r="P516" s="236"/>
      <c r="Q516" s="236"/>
      <c r="R516" s="236"/>
      <c r="S516" s="236"/>
      <c r="T516" s="237"/>
      <c r="AT516" s="238" t="s">
        <v>142</v>
      </c>
      <c r="AU516" s="238" t="s">
        <v>89</v>
      </c>
      <c r="AV516" s="14" t="s">
        <v>89</v>
      </c>
      <c r="AW516" s="14" t="s">
        <v>34</v>
      </c>
      <c r="AX516" s="14" t="s">
        <v>87</v>
      </c>
      <c r="AY516" s="238" t="s">
        <v>133</v>
      </c>
    </row>
    <row r="517" spans="2:63" s="12" customFormat="1" ht="22.8" customHeight="1">
      <c r="B517" s="188"/>
      <c r="C517" s="189"/>
      <c r="D517" s="190" t="s">
        <v>78</v>
      </c>
      <c r="E517" s="202" t="s">
        <v>726</v>
      </c>
      <c r="F517" s="202" t="s">
        <v>727</v>
      </c>
      <c r="G517" s="189"/>
      <c r="H517" s="189"/>
      <c r="I517" s="192"/>
      <c r="J517" s="203">
        <f>BK517</f>
        <v>0</v>
      </c>
      <c r="K517" s="189"/>
      <c r="L517" s="194"/>
      <c r="M517" s="195"/>
      <c r="N517" s="196"/>
      <c r="O517" s="196"/>
      <c r="P517" s="197">
        <f>SUM(P518:P547)</f>
        <v>0</v>
      </c>
      <c r="Q517" s="196"/>
      <c r="R517" s="197">
        <f>SUM(R518:R547)</f>
        <v>0</v>
      </c>
      <c r="S517" s="196"/>
      <c r="T517" s="198">
        <f>SUM(T518:T547)</f>
        <v>0</v>
      </c>
      <c r="AR517" s="199" t="s">
        <v>87</v>
      </c>
      <c r="AT517" s="200" t="s">
        <v>78</v>
      </c>
      <c r="AU517" s="200" t="s">
        <v>87</v>
      </c>
      <c r="AY517" s="199" t="s">
        <v>133</v>
      </c>
      <c r="BK517" s="201">
        <f>SUM(BK518:BK547)</f>
        <v>0</v>
      </c>
    </row>
    <row r="518" spans="1:65" s="2" customFormat="1" ht="16.5" customHeight="1">
      <c r="A518" s="35"/>
      <c r="B518" s="36"/>
      <c r="C518" s="204" t="s">
        <v>728</v>
      </c>
      <c r="D518" s="204" t="s">
        <v>135</v>
      </c>
      <c r="E518" s="205" t="s">
        <v>729</v>
      </c>
      <c r="F518" s="206" t="s">
        <v>730</v>
      </c>
      <c r="G518" s="207" t="s">
        <v>206</v>
      </c>
      <c r="H518" s="208">
        <v>759</v>
      </c>
      <c r="I518" s="209"/>
      <c r="J518" s="210">
        <f>ROUND(I518*H518,2)</f>
        <v>0</v>
      </c>
      <c r="K518" s="206" t="s">
        <v>139</v>
      </c>
      <c r="L518" s="40"/>
      <c r="M518" s="211" t="s">
        <v>1</v>
      </c>
      <c r="N518" s="212" t="s">
        <v>44</v>
      </c>
      <c r="O518" s="72"/>
      <c r="P518" s="213">
        <f>O518*H518</f>
        <v>0</v>
      </c>
      <c r="Q518" s="213">
        <v>0</v>
      </c>
      <c r="R518" s="213">
        <f>Q518*H518</f>
        <v>0</v>
      </c>
      <c r="S518" s="213">
        <v>0</v>
      </c>
      <c r="T518" s="21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15" t="s">
        <v>140</v>
      </c>
      <c r="AT518" s="215" t="s">
        <v>135</v>
      </c>
      <c r="AU518" s="215" t="s">
        <v>89</v>
      </c>
      <c r="AY518" s="18" t="s">
        <v>133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8" t="s">
        <v>87</v>
      </c>
      <c r="BK518" s="216">
        <f>ROUND(I518*H518,2)</f>
        <v>0</v>
      </c>
      <c r="BL518" s="18" t="s">
        <v>140</v>
      </c>
      <c r="BM518" s="215" t="s">
        <v>731</v>
      </c>
    </row>
    <row r="519" spans="2:51" s="13" customFormat="1" ht="10.2">
      <c r="B519" s="217"/>
      <c r="C519" s="218"/>
      <c r="D519" s="219" t="s">
        <v>142</v>
      </c>
      <c r="E519" s="220" t="s">
        <v>1</v>
      </c>
      <c r="F519" s="221" t="s">
        <v>732</v>
      </c>
      <c r="G519" s="218"/>
      <c r="H519" s="220" t="s">
        <v>1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142</v>
      </c>
      <c r="AU519" s="227" t="s">
        <v>89</v>
      </c>
      <c r="AV519" s="13" t="s">
        <v>87</v>
      </c>
      <c r="AW519" s="13" t="s">
        <v>34</v>
      </c>
      <c r="AX519" s="13" t="s">
        <v>79</v>
      </c>
      <c r="AY519" s="227" t="s">
        <v>133</v>
      </c>
    </row>
    <row r="520" spans="2:51" s="14" customFormat="1" ht="10.2">
      <c r="B520" s="228"/>
      <c r="C520" s="229"/>
      <c r="D520" s="219" t="s">
        <v>142</v>
      </c>
      <c r="E520" s="230" t="s">
        <v>1</v>
      </c>
      <c r="F520" s="231" t="s">
        <v>733</v>
      </c>
      <c r="G520" s="229"/>
      <c r="H520" s="232">
        <v>759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142</v>
      </c>
      <c r="AU520" s="238" t="s">
        <v>89</v>
      </c>
      <c r="AV520" s="14" t="s">
        <v>89</v>
      </c>
      <c r="AW520" s="14" t="s">
        <v>34</v>
      </c>
      <c r="AX520" s="14" t="s">
        <v>87</v>
      </c>
      <c r="AY520" s="238" t="s">
        <v>133</v>
      </c>
    </row>
    <row r="521" spans="1:65" s="2" customFormat="1" ht="16.5" customHeight="1">
      <c r="A521" s="35"/>
      <c r="B521" s="36"/>
      <c r="C521" s="204" t="s">
        <v>734</v>
      </c>
      <c r="D521" s="204" t="s">
        <v>135</v>
      </c>
      <c r="E521" s="205" t="s">
        <v>735</v>
      </c>
      <c r="F521" s="206" t="s">
        <v>736</v>
      </c>
      <c r="G521" s="207" t="s">
        <v>206</v>
      </c>
      <c r="H521" s="208">
        <v>10626</v>
      </c>
      <c r="I521" s="209"/>
      <c r="J521" s="210">
        <f>ROUND(I521*H521,2)</f>
        <v>0</v>
      </c>
      <c r="K521" s="206" t="s">
        <v>139</v>
      </c>
      <c r="L521" s="40"/>
      <c r="M521" s="211" t="s">
        <v>1</v>
      </c>
      <c r="N521" s="212" t="s">
        <v>44</v>
      </c>
      <c r="O521" s="72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15" t="s">
        <v>140</v>
      </c>
      <c r="AT521" s="215" t="s">
        <v>135</v>
      </c>
      <c r="AU521" s="215" t="s">
        <v>89</v>
      </c>
      <c r="AY521" s="18" t="s">
        <v>133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8" t="s">
        <v>87</v>
      </c>
      <c r="BK521" s="216">
        <f>ROUND(I521*H521,2)</f>
        <v>0</v>
      </c>
      <c r="BL521" s="18" t="s">
        <v>140</v>
      </c>
      <c r="BM521" s="215" t="s">
        <v>737</v>
      </c>
    </row>
    <row r="522" spans="2:51" s="13" customFormat="1" ht="10.2">
      <c r="B522" s="217"/>
      <c r="C522" s="218"/>
      <c r="D522" s="219" t="s">
        <v>142</v>
      </c>
      <c r="E522" s="220" t="s">
        <v>1</v>
      </c>
      <c r="F522" s="221" t="s">
        <v>738</v>
      </c>
      <c r="G522" s="218"/>
      <c r="H522" s="220" t="s">
        <v>1</v>
      </c>
      <c r="I522" s="222"/>
      <c r="J522" s="218"/>
      <c r="K522" s="218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142</v>
      </c>
      <c r="AU522" s="227" t="s">
        <v>89</v>
      </c>
      <c r="AV522" s="13" t="s">
        <v>87</v>
      </c>
      <c r="AW522" s="13" t="s">
        <v>34</v>
      </c>
      <c r="AX522" s="13" t="s">
        <v>79</v>
      </c>
      <c r="AY522" s="227" t="s">
        <v>133</v>
      </c>
    </row>
    <row r="523" spans="2:51" s="14" customFormat="1" ht="10.2">
      <c r="B523" s="228"/>
      <c r="C523" s="229"/>
      <c r="D523" s="219" t="s">
        <v>142</v>
      </c>
      <c r="E523" s="230" t="s">
        <v>1</v>
      </c>
      <c r="F523" s="231" t="s">
        <v>739</v>
      </c>
      <c r="G523" s="229"/>
      <c r="H523" s="232">
        <v>10626</v>
      </c>
      <c r="I523" s="233"/>
      <c r="J523" s="229"/>
      <c r="K523" s="229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142</v>
      </c>
      <c r="AU523" s="238" t="s">
        <v>89</v>
      </c>
      <c r="AV523" s="14" t="s">
        <v>89</v>
      </c>
      <c r="AW523" s="14" t="s">
        <v>34</v>
      </c>
      <c r="AX523" s="14" t="s">
        <v>87</v>
      </c>
      <c r="AY523" s="238" t="s">
        <v>133</v>
      </c>
    </row>
    <row r="524" spans="1:65" s="2" customFormat="1" ht="16.5" customHeight="1">
      <c r="A524" s="35"/>
      <c r="B524" s="36"/>
      <c r="C524" s="204" t="s">
        <v>700</v>
      </c>
      <c r="D524" s="204" t="s">
        <v>135</v>
      </c>
      <c r="E524" s="205" t="s">
        <v>740</v>
      </c>
      <c r="F524" s="206" t="s">
        <v>741</v>
      </c>
      <c r="G524" s="207" t="s">
        <v>206</v>
      </c>
      <c r="H524" s="208">
        <v>121.31</v>
      </c>
      <c r="I524" s="209"/>
      <c r="J524" s="210">
        <f>ROUND(I524*H524,2)</f>
        <v>0</v>
      </c>
      <c r="K524" s="206" t="s">
        <v>139</v>
      </c>
      <c r="L524" s="40"/>
      <c r="M524" s="211" t="s">
        <v>1</v>
      </c>
      <c r="N524" s="212" t="s">
        <v>44</v>
      </c>
      <c r="O524" s="72"/>
      <c r="P524" s="213">
        <f>O524*H524</f>
        <v>0</v>
      </c>
      <c r="Q524" s="213">
        <v>0</v>
      </c>
      <c r="R524" s="213">
        <f>Q524*H524</f>
        <v>0</v>
      </c>
      <c r="S524" s="213">
        <v>0</v>
      </c>
      <c r="T524" s="214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15" t="s">
        <v>140</v>
      </c>
      <c r="AT524" s="215" t="s">
        <v>135</v>
      </c>
      <c r="AU524" s="215" t="s">
        <v>89</v>
      </c>
      <c r="AY524" s="18" t="s">
        <v>133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8" t="s">
        <v>87</v>
      </c>
      <c r="BK524" s="216">
        <f>ROUND(I524*H524,2)</f>
        <v>0</v>
      </c>
      <c r="BL524" s="18" t="s">
        <v>140</v>
      </c>
      <c r="BM524" s="215" t="s">
        <v>742</v>
      </c>
    </row>
    <row r="525" spans="2:51" s="13" customFormat="1" ht="10.2">
      <c r="B525" s="217"/>
      <c r="C525" s="218"/>
      <c r="D525" s="219" t="s">
        <v>142</v>
      </c>
      <c r="E525" s="220" t="s">
        <v>1</v>
      </c>
      <c r="F525" s="221" t="s">
        <v>743</v>
      </c>
      <c r="G525" s="218"/>
      <c r="H525" s="220" t="s">
        <v>1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142</v>
      </c>
      <c r="AU525" s="227" t="s">
        <v>89</v>
      </c>
      <c r="AV525" s="13" t="s">
        <v>87</v>
      </c>
      <c r="AW525" s="13" t="s">
        <v>34</v>
      </c>
      <c r="AX525" s="13" t="s">
        <v>79</v>
      </c>
      <c r="AY525" s="227" t="s">
        <v>133</v>
      </c>
    </row>
    <row r="526" spans="2:51" s="14" customFormat="1" ht="10.2">
      <c r="B526" s="228"/>
      <c r="C526" s="229"/>
      <c r="D526" s="219" t="s">
        <v>142</v>
      </c>
      <c r="E526" s="230" t="s">
        <v>1</v>
      </c>
      <c r="F526" s="231" t="s">
        <v>744</v>
      </c>
      <c r="G526" s="229"/>
      <c r="H526" s="232">
        <v>121.31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142</v>
      </c>
      <c r="AU526" s="238" t="s">
        <v>89</v>
      </c>
      <c r="AV526" s="14" t="s">
        <v>89</v>
      </c>
      <c r="AW526" s="14" t="s">
        <v>34</v>
      </c>
      <c r="AX526" s="14" t="s">
        <v>87</v>
      </c>
      <c r="AY526" s="238" t="s">
        <v>133</v>
      </c>
    </row>
    <row r="527" spans="1:65" s="2" customFormat="1" ht="16.5" customHeight="1">
      <c r="A527" s="35"/>
      <c r="B527" s="36"/>
      <c r="C527" s="204" t="s">
        <v>745</v>
      </c>
      <c r="D527" s="204" t="s">
        <v>135</v>
      </c>
      <c r="E527" s="205" t="s">
        <v>746</v>
      </c>
      <c r="F527" s="206" t="s">
        <v>747</v>
      </c>
      <c r="G527" s="207" t="s">
        <v>206</v>
      </c>
      <c r="H527" s="208">
        <v>1698.34</v>
      </c>
      <c r="I527" s="209"/>
      <c r="J527" s="210">
        <f>ROUND(I527*H527,2)</f>
        <v>0</v>
      </c>
      <c r="K527" s="206" t="s">
        <v>139</v>
      </c>
      <c r="L527" s="40"/>
      <c r="M527" s="211" t="s">
        <v>1</v>
      </c>
      <c r="N527" s="212" t="s">
        <v>44</v>
      </c>
      <c r="O527" s="72"/>
      <c r="P527" s="213">
        <f>O527*H527</f>
        <v>0</v>
      </c>
      <c r="Q527" s="213">
        <v>0</v>
      </c>
      <c r="R527" s="213">
        <f>Q527*H527</f>
        <v>0</v>
      </c>
      <c r="S527" s="213">
        <v>0</v>
      </c>
      <c r="T527" s="214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15" t="s">
        <v>140</v>
      </c>
      <c r="AT527" s="215" t="s">
        <v>135</v>
      </c>
      <c r="AU527" s="215" t="s">
        <v>89</v>
      </c>
      <c r="AY527" s="18" t="s">
        <v>133</v>
      </c>
      <c r="BE527" s="216">
        <f>IF(N527="základní",J527,0)</f>
        <v>0</v>
      </c>
      <c r="BF527" s="216">
        <f>IF(N527="snížená",J527,0)</f>
        <v>0</v>
      </c>
      <c r="BG527" s="216">
        <f>IF(N527="zákl. přenesená",J527,0)</f>
        <v>0</v>
      </c>
      <c r="BH527" s="216">
        <f>IF(N527="sníž. přenesená",J527,0)</f>
        <v>0</v>
      </c>
      <c r="BI527" s="216">
        <f>IF(N527="nulová",J527,0)</f>
        <v>0</v>
      </c>
      <c r="BJ527" s="18" t="s">
        <v>87</v>
      </c>
      <c r="BK527" s="216">
        <f>ROUND(I527*H527,2)</f>
        <v>0</v>
      </c>
      <c r="BL527" s="18" t="s">
        <v>140</v>
      </c>
      <c r="BM527" s="215" t="s">
        <v>748</v>
      </c>
    </row>
    <row r="528" spans="2:51" s="13" customFormat="1" ht="10.2">
      <c r="B528" s="217"/>
      <c r="C528" s="218"/>
      <c r="D528" s="219" t="s">
        <v>142</v>
      </c>
      <c r="E528" s="220" t="s">
        <v>1</v>
      </c>
      <c r="F528" s="221" t="s">
        <v>738</v>
      </c>
      <c r="G528" s="218"/>
      <c r="H528" s="220" t="s">
        <v>1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142</v>
      </c>
      <c r="AU528" s="227" t="s">
        <v>89</v>
      </c>
      <c r="AV528" s="13" t="s">
        <v>87</v>
      </c>
      <c r="AW528" s="13" t="s">
        <v>34</v>
      </c>
      <c r="AX528" s="13" t="s">
        <v>79</v>
      </c>
      <c r="AY528" s="227" t="s">
        <v>133</v>
      </c>
    </row>
    <row r="529" spans="2:51" s="14" customFormat="1" ht="10.2">
      <c r="B529" s="228"/>
      <c r="C529" s="229"/>
      <c r="D529" s="219" t="s">
        <v>142</v>
      </c>
      <c r="E529" s="230" t="s">
        <v>1</v>
      </c>
      <c r="F529" s="231" t="s">
        <v>749</v>
      </c>
      <c r="G529" s="229"/>
      <c r="H529" s="232">
        <v>1698.34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AT529" s="238" t="s">
        <v>142</v>
      </c>
      <c r="AU529" s="238" t="s">
        <v>89</v>
      </c>
      <c r="AV529" s="14" t="s">
        <v>89</v>
      </c>
      <c r="AW529" s="14" t="s">
        <v>34</v>
      </c>
      <c r="AX529" s="14" t="s">
        <v>87</v>
      </c>
      <c r="AY529" s="238" t="s">
        <v>133</v>
      </c>
    </row>
    <row r="530" spans="1:65" s="2" customFormat="1" ht="16.5" customHeight="1">
      <c r="A530" s="35"/>
      <c r="B530" s="36"/>
      <c r="C530" s="204" t="s">
        <v>750</v>
      </c>
      <c r="D530" s="204" t="s">
        <v>135</v>
      </c>
      <c r="E530" s="205" t="s">
        <v>751</v>
      </c>
      <c r="F530" s="206" t="s">
        <v>752</v>
      </c>
      <c r="G530" s="207" t="s">
        <v>206</v>
      </c>
      <c r="H530" s="208">
        <v>12.04</v>
      </c>
      <c r="I530" s="209"/>
      <c r="J530" s="210">
        <f>ROUND(I530*H530,2)</f>
        <v>0</v>
      </c>
      <c r="K530" s="206" t="s">
        <v>139</v>
      </c>
      <c r="L530" s="40"/>
      <c r="M530" s="211" t="s">
        <v>1</v>
      </c>
      <c r="N530" s="212" t="s">
        <v>44</v>
      </c>
      <c r="O530" s="72"/>
      <c r="P530" s="213">
        <f>O530*H530</f>
        <v>0</v>
      </c>
      <c r="Q530" s="213">
        <v>0</v>
      </c>
      <c r="R530" s="213">
        <f>Q530*H530</f>
        <v>0</v>
      </c>
      <c r="S530" s="213">
        <v>0</v>
      </c>
      <c r="T530" s="214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15" t="s">
        <v>140</v>
      </c>
      <c r="AT530" s="215" t="s">
        <v>135</v>
      </c>
      <c r="AU530" s="215" t="s">
        <v>89</v>
      </c>
      <c r="AY530" s="18" t="s">
        <v>133</v>
      </c>
      <c r="BE530" s="216">
        <f>IF(N530="základní",J530,0)</f>
        <v>0</v>
      </c>
      <c r="BF530" s="216">
        <f>IF(N530="snížená",J530,0)</f>
        <v>0</v>
      </c>
      <c r="BG530" s="216">
        <f>IF(N530="zákl. přenesená",J530,0)</f>
        <v>0</v>
      </c>
      <c r="BH530" s="216">
        <f>IF(N530="sníž. přenesená",J530,0)</f>
        <v>0</v>
      </c>
      <c r="BI530" s="216">
        <f>IF(N530="nulová",J530,0)</f>
        <v>0</v>
      </c>
      <c r="BJ530" s="18" t="s">
        <v>87</v>
      </c>
      <c r="BK530" s="216">
        <f>ROUND(I530*H530,2)</f>
        <v>0</v>
      </c>
      <c r="BL530" s="18" t="s">
        <v>140</v>
      </c>
      <c r="BM530" s="215" t="s">
        <v>753</v>
      </c>
    </row>
    <row r="531" spans="2:51" s="13" customFormat="1" ht="10.2">
      <c r="B531" s="217"/>
      <c r="C531" s="218"/>
      <c r="D531" s="219" t="s">
        <v>142</v>
      </c>
      <c r="E531" s="220" t="s">
        <v>1</v>
      </c>
      <c r="F531" s="221" t="s">
        <v>754</v>
      </c>
      <c r="G531" s="218"/>
      <c r="H531" s="220" t="s">
        <v>1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142</v>
      </c>
      <c r="AU531" s="227" t="s">
        <v>89</v>
      </c>
      <c r="AV531" s="13" t="s">
        <v>87</v>
      </c>
      <c r="AW531" s="13" t="s">
        <v>34</v>
      </c>
      <c r="AX531" s="13" t="s">
        <v>79</v>
      </c>
      <c r="AY531" s="227" t="s">
        <v>133</v>
      </c>
    </row>
    <row r="532" spans="2:51" s="14" customFormat="1" ht="10.2">
      <c r="B532" s="228"/>
      <c r="C532" s="229"/>
      <c r="D532" s="219" t="s">
        <v>142</v>
      </c>
      <c r="E532" s="230" t="s">
        <v>1</v>
      </c>
      <c r="F532" s="231" t="s">
        <v>755</v>
      </c>
      <c r="G532" s="229"/>
      <c r="H532" s="232">
        <v>12.04</v>
      </c>
      <c r="I532" s="233"/>
      <c r="J532" s="229"/>
      <c r="K532" s="229"/>
      <c r="L532" s="234"/>
      <c r="M532" s="235"/>
      <c r="N532" s="236"/>
      <c r="O532" s="236"/>
      <c r="P532" s="236"/>
      <c r="Q532" s="236"/>
      <c r="R532" s="236"/>
      <c r="S532" s="236"/>
      <c r="T532" s="237"/>
      <c r="AT532" s="238" t="s">
        <v>142</v>
      </c>
      <c r="AU532" s="238" t="s">
        <v>89</v>
      </c>
      <c r="AV532" s="14" t="s">
        <v>89</v>
      </c>
      <c r="AW532" s="14" t="s">
        <v>34</v>
      </c>
      <c r="AX532" s="14" t="s">
        <v>87</v>
      </c>
      <c r="AY532" s="238" t="s">
        <v>133</v>
      </c>
    </row>
    <row r="533" spans="1:65" s="2" customFormat="1" ht="16.5" customHeight="1">
      <c r="A533" s="35"/>
      <c r="B533" s="36"/>
      <c r="C533" s="204" t="s">
        <v>756</v>
      </c>
      <c r="D533" s="204" t="s">
        <v>135</v>
      </c>
      <c r="E533" s="205" t="s">
        <v>757</v>
      </c>
      <c r="F533" s="206" t="s">
        <v>758</v>
      </c>
      <c r="G533" s="207" t="s">
        <v>206</v>
      </c>
      <c r="H533" s="208">
        <v>168.56</v>
      </c>
      <c r="I533" s="209"/>
      <c r="J533" s="210">
        <f>ROUND(I533*H533,2)</f>
        <v>0</v>
      </c>
      <c r="K533" s="206" t="s">
        <v>139</v>
      </c>
      <c r="L533" s="40"/>
      <c r="M533" s="211" t="s">
        <v>1</v>
      </c>
      <c r="N533" s="212" t="s">
        <v>44</v>
      </c>
      <c r="O533" s="72"/>
      <c r="P533" s="213">
        <f>O533*H533</f>
        <v>0</v>
      </c>
      <c r="Q533" s="213">
        <v>0</v>
      </c>
      <c r="R533" s="213">
        <f>Q533*H533</f>
        <v>0</v>
      </c>
      <c r="S533" s="213">
        <v>0</v>
      </c>
      <c r="T533" s="214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215" t="s">
        <v>140</v>
      </c>
      <c r="AT533" s="215" t="s">
        <v>135</v>
      </c>
      <c r="AU533" s="215" t="s">
        <v>89</v>
      </c>
      <c r="AY533" s="18" t="s">
        <v>133</v>
      </c>
      <c r="BE533" s="216">
        <f>IF(N533="základní",J533,0)</f>
        <v>0</v>
      </c>
      <c r="BF533" s="216">
        <f>IF(N533="snížená",J533,0)</f>
        <v>0</v>
      </c>
      <c r="BG533" s="216">
        <f>IF(N533="zákl. přenesená",J533,0)</f>
        <v>0</v>
      </c>
      <c r="BH533" s="216">
        <f>IF(N533="sníž. přenesená",J533,0)</f>
        <v>0</v>
      </c>
      <c r="BI533" s="216">
        <f>IF(N533="nulová",J533,0)</f>
        <v>0</v>
      </c>
      <c r="BJ533" s="18" t="s">
        <v>87</v>
      </c>
      <c r="BK533" s="216">
        <f>ROUND(I533*H533,2)</f>
        <v>0</v>
      </c>
      <c r="BL533" s="18" t="s">
        <v>140</v>
      </c>
      <c r="BM533" s="215" t="s">
        <v>759</v>
      </c>
    </row>
    <row r="534" spans="2:51" s="13" customFormat="1" ht="10.2">
      <c r="B534" s="217"/>
      <c r="C534" s="218"/>
      <c r="D534" s="219" t="s">
        <v>142</v>
      </c>
      <c r="E534" s="220" t="s">
        <v>1</v>
      </c>
      <c r="F534" s="221" t="s">
        <v>738</v>
      </c>
      <c r="G534" s="218"/>
      <c r="H534" s="220" t="s">
        <v>1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142</v>
      </c>
      <c r="AU534" s="227" t="s">
        <v>89</v>
      </c>
      <c r="AV534" s="13" t="s">
        <v>87</v>
      </c>
      <c r="AW534" s="13" t="s">
        <v>34</v>
      </c>
      <c r="AX534" s="13" t="s">
        <v>79</v>
      </c>
      <c r="AY534" s="227" t="s">
        <v>133</v>
      </c>
    </row>
    <row r="535" spans="2:51" s="14" customFormat="1" ht="10.2">
      <c r="B535" s="228"/>
      <c r="C535" s="229"/>
      <c r="D535" s="219" t="s">
        <v>142</v>
      </c>
      <c r="E535" s="230" t="s">
        <v>1</v>
      </c>
      <c r="F535" s="231" t="s">
        <v>760</v>
      </c>
      <c r="G535" s="229"/>
      <c r="H535" s="232">
        <v>168.56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AT535" s="238" t="s">
        <v>142</v>
      </c>
      <c r="AU535" s="238" t="s">
        <v>89</v>
      </c>
      <c r="AV535" s="14" t="s">
        <v>89</v>
      </c>
      <c r="AW535" s="14" t="s">
        <v>34</v>
      </c>
      <c r="AX535" s="14" t="s">
        <v>87</v>
      </c>
      <c r="AY535" s="238" t="s">
        <v>133</v>
      </c>
    </row>
    <row r="536" spans="1:65" s="2" customFormat="1" ht="16.5" customHeight="1">
      <c r="A536" s="35"/>
      <c r="B536" s="36"/>
      <c r="C536" s="204" t="s">
        <v>761</v>
      </c>
      <c r="D536" s="204" t="s">
        <v>135</v>
      </c>
      <c r="E536" s="205" t="s">
        <v>762</v>
      </c>
      <c r="F536" s="206" t="s">
        <v>763</v>
      </c>
      <c r="G536" s="207" t="s">
        <v>206</v>
      </c>
      <c r="H536" s="208">
        <v>121.31</v>
      </c>
      <c r="I536" s="209"/>
      <c r="J536" s="210">
        <f>ROUND(I536*H536,2)</f>
        <v>0</v>
      </c>
      <c r="K536" s="206" t="s">
        <v>1</v>
      </c>
      <c r="L536" s="40"/>
      <c r="M536" s="211" t="s">
        <v>1</v>
      </c>
      <c r="N536" s="212" t="s">
        <v>44</v>
      </c>
      <c r="O536" s="72"/>
      <c r="P536" s="213">
        <f>O536*H536</f>
        <v>0</v>
      </c>
      <c r="Q536" s="213">
        <v>0</v>
      </c>
      <c r="R536" s="213">
        <f>Q536*H536</f>
        <v>0</v>
      </c>
      <c r="S536" s="213">
        <v>0</v>
      </c>
      <c r="T536" s="21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5" t="s">
        <v>140</v>
      </c>
      <c r="AT536" s="215" t="s">
        <v>135</v>
      </c>
      <c r="AU536" s="215" t="s">
        <v>89</v>
      </c>
      <c r="AY536" s="18" t="s">
        <v>133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8" t="s">
        <v>87</v>
      </c>
      <c r="BK536" s="216">
        <f>ROUND(I536*H536,2)</f>
        <v>0</v>
      </c>
      <c r="BL536" s="18" t="s">
        <v>140</v>
      </c>
      <c r="BM536" s="215" t="s">
        <v>764</v>
      </c>
    </row>
    <row r="537" spans="2:51" s="13" customFormat="1" ht="10.2">
      <c r="B537" s="217"/>
      <c r="C537" s="218"/>
      <c r="D537" s="219" t="s">
        <v>142</v>
      </c>
      <c r="E537" s="220" t="s">
        <v>1</v>
      </c>
      <c r="F537" s="221" t="s">
        <v>743</v>
      </c>
      <c r="G537" s="218"/>
      <c r="H537" s="220" t="s">
        <v>1</v>
      </c>
      <c r="I537" s="222"/>
      <c r="J537" s="218"/>
      <c r="K537" s="218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142</v>
      </c>
      <c r="AU537" s="227" t="s">
        <v>89</v>
      </c>
      <c r="AV537" s="13" t="s">
        <v>87</v>
      </c>
      <c r="AW537" s="13" t="s">
        <v>34</v>
      </c>
      <c r="AX537" s="13" t="s">
        <v>79</v>
      </c>
      <c r="AY537" s="227" t="s">
        <v>133</v>
      </c>
    </row>
    <row r="538" spans="2:51" s="14" customFormat="1" ht="10.2">
      <c r="B538" s="228"/>
      <c r="C538" s="229"/>
      <c r="D538" s="219" t="s">
        <v>142</v>
      </c>
      <c r="E538" s="230" t="s">
        <v>1</v>
      </c>
      <c r="F538" s="231" t="s">
        <v>744</v>
      </c>
      <c r="G538" s="229"/>
      <c r="H538" s="232">
        <v>121.31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AT538" s="238" t="s">
        <v>142</v>
      </c>
      <c r="AU538" s="238" t="s">
        <v>89</v>
      </c>
      <c r="AV538" s="14" t="s">
        <v>89</v>
      </c>
      <c r="AW538" s="14" t="s">
        <v>34</v>
      </c>
      <c r="AX538" s="14" t="s">
        <v>87</v>
      </c>
      <c r="AY538" s="238" t="s">
        <v>133</v>
      </c>
    </row>
    <row r="539" spans="2:51" s="13" customFormat="1" ht="10.2">
      <c r="B539" s="217"/>
      <c r="C539" s="218"/>
      <c r="D539" s="219" t="s">
        <v>142</v>
      </c>
      <c r="E539" s="220" t="s">
        <v>1</v>
      </c>
      <c r="F539" s="221" t="s">
        <v>498</v>
      </c>
      <c r="G539" s="218"/>
      <c r="H539" s="220" t="s">
        <v>1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142</v>
      </c>
      <c r="AU539" s="227" t="s">
        <v>89</v>
      </c>
      <c r="AV539" s="13" t="s">
        <v>87</v>
      </c>
      <c r="AW539" s="13" t="s">
        <v>34</v>
      </c>
      <c r="AX539" s="13" t="s">
        <v>79</v>
      </c>
      <c r="AY539" s="227" t="s">
        <v>133</v>
      </c>
    </row>
    <row r="540" spans="2:51" s="13" customFormat="1" ht="10.2">
      <c r="B540" s="217"/>
      <c r="C540" s="218"/>
      <c r="D540" s="219" t="s">
        <v>142</v>
      </c>
      <c r="E540" s="220" t="s">
        <v>1</v>
      </c>
      <c r="F540" s="221" t="s">
        <v>765</v>
      </c>
      <c r="G540" s="218"/>
      <c r="H540" s="220" t="s">
        <v>1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142</v>
      </c>
      <c r="AU540" s="227" t="s">
        <v>89</v>
      </c>
      <c r="AV540" s="13" t="s">
        <v>87</v>
      </c>
      <c r="AW540" s="13" t="s">
        <v>34</v>
      </c>
      <c r="AX540" s="13" t="s">
        <v>79</v>
      </c>
      <c r="AY540" s="227" t="s">
        <v>133</v>
      </c>
    </row>
    <row r="541" spans="1:65" s="2" customFormat="1" ht="16.5" customHeight="1">
      <c r="A541" s="35"/>
      <c r="B541" s="36"/>
      <c r="C541" s="204" t="s">
        <v>766</v>
      </c>
      <c r="D541" s="204" t="s">
        <v>135</v>
      </c>
      <c r="E541" s="205" t="s">
        <v>767</v>
      </c>
      <c r="F541" s="206" t="s">
        <v>768</v>
      </c>
      <c r="G541" s="207" t="s">
        <v>206</v>
      </c>
      <c r="H541" s="208">
        <v>759</v>
      </c>
      <c r="I541" s="209"/>
      <c r="J541" s="210">
        <f>ROUND(I541*H541,2)</f>
        <v>0</v>
      </c>
      <c r="K541" s="206" t="s">
        <v>1</v>
      </c>
      <c r="L541" s="40"/>
      <c r="M541" s="211" t="s">
        <v>1</v>
      </c>
      <c r="N541" s="212" t="s">
        <v>44</v>
      </c>
      <c r="O541" s="72"/>
      <c r="P541" s="213">
        <f>O541*H541</f>
        <v>0</v>
      </c>
      <c r="Q541" s="213">
        <v>0</v>
      </c>
      <c r="R541" s="213">
        <f>Q541*H541</f>
        <v>0</v>
      </c>
      <c r="S541" s="213">
        <v>0</v>
      </c>
      <c r="T541" s="214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215" t="s">
        <v>140</v>
      </c>
      <c r="AT541" s="215" t="s">
        <v>135</v>
      </c>
      <c r="AU541" s="215" t="s">
        <v>89</v>
      </c>
      <c r="AY541" s="18" t="s">
        <v>133</v>
      </c>
      <c r="BE541" s="216">
        <f>IF(N541="základní",J541,0)</f>
        <v>0</v>
      </c>
      <c r="BF541" s="216">
        <f>IF(N541="snížená",J541,0)</f>
        <v>0</v>
      </c>
      <c r="BG541" s="216">
        <f>IF(N541="zákl. přenesená",J541,0)</f>
        <v>0</v>
      </c>
      <c r="BH541" s="216">
        <f>IF(N541="sníž. přenesená",J541,0)</f>
        <v>0</v>
      </c>
      <c r="BI541" s="216">
        <f>IF(N541="nulová",J541,0)</f>
        <v>0</v>
      </c>
      <c r="BJ541" s="18" t="s">
        <v>87</v>
      </c>
      <c r="BK541" s="216">
        <f>ROUND(I541*H541,2)</f>
        <v>0</v>
      </c>
      <c r="BL541" s="18" t="s">
        <v>140</v>
      </c>
      <c r="BM541" s="215" t="s">
        <v>769</v>
      </c>
    </row>
    <row r="542" spans="2:51" s="13" customFormat="1" ht="10.2">
      <c r="B542" s="217"/>
      <c r="C542" s="218"/>
      <c r="D542" s="219" t="s">
        <v>142</v>
      </c>
      <c r="E542" s="220" t="s">
        <v>1</v>
      </c>
      <c r="F542" s="221" t="s">
        <v>732</v>
      </c>
      <c r="G542" s="218"/>
      <c r="H542" s="220" t="s">
        <v>1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142</v>
      </c>
      <c r="AU542" s="227" t="s">
        <v>89</v>
      </c>
      <c r="AV542" s="13" t="s">
        <v>87</v>
      </c>
      <c r="AW542" s="13" t="s">
        <v>34</v>
      </c>
      <c r="AX542" s="13" t="s">
        <v>79</v>
      </c>
      <c r="AY542" s="227" t="s">
        <v>133</v>
      </c>
    </row>
    <row r="543" spans="2:51" s="14" customFormat="1" ht="10.2">
      <c r="B543" s="228"/>
      <c r="C543" s="229"/>
      <c r="D543" s="219" t="s">
        <v>142</v>
      </c>
      <c r="E543" s="230" t="s">
        <v>1</v>
      </c>
      <c r="F543" s="231" t="s">
        <v>733</v>
      </c>
      <c r="G543" s="229"/>
      <c r="H543" s="232">
        <v>759</v>
      </c>
      <c r="I543" s="233"/>
      <c r="J543" s="229"/>
      <c r="K543" s="229"/>
      <c r="L543" s="234"/>
      <c r="M543" s="235"/>
      <c r="N543" s="236"/>
      <c r="O543" s="236"/>
      <c r="P543" s="236"/>
      <c r="Q543" s="236"/>
      <c r="R543" s="236"/>
      <c r="S543" s="236"/>
      <c r="T543" s="237"/>
      <c r="AT543" s="238" t="s">
        <v>142</v>
      </c>
      <c r="AU543" s="238" t="s">
        <v>89</v>
      </c>
      <c r="AV543" s="14" t="s">
        <v>89</v>
      </c>
      <c r="AW543" s="14" t="s">
        <v>34</v>
      </c>
      <c r="AX543" s="14" t="s">
        <v>87</v>
      </c>
      <c r="AY543" s="238" t="s">
        <v>133</v>
      </c>
    </row>
    <row r="544" spans="2:51" s="13" customFormat="1" ht="10.2">
      <c r="B544" s="217"/>
      <c r="C544" s="218"/>
      <c r="D544" s="219" t="s">
        <v>142</v>
      </c>
      <c r="E544" s="220" t="s">
        <v>1</v>
      </c>
      <c r="F544" s="221" t="s">
        <v>770</v>
      </c>
      <c r="G544" s="218"/>
      <c r="H544" s="220" t="s">
        <v>1</v>
      </c>
      <c r="I544" s="222"/>
      <c r="J544" s="218"/>
      <c r="K544" s="218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142</v>
      </c>
      <c r="AU544" s="227" t="s">
        <v>89</v>
      </c>
      <c r="AV544" s="13" t="s">
        <v>87</v>
      </c>
      <c r="AW544" s="13" t="s">
        <v>34</v>
      </c>
      <c r="AX544" s="13" t="s">
        <v>79</v>
      </c>
      <c r="AY544" s="227" t="s">
        <v>133</v>
      </c>
    </row>
    <row r="545" spans="1:65" s="2" customFormat="1" ht="16.5" customHeight="1">
      <c r="A545" s="35"/>
      <c r="B545" s="36"/>
      <c r="C545" s="204" t="s">
        <v>771</v>
      </c>
      <c r="D545" s="204" t="s">
        <v>135</v>
      </c>
      <c r="E545" s="205" t="s">
        <v>772</v>
      </c>
      <c r="F545" s="206" t="s">
        <v>773</v>
      </c>
      <c r="G545" s="207" t="s">
        <v>206</v>
      </c>
      <c r="H545" s="208">
        <v>12.04</v>
      </c>
      <c r="I545" s="209"/>
      <c r="J545" s="210">
        <f>ROUND(I545*H545,2)</f>
        <v>0</v>
      </c>
      <c r="K545" s="206" t="s">
        <v>139</v>
      </c>
      <c r="L545" s="40"/>
      <c r="M545" s="211" t="s">
        <v>1</v>
      </c>
      <c r="N545" s="212" t="s">
        <v>44</v>
      </c>
      <c r="O545" s="72"/>
      <c r="P545" s="213">
        <f>O545*H545</f>
        <v>0</v>
      </c>
      <c r="Q545" s="213">
        <v>0</v>
      </c>
      <c r="R545" s="213">
        <f>Q545*H545</f>
        <v>0</v>
      </c>
      <c r="S545" s="213">
        <v>0</v>
      </c>
      <c r="T545" s="214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15" t="s">
        <v>140</v>
      </c>
      <c r="AT545" s="215" t="s">
        <v>135</v>
      </c>
      <c r="AU545" s="215" t="s">
        <v>89</v>
      </c>
      <c r="AY545" s="18" t="s">
        <v>133</v>
      </c>
      <c r="BE545" s="216">
        <f>IF(N545="základní",J545,0)</f>
        <v>0</v>
      </c>
      <c r="BF545" s="216">
        <f>IF(N545="snížená",J545,0)</f>
        <v>0</v>
      </c>
      <c r="BG545" s="216">
        <f>IF(N545="zákl. přenesená",J545,0)</f>
        <v>0</v>
      </c>
      <c r="BH545" s="216">
        <f>IF(N545="sníž. přenesená",J545,0)</f>
        <v>0</v>
      </c>
      <c r="BI545" s="216">
        <f>IF(N545="nulová",J545,0)</f>
        <v>0</v>
      </c>
      <c r="BJ545" s="18" t="s">
        <v>87</v>
      </c>
      <c r="BK545" s="216">
        <f>ROUND(I545*H545,2)</f>
        <v>0</v>
      </c>
      <c r="BL545" s="18" t="s">
        <v>140</v>
      </c>
      <c r="BM545" s="215" t="s">
        <v>774</v>
      </c>
    </row>
    <row r="546" spans="2:51" s="13" customFormat="1" ht="10.2">
      <c r="B546" s="217"/>
      <c r="C546" s="218"/>
      <c r="D546" s="219" t="s">
        <v>142</v>
      </c>
      <c r="E546" s="220" t="s">
        <v>1</v>
      </c>
      <c r="F546" s="221" t="s">
        <v>754</v>
      </c>
      <c r="G546" s="218"/>
      <c r="H546" s="220" t="s">
        <v>1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142</v>
      </c>
      <c r="AU546" s="227" t="s">
        <v>89</v>
      </c>
      <c r="AV546" s="13" t="s">
        <v>87</v>
      </c>
      <c r="AW546" s="13" t="s">
        <v>34</v>
      </c>
      <c r="AX546" s="13" t="s">
        <v>79</v>
      </c>
      <c r="AY546" s="227" t="s">
        <v>133</v>
      </c>
    </row>
    <row r="547" spans="2:51" s="14" customFormat="1" ht="10.2">
      <c r="B547" s="228"/>
      <c r="C547" s="229"/>
      <c r="D547" s="219" t="s">
        <v>142</v>
      </c>
      <c r="E547" s="230" t="s">
        <v>1</v>
      </c>
      <c r="F547" s="231" t="s">
        <v>755</v>
      </c>
      <c r="G547" s="229"/>
      <c r="H547" s="232">
        <v>12.04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142</v>
      </c>
      <c r="AU547" s="238" t="s">
        <v>89</v>
      </c>
      <c r="AV547" s="14" t="s">
        <v>89</v>
      </c>
      <c r="AW547" s="14" t="s">
        <v>34</v>
      </c>
      <c r="AX547" s="14" t="s">
        <v>87</v>
      </c>
      <c r="AY547" s="238" t="s">
        <v>133</v>
      </c>
    </row>
    <row r="548" spans="2:63" s="12" customFormat="1" ht="22.8" customHeight="1">
      <c r="B548" s="188"/>
      <c r="C548" s="189"/>
      <c r="D548" s="190" t="s">
        <v>78</v>
      </c>
      <c r="E548" s="202" t="s">
        <v>775</v>
      </c>
      <c r="F548" s="202" t="s">
        <v>776</v>
      </c>
      <c r="G548" s="189"/>
      <c r="H548" s="189"/>
      <c r="I548" s="192"/>
      <c r="J548" s="203">
        <f>BK548</f>
        <v>0</v>
      </c>
      <c r="K548" s="189"/>
      <c r="L548" s="194"/>
      <c r="M548" s="195"/>
      <c r="N548" s="196"/>
      <c r="O548" s="196"/>
      <c r="P548" s="197">
        <f>P549</f>
        <v>0</v>
      </c>
      <c r="Q548" s="196"/>
      <c r="R548" s="197">
        <f>R549</f>
        <v>0</v>
      </c>
      <c r="S548" s="196"/>
      <c r="T548" s="198">
        <f>T549</f>
        <v>0</v>
      </c>
      <c r="AR548" s="199" t="s">
        <v>87</v>
      </c>
      <c r="AT548" s="200" t="s">
        <v>78</v>
      </c>
      <c r="AU548" s="200" t="s">
        <v>87</v>
      </c>
      <c r="AY548" s="199" t="s">
        <v>133</v>
      </c>
      <c r="BK548" s="201">
        <f>BK549</f>
        <v>0</v>
      </c>
    </row>
    <row r="549" spans="1:65" s="2" customFormat="1" ht="16.5" customHeight="1">
      <c r="A549" s="35"/>
      <c r="B549" s="36"/>
      <c r="C549" s="204" t="s">
        <v>777</v>
      </c>
      <c r="D549" s="204" t="s">
        <v>135</v>
      </c>
      <c r="E549" s="205" t="s">
        <v>778</v>
      </c>
      <c r="F549" s="206" t="s">
        <v>779</v>
      </c>
      <c r="G549" s="207" t="s">
        <v>206</v>
      </c>
      <c r="H549" s="208">
        <v>836.306</v>
      </c>
      <c r="I549" s="209"/>
      <c r="J549" s="210">
        <f>ROUND(I549*H549,2)</f>
        <v>0</v>
      </c>
      <c r="K549" s="206" t="s">
        <v>139</v>
      </c>
      <c r="L549" s="40"/>
      <c r="M549" s="211" t="s">
        <v>1</v>
      </c>
      <c r="N549" s="212" t="s">
        <v>44</v>
      </c>
      <c r="O549" s="72"/>
      <c r="P549" s="213">
        <f>O549*H549</f>
        <v>0</v>
      </c>
      <c r="Q549" s="213">
        <v>0</v>
      </c>
      <c r="R549" s="213">
        <f>Q549*H549</f>
        <v>0</v>
      </c>
      <c r="S549" s="213">
        <v>0</v>
      </c>
      <c r="T549" s="214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15" t="s">
        <v>140</v>
      </c>
      <c r="AT549" s="215" t="s">
        <v>135</v>
      </c>
      <c r="AU549" s="215" t="s">
        <v>89</v>
      </c>
      <c r="AY549" s="18" t="s">
        <v>133</v>
      </c>
      <c r="BE549" s="216">
        <f>IF(N549="základní",J549,0)</f>
        <v>0</v>
      </c>
      <c r="BF549" s="216">
        <f>IF(N549="snížená",J549,0)</f>
        <v>0</v>
      </c>
      <c r="BG549" s="216">
        <f>IF(N549="zákl. přenesená",J549,0)</f>
        <v>0</v>
      </c>
      <c r="BH549" s="216">
        <f>IF(N549="sníž. přenesená",J549,0)</f>
        <v>0</v>
      </c>
      <c r="BI549" s="216">
        <f>IF(N549="nulová",J549,0)</f>
        <v>0</v>
      </c>
      <c r="BJ549" s="18" t="s">
        <v>87</v>
      </c>
      <c r="BK549" s="216">
        <f>ROUND(I549*H549,2)</f>
        <v>0</v>
      </c>
      <c r="BL549" s="18" t="s">
        <v>140</v>
      </c>
      <c r="BM549" s="215" t="s">
        <v>780</v>
      </c>
    </row>
    <row r="550" spans="2:63" s="12" customFormat="1" ht="25.95" customHeight="1">
      <c r="B550" s="188"/>
      <c r="C550" s="189"/>
      <c r="D550" s="190" t="s">
        <v>78</v>
      </c>
      <c r="E550" s="191" t="s">
        <v>203</v>
      </c>
      <c r="F550" s="191" t="s">
        <v>781</v>
      </c>
      <c r="G550" s="189"/>
      <c r="H550" s="189"/>
      <c r="I550" s="192"/>
      <c r="J550" s="193">
        <f>BK550</f>
        <v>0</v>
      </c>
      <c r="K550" s="189"/>
      <c r="L550" s="194"/>
      <c r="M550" s="195"/>
      <c r="N550" s="196"/>
      <c r="O550" s="196"/>
      <c r="P550" s="197">
        <f>P551</f>
        <v>0</v>
      </c>
      <c r="Q550" s="196"/>
      <c r="R550" s="197">
        <f>R551</f>
        <v>193.35000000000002</v>
      </c>
      <c r="S550" s="196"/>
      <c r="T550" s="198">
        <f>T551</f>
        <v>0</v>
      </c>
      <c r="AR550" s="199" t="s">
        <v>154</v>
      </c>
      <c r="AT550" s="200" t="s">
        <v>78</v>
      </c>
      <c r="AU550" s="200" t="s">
        <v>79</v>
      </c>
      <c r="AY550" s="199" t="s">
        <v>133</v>
      </c>
      <c r="BK550" s="201">
        <f>BK551</f>
        <v>0</v>
      </c>
    </row>
    <row r="551" spans="2:63" s="12" customFormat="1" ht="22.8" customHeight="1">
      <c r="B551" s="188"/>
      <c r="C551" s="189"/>
      <c r="D551" s="190" t="s">
        <v>78</v>
      </c>
      <c r="E551" s="202" t="s">
        <v>782</v>
      </c>
      <c r="F551" s="202" t="s">
        <v>783</v>
      </c>
      <c r="G551" s="189"/>
      <c r="H551" s="189"/>
      <c r="I551" s="192"/>
      <c r="J551" s="203">
        <f>BK551</f>
        <v>0</v>
      </c>
      <c r="K551" s="189"/>
      <c r="L551" s="194"/>
      <c r="M551" s="195"/>
      <c r="N551" s="196"/>
      <c r="O551" s="196"/>
      <c r="P551" s="197">
        <f>SUM(P552:P580)</f>
        <v>0</v>
      </c>
      <c r="Q551" s="196"/>
      <c r="R551" s="197">
        <f>SUM(R552:R580)</f>
        <v>193.35000000000002</v>
      </c>
      <c r="S551" s="196"/>
      <c r="T551" s="198">
        <f>SUM(T552:T580)</f>
        <v>0</v>
      </c>
      <c r="AR551" s="199" t="s">
        <v>154</v>
      </c>
      <c r="AT551" s="200" t="s">
        <v>78</v>
      </c>
      <c r="AU551" s="200" t="s">
        <v>87</v>
      </c>
      <c r="AY551" s="199" t="s">
        <v>133</v>
      </c>
      <c r="BK551" s="201">
        <f>SUM(BK552:BK580)</f>
        <v>0</v>
      </c>
    </row>
    <row r="552" spans="1:65" s="2" customFormat="1" ht="16.5" customHeight="1">
      <c r="A552" s="35"/>
      <c r="B552" s="36"/>
      <c r="C552" s="204" t="s">
        <v>784</v>
      </c>
      <c r="D552" s="204" t="s">
        <v>135</v>
      </c>
      <c r="E552" s="205" t="s">
        <v>785</v>
      </c>
      <c r="F552" s="206" t="s">
        <v>786</v>
      </c>
      <c r="G552" s="207" t="s">
        <v>365</v>
      </c>
      <c r="H552" s="208">
        <v>285</v>
      </c>
      <c r="I552" s="209"/>
      <c r="J552" s="210">
        <f>ROUND(I552*H552,2)</f>
        <v>0</v>
      </c>
      <c r="K552" s="206" t="s">
        <v>139</v>
      </c>
      <c r="L552" s="40"/>
      <c r="M552" s="211" t="s">
        <v>1</v>
      </c>
      <c r="N552" s="212" t="s">
        <v>44</v>
      </c>
      <c r="O552" s="72"/>
      <c r="P552" s="213">
        <f>O552*H552</f>
        <v>0</v>
      </c>
      <c r="Q552" s="213">
        <v>0</v>
      </c>
      <c r="R552" s="213">
        <f>Q552*H552</f>
        <v>0</v>
      </c>
      <c r="S552" s="213">
        <v>0</v>
      </c>
      <c r="T552" s="214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215" t="s">
        <v>140</v>
      </c>
      <c r="AT552" s="215" t="s">
        <v>135</v>
      </c>
      <c r="AU552" s="215" t="s">
        <v>89</v>
      </c>
      <c r="AY552" s="18" t="s">
        <v>133</v>
      </c>
      <c r="BE552" s="216">
        <f>IF(N552="základní",J552,0)</f>
        <v>0</v>
      </c>
      <c r="BF552" s="216">
        <f>IF(N552="snížená",J552,0)</f>
        <v>0</v>
      </c>
      <c r="BG552" s="216">
        <f>IF(N552="zákl. přenesená",J552,0)</f>
        <v>0</v>
      </c>
      <c r="BH552" s="216">
        <f>IF(N552="sníž. přenesená",J552,0)</f>
        <v>0</v>
      </c>
      <c r="BI552" s="216">
        <f>IF(N552="nulová",J552,0)</f>
        <v>0</v>
      </c>
      <c r="BJ552" s="18" t="s">
        <v>87</v>
      </c>
      <c r="BK552" s="216">
        <f>ROUND(I552*H552,2)</f>
        <v>0</v>
      </c>
      <c r="BL552" s="18" t="s">
        <v>140</v>
      </c>
      <c r="BM552" s="215" t="s">
        <v>787</v>
      </c>
    </row>
    <row r="553" spans="2:51" s="13" customFormat="1" ht="10.2">
      <c r="B553" s="217"/>
      <c r="C553" s="218"/>
      <c r="D553" s="219" t="s">
        <v>142</v>
      </c>
      <c r="E553" s="220" t="s">
        <v>1</v>
      </c>
      <c r="F553" s="221" t="s">
        <v>788</v>
      </c>
      <c r="G553" s="218"/>
      <c r="H553" s="220" t="s">
        <v>1</v>
      </c>
      <c r="I553" s="222"/>
      <c r="J553" s="218"/>
      <c r="K553" s="218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142</v>
      </c>
      <c r="AU553" s="227" t="s">
        <v>89</v>
      </c>
      <c r="AV553" s="13" t="s">
        <v>87</v>
      </c>
      <c r="AW553" s="13" t="s">
        <v>34</v>
      </c>
      <c r="AX553" s="13" t="s">
        <v>79</v>
      </c>
      <c r="AY553" s="227" t="s">
        <v>133</v>
      </c>
    </row>
    <row r="554" spans="2:51" s="13" customFormat="1" ht="10.2">
      <c r="B554" s="217"/>
      <c r="C554" s="218"/>
      <c r="D554" s="219" t="s">
        <v>142</v>
      </c>
      <c r="E554" s="220" t="s">
        <v>1</v>
      </c>
      <c r="F554" s="221" t="s">
        <v>789</v>
      </c>
      <c r="G554" s="218"/>
      <c r="H554" s="220" t="s">
        <v>1</v>
      </c>
      <c r="I554" s="222"/>
      <c r="J554" s="218"/>
      <c r="K554" s="218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142</v>
      </c>
      <c r="AU554" s="227" t="s">
        <v>89</v>
      </c>
      <c r="AV554" s="13" t="s">
        <v>87</v>
      </c>
      <c r="AW554" s="13" t="s">
        <v>34</v>
      </c>
      <c r="AX554" s="13" t="s">
        <v>79</v>
      </c>
      <c r="AY554" s="227" t="s">
        <v>133</v>
      </c>
    </row>
    <row r="555" spans="2:51" s="14" customFormat="1" ht="10.2">
      <c r="B555" s="228"/>
      <c r="C555" s="229"/>
      <c r="D555" s="219" t="s">
        <v>142</v>
      </c>
      <c r="E555" s="230" t="s">
        <v>1</v>
      </c>
      <c r="F555" s="231" t="s">
        <v>790</v>
      </c>
      <c r="G555" s="229"/>
      <c r="H555" s="232">
        <v>285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142</v>
      </c>
      <c r="AU555" s="238" t="s">
        <v>89</v>
      </c>
      <c r="AV555" s="14" t="s">
        <v>89</v>
      </c>
      <c r="AW555" s="14" t="s">
        <v>34</v>
      </c>
      <c r="AX555" s="14" t="s">
        <v>87</v>
      </c>
      <c r="AY555" s="238" t="s">
        <v>133</v>
      </c>
    </row>
    <row r="556" spans="1:65" s="2" customFormat="1" ht="16.5" customHeight="1">
      <c r="A556" s="35"/>
      <c r="B556" s="36"/>
      <c r="C556" s="204" t="s">
        <v>791</v>
      </c>
      <c r="D556" s="204" t="s">
        <v>135</v>
      </c>
      <c r="E556" s="205" t="s">
        <v>792</v>
      </c>
      <c r="F556" s="206" t="s">
        <v>793</v>
      </c>
      <c r="G556" s="207" t="s">
        <v>365</v>
      </c>
      <c r="H556" s="208">
        <v>665</v>
      </c>
      <c r="I556" s="209"/>
      <c r="J556" s="210">
        <f>ROUND(I556*H556,2)</f>
        <v>0</v>
      </c>
      <c r="K556" s="206" t="s">
        <v>139</v>
      </c>
      <c r="L556" s="40"/>
      <c r="M556" s="211" t="s">
        <v>1</v>
      </c>
      <c r="N556" s="212" t="s">
        <v>44</v>
      </c>
      <c r="O556" s="72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4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215" t="s">
        <v>140</v>
      </c>
      <c r="AT556" s="215" t="s">
        <v>135</v>
      </c>
      <c r="AU556" s="215" t="s">
        <v>89</v>
      </c>
      <c r="AY556" s="18" t="s">
        <v>133</v>
      </c>
      <c r="BE556" s="216">
        <f>IF(N556="základní",J556,0)</f>
        <v>0</v>
      </c>
      <c r="BF556" s="216">
        <f>IF(N556="snížená",J556,0)</f>
        <v>0</v>
      </c>
      <c r="BG556" s="216">
        <f>IF(N556="zákl. přenesená",J556,0)</f>
        <v>0</v>
      </c>
      <c r="BH556" s="216">
        <f>IF(N556="sníž. přenesená",J556,0)</f>
        <v>0</v>
      </c>
      <c r="BI556" s="216">
        <f>IF(N556="nulová",J556,0)</f>
        <v>0</v>
      </c>
      <c r="BJ556" s="18" t="s">
        <v>87</v>
      </c>
      <c r="BK556" s="216">
        <f>ROUND(I556*H556,2)</f>
        <v>0</v>
      </c>
      <c r="BL556" s="18" t="s">
        <v>140</v>
      </c>
      <c r="BM556" s="215" t="s">
        <v>794</v>
      </c>
    </row>
    <row r="557" spans="2:51" s="13" customFormat="1" ht="10.2">
      <c r="B557" s="217"/>
      <c r="C557" s="218"/>
      <c r="D557" s="219" t="s">
        <v>142</v>
      </c>
      <c r="E557" s="220" t="s">
        <v>1</v>
      </c>
      <c r="F557" s="221" t="s">
        <v>788</v>
      </c>
      <c r="G557" s="218"/>
      <c r="H557" s="220" t="s">
        <v>1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142</v>
      </c>
      <c r="AU557" s="227" t="s">
        <v>89</v>
      </c>
      <c r="AV557" s="13" t="s">
        <v>87</v>
      </c>
      <c r="AW557" s="13" t="s">
        <v>34</v>
      </c>
      <c r="AX557" s="13" t="s">
        <v>79</v>
      </c>
      <c r="AY557" s="227" t="s">
        <v>133</v>
      </c>
    </row>
    <row r="558" spans="2:51" s="13" customFormat="1" ht="10.2">
      <c r="B558" s="217"/>
      <c r="C558" s="218"/>
      <c r="D558" s="219" t="s">
        <v>142</v>
      </c>
      <c r="E558" s="220" t="s">
        <v>1</v>
      </c>
      <c r="F558" s="221" t="s">
        <v>789</v>
      </c>
      <c r="G558" s="218"/>
      <c r="H558" s="220" t="s">
        <v>1</v>
      </c>
      <c r="I558" s="222"/>
      <c r="J558" s="218"/>
      <c r="K558" s="218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142</v>
      </c>
      <c r="AU558" s="227" t="s">
        <v>89</v>
      </c>
      <c r="AV558" s="13" t="s">
        <v>87</v>
      </c>
      <c r="AW558" s="13" t="s">
        <v>34</v>
      </c>
      <c r="AX558" s="13" t="s">
        <v>79</v>
      </c>
      <c r="AY558" s="227" t="s">
        <v>133</v>
      </c>
    </row>
    <row r="559" spans="2:51" s="14" customFormat="1" ht="10.2">
      <c r="B559" s="228"/>
      <c r="C559" s="229"/>
      <c r="D559" s="219" t="s">
        <v>142</v>
      </c>
      <c r="E559" s="230" t="s">
        <v>1</v>
      </c>
      <c r="F559" s="231" t="s">
        <v>795</v>
      </c>
      <c r="G559" s="229"/>
      <c r="H559" s="232">
        <v>665</v>
      </c>
      <c r="I559" s="233"/>
      <c r="J559" s="229"/>
      <c r="K559" s="229"/>
      <c r="L559" s="234"/>
      <c r="M559" s="235"/>
      <c r="N559" s="236"/>
      <c r="O559" s="236"/>
      <c r="P559" s="236"/>
      <c r="Q559" s="236"/>
      <c r="R559" s="236"/>
      <c r="S559" s="236"/>
      <c r="T559" s="237"/>
      <c r="AT559" s="238" t="s">
        <v>142</v>
      </c>
      <c r="AU559" s="238" t="s">
        <v>89</v>
      </c>
      <c r="AV559" s="14" t="s">
        <v>89</v>
      </c>
      <c r="AW559" s="14" t="s">
        <v>34</v>
      </c>
      <c r="AX559" s="14" t="s">
        <v>87</v>
      </c>
      <c r="AY559" s="238" t="s">
        <v>133</v>
      </c>
    </row>
    <row r="560" spans="1:65" s="2" customFormat="1" ht="16.5" customHeight="1">
      <c r="A560" s="35"/>
      <c r="B560" s="36"/>
      <c r="C560" s="204" t="s">
        <v>796</v>
      </c>
      <c r="D560" s="204" t="s">
        <v>135</v>
      </c>
      <c r="E560" s="205" t="s">
        <v>797</v>
      </c>
      <c r="F560" s="206" t="s">
        <v>798</v>
      </c>
      <c r="G560" s="207" t="s">
        <v>365</v>
      </c>
      <c r="H560" s="208">
        <v>950</v>
      </c>
      <c r="I560" s="209"/>
      <c r="J560" s="210">
        <f>ROUND(I560*H560,2)</f>
        <v>0</v>
      </c>
      <c r="K560" s="206" t="s">
        <v>1</v>
      </c>
      <c r="L560" s="40"/>
      <c r="M560" s="211" t="s">
        <v>1</v>
      </c>
      <c r="N560" s="212" t="s">
        <v>44</v>
      </c>
      <c r="O560" s="72"/>
      <c r="P560" s="213">
        <f>O560*H560</f>
        <v>0</v>
      </c>
      <c r="Q560" s="213">
        <v>0.203</v>
      </c>
      <c r="R560" s="213">
        <f>Q560*H560</f>
        <v>192.85000000000002</v>
      </c>
      <c r="S560" s="213">
        <v>0</v>
      </c>
      <c r="T560" s="214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15" t="s">
        <v>140</v>
      </c>
      <c r="AT560" s="215" t="s">
        <v>135</v>
      </c>
      <c r="AU560" s="215" t="s">
        <v>89</v>
      </c>
      <c r="AY560" s="18" t="s">
        <v>133</v>
      </c>
      <c r="BE560" s="216">
        <f>IF(N560="základní",J560,0)</f>
        <v>0</v>
      </c>
      <c r="BF560" s="216">
        <f>IF(N560="snížená",J560,0)</f>
        <v>0</v>
      </c>
      <c r="BG560" s="216">
        <f>IF(N560="zákl. přenesená",J560,0)</f>
        <v>0</v>
      </c>
      <c r="BH560" s="216">
        <f>IF(N560="sníž. přenesená",J560,0)</f>
        <v>0</v>
      </c>
      <c r="BI560" s="216">
        <f>IF(N560="nulová",J560,0)</f>
        <v>0</v>
      </c>
      <c r="BJ560" s="18" t="s">
        <v>87</v>
      </c>
      <c r="BK560" s="216">
        <f>ROUND(I560*H560,2)</f>
        <v>0</v>
      </c>
      <c r="BL560" s="18" t="s">
        <v>140</v>
      </c>
      <c r="BM560" s="215" t="s">
        <v>799</v>
      </c>
    </row>
    <row r="561" spans="2:51" s="13" customFormat="1" ht="10.2">
      <c r="B561" s="217"/>
      <c r="C561" s="218"/>
      <c r="D561" s="219" t="s">
        <v>142</v>
      </c>
      <c r="E561" s="220" t="s">
        <v>1</v>
      </c>
      <c r="F561" s="221" t="s">
        <v>800</v>
      </c>
      <c r="G561" s="218"/>
      <c r="H561" s="220" t="s">
        <v>1</v>
      </c>
      <c r="I561" s="222"/>
      <c r="J561" s="218"/>
      <c r="K561" s="218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142</v>
      </c>
      <c r="AU561" s="227" t="s">
        <v>89</v>
      </c>
      <c r="AV561" s="13" t="s">
        <v>87</v>
      </c>
      <c r="AW561" s="13" t="s">
        <v>34</v>
      </c>
      <c r="AX561" s="13" t="s">
        <v>79</v>
      </c>
      <c r="AY561" s="227" t="s">
        <v>133</v>
      </c>
    </row>
    <row r="562" spans="2:51" s="14" customFormat="1" ht="10.2">
      <c r="B562" s="228"/>
      <c r="C562" s="229"/>
      <c r="D562" s="219" t="s">
        <v>142</v>
      </c>
      <c r="E562" s="230" t="s">
        <v>1</v>
      </c>
      <c r="F562" s="231" t="s">
        <v>801</v>
      </c>
      <c r="G562" s="229"/>
      <c r="H562" s="232">
        <v>950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142</v>
      </c>
      <c r="AU562" s="238" t="s">
        <v>89</v>
      </c>
      <c r="AV562" s="14" t="s">
        <v>89</v>
      </c>
      <c r="AW562" s="14" t="s">
        <v>34</v>
      </c>
      <c r="AX562" s="14" t="s">
        <v>87</v>
      </c>
      <c r="AY562" s="238" t="s">
        <v>133</v>
      </c>
    </row>
    <row r="563" spans="1:65" s="2" customFormat="1" ht="16.5" customHeight="1">
      <c r="A563" s="35"/>
      <c r="B563" s="36"/>
      <c r="C563" s="204" t="s">
        <v>802</v>
      </c>
      <c r="D563" s="204" t="s">
        <v>135</v>
      </c>
      <c r="E563" s="205" t="s">
        <v>803</v>
      </c>
      <c r="F563" s="206" t="s">
        <v>804</v>
      </c>
      <c r="G563" s="207" t="s">
        <v>365</v>
      </c>
      <c r="H563" s="208">
        <v>950</v>
      </c>
      <c r="I563" s="209"/>
      <c r="J563" s="210">
        <f>ROUND(I563*H563,2)</f>
        <v>0</v>
      </c>
      <c r="K563" s="206" t="s">
        <v>139</v>
      </c>
      <c r="L563" s="40"/>
      <c r="M563" s="211" t="s">
        <v>1</v>
      </c>
      <c r="N563" s="212" t="s">
        <v>44</v>
      </c>
      <c r="O563" s="72"/>
      <c r="P563" s="213">
        <f>O563*H563</f>
        <v>0</v>
      </c>
      <c r="Q563" s="213">
        <v>0.00012</v>
      </c>
      <c r="R563" s="213">
        <f>Q563*H563</f>
        <v>0.114</v>
      </c>
      <c r="S563" s="213">
        <v>0</v>
      </c>
      <c r="T563" s="214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15" t="s">
        <v>140</v>
      </c>
      <c r="AT563" s="215" t="s">
        <v>135</v>
      </c>
      <c r="AU563" s="215" t="s">
        <v>89</v>
      </c>
      <c r="AY563" s="18" t="s">
        <v>133</v>
      </c>
      <c r="BE563" s="216">
        <f>IF(N563="základní",J563,0)</f>
        <v>0</v>
      </c>
      <c r="BF563" s="216">
        <f>IF(N563="snížená",J563,0)</f>
        <v>0</v>
      </c>
      <c r="BG563" s="216">
        <f>IF(N563="zákl. přenesená",J563,0)</f>
        <v>0</v>
      </c>
      <c r="BH563" s="216">
        <f>IF(N563="sníž. přenesená",J563,0)</f>
        <v>0</v>
      </c>
      <c r="BI563" s="216">
        <f>IF(N563="nulová",J563,0)</f>
        <v>0</v>
      </c>
      <c r="BJ563" s="18" t="s">
        <v>87</v>
      </c>
      <c r="BK563" s="216">
        <f>ROUND(I563*H563,2)</f>
        <v>0</v>
      </c>
      <c r="BL563" s="18" t="s">
        <v>140</v>
      </c>
      <c r="BM563" s="215" t="s">
        <v>805</v>
      </c>
    </row>
    <row r="564" spans="1:65" s="2" customFormat="1" ht="16.5" customHeight="1">
      <c r="A564" s="35"/>
      <c r="B564" s="36"/>
      <c r="C564" s="204" t="s">
        <v>806</v>
      </c>
      <c r="D564" s="204" t="s">
        <v>135</v>
      </c>
      <c r="E564" s="205" t="s">
        <v>807</v>
      </c>
      <c r="F564" s="206" t="s">
        <v>808</v>
      </c>
      <c r="G564" s="207" t="s">
        <v>138</v>
      </c>
      <c r="H564" s="208">
        <v>200</v>
      </c>
      <c r="I564" s="209"/>
      <c r="J564" s="210">
        <f>ROUND(I564*H564,2)</f>
        <v>0</v>
      </c>
      <c r="K564" s="206" t="s">
        <v>139</v>
      </c>
      <c r="L564" s="40"/>
      <c r="M564" s="211" t="s">
        <v>1</v>
      </c>
      <c r="N564" s="212" t="s">
        <v>44</v>
      </c>
      <c r="O564" s="72"/>
      <c r="P564" s="213">
        <f>O564*H564</f>
        <v>0</v>
      </c>
      <c r="Q564" s="213">
        <v>0</v>
      </c>
      <c r="R564" s="213">
        <f>Q564*H564</f>
        <v>0</v>
      </c>
      <c r="S564" s="213">
        <v>0</v>
      </c>
      <c r="T564" s="214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15" t="s">
        <v>140</v>
      </c>
      <c r="AT564" s="215" t="s">
        <v>135</v>
      </c>
      <c r="AU564" s="215" t="s">
        <v>89</v>
      </c>
      <c r="AY564" s="18" t="s">
        <v>133</v>
      </c>
      <c r="BE564" s="216">
        <f>IF(N564="základní",J564,0)</f>
        <v>0</v>
      </c>
      <c r="BF564" s="216">
        <f>IF(N564="snížená",J564,0)</f>
        <v>0</v>
      </c>
      <c r="BG564" s="216">
        <f>IF(N564="zákl. přenesená",J564,0)</f>
        <v>0</v>
      </c>
      <c r="BH564" s="216">
        <f>IF(N564="sníž. přenesená",J564,0)</f>
        <v>0</v>
      </c>
      <c r="BI564" s="216">
        <f>IF(N564="nulová",J564,0)</f>
        <v>0</v>
      </c>
      <c r="BJ564" s="18" t="s">
        <v>87</v>
      </c>
      <c r="BK564" s="216">
        <f>ROUND(I564*H564,2)</f>
        <v>0</v>
      </c>
      <c r="BL564" s="18" t="s">
        <v>140</v>
      </c>
      <c r="BM564" s="215" t="s">
        <v>809</v>
      </c>
    </row>
    <row r="565" spans="2:51" s="13" customFormat="1" ht="10.2">
      <c r="B565" s="217"/>
      <c r="C565" s="218"/>
      <c r="D565" s="219" t="s">
        <v>142</v>
      </c>
      <c r="E565" s="220" t="s">
        <v>1</v>
      </c>
      <c r="F565" s="221" t="s">
        <v>810</v>
      </c>
      <c r="G565" s="218"/>
      <c r="H565" s="220" t="s">
        <v>1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142</v>
      </c>
      <c r="AU565" s="227" t="s">
        <v>89</v>
      </c>
      <c r="AV565" s="13" t="s">
        <v>87</v>
      </c>
      <c r="AW565" s="13" t="s">
        <v>34</v>
      </c>
      <c r="AX565" s="13" t="s">
        <v>79</v>
      </c>
      <c r="AY565" s="227" t="s">
        <v>133</v>
      </c>
    </row>
    <row r="566" spans="2:51" s="13" customFormat="1" ht="10.2">
      <c r="B566" s="217"/>
      <c r="C566" s="218"/>
      <c r="D566" s="219" t="s">
        <v>142</v>
      </c>
      <c r="E566" s="220" t="s">
        <v>1</v>
      </c>
      <c r="F566" s="221" t="s">
        <v>811</v>
      </c>
      <c r="G566" s="218"/>
      <c r="H566" s="220" t="s">
        <v>1</v>
      </c>
      <c r="I566" s="222"/>
      <c r="J566" s="218"/>
      <c r="K566" s="218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142</v>
      </c>
      <c r="AU566" s="227" t="s">
        <v>89</v>
      </c>
      <c r="AV566" s="13" t="s">
        <v>87</v>
      </c>
      <c r="AW566" s="13" t="s">
        <v>34</v>
      </c>
      <c r="AX566" s="13" t="s">
        <v>79</v>
      </c>
      <c r="AY566" s="227" t="s">
        <v>133</v>
      </c>
    </row>
    <row r="567" spans="2:51" s="14" customFormat="1" ht="10.2">
      <c r="B567" s="228"/>
      <c r="C567" s="229"/>
      <c r="D567" s="219" t="s">
        <v>142</v>
      </c>
      <c r="E567" s="230" t="s">
        <v>1</v>
      </c>
      <c r="F567" s="231" t="s">
        <v>812</v>
      </c>
      <c r="G567" s="229"/>
      <c r="H567" s="232">
        <v>342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142</v>
      </c>
      <c r="AU567" s="238" t="s">
        <v>89</v>
      </c>
      <c r="AV567" s="14" t="s">
        <v>89</v>
      </c>
      <c r="AW567" s="14" t="s">
        <v>34</v>
      </c>
      <c r="AX567" s="14" t="s">
        <v>79</v>
      </c>
      <c r="AY567" s="238" t="s">
        <v>133</v>
      </c>
    </row>
    <row r="568" spans="2:51" s="13" customFormat="1" ht="10.2">
      <c r="B568" s="217"/>
      <c r="C568" s="218"/>
      <c r="D568" s="219" t="s">
        <v>142</v>
      </c>
      <c r="E568" s="220" t="s">
        <v>1</v>
      </c>
      <c r="F568" s="221" t="s">
        <v>813</v>
      </c>
      <c r="G568" s="218"/>
      <c r="H568" s="220" t="s">
        <v>1</v>
      </c>
      <c r="I568" s="222"/>
      <c r="J568" s="218"/>
      <c r="K568" s="218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142</v>
      </c>
      <c r="AU568" s="227" t="s">
        <v>89</v>
      </c>
      <c r="AV568" s="13" t="s">
        <v>87</v>
      </c>
      <c r="AW568" s="13" t="s">
        <v>34</v>
      </c>
      <c r="AX568" s="13" t="s">
        <v>79</v>
      </c>
      <c r="AY568" s="227" t="s">
        <v>133</v>
      </c>
    </row>
    <row r="569" spans="2:51" s="14" customFormat="1" ht="10.2">
      <c r="B569" s="228"/>
      <c r="C569" s="229"/>
      <c r="D569" s="219" t="s">
        <v>142</v>
      </c>
      <c r="E569" s="230" t="s">
        <v>1</v>
      </c>
      <c r="F569" s="231" t="s">
        <v>814</v>
      </c>
      <c r="G569" s="229"/>
      <c r="H569" s="232">
        <v>-142.5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142</v>
      </c>
      <c r="AU569" s="238" t="s">
        <v>89</v>
      </c>
      <c r="AV569" s="14" t="s">
        <v>89</v>
      </c>
      <c r="AW569" s="14" t="s">
        <v>34</v>
      </c>
      <c r="AX569" s="14" t="s">
        <v>79</v>
      </c>
      <c r="AY569" s="238" t="s">
        <v>133</v>
      </c>
    </row>
    <row r="570" spans="2:51" s="14" customFormat="1" ht="10.2">
      <c r="B570" s="228"/>
      <c r="C570" s="229"/>
      <c r="D570" s="219" t="s">
        <v>142</v>
      </c>
      <c r="E570" s="230" t="s">
        <v>1</v>
      </c>
      <c r="F570" s="231" t="s">
        <v>815</v>
      </c>
      <c r="G570" s="229"/>
      <c r="H570" s="232">
        <v>0.5</v>
      </c>
      <c r="I570" s="233"/>
      <c r="J570" s="229"/>
      <c r="K570" s="229"/>
      <c r="L570" s="234"/>
      <c r="M570" s="235"/>
      <c r="N570" s="236"/>
      <c r="O570" s="236"/>
      <c r="P570" s="236"/>
      <c r="Q570" s="236"/>
      <c r="R570" s="236"/>
      <c r="S570" s="236"/>
      <c r="T570" s="237"/>
      <c r="AT570" s="238" t="s">
        <v>142</v>
      </c>
      <c r="AU570" s="238" t="s">
        <v>89</v>
      </c>
      <c r="AV570" s="14" t="s">
        <v>89</v>
      </c>
      <c r="AW570" s="14" t="s">
        <v>34</v>
      </c>
      <c r="AX570" s="14" t="s">
        <v>79</v>
      </c>
      <c r="AY570" s="238" t="s">
        <v>133</v>
      </c>
    </row>
    <row r="571" spans="2:51" s="15" customFormat="1" ht="10.2">
      <c r="B571" s="239"/>
      <c r="C571" s="240"/>
      <c r="D571" s="219" t="s">
        <v>142</v>
      </c>
      <c r="E571" s="241" t="s">
        <v>1</v>
      </c>
      <c r="F571" s="242" t="s">
        <v>148</v>
      </c>
      <c r="G571" s="240"/>
      <c r="H571" s="243">
        <v>200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AT571" s="249" t="s">
        <v>142</v>
      </c>
      <c r="AU571" s="249" t="s">
        <v>89</v>
      </c>
      <c r="AV571" s="15" t="s">
        <v>140</v>
      </c>
      <c r="AW571" s="15" t="s">
        <v>34</v>
      </c>
      <c r="AX571" s="15" t="s">
        <v>87</v>
      </c>
      <c r="AY571" s="249" t="s">
        <v>133</v>
      </c>
    </row>
    <row r="572" spans="1:65" s="2" customFormat="1" ht="16.5" customHeight="1">
      <c r="A572" s="35"/>
      <c r="B572" s="36"/>
      <c r="C572" s="250" t="s">
        <v>816</v>
      </c>
      <c r="D572" s="250" t="s">
        <v>203</v>
      </c>
      <c r="E572" s="251" t="s">
        <v>263</v>
      </c>
      <c r="F572" s="252" t="s">
        <v>264</v>
      </c>
      <c r="G572" s="253" t="s">
        <v>206</v>
      </c>
      <c r="H572" s="254">
        <v>400</v>
      </c>
      <c r="I572" s="255"/>
      <c r="J572" s="256">
        <f>ROUND(I572*H572,2)</f>
        <v>0</v>
      </c>
      <c r="K572" s="252" t="s">
        <v>139</v>
      </c>
      <c r="L572" s="257"/>
      <c r="M572" s="258" t="s">
        <v>1</v>
      </c>
      <c r="N572" s="259" t="s">
        <v>44</v>
      </c>
      <c r="O572" s="72"/>
      <c r="P572" s="213">
        <f>O572*H572</f>
        <v>0</v>
      </c>
      <c r="Q572" s="213">
        <v>0</v>
      </c>
      <c r="R572" s="213">
        <f>Q572*H572</f>
        <v>0</v>
      </c>
      <c r="S572" s="213">
        <v>0</v>
      </c>
      <c r="T572" s="214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5" t="s">
        <v>186</v>
      </c>
      <c r="AT572" s="215" t="s">
        <v>203</v>
      </c>
      <c r="AU572" s="215" t="s">
        <v>89</v>
      </c>
      <c r="AY572" s="18" t="s">
        <v>133</v>
      </c>
      <c r="BE572" s="216">
        <f>IF(N572="základní",J572,0)</f>
        <v>0</v>
      </c>
      <c r="BF572" s="216">
        <f>IF(N572="snížená",J572,0)</f>
        <v>0</v>
      </c>
      <c r="BG572" s="216">
        <f>IF(N572="zákl. přenesená",J572,0)</f>
        <v>0</v>
      </c>
      <c r="BH572" s="216">
        <f>IF(N572="sníž. přenesená",J572,0)</f>
        <v>0</v>
      </c>
      <c r="BI572" s="216">
        <f>IF(N572="nulová",J572,0)</f>
        <v>0</v>
      </c>
      <c r="BJ572" s="18" t="s">
        <v>87</v>
      </c>
      <c r="BK572" s="216">
        <f>ROUND(I572*H572,2)</f>
        <v>0</v>
      </c>
      <c r="BL572" s="18" t="s">
        <v>140</v>
      </c>
      <c r="BM572" s="215" t="s">
        <v>817</v>
      </c>
    </row>
    <row r="573" spans="2:51" s="13" customFormat="1" ht="10.2">
      <c r="B573" s="217"/>
      <c r="C573" s="218"/>
      <c r="D573" s="219" t="s">
        <v>142</v>
      </c>
      <c r="E573" s="220" t="s">
        <v>1</v>
      </c>
      <c r="F573" s="221" t="s">
        <v>266</v>
      </c>
      <c r="G573" s="218"/>
      <c r="H573" s="220" t="s">
        <v>1</v>
      </c>
      <c r="I573" s="222"/>
      <c r="J573" s="218"/>
      <c r="K573" s="218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142</v>
      </c>
      <c r="AU573" s="227" t="s">
        <v>89</v>
      </c>
      <c r="AV573" s="13" t="s">
        <v>87</v>
      </c>
      <c r="AW573" s="13" t="s">
        <v>34</v>
      </c>
      <c r="AX573" s="13" t="s">
        <v>79</v>
      </c>
      <c r="AY573" s="227" t="s">
        <v>133</v>
      </c>
    </row>
    <row r="574" spans="2:51" s="13" customFormat="1" ht="10.2">
      <c r="B574" s="217"/>
      <c r="C574" s="218"/>
      <c r="D574" s="219" t="s">
        <v>142</v>
      </c>
      <c r="E574" s="220" t="s">
        <v>1</v>
      </c>
      <c r="F574" s="221" t="s">
        <v>818</v>
      </c>
      <c r="G574" s="218"/>
      <c r="H574" s="220" t="s">
        <v>1</v>
      </c>
      <c r="I574" s="222"/>
      <c r="J574" s="218"/>
      <c r="K574" s="218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142</v>
      </c>
      <c r="AU574" s="227" t="s">
        <v>89</v>
      </c>
      <c r="AV574" s="13" t="s">
        <v>87</v>
      </c>
      <c r="AW574" s="13" t="s">
        <v>34</v>
      </c>
      <c r="AX574" s="13" t="s">
        <v>79</v>
      </c>
      <c r="AY574" s="227" t="s">
        <v>133</v>
      </c>
    </row>
    <row r="575" spans="2:51" s="14" customFormat="1" ht="10.2">
      <c r="B575" s="228"/>
      <c r="C575" s="229"/>
      <c r="D575" s="219" t="s">
        <v>142</v>
      </c>
      <c r="E575" s="230" t="s">
        <v>1</v>
      </c>
      <c r="F575" s="231" t="s">
        <v>819</v>
      </c>
      <c r="G575" s="229"/>
      <c r="H575" s="232">
        <v>400</v>
      </c>
      <c r="I575" s="233"/>
      <c r="J575" s="229"/>
      <c r="K575" s="229"/>
      <c r="L575" s="234"/>
      <c r="M575" s="235"/>
      <c r="N575" s="236"/>
      <c r="O575" s="236"/>
      <c r="P575" s="236"/>
      <c r="Q575" s="236"/>
      <c r="R575" s="236"/>
      <c r="S575" s="236"/>
      <c r="T575" s="237"/>
      <c r="AT575" s="238" t="s">
        <v>142</v>
      </c>
      <c r="AU575" s="238" t="s">
        <v>89</v>
      </c>
      <c r="AV575" s="14" t="s">
        <v>89</v>
      </c>
      <c r="AW575" s="14" t="s">
        <v>34</v>
      </c>
      <c r="AX575" s="14" t="s">
        <v>87</v>
      </c>
      <c r="AY575" s="238" t="s">
        <v>133</v>
      </c>
    </row>
    <row r="576" spans="1:65" s="2" customFormat="1" ht="16.5" customHeight="1">
      <c r="A576" s="35"/>
      <c r="B576" s="36"/>
      <c r="C576" s="204" t="s">
        <v>820</v>
      </c>
      <c r="D576" s="204" t="s">
        <v>135</v>
      </c>
      <c r="E576" s="205" t="s">
        <v>821</v>
      </c>
      <c r="F576" s="206" t="s">
        <v>822</v>
      </c>
      <c r="G576" s="207" t="s">
        <v>365</v>
      </c>
      <c r="H576" s="208">
        <v>950</v>
      </c>
      <c r="I576" s="209"/>
      <c r="J576" s="210">
        <f>ROUND(I576*H576,2)</f>
        <v>0</v>
      </c>
      <c r="K576" s="206" t="s">
        <v>1</v>
      </c>
      <c r="L576" s="40"/>
      <c r="M576" s="211" t="s">
        <v>1</v>
      </c>
      <c r="N576" s="212" t="s">
        <v>44</v>
      </c>
      <c r="O576" s="72"/>
      <c r="P576" s="213">
        <f>O576*H576</f>
        <v>0</v>
      </c>
      <c r="Q576" s="213">
        <v>0</v>
      </c>
      <c r="R576" s="213">
        <f>Q576*H576</f>
        <v>0</v>
      </c>
      <c r="S576" s="213">
        <v>0</v>
      </c>
      <c r="T576" s="21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215" t="s">
        <v>140</v>
      </c>
      <c r="AT576" s="215" t="s">
        <v>135</v>
      </c>
      <c r="AU576" s="215" t="s">
        <v>89</v>
      </c>
      <c r="AY576" s="18" t="s">
        <v>133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8" t="s">
        <v>87</v>
      </c>
      <c r="BK576" s="216">
        <f>ROUND(I576*H576,2)</f>
        <v>0</v>
      </c>
      <c r="BL576" s="18" t="s">
        <v>140</v>
      </c>
      <c r="BM576" s="215" t="s">
        <v>823</v>
      </c>
    </row>
    <row r="577" spans="1:65" s="2" customFormat="1" ht="16.5" customHeight="1">
      <c r="A577" s="35"/>
      <c r="B577" s="36"/>
      <c r="C577" s="250" t="s">
        <v>824</v>
      </c>
      <c r="D577" s="250" t="s">
        <v>203</v>
      </c>
      <c r="E577" s="251" t="s">
        <v>825</v>
      </c>
      <c r="F577" s="252" t="s">
        <v>826</v>
      </c>
      <c r="G577" s="253" t="s">
        <v>365</v>
      </c>
      <c r="H577" s="254">
        <v>965</v>
      </c>
      <c r="I577" s="255"/>
      <c r="J577" s="256">
        <f>ROUND(I577*H577,2)</f>
        <v>0</v>
      </c>
      <c r="K577" s="252" t="s">
        <v>1</v>
      </c>
      <c r="L577" s="257"/>
      <c r="M577" s="258" t="s">
        <v>1</v>
      </c>
      <c r="N577" s="259" t="s">
        <v>44</v>
      </c>
      <c r="O577" s="72"/>
      <c r="P577" s="213">
        <f>O577*H577</f>
        <v>0</v>
      </c>
      <c r="Q577" s="213">
        <v>0.0004</v>
      </c>
      <c r="R577" s="213">
        <f>Q577*H577</f>
        <v>0.386</v>
      </c>
      <c r="S577" s="213">
        <v>0</v>
      </c>
      <c r="T577" s="214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215" t="s">
        <v>186</v>
      </c>
      <c r="AT577" s="215" t="s">
        <v>203</v>
      </c>
      <c r="AU577" s="215" t="s">
        <v>89</v>
      </c>
      <c r="AY577" s="18" t="s">
        <v>133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8" t="s">
        <v>87</v>
      </c>
      <c r="BK577" s="216">
        <f>ROUND(I577*H577,2)</f>
        <v>0</v>
      </c>
      <c r="BL577" s="18" t="s">
        <v>140</v>
      </c>
      <c r="BM577" s="215" t="s">
        <v>827</v>
      </c>
    </row>
    <row r="578" spans="2:51" s="13" customFormat="1" ht="10.2">
      <c r="B578" s="217"/>
      <c r="C578" s="218"/>
      <c r="D578" s="219" t="s">
        <v>142</v>
      </c>
      <c r="E578" s="220" t="s">
        <v>1</v>
      </c>
      <c r="F578" s="221" t="s">
        <v>828</v>
      </c>
      <c r="G578" s="218"/>
      <c r="H578" s="220" t="s">
        <v>1</v>
      </c>
      <c r="I578" s="222"/>
      <c r="J578" s="218"/>
      <c r="K578" s="218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142</v>
      </c>
      <c r="AU578" s="227" t="s">
        <v>89</v>
      </c>
      <c r="AV578" s="13" t="s">
        <v>87</v>
      </c>
      <c r="AW578" s="13" t="s">
        <v>34</v>
      </c>
      <c r="AX578" s="13" t="s">
        <v>79</v>
      </c>
      <c r="AY578" s="227" t="s">
        <v>133</v>
      </c>
    </row>
    <row r="579" spans="2:51" s="13" customFormat="1" ht="10.2">
      <c r="B579" s="217"/>
      <c r="C579" s="218"/>
      <c r="D579" s="219" t="s">
        <v>142</v>
      </c>
      <c r="E579" s="220" t="s">
        <v>1</v>
      </c>
      <c r="F579" s="221" t="s">
        <v>829</v>
      </c>
      <c r="G579" s="218"/>
      <c r="H579" s="220" t="s">
        <v>1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142</v>
      </c>
      <c r="AU579" s="227" t="s">
        <v>89</v>
      </c>
      <c r="AV579" s="13" t="s">
        <v>87</v>
      </c>
      <c r="AW579" s="13" t="s">
        <v>34</v>
      </c>
      <c r="AX579" s="13" t="s">
        <v>79</v>
      </c>
      <c r="AY579" s="227" t="s">
        <v>133</v>
      </c>
    </row>
    <row r="580" spans="2:51" s="14" customFormat="1" ht="10.2">
      <c r="B580" s="228"/>
      <c r="C580" s="229"/>
      <c r="D580" s="219" t="s">
        <v>142</v>
      </c>
      <c r="E580" s="230" t="s">
        <v>1</v>
      </c>
      <c r="F580" s="231" t="s">
        <v>830</v>
      </c>
      <c r="G580" s="229"/>
      <c r="H580" s="232">
        <v>965</v>
      </c>
      <c r="I580" s="233"/>
      <c r="J580" s="229"/>
      <c r="K580" s="229"/>
      <c r="L580" s="234"/>
      <c r="M580" s="271"/>
      <c r="N580" s="272"/>
      <c r="O580" s="272"/>
      <c r="P580" s="272"/>
      <c r="Q580" s="272"/>
      <c r="R580" s="272"/>
      <c r="S580" s="272"/>
      <c r="T580" s="273"/>
      <c r="AT580" s="238" t="s">
        <v>142</v>
      </c>
      <c r="AU580" s="238" t="s">
        <v>89</v>
      </c>
      <c r="AV580" s="14" t="s">
        <v>89</v>
      </c>
      <c r="AW580" s="14" t="s">
        <v>34</v>
      </c>
      <c r="AX580" s="14" t="s">
        <v>87</v>
      </c>
      <c r="AY580" s="238" t="s">
        <v>133</v>
      </c>
    </row>
    <row r="581" spans="1:31" s="2" customFormat="1" ht="6.9" customHeight="1">
      <c r="A581" s="35"/>
      <c r="B581" s="55"/>
      <c r="C581" s="56"/>
      <c r="D581" s="56"/>
      <c r="E581" s="56"/>
      <c r="F581" s="56"/>
      <c r="G581" s="56"/>
      <c r="H581" s="56"/>
      <c r="I581" s="153"/>
      <c r="J581" s="56"/>
      <c r="K581" s="56"/>
      <c r="L581" s="40"/>
      <c r="M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</row>
  </sheetData>
  <sheetProtection algorithmName="SHA-512" hashValue="E5tDfELUkvOutHHgzjW+mlfcLz8CvnHG6ujB3BguJckqfinXvw1nqbZL93y6+5Fk/rn/Xbdsor7R+lg35g6a6w==" saltValue="1Ia3NWXL78OOhV/kYLjcWjykF6O+mxP69BXsaxP+TzP5VYxxwdBcPqXv+uXngjQMXqNbD5sI4sMJO5LxPRpbIg==" spinCount="100000" sheet="1" objects="1" scenarios="1" formatColumns="0" formatRows="0" autoFilter="0"/>
  <autoFilter ref="C132:K58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92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0" t="str">
        <f>'Rekapitulace stavby'!K6</f>
        <v>K1701 Stavební úpravy komunikací okrsků ul.Vančurova.Seifertova,Máchova,J.Hory v Litvínově - 1.etapa</v>
      </c>
      <c r="F7" s="321"/>
      <c r="G7" s="321"/>
      <c r="H7" s="321"/>
      <c r="I7" s="109"/>
      <c r="L7" s="21"/>
    </row>
    <row r="8" spans="1:31" s="2" customFormat="1" ht="12" customHeight="1">
      <c r="A8" s="35"/>
      <c r="B8" s="40"/>
      <c r="C8" s="35"/>
      <c r="D8" s="115" t="s">
        <v>94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831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832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22. 11. 2019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28</v>
      </c>
      <c r="F15" s="35"/>
      <c r="G15" s="35"/>
      <c r="H15" s="35"/>
      <c r="I15" s="118" t="s">
        <v>29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30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29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32</v>
      </c>
      <c r="E20" s="35"/>
      <c r="F20" s="35"/>
      <c r="G20" s="35"/>
      <c r="H20" s="35"/>
      <c r="I20" s="118" t="s">
        <v>27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29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27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29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43</v>
      </c>
      <c r="E33" s="115" t="s">
        <v>44</v>
      </c>
      <c r="F33" s="131">
        <f>ROUND((SUM(BE117:BE143)),2)</f>
        <v>0</v>
      </c>
      <c r="G33" s="35"/>
      <c r="H33" s="35"/>
      <c r="I33" s="132">
        <v>0.21</v>
      </c>
      <c r="J33" s="131">
        <f>ROUND(((SUM(BE117:BE143))*I33),2)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45</v>
      </c>
      <c r="F34" s="131">
        <f>ROUND((SUM(BF117:BF143)),2)</f>
        <v>0</v>
      </c>
      <c r="G34" s="35"/>
      <c r="H34" s="35"/>
      <c r="I34" s="132">
        <v>0.15</v>
      </c>
      <c r="J34" s="131">
        <f>ROUND(((SUM(BF117:BF143))*I34),2)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46</v>
      </c>
      <c r="F35" s="131">
        <f>ROUND((SUM(BG117:BG143)),2)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47</v>
      </c>
      <c r="F36" s="131">
        <f>ROUND((SUM(BH117:BH143)),2)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48</v>
      </c>
      <c r="F37" s="131">
        <f>ROUND((SUM(BI117:BI143)),2)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96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K1701 Stavební úpravy komunikací okrsků ul.Vančurova.Seifertova,Máchova,J.Hory v Litvínově - 1.etapa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8" t="str">
        <f>E9</f>
        <v>Ba - VRN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22</v>
      </c>
      <c r="D89" s="37"/>
      <c r="E89" s="37"/>
      <c r="F89" s="28" t="str">
        <f>F12</f>
        <v>Litvínov</v>
      </c>
      <c r="G89" s="37"/>
      <c r="H89" s="37"/>
      <c r="I89" s="118" t="s">
        <v>24</v>
      </c>
      <c r="J89" s="67" t="str">
        <f>IF(J12="","",J12)</f>
        <v>22. 11. 2019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54.45" customHeight="1">
      <c r="A91" s="35"/>
      <c r="B91" s="36"/>
      <c r="C91" s="30" t="s">
        <v>26</v>
      </c>
      <c r="D91" s="37"/>
      <c r="E91" s="37"/>
      <c r="F91" s="28" t="str">
        <f>E15</f>
        <v>Město Litvínov</v>
      </c>
      <c r="G91" s="37"/>
      <c r="H91" s="37"/>
      <c r="I91" s="118" t="s">
        <v>32</v>
      </c>
      <c r="J91" s="33" t="str">
        <f>E21</f>
        <v>BPO spol. s r.o.,Lidická 1239,36317 OSTROV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97</v>
      </c>
      <c r="D94" s="158"/>
      <c r="E94" s="158"/>
      <c r="F94" s="158"/>
      <c r="G94" s="158"/>
      <c r="H94" s="158"/>
      <c r="I94" s="159"/>
      <c r="J94" s="160" t="s">
        <v>98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99</v>
      </c>
      <c r="D96" s="37"/>
      <c r="E96" s="37"/>
      <c r="F96" s="37"/>
      <c r="G96" s="37"/>
      <c r="H96" s="37"/>
      <c r="I96" s="116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100</v>
      </c>
    </row>
    <row r="97" spans="2:12" s="9" customFormat="1" ht="24.9" customHeight="1">
      <c r="B97" s="162"/>
      <c r="C97" s="163"/>
      <c r="D97" s="164" t="s">
        <v>833</v>
      </c>
      <c r="E97" s="165"/>
      <c r="F97" s="165"/>
      <c r="G97" s="165"/>
      <c r="H97" s="165"/>
      <c r="I97" s="166"/>
      <c r="J97" s="167">
        <f>J118</f>
        <v>0</v>
      </c>
      <c r="K97" s="163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" customHeight="1">
      <c r="A99" s="35"/>
      <c r="B99" s="55"/>
      <c r="C99" s="56"/>
      <c r="D99" s="56"/>
      <c r="E99" s="56"/>
      <c r="F99" s="56"/>
      <c r="G99" s="56"/>
      <c r="H99" s="56"/>
      <c r="I99" s="153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" customHeight="1">
      <c r="A103" s="35"/>
      <c r="B103" s="57"/>
      <c r="C103" s="58"/>
      <c r="D103" s="58"/>
      <c r="E103" s="58"/>
      <c r="F103" s="58"/>
      <c r="G103" s="58"/>
      <c r="H103" s="58"/>
      <c r="I103" s="156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" customHeight="1">
      <c r="A104" s="35"/>
      <c r="B104" s="36"/>
      <c r="C104" s="24" t="s">
        <v>118</v>
      </c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7" t="str">
        <f>E7</f>
        <v>K1701 Stavební úpravy komunikací okrsků ul.Vančurova.Seifertova,Máchova,J.Hory v Litvínově - 1.etapa</v>
      </c>
      <c r="F107" s="328"/>
      <c r="G107" s="328"/>
      <c r="H107" s="328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94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98" t="str">
        <f>E9</f>
        <v>Ba - VRN</v>
      </c>
      <c r="F109" s="329"/>
      <c r="G109" s="329"/>
      <c r="H109" s="329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22</v>
      </c>
      <c r="D111" s="37"/>
      <c r="E111" s="37"/>
      <c r="F111" s="28" t="str">
        <f>F12</f>
        <v>Litvínov</v>
      </c>
      <c r="G111" s="37"/>
      <c r="H111" s="37"/>
      <c r="I111" s="118" t="s">
        <v>24</v>
      </c>
      <c r="J111" s="67" t="str">
        <f>IF(J12="","",J12)</f>
        <v>22. 11. 2019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54.45" customHeight="1">
      <c r="A113" s="35"/>
      <c r="B113" s="36"/>
      <c r="C113" s="30" t="s">
        <v>26</v>
      </c>
      <c r="D113" s="37"/>
      <c r="E113" s="37"/>
      <c r="F113" s="28" t="str">
        <f>E15</f>
        <v>Město Litvínov</v>
      </c>
      <c r="G113" s="37"/>
      <c r="H113" s="37"/>
      <c r="I113" s="118" t="s">
        <v>32</v>
      </c>
      <c r="J113" s="33" t="str">
        <f>E21</f>
        <v>BPO spol. s r.o.,Lidická 1239,36317 OSTROV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118" t="s">
        <v>35</v>
      </c>
      <c r="J114" s="33" t="str">
        <f>E24</f>
        <v>Tomanová Ing.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76"/>
      <c r="B116" s="177"/>
      <c r="C116" s="178" t="s">
        <v>119</v>
      </c>
      <c r="D116" s="179" t="s">
        <v>64</v>
      </c>
      <c r="E116" s="179" t="s">
        <v>60</v>
      </c>
      <c r="F116" s="179" t="s">
        <v>61</v>
      </c>
      <c r="G116" s="179" t="s">
        <v>120</v>
      </c>
      <c r="H116" s="179" t="s">
        <v>121</v>
      </c>
      <c r="I116" s="180" t="s">
        <v>122</v>
      </c>
      <c r="J116" s="179" t="s">
        <v>98</v>
      </c>
      <c r="K116" s="181" t="s">
        <v>123</v>
      </c>
      <c r="L116" s="182"/>
      <c r="M116" s="76" t="s">
        <v>1</v>
      </c>
      <c r="N116" s="77" t="s">
        <v>43</v>
      </c>
      <c r="O116" s="77" t="s">
        <v>124</v>
      </c>
      <c r="P116" s="77" t="s">
        <v>125</v>
      </c>
      <c r="Q116" s="77" t="s">
        <v>126</v>
      </c>
      <c r="R116" s="77" t="s">
        <v>127</v>
      </c>
      <c r="S116" s="77" t="s">
        <v>128</v>
      </c>
      <c r="T116" s="78" t="s">
        <v>129</v>
      </c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63" s="2" customFormat="1" ht="22.8" customHeight="1">
      <c r="A117" s="35"/>
      <c r="B117" s="36"/>
      <c r="C117" s="83" t="s">
        <v>130</v>
      </c>
      <c r="D117" s="37"/>
      <c r="E117" s="37"/>
      <c r="F117" s="37"/>
      <c r="G117" s="37"/>
      <c r="H117" s="37"/>
      <c r="I117" s="116"/>
      <c r="J117" s="183">
        <f>BK117</f>
        <v>0</v>
      </c>
      <c r="K117" s="37"/>
      <c r="L117" s="40"/>
      <c r="M117" s="79"/>
      <c r="N117" s="184"/>
      <c r="O117" s="80"/>
      <c r="P117" s="185">
        <f>P118</f>
        <v>0</v>
      </c>
      <c r="Q117" s="80"/>
      <c r="R117" s="185">
        <f>R118</f>
        <v>0</v>
      </c>
      <c r="S117" s="80"/>
      <c r="T117" s="186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78</v>
      </c>
      <c r="AU117" s="18" t="s">
        <v>100</v>
      </c>
      <c r="BK117" s="187">
        <f>BK118</f>
        <v>0</v>
      </c>
    </row>
    <row r="118" spans="2:63" s="12" customFormat="1" ht="25.95" customHeight="1">
      <c r="B118" s="188"/>
      <c r="C118" s="189"/>
      <c r="D118" s="190" t="s">
        <v>78</v>
      </c>
      <c r="E118" s="191" t="s">
        <v>91</v>
      </c>
      <c r="F118" s="191" t="s">
        <v>834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SUM(P119:P143)</f>
        <v>0</v>
      </c>
      <c r="Q118" s="196"/>
      <c r="R118" s="197">
        <f>SUM(R119:R143)</f>
        <v>0</v>
      </c>
      <c r="S118" s="196"/>
      <c r="T118" s="198">
        <f>SUM(T119:T143)</f>
        <v>0</v>
      </c>
      <c r="AR118" s="199" t="s">
        <v>167</v>
      </c>
      <c r="AT118" s="200" t="s">
        <v>78</v>
      </c>
      <c r="AU118" s="200" t="s">
        <v>79</v>
      </c>
      <c r="AY118" s="199" t="s">
        <v>133</v>
      </c>
      <c r="BK118" s="201">
        <f>SUM(BK119:BK143)</f>
        <v>0</v>
      </c>
    </row>
    <row r="119" spans="1:65" s="2" customFormat="1" ht="16.5" customHeight="1">
      <c r="A119" s="35"/>
      <c r="B119" s="36"/>
      <c r="C119" s="204" t="s">
        <v>87</v>
      </c>
      <c r="D119" s="204" t="s">
        <v>135</v>
      </c>
      <c r="E119" s="205" t="s">
        <v>835</v>
      </c>
      <c r="F119" s="206" t="s">
        <v>836</v>
      </c>
      <c r="G119" s="207" t="s">
        <v>837</v>
      </c>
      <c r="H119" s="208">
        <v>1</v>
      </c>
      <c r="I119" s="209"/>
      <c r="J119" s="210">
        <f>ROUND(I119*H119,2)</f>
        <v>0</v>
      </c>
      <c r="K119" s="206" t="s">
        <v>1</v>
      </c>
      <c r="L119" s="40"/>
      <c r="M119" s="211" t="s">
        <v>1</v>
      </c>
      <c r="N119" s="212" t="s">
        <v>44</v>
      </c>
      <c r="O119" s="7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5" t="s">
        <v>838</v>
      </c>
      <c r="AT119" s="215" t="s">
        <v>135</v>
      </c>
      <c r="AU119" s="215" t="s">
        <v>87</v>
      </c>
      <c r="AY119" s="18" t="s">
        <v>133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87</v>
      </c>
      <c r="BK119" s="216">
        <f>ROUND(I119*H119,2)</f>
        <v>0</v>
      </c>
      <c r="BL119" s="18" t="s">
        <v>838</v>
      </c>
      <c r="BM119" s="215" t="s">
        <v>839</v>
      </c>
    </row>
    <row r="120" spans="2:51" s="13" customFormat="1" ht="10.2">
      <c r="B120" s="217"/>
      <c r="C120" s="218"/>
      <c r="D120" s="219" t="s">
        <v>142</v>
      </c>
      <c r="E120" s="220" t="s">
        <v>1</v>
      </c>
      <c r="F120" s="221" t="s">
        <v>840</v>
      </c>
      <c r="G120" s="218"/>
      <c r="H120" s="220" t="s">
        <v>1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142</v>
      </c>
      <c r="AU120" s="227" t="s">
        <v>87</v>
      </c>
      <c r="AV120" s="13" t="s">
        <v>87</v>
      </c>
      <c r="AW120" s="13" t="s">
        <v>34</v>
      </c>
      <c r="AX120" s="13" t="s">
        <v>79</v>
      </c>
      <c r="AY120" s="227" t="s">
        <v>133</v>
      </c>
    </row>
    <row r="121" spans="2:51" s="14" customFormat="1" ht="10.2">
      <c r="B121" s="228"/>
      <c r="C121" s="229"/>
      <c r="D121" s="219" t="s">
        <v>142</v>
      </c>
      <c r="E121" s="230" t="s">
        <v>1</v>
      </c>
      <c r="F121" s="231" t="s">
        <v>87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142</v>
      </c>
      <c r="AU121" s="238" t="s">
        <v>87</v>
      </c>
      <c r="AV121" s="14" t="s">
        <v>89</v>
      </c>
      <c r="AW121" s="14" t="s">
        <v>34</v>
      </c>
      <c r="AX121" s="14" t="s">
        <v>87</v>
      </c>
      <c r="AY121" s="238" t="s">
        <v>133</v>
      </c>
    </row>
    <row r="122" spans="1:65" s="2" customFormat="1" ht="16.5" customHeight="1">
      <c r="A122" s="35"/>
      <c r="B122" s="36"/>
      <c r="C122" s="204" t="s">
        <v>89</v>
      </c>
      <c r="D122" s="204" t="s">
        <v>135</v>
      </c>
      <c r="E122" s="205" t="s">
        <v>841</v>
      </c>
      <c r="F122" s="206" t="s">
        <v>842</v>
      </c>
      <c r="G122" s="207" t="s">
        <v>837</v>
      </c>
      <c r="H122" s="208">
        <v>1</v>
      </c>
      <c r="I122" s="209"/>
      <c r="J122" s="210">
        <f>ROUND(I122*H122,2)</f>
        <v>0</v>
      </c>
      <c r="K122" s="206" t="s">
        <v>1</v>
      </c>
      <c r="L122" s="40"/>
      <c r="M122" s="211" t="s">
        <v>1</v>
      </c>
      <c r="N122" s="212" t="s">
        <v>44</v>
      </c>
      <c r="O122" s="7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5" t="s">
        <v>838</v>
      </c>
      <c r="AT122" s="215" t="s">
        <v>135</v>
      </c>
      <c r="AU122" s="215" t="s">
        <v>87</v>
      </c>
      <c r="AY122" s="18" t="s">
        <v>133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8" t="s">
        <v>87</v>
      </c>
      <c r="BK122" s="216">
        <f>ROUND(I122*H122,2)</f>
        <v>0</v>
      </c>
      <c r="BL122" s="18" t="s">
        <v>838</v>
      </c>
      <c r="BM122" s="215" t="s">
        <v>843</v>
      </c>
    </row>
    <row r="123" spans="1:65" s="2" customFormat="1" ht="16.5" customHeight="1">
      <c r="A123" s="35"/>
      <c r="B123" s="36"/>
      <c r="C123" s="204" t="s">
        <v>154</v>
      </c>
      <c r="D123" s="204" t="s">
        <v>135</v>
      </c>
      <c r="E123" s="205" t="s">
        <v>844</v>
      </c>
      <c r="F123" s="206" t="s">
        <v>845</v>
      </c>
      <c r="G123" s="207" t="s">
        <v>837</v>
      </c>
      <c r="H123" s="208">
        <v>1</v>
      </c>
      <c r="I123" s="209"/>
      <c r="J123" s="210">
        <f>ROUND(I123*H123,2)</f>
        <v>0</v>
      </c>
      <c r="K123" s="206" t="s">
        <v>1</v>
      </c>
      <c r="L123" s="40"/>
      <c r="M123" s="211" t="s">
        <v>1</v>
      </c>
      <c r="N123" s="212" t="s">
        <v>44</v>
      </c>
      <c r="O123" s="7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5" t="s">
        <v>838</v>
      </c>
      <c r="AT123" s="215" t="s">
        <v>135</v>
      </c>
      <c r="AU123" s="215" t="s">
        <v>87</v>
      </c>
      <c r="AY123" s="18" t="s">
        <v>133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8" t="s">
        <v>87</v>
      </c>
      <c r="BK123" s="216">
        <f>ROUND(I123*H123,2)</f>
        <v>0</v>
      </c>
      <c r="BL123" s="18" t="s">
        <v>838</v>
      </c>
      <c r="BM123" s="215" t="s">
        <v>846</v>
      </c>
    </row>
    <row r="124" spans="2:51" s="13" customFormat="1" ht="10.2">
      <c r="B124" s="217"/>
      <c r="C124" s="218"/>
      <c r="D124" s="219" t="s">
        <v>142</v>
      </c>
      <c r="E124" s="220" t="s">
        <v>1</v>
      </c>
      <c r="F124" s="221" t="s">
        <v>847</v>
      </c>
      <c r="G124" s="218"/>
      <c r="H124" s="220" t="s">
        <v>1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142</v>
      </c>
      <c r="AU124" s="227" t="s">
        <v>87</v>
      </c>
      <c r="AV124" s="13" t="s">
        <v>87</v>
      </c>
      <c r="AW124" s="13" t="s">
        <v>34</v>
      </c>
      <c r="AX124" s="13" t="s">
        <v>79</v>
      </c>
      <c r="AY124" s="227" t="s">
        <v>133</v>
      </c>
    </row>
    <row r="125" spans="2:51" s="13" customFormat="1" ht="10.2">
      <c r="B125" s="217"/>
      <c r="C125" s="218"/>
      <c r="D125" s="219" t="s">
        <v>142</v>
      </c>
      <c r="E125" s="220" t="s">
        <v>1</v>
      </c>
      <c r="F125" s="221" t="s">
        <v>848</v>
      </c>
      <c r="G125" s="218"/>
      <c r="H125" s="220" t="s">
        <v>1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142</v>
      </c>
      <c r="AU125" s="227" t="s">
        <v>87</v>
      </c>
      <c r="AV125" s="13" t="s">
        <v>87</v>
      </c>
      <c r="AW125" s="13" t="s">
        <v>34</v>
      </c>
      <c r="AX125" s="13" t="s">
        <v>79</v>
      </c>
      <c r="AY125" s="227" t="s">
        <v>133</v>
      </c>
    </row>
    <row r="126" spans="2:51" s="14" customFormat="1" ht="10.2">
      <c r="B126" s="228"/>
      <c r="C126" s="229"/>
      <c r="D126" s="219" t="s">
        <v>142</v>
      </c>
      <c r="E126" s="230" t="s">
        <v>1</v>
      </c>
      <c r="F126" s="231" t="s">
        <v>849</v>
      </c>
      <c r="G126" s="229"/>
      <c r="H126" s="232">
        <v>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142</v>
      </c>
      <c r="AU126" s="238" t="s">
        <v>87</v>
      </c>
      <c r="AV126" s="14" t="s">
        <v>89</v>
      </c>
      <c r="AW126" s="14" t="s">
        <v>34</v>
      </c>
      <c r="AX126" s="14" t="s">
        <v>87</v>
      </c>
      <c r="AY126" s="238" t="s">
        <v>133</v>
      </c>
    </row>
    <row r="127" spans="1:65" s="2" customFormat="1" ht="16.5" customHeight="1">
      <c r="A127" s="35"/>
      <c r="B127" s="36"/>
      <c r="C127" s="204" t="s">
        <v>140</v>
      </c>
      <c r="D127" s="204" t="s">
        <v>135</v>
      </c>
      <c r="E127" s="205" t="s">
        <v>850</v>
      </c>
      <c r="F127" s="206" t="s">
        <v>851</v>
      </c>
      <c r="G127" s="207" t="s">
        <v>837</v>
      </c>
      <c r="H127" s="208">
        <v>1</v>
      </c>
      <c r="I127" s="209"/>
      <c r="J127" s="210">
        <f>ROUND(I127*H127,2)</f>
        <v>0</v>
      </c>
      <c r="K127" s="206" t="s">
        <v>139</v>
      </c>
      <c r="L127" s="40"/>
      <c r="M127" s="211" t="s">
        <v>1</v>
      </c>
      <c r="N127" s="212" t="s">
        <v>44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838</v>
      </c>
      <c r="AT127" s="215" t="s">
        <v>135</v>
      </c>
      <c r="AU127" s="215" t="s">
        <v>87</v>
      </c>
      <c r="AY127" s="18" t="s">
        <v>133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87</v>
      </c>
      <c r="BK127" s="216">
        <f>ROUND(I127*H127,2)</f>
        <v>0</v>
      </c>
      <c r="BL127" s="18" t="s">
        <v>838</v>
      </c>
      <c r="BM127" s="215" t="s">
        <v>852</v>
      </c>
    </row>
    <row r="128" spans="1:65" s="2" customFormat="1" ht="16.5" customHeight="1">
      <c r="A128" s="35"/>
      <c r="B128" s="36"/>
      <c r="C128" s="204" t="s">
        <v>167</v>
      </c>
      <c r="D128" s="204" t="s">
        <v>135</v>
      </c>
      <c r="E128" s="205" t="s">
        <v>853</v>
      </c>
      <c r="F128" s="206" t="s">
        <v>854</v>
      </c>
      <c r="G128" s="207" t="s">
        <v>837</v>
      </c>
      <c r="H128" s="208">
        <v>1</v>
      </c>
      <c r="I128" s="209"/>
      <c r="J128" s="210">
        <f>ROUND(I128*H128,2)</f>
        <v>0</v>
      </c>
      <c r="K128" s="206" t="s">
        <v>139</v>
      </c>
      <c r="L128" s="40"/>
      <c r="M128" s="211" t="s">
        <v>1</v>
      </c>
      <c r="N128" s="212" t="s">
        <v>44</v>
      </c>
      <c r="O128" s="7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838</v>
      </c>
      <c r="AT128" s="215" t="s">
        <v>135</v>
      </c>
      <c r="AU128" s="215" t="s">
        <v>87</v>
      </c>
      <c r="AY128" s="18" t="s">
        <v>133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8" t="s">
        <v>87</v>
      </c>
      <c r="BK128" s="216">
        <f>ROUND(I128*H128,2)</f>
        <v>0</v>
      </c>
      <c r="BL128" s="18" t="s">
        <v>838</v>
      </c>
      <c r="BM128" s="215" t="s">
        <v>855</v>
      </c>
    </row>
    <row r="129" spans="2:51" s="13" customFormat="1" ht="10.2">
      <c r="B129" s="217"/>
      <c r="C129" s="218"/>
      <c r="D129" s="219" t="s">
        <v>142</v>
      </c>
      <c r="E129" s="220" t="s">
        <v>1</v>
      </c>
      <c r="F129" s="221" t="s">
        <v>856</v>
      </c>
      <c r="G129" s="218"/>
      <c r="H129" s="220" t="s">
        <v>1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142</v>
      </c>
      <c r="AU129" s="227" t="s">
        <v>87</v>
      </c>
      <c r="AV129" s="13" t="s">
        <v>87</v>
      </c>
      <c r="AW129" s="13" t="s">
        <v>34</v>
      </c>
      <c r="AX129" s="13" t="s">
        <v>79</v>
      </c>
      <c r="AY129" s="227" t="s">
        <v>133</v>
      </c>
    </row>
    <row r="130" spans="2:51" s="14" customFormat="1" ht="10.2">
      <c r="B130" s="228"/>
      <c r="C130" s="229"/>
      <c r="D130" s="219" t="s">
        <v>142</v>
      </c>
      <c r="E130" s="230" t="s">
        <v>1</v>
      </c>
      <c r="F130" s="231" t="s">
        <v>87</v>
      </c>
      <c r="G130" s="229"/>
      <c r="H130" s="232">
        <v>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142</v>
      </c>
      <c r="AU130" s="238" t="s">
        <v>87</v>
      </c>
      <c r="AV130" s="14" t="s">
        <v>89</v>
      </c>
      <c r="AW130" s="14" t="s">
        <v>34</v>
      </c>
      <c r="AX130" s="14" t="s">
        <v>87</v>
      </c>
      <c r="AY130" s="238" t="s">
        <v>133</v>
      </c>
    </row>
    <row r="131" spans="1:65" s="2" customFormat="1" ht="21.75" customHeight="1">
      <c r="A131" s="35"/>
      <c r="B131" s="36"/>
      <c r="C131" s="204" t="s">
        <v>174</v>
      </c>
      <c r="D131" s="204" t="s">
        <v>135</v>
      </c>
      <c r="E131" s="205" t="s">
        <v>857</v>
      </c>
      <c r="F131" s="206" t="s">
        <v>858</v>
      </c>
      <c r="G131" s="207" t="s">
        <v>837</v>
      </c>
      <c r="H131" s="208">
        <v>1</v>
      </c>
      <c r="I131" s="209"/>
      <c r="J131" s="210">
        <f>ROUND(I131*H131,2)</f>
        <v>0</v>
      </c>
      <c r="K131" s="206" t="s">
        <v>1</v>
      </c>
      <c r="L131" s="40"/>
      <c r="M131" s="211" t="s">
        <v>1</v>
      </c>
      <c r="N131" s="212" t="s">
        <v>44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838</v>
      </c>
      <c r="AT131" s="215" t="s">
        <v>135</v>
      </c>
      <c r="AU131" s="215" t="s">
        <v>87</v>
      </c>
      <c r="AY131" s="18" t="s">
        <v>133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87</v>
      </c>
      <c r="BK131" s="216">
        <f>ROUND(I131*H131,2)</f>
        <v>0</v>
      </c>
      <c r="BL131" s="18" t="s">
        <v>838</v>
      </c>
      <c r="BM131" s="215" t="s">
        <v>859</v>
      </c>
    </row>
    <row r="132" spans="1:65" s="2" customFormat="1" ht="21.75" customHeight="1">
      <c r="A132" s="35"/>
      <c r="B132" s="36"/>
      <c r="C132" s="204" t="s">
        <v>179</v>
      </c>
      <c r="D132" s="204" t="s">
        <v>135</v>
      </c>
      <c r="E132" s="205" t="s">
        <v>860</v>
      </c>
      <c r="F132" s="206" t="s">
        <v>861</v>
      </c>
      <c r="G132" s="207" t="s">
        <v>837</v>
      </c>
      <c r="H132" s="208">
        <v>1</v>
      </c>
      <c r="I132" s="209"/>
      <c r="J132" s="210">
        <f>ROUND(I132*H132,2)</f>
        <v>0</v>
      </c>
      <c r="K132" s="206" t="s">
        <v>1</v>
      </c>
      <c r="L132" s="40"/>
      <c r="M132" s="211" t="s">
        <v>1</v>
      </c>
      <c r="N132" s="212" t="s">
        <v>44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838</v>
      </c>
      <c r="AT132" s="215" t="s">
        <v>135</v>
      </c>
      <c r="AU132" s="215" t="s">
        <v>87</v>
      </c>
      <c r="AY132" s="18" t="s">
        <v>133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87</v>
      </c>
      <c r="BK132" s="216">
        <f>ROUND(I132*H132,2)</f>
        <v>0</v>
      </c>
      <c r="BL132" s="18" t="s">
        <v>838</v>
      </c>
      <c r="BM132" s="215" t="s">
        <v>862</v>
      </c>
    </row>
    <row r="133" spans="1:65" s="2" customFormat="1" ht="16.5" customHeight="1">
      <c r="A133" s="35"/>
      <c r="B133" s="36"/>
      <c r="C133" s="204" t="s">
        <v>186</v>
      </c>
      <c r="D133" s="204" t="s">
        <v>135</v>
      </c>
      <c r="E133" s="205" t="s">
        <v>863</v>
      </c>
      <c r="F133" s="206" t="s">
        <v>864</v>
      </c>
      <c r="G133" s="207" t="s">
        <v>837</v>
      </c>
      <c r="H133" s="208">
        <v>1</v>
      </c>
      <c r="I133" s="209"/>
      <c r="J133" s="210">
        <f>ROUND(I133*H133,2)</f>
        <v>0</v>
      </c>
      <c r="K133" s="206" t="s">
        <v>139</v>
      </c>
      <c r="L133" s="40"/>
      <c r="M133" s="211" t="s">
        <v>1</v>
      </c>
      <c r="N133" s="212" t="s">
        <v>44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838</v>
      </c>
      <c r="AT133" s="215" t="s">
        <v>135</v>
      </c>
      <c r="AU133" s="215" t="s">
        <v>87</v>
      </c>
      <c r="AY133" s="18" t="s">
        <v>133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87</v>
      </c>
      <c r="BK133" s="216">
        <f>ROUND(I133*H133,2)</f>
        <v>0</v>
      </c>
      <c r="BL133" s="18" t="s">
        <v>838</v>
      </c>
      <c r="BM133" s="215" t="s">
        <v>865</v>
      </c>
    </row>
    <row r="134" spans="2:51" s="13" customFormat="1" ht="10.2">
      <c r="B134" s="217"/>
      <c r="C134" s="218"/>
      <c r="D134" s="219" t="s">
        <v>142</v>
      </c>
      <c r="E134" s="220" t="s">
        <v>1</v>
      </c>
      <c r="F134" s="221" t="s">
        <v>866</v>
      </c>
      <c r="G134" s="218"/>
      <c r="H134" s="220" t="s">
        <v>1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142</v>
      </c>
      <c r="AU134" s="227" t="s">
        <v>87</v>
      </c>
      <c r="AV134" s="13" t="s">
        <v>87</v>
      </c>
      <c r="AW134" s="13" t="s">
        <v>34</v>
      </c>
      <c r="AX134" s="13" t="s">
        <v>79</v>
      </c>
      <c r="AY134" s="227" t="s">
        <v>133</v>
      </c>
    </row>
    <row r="135" spans="2:51" s="14" customFormat="1" ht="10.2">
      <c r="B135" s="228"/>
      <c r="C135" s="229"/>
      <c r="D135" s="219" t="s">
        <v>142</v>
      </c>
      <c r="E135" s="230" t="s">
        <v>1</v>
      </c>
      <c r="F135" s="231" t="s">
        <v>849</v>
      </c>
      <c r="G135" s="229"/>
      <c r="H135" s="232">
        <v>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142</v>
      </c>
      <c r="AU135" s="238" t="s">
        <v>87</v>
      </c>
      <c r="AV135" s="14" t="s">
        <v>89</v>
      </c>
      <c r="AW135" s="14" t="s">
        <v>34</v>
      </c>
      <c r="AX135" s="14" t="s">
        <v>87</v>
      </c>
      <c r="AY135" s="238" t="s">
        <v>133</v>
      </c>
    </row>
    <row r="136" spans="1:65" s="2" customFormat="1" ht="16.5" customHeight="1">
      <c r="A136" s="35"/>
      <c r="B136" s="36"/>
      <c r="C136" s="204" t="s">
        <v>190</v>
      </c>
      <c r="D136" s="204" t="s">
        <v>135</v>
      </c>
      <c r="E136" s="205" t="s">
        <v>867</v>
      </c>
      <c r="F136" s="206" t="s">
        <v>868</v>
      </c>
      <c r="G136" s="207" t="s">
        <v>837</v>
      </c>
      <c r="H136" s="208">
        <v>1</v>
      </c>
      <c r="I136" s="209"/>
      <c r="J136" s="210">
        <f>ROUND(I136*H136,2)</f>
        <v>0</v>
      </c>
      <c r="K136" s="206" t="s">
        <v>139</v>
      </c>
      <c r="L136" s="40"/>
      <c r="M136" s="211" t="s">
        <v>1</v>
      </c>
      <c r="N136" s="212" t="s">
        <v>44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838</v>
      </c>
      <c r="AT136" s="215" t="s">
        <v>135</v>
      </c>
      <c r="AU136" s="215" t="s">
        <v>87</v>
      </c>
      <c r="AY136" s="18" t="s">
        <v>133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87</v>
      </c>
      <c r="BK136" s="216">
        <f>ROUND(I136*H136,2)</f>
        <v>0</v>
      </c>
      <c r="BL136" s="18" t="s">
        <v>838</v>
      </c>
      <c r="BM136" s="215" t="s">
        <v>869</v>
      </c>
    </row>
    <row r="137" spans="1:65" s="2" customFormat="1" ht="16.5" customHeight="1">
      <c r="A137" s="35"/>
      <c r="B137" s="36"/>
      <c r="C137" s="204" t="s">
        <v>196</v>
      </c>
      <c r="D137" s="204" t="s">
        <v>135</v>
      </c>
      <c r="E137" s="205" t="s">
        <v>870</v>
      </c>
      <c r="F137" s="206" t="s">
        <v>871</v>
      </c>
      <c r="G137" s="207" t="s">
        <v>837</v>
      </c>
      <c r="H137" s="208">
        <v>1</v>
      </c>
      <c r="I137" s="209"/>
      <c r="J137" s="210">
        <f>ROUND(I137*H137,2)</f>
        <v>0</v>
      </c>
      <c r="K137" s="206" t="s">
        <v>1</v>
      </c>
      <c r="L137" s="40"/>
      <c r="M137" s="211" t="s">
        <v>1</v>
      </c>
      <c r="N137" s="212" t="s">
        <v>44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838</v>
      </c>
      <c r="AT137" s="215" t="s">
        <v>135</v>
      </c>
      <c r="AU137" s="215" t="s">
        <v>87</v>
      </c>
      <c r="AY137" s="18" t="s">
        <v>133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87</v>
      </c>
      <c r="BK137" s="216">
        <f>ROUND(I137*H137,2)</f>
        <v>0</v>
      </c>
      <c r="BL137" s="18" t="s">
        <v>838</v>
      </c>
      <c r="BM137" s="215" t="s">
        <v>872</v>
      </c>
    </row>
    <row r="138" spans="2:51" s="13" customFormat="1" ht="10.2">
      <c r="B138" s="217"/>
      <c r="C138" s="218"/>
      <c r="D138" s="219" t="s">
        <v>142</v>
      </c>
      <c r="E138" s="220" t="s">
        <v>1</v>
      </c>
      <c r="F138" s="221" t="s">
        <v>873</v>
      </c>
      <c r="G138" s="218"/>
      <c r="H138" s="220" t="s">
        <v>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142</v>
      </c>
      <c r="AU138" s="227" t="s">
        <v>87</v>
      </c>
      <c r="AV138" s="13" t="s">
        <v>87</v>
      </c>
      <c r="AW138" s="13" t="s">
        <v>34</v>
      </c>
      <c r="AX138" s="13" t="s">
        <v>79</v>
      </c>
      <c r="AY138" s="227" t="s">
        <v>133</v>
      </c>
    </row>
    <row r="139" spans="2:51" s="13" customFormat="1" ht="10.2">
      <c r="B139" s="217"/>
      <c r="C139" s="218"/>
      <c r="D139" s="219" t="s">
        <v>142</v>
      </c>
      <c r="E139" s="220" t="s">
        <v>1</v>
      </c>
      <c r="F139" s="221" t="s">
        <v>874</v>
      </c>
      <c r="G139" s="218"/>
      <c r="H139" s="220" t="s">
        <v>1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142</v>
      </c>
      <c r="AU139" s="227" t="s">
        <v>87</v>
      </c>
      <c r="AV139" s="13" t="s">
        <v>87</v>
      </c>
      <c r="AW139" s="13" t="s">
        <v>34</v>
      </c>
      <c r="AX139" s="13" t="s">
        <v>79</v>
      </c>
      <c r="AY139" s="227" t="s">
        <v>133</v>
      </c>
    </row>
    <row r="140" spans="2:51" s="14" customFormat="1" ht="10.2">
      <c r="B140" s="228"/>
      <c r="C140" s="229"/>
      <c r="D140" s="219" t="s">
        <v>142</v>
      </c>
      <c r="E140" s="230" t="s">
        <v>1</v>
      </c>
      <c r="F140" s="231" t="s">
        <v>849</v>
      </c>
      <c r="G140" s="229"/>
      <c r="H140" s="232">
        <v>1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142</v>
      </c>
      <c r="AU140" s="238" t="s">
        <v>87</v>
      </c>
      <c r="AV140" s="14" t="s">
        <v>89</v>
      </c>
      <c r="AW140" s="14" t="s">
        <v>34</v>
      </c>
      <c r="AX140" s="14" t="s">
        <v>87</v>
      </c>
      <c r="AY140" s="238" t="s">
        <v>133</v>
      </c>
    </row>
    <row r="141" spans="1:65" s="2" customFormat="1" ht="16.5" customHeight="1">
      <c r="A141" s="35"/>
      <c r="B141" s="36"/>
      <c r="C141" s="204" t="s">
        <v>202</v>
      </c>
      <c r="D141" s="204" t="s">
        <v>135</v>
      </c>
      <c r="E141" s="205" t="s">
        <v>875</v>
      </c>
      <c r="F141" s="206" t="s">
        <v>876</v>
      </c>
      <c r="G141" s="207" t="s">
        <v>837</v>
      </c>
      <c r="H141" s="208">
        <v>1</v>
      </c>
      <c r="I141" s="209"/>
      <c r="J141" s="210">
        <f>ROUND(I141*H141,2)</f>
        <v>0</v>
      </c>
      <c r="K141" s="206" t="s">
        <v>139</v>
      </c>
      <c r="L141" s="40"/>
      <c r="M141" s="211" t="s">
        <v>1</v>
      </c>
      <c r="N141" s="212" t="s">
        <v>44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838</v>
      </c>
      <c r="AT141" s="215" t="s">
        <v>135</v>
      </c>
      <c r="AU141" s="215" t="s">
        <v>87</v>
      </c>
      <c r="AY141" s="18" t="s">
        <v>133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87</v>
      </c>
      <c r="BK141" s="216">
        <f>ROUND(I141*H141,2)</f>
        <v>0</v>
      </c>
      <c r="BL141" s="18" t="s">
        <v>838</v>
      </c>
      <c r="BM141" s="215" t="s">
        <v>877</v>
      </c>
    </row>
    <row r="142" spans="1:65" s="2" customFormat="1" ht="16.5" customHeight="1">
      <c r="A142" s="35"/>
      <c r="B142" s="36"/>
      <c r="C142" s="204" t="s">
        <v>211</v>
      </c>
      <c r="D142" s="204" t="s">
        <v>135</v>
      </c>
      <c r="E142" s="205" t="s">
        <v>878</v>
      </c>
      <c r="F142" s="206" t="s">
        <v>879</v>
      </c>
      <c r="G142" s="207" t="s">
        <v>837</v>
      </c>
      <c r="H142" s="208">
        <v>1</v>
      </c>
      <c r="I142" s="209"/>
      <c r="J142" s="210">
        <f>ROUND(I142*H142,2)</f>
        <v>0</v>
      </c>
      <c r="K142" s="206" t="s">
        <v>1</v>
      </c>
      <c r="L142" s="40"/>
      <c r="M142" s="211" t="s">
        <v>1</v>
      </c>
      <c r="N142" s="212" t="s">
        <v>44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838</v>
      </c>
      <c r="AT142" s="215" t="s">
        <v>135</v>
      </c>
      <c r="AU142" s="215" t="s">
        <v>87</v>
      </c>
      <c r="AY142" s="18" t="s">
        <v>133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87</v>
      </c>
      <c r="BK142" s="216">
        <f>ROUND(I142*H142,2)</f>
        <v>0</v>
      </c>
      <c r="BL142" s="18" t="s">
        <v>838</v>
      </c>
      <c r="BM142" s="215" t="s">
        <v>880</v>
      </c>
    </row>
    <row r="143" spans="1:65" s="2" customFormat="1" ht="21.75" customHeight="1">
      <c r="A143" s="35"/>
      <c r="B143" s="36"/>
      <c r="C143" s="204" t="s">
        <v>230</v>
      </c>
      <c r="D143" s="204" t="s">
        <v>135</v>
      </c>
      <c r="E143" s="205" t="s">
        <v>881</v>
      </c>
      <c r="F143" s="206" t="s">
        <v>882</v>
      </c>
      <c r="G143" s="207" t="s">
        <v>837</v>
      </c>
      <c r="H143" s="208">
        <v>1</v>
      </c>
      <c r="I143" s="209"/>
      <c r="J143" s="210">
        <f>ROUND(I143*H143,2)</f>
        <v>0</v>
      </c>
      <c r="K143" s="206" t="s">
        <v>1</v>
      </c>
      <c r="L143" s="40"/>
      <c r="M143" s="274" t="s">
        <v>1</v>
      </c>
      <c r="N143" s="275" t="s">
        <v>44</v>
      </c>
      <c r="O143" s="276"/>
      <c r="P143" s="277">
        <f>O143*H143</f>
        <v>0</v>
      </c>
      <c r="Q143" s="277">
        <v>0</v>
      </c>
      <c r="R143" s="277">
        <f>Q143*H143</f>
        <v>0</v>
      </c>
      <c r="S143" s="277">
        <v>0</v>
      </c>
      <c r="T143" s="27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838</v>
      </c>
      <c r="AT143" s="215" t="s">
        <v>135</v>
      </c>
      <c r="AU143" s="215" t="s">
        <v>87</v>
      </c>
      <c r="AY143" s="18" t="s">
        <v>133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87</v>
      </c>
      <c r="BK143" s="216">
        <f>ROUND(I143*H143,2)</f>
        <v>0</v>
      </c>
      <c r="BL143" s="18" t="s">
        <v>838</v>
      </c>
      <c r="BM143" s="215" t="s">
        <v>883</v>
      </c>
    </row>
    <row r="144" spans="1:31" s="2" customFormat="1" ht="6.9" customHeight="1">
      <c r="A144" s="35"/>
      <c r="B144" s="55"/>
      <c r="C144" s="56"/>
      <c r="D144" s="56"/>
      <c r="E144" s="56"/>
      <c r="F144" s="56"/>
      <c r="G144" s="56"/>
      <c r="H144" s="56"/>
      <c r="I144" s="153"/>
      <c r="J144" s="56"/>
      <c r="K144" s="56"/>
      <c r="L144" s="40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algorithmName="SHA-512" hashValue="nzSBMH63YLA51azuiuoXcBP2dGw0gNW/5FzKJk3jXWmYos8UZV9yCdxDoGGJDTwDqZq7XDhJlhJhvVhNV/j4tg==" saltValue="SzEdcsYi0K6r2u51DsYwscoaCAb4XPEQaT9RyBMkxja78DcSLSAcOllGhElZq3DXc2wsYuf+2HHY6LfC52H7YQ==" spinCount="100000" sheet="1" objects="1" scenarios="1" formatColumns="0" formatRows="0" autoFilter="0"/>
  <autoFilter ref="C116:K14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Blovska Jitka</cp:lastModifiedBy>
  <dcterms:created xsi:type="dcterms:W3CDTF">2020-02-05T09:09:22Z</dcterms:created>
  <dcterms:modified xsi:type="dcterms:W3CDTF">2020-02-07T11:37:27Z</dcterms:modified>
  <cp:category/>
  <cp:version/>
  <cp:contentType/>
  <cp:contentStatus/>
</cp:coreProperties>
</file>