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 - Pozemní komunikace" sheetId="2" r:id="rId2"/>
    <sheet name="2 - Veřejného osvětleni" sheetId="3" r:id="rId3"/>
    <sheet name="3 - VRN" sheetId="4" r:id="rId4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'1 - Pozemní komunikace'!$C$89:$K$532</definedName>
    <definedName name="_xlnm.Print_Area" localSheetId="1">'1 - Pozemní komunikace'!$C$4:$J$39,'1 - Pozemní komunikace'!$C$45:$J$71,'1 - Pozemní komunikace'!$C$77:$K$532</definedName>
    <definedName name="_xlnm.Print_Titles" localSheetId="1">'1 - Pozemní komunikace'!$89:$89</definedName>
    <definedName name="_xlnm._FilterDatabase" localSheetId="2" hidden="1">'2 - Veřejného osvětleni'!$C$88:$K$188</definedName>
    <definedName name="_xlnm.Print_Area" localSheetId="2">'2 - Veřejného osvětleni'!$C$4:$J$39,'2 - Veřejného osvětleni'!$C$45:$J$70,'2 - Veřejného osvětleni'!$C$76:$K$188</definedName>
    <definedName name="_xlnm.Print_Titles" localSheetId="2">'2 - Veřejného osvětleni'!$88:$88</definedName>
    <definedName name="_xlnm._FilterDatabase" localSheetId="3" hidden="1">'3 - VRN'!$C$83:$K$104</definedName>
    <definedName name="_xlnm.Print_Area" localSheetId="3">'3 - VRN'!$C$4:$J$39,'3 - VRN'!$C$45:$J$65,'3 - VRN'!$C$71:$K$104</definedName>
    <definedName name="_xlnm.Print_Titles" localSheetId="3">'3 - VRN'!$83:$83</definedName>
  </definedNames>
  <calcPr/>
</workbook>
</file>

<file path=xl/calcChain.xml><?xml version="1.0" encoding="utf-8"?>
<calcChain xmlns="http://schemas.openxmlformats.org/spreadsheetml/2006/main">
  <c i="4" r="J37"/>
  <c r="J36"/>
  <c i="1" r="AY57"/>
  <c i="4" r="J35"/>
  <c i="1" r="AX57"/>
  <c i="4" r="BI103"/>
  <c r="BH103"/>
  <c r="BG103"/>
  <c r="BF103"/>
  <c r="T103"/>
  <c r="T102"/>
  <c r="R103"/>
  <c r="R102"/>
  <c r="P103"/>
  <c r="P102"/>
  <c r="BK103"/>
  <c r="BK102"/>
  <c r="J102"/>
  <c r="J103"/>
  <c r="BE103"/>
  <c r="J64"/>
  <c r="BI100"/>
  <c r="BH100"/>
  <c r="BG100"/>
  <c r="BF100"/>
  <c r="T100"/>
  <c r="T99"/>
  <c r="R100"/>
  <c r="R99"/>
  <c r="P100"/>
  <c r="P99"/>
  <c r="BK100"/>
  <c r="BK99"/>
  <c r="J99"/>
  <c r="J100"/>
  <c r="BE100"/>
  <c r="J63"/>
  <c r="BI97"/>
  <c r="BH97"/>
  <c r="BG97"/>
  <c r="BF97"/>
  <c r="T97"/>
  <c r="R97"/>
  <c r="P97"/>
  <c r="BK97"/>
  <c r="J97"/>
  <c r="BE97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T89"/>
  <c r="R90"/>
  <c r="R89"/>
  <c r="P90"/>
  <c r="P89"/>
  <c r="BK90"/>
  <c r="BK89"/>
  <c r="J89"/>
  <c r="J90"/>
  <c r="BE90"/>
  <c r="J62"/>
  <c r="BI87"/>
  <c r="F37"/>
  <c i="1" r="BD57"/>
  <c i="4" r="BH87"/>
  <c r="F36"/>
  <c i="1" r="BC57"/>
  <c i="4" r="BG87"/>
  <c r="F35"/>
  <c i="1" r="BB57"/>
  <c i="4" r="BF87"/>
  <c r="J34"/>
  <c i="1" r="AW57"/>
  <c i="4" r="F34"/>
  <c i="1" r="BA57"/>
  <c i="4" r="T87"/>
  <c r="T86"/>
  <c r="T85"/>
  <c r="T84"/>
  <c r="R87"/>
  <c r="R86"/>
  <c r="R85"/>
  <c r="R84"/>
  <c r="P87"/>
  <c r="P86"/>
  <c r="P85"/>
  <c r="P84"/>
  <c i="1" r="AU57"/>
  <c i="4" r="BK87"/>
  <c r="BK86"/>
  <c r="J86"/>
  <c r="BK85"/>
  <c r="J85"/>
  <c r="BK84"/>
  <c r="J84"/>
  <c r="J59"/>
  <c r="J30"/>
  <c i="1" r="AG57"/>
  <c i="4" r="J87"/>
  <c r="BE87"/>
  <c r="J33"/>
  <c i="1" r="AV57"/>
  <c i="4" r="F33"/>
  <c i="1" r="AZ57"/>
  <c i="4" r="J61"/>
  <c r="J60"/>
  <c r="J81"/>
  <c r="F78"/>
  <c r="E76"/>
  <c r="J55"/>
  <c r="F52"/>
  <c r="E50"/>
  <c r="J39"/>
  <c r="J21"/>
  <c r="E21"/>
  <c r="J80"/>
  <c r="J54"/>
  <c r="J20"/>
  <c r="J18"/>
  <c r="E18"/>
  <c r="F81"/>
  <c r="F55"/>
  <c r="J17"/>
  <c r="J15"/>
  <c r="E15"/>
  <c r="F80"/>
  <c r="F54"/>
  <c r="J14"/>
  <c r="J12"/>
  <c r="J78"/>
  <c r="J52"/>
  <c r="E7"/>
  <c r="E74"/>
  <c r="E48"/>
  <c i="3" r="J37"/>
  <c r="J36"/>
  <c i="1" r="AY56"/>
  <c i="3" r="J35"/>
  <c i="1" r="AX56"/>
  <c i="3" r="BI187"/>
  <c r="BH187"/>
  <c r="BG187"/>
  <c r="BF187"/>
  <c r="T187"/>
  <c r="T186"/>
  <c r="T185"/>
  <c r="R187"/>
  <c r="R186"/>
  <c r="R185"/>
  <c r="P187"/>
  <c r="P186"/>
  <c r="P185"/>
  <c r="BK187"/>
  <c r="BK186"/>
  <c r="J186"/>
  <c r="BK185"/>
  <c r="J185"/>
  <c r="J187"/>
  <c r="BE187"/>
  <c r="J69"/>
  <c r="J68"/>
  <c r="BI182"/>
  <c r="BH182"/>
  <c r="BG182"/>
  <c r="BF182"/>
  <c r="T182"/>
  <c r="R182"/>
  <c r="P182"/>
  <c r="BK182"/>
  <c r="J182"/>
  <c r="BE182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4"/>
  <c r="BH174"/>
  <c r="BG174"/>
  <c r="BF174"/>
  <c r="T174"/>
  <c r="R174"/>
  <c r="P174"/>
  <c r="BK174"/>
  <c r="J174"/>
  <c r="BE174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T154"/>
  <c r="T153"/>
  <c r="R155"/>
  <c r="R154"/>
  <c r="R153"/>
  <c r="P155"/>
  <c r="P154"/>
  <c r="P153"/>
  <c r="BK155"/>
  <c r="BK154"/>
  <c r="J154"/>
  <c r="BK153"/>
  <c r="J153"/>
  <c r="J155"/>
  <c r="BE155"/>
  <c r="J67"/>
  <c r="J66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T144"/>
  <c r="T143"/>
  <c r="R145"/>
  <c r="R144"/>
  <c r="R143"/>
  <c r="P145"/>
  <c r="P144"/>
  <c r="P143"/>
  <c r="BK145"/>
  <c r="BK144"/>
  <c r="J144"/>
  <c r="BK143"/>
  <c r="J143"/>
  <c r="J145"/>
  <c r="BE145"/>
  <c r="J65"/>
  <c r="J64"/>
  <c r="BI140"/>
  <c r="BH140"/>
  <c r="BG140"/>
  <c r="BF140"/>
  <c r="T140"/>
  <c r="R140"/>
  <c r="P140"/>
  <c r="BK140"/>
  <c r="J140"/>
  <c r="BE140"/>
  <c r="BI136"/>
  <c r="BH136"/>
  <c r="BG136"/>
  <c r="BF136"/>
  <c r="T136"/>
  <c r="T135"/>
  <c r="R136"/>
  <c r="R135"/>
  <c r="P136"/>
  <c r="P135"/>
  <c r="BK136"/>
  <c r="BK135"/>
  <c r="J135"/>
  <c r="J136"/>
  <c r="BE136"/>
  <c r="J63"/>
  <c r="BI131"/>
  <c r="BH131"/>
  <c r="BG131"/>
  <c r="BF131"/>
  <c r="T131"/>
  <c r="R131"/>
  <c r="P131"/>
  <c r="BK131"/>
  <c r="J131"/>
  <c r="BE131"/>
  <c r="BI127"/>
  <c r="BH127"/>
  <c r="BG127"/>
  <c r="BF127"/>
  <c r="T127"/>
  <c r="T126"/>
  <c r="R127"/>
  <c r="R126"/>
  <c r="P127"/>
  <c r="P126"/>
  <c r="BK127"/>
  <c r="BK126"/>
  <c r="J126"/>
  <c r="J127"/>
  <c r="BE127"/>
  <c r="J62"/>
  <c r="BI123"/>
  <c r="BH123"/>
  <c r="BG123"/>
  <c r="BF123"/>
  <c r="T123"/>
  <c r="R123"/>
  <c r="P123"/>
  <c r="BK123"/>
  <c r="J123"/>
  <c r="BE123"/>
  <c r="BI120"/>
  <c r="BH120"/>
  <c r="BG120"/>
  <c r="BF120"/>
  <c r="T120"/>
  <c r="R120"/>
  <c r="P120"/>
  <c r="BK120"/>
  <c r="J120"/>
  <c r="BE120"/>
  <c r="BI115"/>
  <c r="BH115"/>
  <c r="BG115"/>
  <c r="BF115"/>
  <c r="T115"/>
  <c r="R115"/>
  <c r="P115"/>
  <c r="BK115"/>
  <c r="J115"/>
  <c r="BE115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7"/>
  <c r="BH107"/>
  <c r="BG107"/>
  <c r="BF107"/>
  <c r="T107"/>
  <c r="R107"/>
  <c r="P107"/>
  <c r="BK107"/>
  <c r="J107"/>
  <c r="BE107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7"/>
  <c r="BH97"/>
  <c r="BG97"/>
  <c r="BF97"/>
  <c r="T97"/>
  <c r="R97"/>
  <c r="P97"/>
  <c r="BK97"/>
  <c r="J97"/>
  <c r="BE97"/>
  <c r="BI92"/>
  <c r="F37"/>
  <c i="1" r="BD56"/>
  <c i="3" r="BH92"/>
  <c r="F36"/>
  <c i="1" r="BC56"/>
  <c i="3" r="BG92"/>
  <c r="F35"/>
  <c i="1" r="BB56"/>
  <c i="3" r="BF92"/>
  <c r="J34"/>
  <c i="1" r="AW56"/>
  <c i="3" r="F34"/>
  <c i="1" r="BA56"/>
  <c i="3" r="T92"/>
  <c r="T91"/>
  <c r="T90"/>
  <c r="T89"/>
  <c r="R92"/>
  <c r="R91"/>
  <c r="R90"/>
  <c r="R89"/>
  <c r="P92"/>
  <c r="P91"/>
  <c r="P90"/>
  <c r="P89"/>
  <c i="1" r="AU56"/>
  <c i="3" r="BK92"/>
  <c r="BK91"/>
  <c r="J91"/>
  <c r="BK90"/>
  <c r="J90"/>
  <c r="BK89"/>
  <c r="J89"/>
  <c r="J59"/>
  <c r="J30"/>
  <c i="1" r="AG56"/>
  <c i="3" r="J92"/>
  <c r="BE92"/>
  <c r="J33"/>
  <c i="1" r="AV56"/>
  <c i="3" r="F33"/>
  <c i="1" r="AZ56"/>
  <c i="3" r="J61"/>
  <c r="J60"/>
  <c r="J86"/>
  <c r="F83"/>
  <c r="E81"/>
  <c r="J55"/>
  <c r="F52"/>
  <c r="E50"/>
  <c r="J39"/>
  <c r="J21"/>
  <c r="E21"/>
  <c r="J85"/>
  <c r="J54"/>
  <c r="J20"/>
  <c r="J18"/>
  <c r="E18"/>
  <c r="F86"/>
  <c r="F55"/>
  <c r="J17"/>
  <c r="J15"/>
  <c r="E15"/>
  <c r="F85"/>
  <c r="F54"/>
  <c r="J14"/>
  <c r="J12"/>
  <c r="J83"/>
  <c r="J52"/>
  <c r="E7"/>
  <c r="E79"/>
  <c r="E48"/>
  <c i="2" r="J37"/>
  <c r="J36"/>
  <c i="1" r="AY55"/>
  <c i="2" r="J35"/>
  <c i="1" r="AX55"/>
  <c i="2" r="BI531"/>
  <c r="BH531"/>
  <c r="BG531"/>
  <c r="BF531"/>
  <c r="T531"/>
  <c r="R531"/>
  <c r="P531"/>
  <c r="BK531"/>
  <c r="J531"/>
  <c r="BE531"/>
  <c r="BI526"/>
  <c r="BH526"/>
  <c r="BG526"/>
  <c r="BF526"/>
  <c r="T526"/>
  <c r="R526"/>
  <c r="P526"/>
  <c r="BK526"/>
  <c r="J526"/>
  <c r="BE526"/>
  <c r="BI523"/>
  <c r="BH523"/>
  <c r="BG523"/>
  <c r="BF523"/>
  <c r="T523"/>
  <c r="R523"/>
  <c r="P523"/>
  <c r="BK523"/>
  <c r="J523"/>
  <c r="BE523"/>
  <c r="BI520"/>
  <c r="BH520"/>
  <c r="BG520"/>
  <c r="BF520"/>
  <c r="T520"/>
  <c r="R520"/>
  <c r="P520"/>
  <c r="BK520"/>
  <c r="J520"/>
  <c r="BE520"/>
  <c r="BI518"/>
  <c r="BH518"/>
  <c r="BG518"/>
  <c r="BF518"/>
  <c r="T518"/>
  <c r="R518"/>
  <c r="P518"/>
  <c r="BK518"/>
  <c r="J518"/>
  <c r="BE518"/>
  <c r="BI515"/>
  <c r="BH515"/>
  <c r="BG515"/>
  <c r="BF515"/>
  <c r="T515"/>
  <c r="T514"/>
  <c r="R515"/>
  <c r="R514"/>
  <c r="P515"/>
  <c r="P514"/>
  <c r="BK515"/>
  <c r="BK514"/>
  <c r="J514"/>
  <c r="J515"/>
  <c r="BE515"/>
  <c r="J70"/>
  <c r="BI511"/>
  <c r="BH511"/>
  <c r="BG511"/>
  <c r="BF511"/>
  <c r="T511"/>
  <c r="R511"/>
  <c r="P511"/>
  <c r="BK511"/>
  <c r="J511"/>
  <c r="BE511"/>
  <c r="BI508"/>
  <c r="BH508"/>
  <c r="BG508"/>
  <c r="BF508"/>
  <c r="T508"/>
  <c r="T507"/>
  <c r="T506"/>
  <c r="R508"/>
  <c r="R507"/>
  <c r="R506"/>
  <c r="P508"/>
  <c r="P507"/>
  <c r="P506"/>
  <c r="BK508"/>
  <c r="BK507"/>
  <c r="J507"/>
  <c r="BK506"/>
  <c r="J506"/>
  <c r="J508"/>
  <c r="BE508"/>
  <c r="J69"/>
  <c r="J68"/>
  <c r="BI504"/>
  <c r="BH504"/>
  <c r="BG504"/>
  <c r="BF504"/>
  <c r="T504"/>
  <c r="T503"/>
  <c r="R504"/>
  <c r="R503"/>
  <c r="P504"/>
  <c r="P503"/>
  <c r="BK504"/>
  <c r="BK503"/>
  <c r="J503"/>
  <c r="J504"/>
  <c r="BE504"/>
  <c r="J67"/>
  <c r="BI500"/>
  <c r="BH500"/>
  <c r="BG500"/>
  <c r="BF500"/>
  <c r="T500"/>
  <c r="R500"/>
  <c r="P500"/>
  <c r="BK500"/>
  <c r="J500"/>
  <c r="BE500"/>
  <c r="BI498"/>
  <c r="BH498"/>
  <c r="BG498"/>
  <c r="BF498"/>
  <c r="T498"/>
  <c r="R498"/>
  <c r="P498"/>
  <c r="BK498"/>
  <c r="J498"/>
  <c r="BE498"/>
  <c r="BI496"/>
  <c r="BH496"/>
  <c r="BG496"/>
  <c r="BF496"/>
  <c r="T496"/>
  <c r="R496"/>
  <c r="P496"/>
  <c r="BK496"/>
  <c r="J496"/>
  <c r="BE496"/>
  <c r="BI494"/>
  <c r="BH494"/>
  <c r="BG494"/>
  <c r="BF494"/>
  <c r="T494"/>
  <c r="R494"/>
  <c r="P494"/>
  <c r="BK494"/>
  <c r="J494"/>
  <c r="BE494"/>
  <c r="BI491"/>
  <c r="BH491"/>
  <c r="BG491"/>
  <c r="BF491"/>
  <c r="T491"/>
  <c r="R491"/>
  <c r="P491"/>
  <c r="BK491"/>
  <c r="J491"/>
  <c r="BE491"/>
  <c r="BI489"/>
  <c r="BH489"/>
  <c r="BG489"/>
  <c r="BF489"/>
  <c r="T489"/>
  <c r="T488"/>
  <c r="R489"/>
  <c r="R488"/>
  <c r="P489"/>
  <c r="P488"/>
  <c r="BK489"/>
  <c r="BK488"/>
  <c r="J488"/>
  <c r="J489"/>
  <c r="BE489"/>
  <c r="J66"/>
  <c r="BI483"/>
  <c r="BH483"/>
  <c r="BG483"/>
  <c r="BF483"/>
  <c r="T483"/>
  <c r="R483"/>
  <c r="P483"/>
  <c r="BK483"/>
  <c r="J483"/>
  <c r="BE483"/>
  <c r="BI480"/>
  <c r="BH480"/>
  <c r="BG480"/>
  <c r="BF480"/>
  <c r="T480"/>
  <c r="R480"/>
  <c r="P480"/>
  <c r="BK480"/>
  <c r="J480"/>
  <c r="BE480"/>
  <c r="BI475"/>
  <c r="BH475"/>
  <c r="BG475"/>
  <c r="BF475"/>
  <c r="T475"/>
  <c r="R475"/>
  <c r="P475"/>
  <c r="BK475"/>
  <c r="J475"/>
  <c r="BE475"/>
  <c r="BI473"/>
  <c r="BH473"/>
  <c r="BG473"/>
  <c r="BF473"/>
  <c r="T473"/>
  <c r="R473"/>
  <c r="P473"/>
  <c r="BK473"/>
  <c r="J473"/>
  <c r="BE473"/>
  <c r="BI471"/>
  <c r="BH471"/>
  <c r="BG471"/>
  <c r="BF471"/>
  <c r="T471"/>
  <c r="R471"/>
  <c r="P471"/>
  <c r="BK471"/>
  <c r="J471"/>
  <c r="BE471"/>
  <c r="BI469"/>
  <c r="BH469"/>
  <c r="BG469"/>
  <c r="BF469"/>
  <c r="T469"/>
  <c r="R469"/>
  <c r="P469"/>
  <c r="BK469"/>
  <c r="J469"/>
  <c r="BE469"/>
  <c r="BI467"/>
  <c r="BH467"/>
  <c r="BG467"/>
  <c r="BF467"/>
  <c r="T467"/>
  <c r="R467"/>
  <c r="P467"/>
  <c r="BK467"/>
  <c r="J467"/>
  <c r="BE467"/>
  <c r="BI460"/>
  <c r="BH460"/>
  <c r="BG460"/>
  <c r="BF460"/>
  <c r="T460"/>
  <c r="R460"/>
  <c r="P460"/>
  <c r="BK460"/>
  <c r="J460"/>
  <c r="BE460"/>
  <c r="BI457"/>
  <c r="BH457"/>
  <c r="BG457"/>
  <c r="BF457"/>
  <c r="T457"/>
  <c r="R457"/>
  <c r="P457"/>
  <c r="BK457"/>
  <c r="J457"/>
  <c r="BE457"/>
  <c r="BI454"/>
  <c r="BH454"/>
  <c r="BG454"/>
  <c r="BF454"/>
  <c r="T454"/>
  <c r="R454"/>
  <c r="P454"/>
  <c r="BK454"/>
  <c r="J454"/>
  <c r="BE454"/>
  <c r="BI451"/>
  <c r="BH451"/>
  <c r="BG451"/>
  <c r="BF451"/>
  <c r="T451"/>
  <c r="R451"/>
  <c r="P451"/>
  <c r="BK451"/>
  <c r="J451"/>
  <c r="BE451"/>
  <c r="BI448"/>
  <c r="BH448"/>
  <c r="BG448"/>
  <c r="BF448"/>
  <c r="T448"/>
  <c r="R448"/>
  <c r="P448"/>
  <c r="BK448"/>
  <c r="J448"/>
  <c r="BE448"/>
  <c r="BI446"/>
  <c r="BH446"/>
  <c r="BG446"/>
  <c r="BF446"/>
  <c r="T446"/>
  <c r="R446"/>
  <c r="P446"/>
  <c r="BK446"/>
  <c r="J446"/>
  <c r="BE446"/>
  <c r="BI444"/>
  <c r="BH444"/>
  <c r="BG444"/>
  <c r="BF444"/>
  <c r="T444"/>
  <c r="R444"/>
  <c r="P444"/>
  <c r="BK444"/>
  <c r="J444"/>
  <c r="BE444"/>
  <c r="BI442"/>
  <c r="BH442"/>
  <c r="BG442"/>
  <c r="BF442"/>
  <c r="T442"/>
  <c r="R442"/>
  <c r="P442"/>
  <c r="BK442"/>
  <c r="J442"/>
  <c r="BE442"/>
  <c r="BI439"/>
  <c r="BH439"/>
  <c r="BG439"/>
  <c r="BF439"/>
  <c r="T439"/>
  <c r="R439"/>
  <c r="P439"/>
  <c r="BK439"/>
  <c r="J439"/>
  <c r="BE439"/>
  <c r="BI436"/>
  <c r="BH436"/>
  <c r="BG436"/>
  <c r="BF436"/>
  <c r="T436"/>
  <c r="R436"/>
  <c r="P436"/>
  <c r="BK436"/>
  <c r="J436"/>
  <c r="BE436"/>
  <c r="BI433"/>
  <c r="BH433"/>
  <c r="BG433"/>
  <c r="BF433"/>
  <c r="T433"/>
  <c r="R433"/>
  <c r="P433"/>
  <c r="BK433"/>
  <c r="J433"/>
  <c r="BE433"/>
  <c r="BI430"/>
  <c r="BH430"/>
  <c r="BG430"/>
  <c r="BF430"/>
  <c r="T430"/>
  <c r="R430"/>
  <c r="P430"/>
  <c r="BK430"/>
  <c r="J430"/>
  <c r="BE430"/>
  <c r="BI427"/>
  <c r="BH427"/>
  <c r="BG427"/>
  <c r="BF427"/>
  <c r="T427"/>
  <c r="R427"/>
  <c r="P427"/>
  <c r="BK427"/>
  <c r="J427"/>
  <c r="BE427"/>
  <c r="BI422"/>
  <c r="BH422"/>
  <c r="BG422"/>
  <c r="BF422"/>
  <c r="T422"/>
  <c r="R422"/>
  <c r="P422"/>
  <c r="BK422"/>
  <c r="J422"/>
  <c r="BE422"/>
  <c r="BI416"/>
  <c r="BH416"/>
  <c r="BG416"/>
  <c r="BF416"/>
  <c r="T416"/>
  <c r="R416"/>
  <c r="P416"/>
  <c r="BK416"/>
  <c r="J416"/>
  <c r="BE416"/>
  <c r="BI410"/>
  <c r="BH410"/>
  <c r="BG410"/>
  <c r="BF410"/>
  <c r="T410"/>
  <c r="R410"/>
  <c r="P410"/>
  <c r="BK410"/>
  <c r="J410"/>
  <c r="BE410"/>
  <c r="BI401"/>
  <c r="BH401"/>
  <c r="BG401"/>
  <c r="BF401"/>
  <c r="T401"/>
  <c r="R401"/>
  <c r="P401"/>
  <c r="BK401"/>
  <c r="J401"/>
  <c r="BE401"/>
  <c r="BI395"/>
  <c r="BH395"/>
  <c r="BG395"/>
  <c r="BF395"/>
  <c r="T395"/>
  <c r="R395"/>
  <c r="P395"/>
  <c r="BK395"/>
  <c r="J395"/>
  <c r="BE395"/>
  <c r="BI392"/>
  <c r="BH392"/>
  <c r="BG392"/>
  <c r="BF392"/>
  <c r="T392"/>
  <c r="R392"/>
  <c r="P392"/>
  <c r="BK392"/>
  <c r="J392"/>
  <c r="BE392"/>
  <c r="BI389"/>
  <c r="BH389"/>
  <c r="BG389"/>
  <c r="BF389"/>
  <c r="T389"/>
  <c r="R389"/>
  <c r="P389"/>
  <c r="BK389"/>
  <c r="J389"/>
  <c r="BE389"/>
  <c r="BI386"/>
  <c r="BH386"/>
  <c r="BG386"/>
  <c r="BF386"/>
  <c r="T386"/>
  <c r="R386"/>
  <c r="P386"/>
  <c r="BK386"/>
  <c r="J386"/>
  <c r="BE386"/>
  <c r="BI380"/>
  <c r="BH380"/>
  <c r="BG380"/>
  <c r="BF380"/>
  <c r="T380"/>
  <c r="R380"/>
  <c r="P380"/>
  <c r="BK380"/>
  <c r="J380"/>
  <c r="BE380"/>
  <c r="BI378"/>
  <c r="BH378"/>
  <c r="BG378"/>
  <c r="BF378"/>
  <c r="T378"/>
  <c r="R378"/>
  <c r="P378"/>
  <c r="BK378"/>
  <c r="J378"/>
  <c r="BE378"/>
  <c r="BI376"/>
  <c r="BH376"/>
  <c r="BG376"/>
  <c r="BF376"/>
  <c r="T376"/>
  <c r="R376"/>
  <c r="P376"/>
  <c r="BK376"/>
  <c r="J376"/>
  <c r="BE376"/>
  <c r="BI374"/>
  <c r="BH374"/>
  <c r="BG374"/>
  <c r="BF374"/>
  <c r="T374"/>
  <c r="R374"/>
  <c r="P374"/>
  <c r="BK374"/>
  <c r="J374"/>
  <c r="BE374"/>
  <c r="BI372"/>
  <c r="BH372"/>
  <c r="BG372"/>
  <c r="BF372"/>
  <c r="T372"/>
  <c r="R372"/>
  <c r="P372"/>
  <c r="BK372"/>
  <c r="J372"/>
  <c r="BE372"/>
  <c r="BI370"/>
  <c r="BH370"/>
  <c r="BG370"/>
  <c r="BF370"/>
  <c r="T370"/>
  <c r="R370"/>
  <c r="P370"/>
  <c r="BK370"/>
  <c r="J370"/>
  <c r="BE370"/>
  <c r="BI368"/>
  <c r="BH368"/>
  <c r="BG368"/>
  <c r="BF368"/>
  <c r="T368"/>
  <c r="R368"/>
  <c r="P368"/>
  <c r="BK368"/>
  <c r="J368"/>
  <c r="BE368"/>
  <c r="BI366"/>
  <c r="BH366"/>
  <c r="BG366"/>
  <c r="BF366"/>
  <c r="T366"/>
  <c r="R366"/>
  <c r="P366"/>
  <c r="BK366"/>
  <c r="J366"/>
  <c r="BE366"/>
  <c r="BI364"/>
  <c r="BH364"/>
  <c r="BG364"/>
  <c r="BF364"/>
  <c r="T364"/>
  <c r="R364"/>
  <c r="P364"/>
  <c r="BK364"/>
  <c r="J364"/>
  <c r="BE364"/>
  <c r="BI362"/>
  <c r="BH362"/>
  <c r="BG362"/>
  <c r="BF362"/>
  <c r="T362"/>
  <c r="T361"/>
  <c r="R362"/>
  <c r="R361"/>
  <c r="P362"/>
  <c r="P361"/>
  <c r="BK362"/>
  <c r="BK361"/>
  <c r="J361"/>
  <c r="J362"/>
  <c r="BE362"/>
  <c r="J65"/>
  <c r="BI356"/>
  <c r="BH356"/>
  <c r="BG356"/>
  <c r="BF356"/>
  <c r="T356"/>
  <c r="R356"/>
  <c r="P356"/>
  <c r="BK356"/>
  <c r="J356"/>
  <c r="BE356"/>
  <c r="BI351"/>
  <c r="BH351"/>
  <c r="BG351"/>
  <c r="BF351"/>
  <c r="T351"/>
  <c r="R351"/>
  <c r="P351"/>
  <c r="BK351"/>
  <c r="J351"/>
  <c r="BE351"/>
  <c r="BI344"/>
  <c r="BH344"/>
  <c r="BG344"/>
  <c r="BF344"/>
  <c r="T344"/>
  <c r="R344"/>
  <c r="P344"/>
  <c r="BK344"/>
  <c r="J344"/>
  <c r="BE344"/>
  <c r="BI337"/>
  <c r="BH337"/>
  <c r="BG337"/>
  <c r="BF337"/>
  <c r="T337"/>
  <c r="R337"/>
  <c r="P337"/>
  <c r="BK337"/>
  <c r="J337"/>
  <c r="BE337"/>
  <c r="BI330"/>
  <c r="BH330"/>
  <c r="BG330"/>
  <c r="BF330"/>
  <c r="T330"/>
  <c r="R330"/>
  <c r="P330"/>
  <c r="BK330"/>
  <c r="J330"/>
  <c r="BE330"/>
  <c r="BI329"/>
  <c r="BH329"/>
  <c r="BG329"/>
  <c r="BF329"/>
  <c r="T329"/>
  <c r="R329"/>
  <c r="P329"/>
  <c r="BK329"/>
  <c r="J329"/>
  <c r="BE329"/>
  <c r="BI328"/>
  <c r="BH328"/>
  <c r="BG328"/>
  <c r="BF328"/>
  <c r="T328"/>
  <c r="R328"/>
  <c r="P328"/>
  <c r="BK328"/>
  <c r="J328"/>
  <c r="BE328"/>
  <c r="BI327"/>
  <c r="BH327"/>
  <c r="BG327"/>
  <c r="BF327"/>
  <c r="T327"/>
  <c r="R327"/>
  <c r="P327"/>
  <c r="BK327"/>
  <c r="J327"/>
  <c r="BE327"/>
  <c r="BI326"/>
  <c r="BH326"/>
  <c r="BG326"/>
  <c r="BF326"/>
  <c r="T326"/>
  <c r="R326"/>
  <c r="P326"/>
  <c r="BK326"/>
  <c r="J326"/>
  <c r="BE326"/>
  <c r="BI325"/>
  <c r="BH325"/>
  <c r="BG325"/>
  <c r="BF325"/>
  <c r="T325"/>
  <c r="R325"/>
  <c r="P325"/>
  <c r="BK325"/>
  <c r="J325"/>
  <c r="BE325"/>
  <c r="BI324"/>
  <c r="BH324"/>
  <c r="BG324"/>
  <c r="BF324"/>
  <c r="T324"/>
  <c r="R324"/>
  <c r="P324"/>
  <c r="BK324"/>
  <c r="J324"/>
  <c r="BE324"/>
  <c r="BI323"/>
  <c r="BH323"/>
  <c r="BG323"/>
  <c r="BF323"/>
  <c r="T323"/>
  <c r="R323"/>
  <c r="P323"/>
  <c r="BK323"/>
  <c r="J323"/>
  <c r="BE323"/>
  <c r="BI322"/>
  <c r="BH322"/>
  <c r="BG322"/>
  <c r="BF322"/>
  <c r="T322"/>
  <c r="R322"/>
  <c r="P322"/>
  <c r="BK322"/>
  <c r="J322"/>
  <c r="BE322"/>
  <c r="BI321"/>
  <c r="BH321"/>
  <c r="BG321"/>
  <c r="BF321"/>
  <c r="T321"/>
  <c r="R321"/>
  <c r="P321"/>
  <c r="BK321"/>
  <c r="J321"/>
  <c r="BE321"/>
  <c r="BI314"/>
  <c r="BH314"/>
  <c r="BG314"/>
  <c r="BF314"/>
  <c r="T314"/>
  <c r="R314"/>
  <c r="P314"/>
  <c r="BK314"/>
  <c r="J314"/>
  <c r="BE314"/>
  <c r="BI308"/>
  <c r="BH308"/>
  <c r="BG308"/>
  <c r="BF308"/>
  <c r="T308"/>
  <c r="R308"/>
  <c r="P308"/>
  <c r="BK308"/>
  <c r="J308"/>
  <c r="BE308"/>
  <c r="BI302"/>
  <c r="BH302"/>
  <c r="BG302"/>
  <c r="BF302"/>
  <c r="T302"/>
  <c r="R302"/>
  <c r="P302"/>
  <c r="BK302"/>
  <c r="J302"/>
  <c r="BE302"/>
  <c r="BI296"/>
  <c r="BH296"/>
  <c r="BG296"/>
  <c r="BF296"/>
  <c r="T296"/>
  <c r="R296"/>
  <c r="P296"/>
  <c r="BK296"/>
  <c r="J296"/>
  <c r="BE296"/>
  <c r="BI291"/>
  <c r="BH291"/>
  <c r="BG291"/>
  <c r="BF291"/>
  <c r="T291"/>
  <c r="R291"/>
  <c r="P291"/>
  <c r="BK291"/>
  <c r="J291"/>
  <c r="BE291"/>
  <c r="BI284"/>
  <c r="BH284"/>
  <c r="BG284"/>
  <c r="BF284"/>
  <c r="T284"/>
  <c r="R284"/>
  <c r="P284"/>
  <c r="BK284"/>
  <c r="J284"/>
  <c r="BE284"/>
  <c r="BI279"/>
  <c r="BH279"/>
  <c r="BG279"/>
  <c r="BF279"/>
  <c r="T279"/>
  <c r="R279"/>
  <c r="P279"/>
  <c r="BK279"/>
  <c r="J279"/>
  <c r="BE279"/>
  <c r="BI270"/>
  <c r="BH270"/>
  <c r="BG270"/>
  <c r="BF270"/>
  <c r="T270"/>
  <c r="R270"/>
  <c r="P270"/>
  <c r="BK270"/>
  <c r="J270"/>
  <c r="BE270"/>
  <c r="BI267"/>
  <c r="BH267"/>
  <c r="BG267"/>
  <c r="BF267"/>
  <c r="T267"/>
  <c r="T266"/>
  <c r="R267"/>
  <c r="R266"/>
  <c r="P267"/>
  <c r="P266"/>
  <c r="BK267"/>
  <c r="BK266"/>
  <c r="J266"/>
  <c r="J267"/>
  <c r="BE267"/>
  <c r="J64"/>
  <c r="BI263"/>
  <c r="BH263"/>
  <c r="BG263"/>
  <c r="BF263"/>
  <c r="T263"/>
  <c r="R263"/>
  <c r="P263"/>
  <c r="BK263"/>
  <c r="J263"/>
  <c r="BE263"/>
  <c r="BI260"/>
  <c r="BH260"/>
  <c r="BG260"/>
  <c r="BF260"/>
  <c r="T260"/>
  <c r="R260"/>
  <c r="P260"/>
  <c r="BK260"/>
  <c r="J260"/>
  <c r="BE260"/>
  <c r="BI257"/>
  <c r="BH257"/>
  <c r="BG257"/>
  <c r="BF257"/>
  <c r="T257"/>
  <c r="R257"/>
  <c r="P257"/>
  <c r="BK257"/>
  <c r="J257"/>
  <c r="BE257"/>
  <c r="BI254"/>
  <c r="BH254"/>
  <c r="BG254"/>
  <c r="BF254"/>
  <c r="T254"/>
  <c r="R254"/>
  <c r="P254"/>
  <c r="BK254"/>
  <c r="J254"/>
  <c r="BE254"/>
  <c r="BI251"/>
  <c r="BH251"/>
  <c r="BG251"/>
  <c r="BF251"/>
  <c r="T251"/>
  <c r="R251"/>
  <c r="P251"/>
  <c r="BK251"/>
  <c r="J251"/>
  <c r="BE251"/>
  <c r="BI248"/>
  <c r="BH248"/>
  <c r="BG248"/>
  <c r="BF248"/>
  <c r="T248"/>
  <c r="R248"/>
  <c r="P248"/>
  <c r="BK248"/>
  <c r="J248"/>
  <c r="BE248"/>
  <c r="BI245"/>
  <c r="BH245"/>
  <c r="BG245"/>
  <c r="BF245"/>
  <c r="T245"/>
  <c r="R245"/>
  <c r="P245"/>
  <c r="BK245"/>
  <c r="J245"/>
  <c r="BE245"/>
  <c r="BI242"/>
  <c r="BH242"/>
  <c r="BG242"/>
  <c r="BF242"/>
  <c r="T242"/>
  <c r="R242"/>
  <c r="P242"/>
  <c r="BK242"/>
  <c r="J242"/>
  <c r="BE242"/>
  <c r="BI239"/>
  <c r="BH239"/>
  <c r="BG239"/>
  <c r="BF239"/>
  <c r="T239"/>
  <c r="T238"/>
  <c r="R239"/>
  <c r="R238"/>
  <c r="P239"/>
  <c r="P238"/>
  <c r="BK239"/>
  <c r="BK238"/>
  <c r="J238"/>
  <c r="J239"/>
  <c r="BE239"/>
  <c r="J63"/>
  <c r="BI232"/>
  <c r="BH232"/>
  <c r="BG232"/>
  <c r="BF232"/>
  <c r="T232"/>
  <c r="R232"/>
  <c r="P232"/>
  <c r="BK232"/>
  <c r="J232"/>
  <c r="BE232"/>
  <c r="BI229"/>
  <c r="BH229"/>
  <c r="BG229"/>
  <c r="BF229"/>
  <c r="T229"/>
  <c r="T228"/>
  <c r="R229"/>
  <c r="R228"/>
  <c r="P229"/>
  <c r="P228"/>
  <c r="BK229"/>
  <c r="BK228"/>
  <c r="J228"/>
  <c r="J229"/>
  <c r="BE229"/>
  <c r="J62"/>
  <c r="BI225"/>
  <c r="BH225"/>
  <c r="BG225"/>
  <c r="BF225"/>
  <c r="T225"/>
  <c r="R225"/>
  <c r="P225"/>
  <c r="BK225"/>
  <c r="J225"/>
  <c r="BE225"/>
  <c r="BI220"/>
  <c r="BH220"/>
  <c r="BG220"/>
  <c r="BF220"/>
  <c r="T220"/>
  <c r="R220"/>
  <c r="P220"/>
  <c r="BK220"/>
  <c r="J220"/>
  <c r="BE220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2"/>
  <c r="BH212"/>
  <c r="BG212"/>
  <c r="BF212"/>
  <c r="T212"/>
  <c r="R212"/>
  <c r="P212"/>
  <c r="BK212"/>
  <c r="J212"/>
  <c r="BE212"/>
  <c r="BI210"/>
  <c r="BH210"/>
  <c r="BG210"/>
  <c r="BF210"/>
  <c r="T210"/>
  <c r="R210"/>
  <c r="P210"/>
  <c r="BK210"/>
  <c r="J210"/>
  <c r="BE210"/>
  <c r="BI203"/>
  <c r="BH203"/>
  <c r="BG203"/>
  <c r="BF203"/>
  <c r="T203"/>
  <c r="R203"/>
  <c r="P203"/>
  <c r="BK203"/>
  <c r="J203"/>
  <c r="BE203"/>
  <c r="BI200"/>
  <c r="BH200"/>
  <c r="BG200"/>
  <c r="BF200"/>
  <c r="T200"/>
  <c r="R200"/>
  <c r="P200"/>
  <c r="BK200"/>
  <c r="J200"/>
  <c r="BE200"/>
  <c r="BI197"/>
  <c r="BH197"/>
  <c r="BG197"/>
  <c r="BF197"/>
  <c r="T197"/>
  <c r="R197"/>
  <c r="P197"/>
  <c r="BK197"/>
  <c r="J197"/>
  <c r="BE197"/>
  <c r="BI194"/>
  <c r="BH194"/>
  <c r="BG194"/>
  <c r="BF194"/>
  <c r="T194"/>
  <c r="R194"/>
  <c r="P194"/>
  <c r="BK194"/>
  <c r="J194"/>
  <c r="BE194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6"/>
  <c r="BH186"/>
  <c r="BG186"/>
  <c r="BF186"/>
  <c r="T186"/>
  <c r="R186"/>
  <c r="P186"/>
  <c r="BK186"/>
  <c r="J186"/>
  <c r="BE186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3"/>
  <c r="BH163"/>
  <c r="BG163"/>
  <c r="BF163"/>
  <c r="T163"/>
  <c r="R163"/>
  <c r="P163"/>
  <c r="BK163"/>
  <c r="J163"/>
  <c r="BE163"/>
  <c r="BI157"/>
  <c r="BH157"/>
  <c r="BG157"/>
  <c r="BF157"/>
  <c r="T157"/>
  <c r="R157"/>
  <c r="P157"/>
  <c r="BK157"/>
  <c r="J157"/>
  <c r="BE157"/>
  <c r="BI149"/>
  <c r="BH149"/>
  <c r="BG149"/>
  <c r="BF149"/>
  <c r="T149"/>
  <c r="R149"/>
  <c r="P149"/>
  <c r="BK149"/>
  <c r="J149"/>
  <c r="BE149"/>
  <c r="BI142"/>
  <c r="BH142"/>
  <c r="BG142"/>
  <c r="BF142"/>
  <c r="T142"/>
  <c r="R142"/>
  <c r="P142"/>
  <c r="BK142"/>
  <c r="J142"/>
  <c r="BE142"/>
  <c r="BI139"/>
  <c r="BH139"/>
  <c r="BG139"/>
  <c r="BF139"/>
  <c r="T139"/>
  <c r="R139"/>
  <c r="P139"/>
  <c r="BK139"/>
  <c r="J139"/>
  <c r="BE139"/>
  <c r="BI133"/>
  <c r="BH133"/>
  <c r="BG133"/>
  <c r="BF133"/>
  <c r="T133"/>
  <c r="R133"/>
  <c r="P133"/>
  <c r="BK133"/>
  <c r="J133"/>
  <c r="BE133"/>
  <c r="BI130"/>
  <c r="BH130"/>
  <c r="BG130"/>
  <c r="BF130"/>
  <c r="T130"/>
  <c r="R130"/>
  <c r="P130"/>
  <c r="BK130"/>
  <c r="J130"/>
  <c r="BE130"/>
  <c r="BI125"/>
  <c r="BH125"/>
  <c r="BG125"/>
  <c r="BF125"/>
  <c r="T125"/>
  <c r="R125"/>
  <c r="P125"/>
  <c r="BK125"/>
  <c r="J125"/>
  <c r="BE125"/>
  <c r="BI122"/>
  <c r="BH122"/>
  <c r="BG122"/>
  <c r="BF122"/>
  <c r="T122"/>
  <c r="R122"/>
  <c r="P122"/>
  <c r="BK122"/>
  <c r="J122"/>
  <c r="BE122"/>
  <c r="BI119"/>
  <c r="BH119"/>
  <c r="BG119"/>
  <c r="BF119"/>
  <c r="T119"/>
  <c r="R119"/>
  <c r="P119"/>
  <c r="BK119"/>
  <c r="J119"/>
  <c r="BE119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6"/>
  <c r="BH106"/>
  <c r="BG106"/>
  <c r="BF106"/>
  <c r="T106"/>
  <c r="R106"/>
  <c r="P106"/>
  <c r="BK106"/>
  <c r="J106"/>
  <c r="BE106"/>
  <c r="BI103"/>
  <c r="BH103"/>
  <c r="BG103"/>
  <c r="BF103"/>
  <c r="T103"/>
  <c r="R103"/>
  <c r="P103"/>
  <c r="BK103"/>
  <c r="J103"/>
  <c r="BE103"/>
  <c r="BI100"/>
  <c r="BH100"/>
  <c r="BG100"/>
  <c r="BF100"/>
  <c r="T100"/>
  <c r="R100"/>
  <c r="P100"/>
  <c r="BK100"/>
  <c r="J100"/>
  <c r="BE100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F37"/>
  <c i="1" r="BD55"/>
  <c i="2" r="BH93"/>
  <c r="F36"/>
  <c i="1" r="BC55"/>
  <c i="2" r="BG93"/>
  <c r="F35"/>
  <c i="1" r="BB55"/>
  <c i="2" r="BF93"/>
  <c r="J34"/>
  <c i="1" r="AW55"/>
  <c i="2" r="F34"/>
  <c i="1" r="BA55"/>
  <c i="2" r="T93"/>
  <c r="T92"/>
  <c r="T91"/>
  <c r="T90"/>
  <c r="R93"/>
  <c r="R92"/>
  <c r="R91"/>
  <c r="R90"/>
  <c r="P93"/>
  <c r="P92"/>
  <c r="P91"/>
  <c r="P90"/>
  <c i="1" r="AU55"/>
  <c i="2" r="BK93"/>
  <c r="BK92"/>
  <c r="J92"/>
  <c r="BK91"/>
  <c r="J91"/>
  <c r="BK90"/>
  <c r="J90"/>
  <c r="J59"/>
  <c r="J30"/>
  <c i="1" r="AG55"/>
  <c i="2" r="J93"/>
  <c r="BE93"/>
  <c r="J33"/>
  <c i="1" r="AV55"/>
  <c i="2" r="F33"/>
  <c i="1" r="AZ55"/>
  <c i="2" r="J61"/>
  <c r="J60"/>
  <c r="J87"/>
  <c r="F84"/>
  <c r="E82"/>
  <c r="J55"/>
  <c r="F52"/>
  <c r="E50"/>
  <c r="J39"/>
  <c r="J21"/>
  <c r="E21"/>
  <c r="J86"/>
  <c r="J54"/>
  <c r="J20"/>
  <c r="J18"/>
  <c r="E18"/>
  <c r="F87"/>
  <c r="F55"/>
  <c r="J17"/>
  <c r="J15"/>
  <c r="E15"/>
  <c r="F86"/>
  <c r="F54"/>
  <c r="J14"/>
  <c r="J12"/>
  <c r="J84"/>
  <c r="J52"/>
  <c r="E7"/>
  <c r="E80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<sst xmlns="http://schemas.openxmlformats.org/spreadsheetml/2006/main">
  <si>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</si>
  <si>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</si>
  <si>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</si>
  <si>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</si>
  <si>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</si>
  <si>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{c70bbee1-eb69-4e7b-9ef2-efe54123de8b}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</si>
  <si>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</si>
  <si>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</si>
  <si>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</si>
  <si>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</si>
  <si>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</si>
  <si>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</si>
  <si>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</si>
  <si>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</si>
  <si>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18054b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</si>
  <si>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</si>
  <si>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</si>
  <si>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autobusových zastávek Hamr škola, Litvínov</t>
  </si>
  <si>
    <t>KSO:</t>
  </si>
  <si>
    <t>CC-CZ:</t>
  </si>
  <si>
    <t>Místo:</t>
  </si>
  <si>
    <t>Litvínov, k.ú. Chudeřín u Litvínova</t>
  </si>
  <si>
    <t>Datum:</t>
  </si>
  <si>
    <t>8. 10. 2019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</si>
  <si>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</si>
  <si>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</si>
  <si>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</si>
  <si>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</si>
  <si>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</si>
  <si>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</si>
  <si>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</si>
  <si>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</si>
  <si>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</si>
  <si>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Ing. Ota Vettermann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</si>
  <si>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</si>
  <si>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</si>
  <si>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</si>
  <si>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</si>
  <si>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</si>
  <si>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</si>
  <si>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</si>
  <si>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</si>
  <si>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</si>
  <si>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</si>
  <si>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</si>
  <si>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</si>
  <si>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</si>
  <si>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</si>
  <si>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</si>
  <si>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</si>
  <si>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</si>
  <si>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</si>
  <si>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</si>
  <si>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</si>
  <si>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</si>
  <si>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</si>
  <si>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</si>
  <si>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</si>
  <si>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</si>
  <si>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</si>
  <si>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</si>
  <si>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</si>
  <si>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</si>
  <si>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</si>
  <si>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</si>
  <si>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</si>
  <si>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</si>
  <si>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</si>
  <si>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</si>
  <si>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</si>
  <si>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</si>
  <si>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</si>
  <si>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</si>
  <si>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</si>
  <si>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</si>
  <si>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Pozemní komunikace</t>
  </si>
  <si>
    <t>STA</t>
  </si>
  <si>
    <t>{4638bd66-62a5-49c2-97d3-36936b869da6}</t>
  </si>
  <si>
    <t>2</t>
  </si>
  <si>
    <t>Veřejného osvětleni</t>
  </si>
  <si>
    <t>{0edb2b74-4b23-423c-90f3-7aa878317a86}</t>
  </si>
  <si>
    <t>3</t>
  </si>
  <si>
    <t>VRN</t>
  </si>
  <si>
    <t>{262a0cb1-1731-4e44-b35f-ddf0403f2352}</t>
  </si>
  <si>
    <t>KRYCÍ LIST SOUPISU PRACÍ</t>
  </si>
  <si>
    <t>Objekt:</t>
  </si>
  <si>
    <t>1 - Pozemní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</si>
  <si>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</si>
  <si>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</si>
  <si>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</si>
  <si>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</si>
  <si>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</si>
  <si>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</si>
  <si>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</si>
  <si>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</si>
  <si>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</si>
  <si>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</si>
  <si>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</si>
  <si>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</si>
  <si>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</si>
  <si>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</si>
  <si>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</si>
  <si>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</si>
  <si>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</si>
  <si>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</si>
  <si>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</si>
  <si>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</si>
  <si>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</si>
  <si>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</si>
  <si>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</si>
  <si>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</si>
  <si>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</si>
  <si>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</si>
  <si>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</si>
  <si>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</si>
  <si>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</si>
  <si>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</si>
  <si>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</si>
  <si>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</si>
  <si>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</si>
  <si>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M</t>
  </si>
  <si>
    <t>0264044R1</t>
  </si>
  <si>
    <t>Morušovník bílý/Mors Alba 200-250cm</t>
  </si>
  <si>
    <t>kus</t>
  </si>
  <si>
    <t>8</t>
  </si>
  <si>
    <t>4</t>
  </si>
  <si>
    <t>-145196347</t>
  </si>
  <si>
    <t>PP</t>
  </si>
  <si>
    <t>Habr obecný /Carpinus betulus/ 200-250cm</t>
  </si>
  <si>
    <t>0265038R2</t>
  </si>
  <si>
    <t>Liliovník Tulipánokvětý/Liliodendron Tulipifera/ 150-200cm</t>
  </si>
  <si>
    <t>1664316249</t>
  </si>
  <si>
    <t>Jeřáb ptačí /Sorbus aucuparia/ 150-200cm</t>
  </si>
  <si>
    <t>60591253</t>
  </si>
  <si>
    <t>kůl vyvazovací dřevěný impregnovaný D 8cm dl 2m</t>
  </si>
  <si>
    <t>CS ÚRS 2019 01</t>
  </si>
  <si>
    <t>452548825</t>
  </si>
  <si>
    <t>VV</t>
  </si>
  <si>
    <t>2*3</t>
  </si>
  <si>
    <t>10364101</t>
  </si>
  <si>
    <t xml:space="preserve">zemina pro terénní úpravy -  ornice</t>
  </si>
  <si>
    <t>t</t>
  </si>
  <si>
    <t>1229735297</t>
  </si>
  <si>
    <t>2*0,25</t>
  </si>
  <si>
    <t>5</t>
  </si>
  <si>
    <t>10391100</t>
  </si>
  <si>
    <t>kůra mulčovací VL</t>
  </si>
  <si>
    <t>m3</t>
  </si>
  <si>
    <t>-2041694753</t>
  </si>
  <si>
    <t>2*0,2*2</t>
  </si>
  <si>
    <t>6</t>
  </si>
  <si>
    <t>61894010</t>
  </si>
  <si>
    <t>síť kokosová (400 g/m2) 2x50m</t>
  </si>
  <si>
    <t>m2</t>
  </si>
  <si>
    <t>-1000901295</t>
  </si>
  <si>
    <t>2*1,5*1</t>
  </si>
  <si>
    <t>7</t>
  </si>
  <si>
    <t>K</t>
  </si>
  <si>
    <t>112151313</t>
  </si>
  <si>
    <t>Kácení stromu bez postupného spouštění koruny a kmene D do 0,4 m</t>
  </si>
  <si>
    <t>66407189</t>
  </si>
  <si>
    <t>Pokácení stromu postupné bez spouštění částí kmene a koruny o průměru na řezné ploše pařezu přes 300 do 400 mm</t>
  </si>
  <si>
    <t>112201114</t>
  </si>
  <si>
    <t>Odstranění pařezů D do 0,5 m v rovině a svahu 1:5 s odklizením do 20 m a zasypáním jámy</t>
  </si>
  <si>
    <t>378989950</t>
  </si>
  <si>
    <t>Odstranění pařezu v rovině nebo na svahu do 1:5 o průměru pařezu na řezné ploše přes 400 do 500 mm</t>
  </si>
  <si>
    <t>9</t>
  </si>
  <si>
    <t>113106134</t>
  </si>
  <si>
    <t>Rozebrání dlažeb ze zámkových dlaždic komunikací pro pěší strojně pl do 50 m2</t>
  </si>
  <si>
    <t>199076426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</si>
  <si>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</si>
  <si>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"hmatová pásy u školy"3,2</t>
  </si>
  <si>
    <t>"středový ostrůvek"12,6</t>
  </si>
  <si>
    <t>"chodník vlnka"35,9</t>
  </si>
  <si>
    <t>Součet</t>
  </si>
  <si>
    <t>10</t>
  </si>
  <si>
    <t>113107137</t>
  </si>
  <si>
    <t>Odstranění podkladu z betonu vyztuženého sítěmi tl 300 mm ručně</t>
  </si>
  <si>
    <t>477570994</t>
  </si>
  <si>
    <t>Odstranění podkladů nebo krytů ručně s přemístěním hmot na skládku na vzdálenost do 3 m nebo s naložením na dopravní prostředek z betonu vyztuženého sítěmi, o tl. vrstvy přes 150 do 300 mm</t>
  </si>
  <si>
    <t>"prostor stávajícíh přístřešků"21,3+10,5</t>
  </si>
  <si>
    <t>11</t>
  </si>
  <si>
    <t>113107242</t>
  </si>
  <si>
    <t>Odstranění podkladu živičného tl 100 mm strojně pl přes 200 m2</t>
  </si>
  <si>
    <t>1604788106</t>
  </si>
  <si>
    <t>Odstranění podkladů nebo krytů strojně plochy jednotlivě přes 200 m2 s přemístěním hmot na skládku na vzdálenost do 20 m nebo s naložením na dopravní prostředek živičných, o tl. vrstvy přes 50 do 100 mm</t>
  </si>
  <si>
    <t>405+46+3+3+177</t>
  </si>
  <si>
    <t>12</t>
  </si>
  <si>
    <t>113107523</t>
  </si>
  <si>
    <t>Odstranění podkladu z kameniva drceného tl 300 mm při překopech strojně pl přes 15 m2</t>
  </si>
  <si>
    <t>1272553601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</si>
  <si>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200 do 300 mm</t>
  </si>
  <si>
    <t>"pod zastávkovými panely"12*3</t>
  </si>
  <si>
    <t>"v plochách bud zeleně"23,9+14,7</t>
  </si>
  <si>
    <t>13</t>
  </si>
  <si>
    <t>113201111</t>
  </si>
  <si>
    <t>Vytrhání obrub chodníkových ležatých</t>
  </si>
  <si>
    <t>m</t>
  </si>
  <si>
    <t>1929249085</t>
  </si>
  <si>
    <t xml:space="preserve">Vytrhání obrub  s vybouráním lože, s přemístěním hmot na skládku na vzdálenost do 3 m nebo s naložením na dopravní prostředek chodníkových ležatých</t>
  </si>
  <si>
    <t>10,8+12,3</t>
  </si>
  <si>
    <t>14</t>
  </si>
  <si>
    <t>113201112</t>
  </si>
  <si>
    <t>Vytrhání obrub silničních ležatých</t>
  </si>
  <si>
    <t>487365670</t>
  </si>
  <si>
    <t xml:space="preserve">Vytrhání obrub  s vybouráním lože, s přemístěním hmot na skládku na vzdálenost do 3 m nebo s naložením na dopravní prostředek silničních ležatých</t>
  </si>
  <si>
    <t>"chodník vlnka"10,5</t>
  </si>
  <si>
    <t>"středový ostrůvek" 5,2</t>
  </si>
  <si>
    <t>"škola"4,9+8,6</t>
  </si>
  <si>
    <t>113203111</t>
  </si>
  <si>
    <t>Vytrhání obrub z dlažebních kostek</t>
  </si>
  <si>
    <t>1607767808</t>
  </si>
  <si>
    <t xml:space="preserve">Vytrhání obrub  s vybouráním lože, s přemístěním hmot na skládku na vzdálenost do 3 m nebo s naložením na dopravní prostředek z dlažebních kostek</t>
  </si>
  <si>
    <t>"zastávka proti škole"37,5+17</t>
  </si>
  <si>
    <t>16</t>
  </si>
  <si>
    <t>121101101</t>
  </si>
  <si>
    <t>Sejmutí ornice s přemístěním na vzdálenost do 50 m</t>
  </si>
  <si>
    <t>-1042566525</t>
  </si>
  <si>
    <t xml:space="preserve">Sejmutí ornice nebo lesní půdy  s vodorovným přemístěním na hromady v místě upotřebení nebo na dočasné či trvalé skládky se složením, na vzdálenost do 50 m</t>
  </si>
  <si>
    <t>"rozšíření oblouku škola"14,6*0,15</t>
  </si>
  <si>
    <t>"Zastávka hamr chodník"60,5*0,15</t>
  </si>
  <si>
    <t>"zastávka Hamr voz"78,1*0,15</t>
  </si>
  <si>
    <t>"zpevněná plocha škola"54,8*0,15</t>
  </si>
  <si>
    <t>17</t>
  </si>
  <si>
    <t>122202201</t>
  </si>
  <si>
    <t>Odkopávky a prokopávky nezapažené pro silnice objemu do 100 m3 v hornině tř. 3</t>
  </si>
  <si>
    <t>759550412</t>
  </si>
  <si>
    <t xml:space="preserve">Odkopávky a prokopávky nezapažené pro silnice  s přemístěním výkopku v příčných profilech na vzdálenost do 15 m nebo s naložením na dopravní prostředek v hornině tř. 3 do 100 m3</t>
  </si>
  <si>
    <t>"rozšíření oblouku škola"14,6*(0,42-0,15)</t>
  </si>
  <si>
    <t>"Zastávka hamr chodník-ve svahu jen 30%"60,5*(0,21-0,15)*0,3</t>
  </si>
  <si>
    <t>"zastávka Hamr voz-ve svahu jen 15%"78,1*(0,42-0,15)*0,15</t>
  </si>
  <si>
    <t>"pod zastávkovými panely"12*3*0,3*2</t>
  </si>
  <si>
    <t>"zpevněná plocha škola"54,8*(0,21-0,15)</t>
  </si>
  <si>
    <t>18</t>
  </si>
  <si>
    <t>131103102</t>
  </si>
  <si>
    <t>Hloubení jam ručním nebo pneum nářadím v nesoudržných horninách tř. 1 a 2</t>
  </si>
  <si>
    <t>911313351</t>
  </si>
  <si>
    <t xml:space="preserve">Hloubení zapažených i nezapažených jam ručním nebo pneumatickým nářadím  s urovnáním dna do předepsaného profilu a spádu v horninách tř. 1 a 2 nesoudržných</t>
  </si>
  <si>
    <t>"základy SDZ"0,4*0,4*0,5*5</t>
  </si>
  <si>
    <t>"základové patky přístřešky zastávky"0,4*0,4*0,5*6</t>
  </si>
  <si>
    <t>"stromy"2*0,75</t>
  </si>
  <si>
    <t>19</t>
  </si>
  <si>
    <t>132201101</t>
  </si>
  <si>
    <t>Hloubení rýh š do 600 mm v hornině tř. 3 objemu do 100 m3</t>
  </si>
  <si>
    <t>807593313</t>
  </si>
  <si>
    <t xml:space="preserve">Hloubení zapažených i nezapažených rýh šířky do 600 mm  s urovnáním dna do předepsaného profilu a spádu v hornině tř. 3 do 100 m3</t>
  </si>
  <si>
    <t>"rýha pod palisádu"39,8*0,6*0,3</t>
  </si>
  <si>
    <t>"rýha pod obrubník siln"104*0,4*0,2</t>
  </si>
  <si>
    <t>"rýha pod obrubník chod"17*0,3*0,15</t>
  </si>
  <si>
    <t>"rýha drenáží podél zastávkových panelů s vytažením do zeleně+kolem palisády"(42+23+39,8)*0,4*0,6</t>
  </si>
  <si>
    <t>20</t>
  </si>
  <si>
    <t>162301402</t>
  </si>
  <si>
    <t>Vodorovné přemístění větví stromů listnatých do 5 km D kmene do 500 mm</t>
  </si>
  <si>
    <t>328736592</t>
  </si>
  <si>
    <t xml:space="preserve">Vodorovné přemístění větví, kmenů nebo pařezů  s naložením, složením a dopravou do 5000 m větví stromů listnatých, průměru kmene přes 300 do 500 mm</t>
  </si>
  <si>
    <t>162301412</t>
  </si>
  <si>
    <t>Vodorovné přemístění kmenů stromů listnatých do 5 km D kmene do 500 mm</t>
  </si>
  <si>
    <t>-1342047008</t>
  </si>
  <si>
    <t xml:space="preserve">Vodorovné přemístění větví, kmenů nebo pařezů  s naložením, složením a dopravou do 5000 m kmenů stromů listnatých, průměru přes 300 do 500 mm</t>
  </si>
  <si>
    <t>22</t>
  </si>
  <si>
    <t>162301422</t>
  </si>
  <si>
    <t>Vodorovné přemístění pařezů do 5 km D do 500 mm</t>
  </si>
  <si>
    <t>419799918</t>
  </si>
  <si>
    <t xml:space="preserve">Vodorovné přemístění větví, kmenů nebo pařezů  s naložením, složením a dopravou do 5000 m pařezů kmenů, průměru přes 300 do 500 mm</t>
  </si>
  <si>
    <t>23</t>
  </si>
  <si>
    <t>162301902</t>
  </si>
  <si>
    <t>Příplatek k vodorovnému přemístění větví stromů listnatých D kmene do 500 mm ZKD 5 km</t>
  </si>
  <si>
    <t>800912622</t>
  </si>
  <si>
    <t xml:space="preserve">Vodorovné přemístění větví, kmenů nebo pařezů  s naložením, složením a dopravou Příplatek k cenám za každých dalších i započatých 5000 m přes 5000 m větví stromů listnatých, průměru kmene přes 300 do 500 mm</t>
  </si>
  <si>
    <t>1*11 'Přepočtené koeficientem množství</t>
  </si>
  <si>
    <t>24</t>
  </si>
  <si>
    <t>162301912</t>
  </si>
  <si>
    <t>Příplatek k vodorovnému přemístění kmenů stromů listnatých D kmene do 500 mm ZKD 5 km</t>
  </si>
  <si>
    <t>1755206839</t>
  </si>
  <si>
    <t xml:space="preserve">Vodorovné přemístění větví, kmenů nebo pařezů  s naložením, složením a dopravou Příplatek k cenám za každých dalších i započatých 5000 m přes 5000 m kmenů stromů listnatých, o průměru přes 300 do 500 mm</t>
  </si>
  <si>
    <t>25</t>
  </si>
  <si>
    <t>162301922</t>
  </si>
  <si>
    <t>Příplatek k vodorovnému přemístění pařezů D 500 mm ZKD 5 km</t>
  </si>
  <si>
    <t>1341600784</t>
  </si>
  <si>
    <t xml:space="preserve">Vodorovné přemístění větví, kmenů nebo pařezů  s naložením, složením a dopravou Příplatek k cenám za každých dalších i započatých 5000 m přes 5000 m pařezů kmenů, průměru přes 300 do 500 mm</t>
  </si>
  <si>
    <t>26</t>
  </si>
  <si>
    <t>162701105</t>
  </si>
  <si>
    <t>Vodorovné přemístění do 10000 m výkopku/sypaniny z horniny tř. 1 až 4</t>
  </si>
  <si>
    <t>-1944556572</t>
  </si>
  <si>
    <t xml:space="preserve">Vodorovné přemístění výkopku nebo sypaniny po suchu  na obvyklém dopravním prostředku, bez naložení výkopku, avšak se složením bez rozhrnutí z horniny tř. 1 až 4 na vzdálenost přes 9 000 do 10 000 m</t>
  </si>
  <si>
    <t>33,082+0,88+41,401</t>
  </si>
  <si>
    <t>27</t>
  </si>
  <si>
    <t>162701109</t>
  </si>
  <si>
    <t>Příplatek k vodorovnému přemístění výkopku/sypaniny z horniny tř. 1 až 4 ZKD 1000 m přes 10000 m</t>
  </si>
  <si>
    <t>1908092032</t>
  </si>
  <si>
    <t xml:space="preserve"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</si>
  <si>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75,363*6 'Přepočtené koeficientem množství</t>
  </si>
  <si>
    <t>28</t>
  </si>
  <si>
    <t>171201201</t>
  </si>
  <si>
    <t>Uložení sypaniny na skládky</t>
  </si>
  <si>
    <t>-1705433524</t>
  </si>
  <si>
    <t xml:space="preserve">Uložení sypaniny  na skládky</t>
  </si>
  <si>
    <t>29</t>
  </si>
  <si>
    <t>171201211</t>
  </si>
  <si>
    <t>Poplatek za uložení stavebního odpadu - zeminy a kameniva na skládce</t>
  </si>
  <si>
    <t>-1267777867</t>
  </si>
  <si>
    <t>Poplatek za uložení stavebního odpadu na skládce (skládkovné) zeminy a kameniva zatříděného do Katalogu odpadů pod kódem 170 504</t>
  </si>
  <si>
    <t>75,363*1,65</t>
  </si>
  <si>
    <t>30</t>
  </si>
  <si>
    <t>175101201</t>
  </si>
  <si>
    <t>Obsypání objektu nad přilehlým původním terénem sypaninou bez prohození sítem, uloženou do 3 m</t>
  </si>
  <si>
    <t>1828902076</t>
  </si>
  <si>
    <t>Obsypání objektů nad přilehlým původním terénem sypaninou z vhodných hornin 1 až 4 nebo materiálem uloženým ve vzdálenosti do 3 m od vnějšího kraje objektu pro jakoukoliv míru zhutnění bez prohození sypaniny sítem</t>
  </si>
  <si>
    <t>"obsyp palisády - klín" 39,8*1*1,5/2</t>
  </si>
  <si>
    <t>31</t>
  </si>
  <si>
    <t>58331200</t>
  </si>
  <si>
    <t>štěrkopísek netříděný zásypový</t>
  </si>
  <si>
    <t>-571156430</t>
  </si>
  <si>
    <t>"obsyp palisády - klín" 39,8*1*1,5/2*1,8</t>
  </si>
  <si>
    <t>32</t>
  </si>
  <si>
    <t>58333688</t>
  </si>
  <si>
    <t>kamenivo těžené hrubé frakce 32/63</t>
  </si>
  <si>
    <t>-1420041155</t>
  </si>
  <si>
    <t>"obsyp palisády - drenáž" 39,8*0,4*1,5*1,8</t>
  </si>
  <si>
    <t>33</t>
  </si>
  <si>
    <t>181102302</t>
  </si>
  <si>
    <t>Úprava pláně v zářezech se zhutněním</t>
  </si>
  <si>
    <t>-744551079</t>
  </si>
  <si>
    <t>Úprava pláně na stavbách dálnic strojně v zářezech mimo skalních se zhutněním</t>
  </si>
  <si>
    <t>"rozšíření oblouku škola"14,6</t>
  </si>
  <si>
    <t>"zvětšení chodníku škola"54,8</t>
  </si>
  <si>
    <t>"zastávka Hamr voz"78,1</t>
  </si>
  <si>
    <t>"Zastávka hamr chodník"60,5</t>
  </si>
  <si>
    <t>34</t>
  </si>
  <si>
    <t>181151311</t>
  </si>
  <si>
    <t>Plošná úprava terénu přes 500 m2 zemina tř 1 až 4 nerovnosti do 100 mm v rovinně a svahu do 1:5</t>
  </si>
  <si>
    <t>449402112</t>
  </si>
  <si>
    <t>Plošná úprava terénu v zemině tř. 1 až 4 s urovnáním povrchu bez doplnění ornice souvislé plochy přes 500 m2 při nerovnostech terénu přes 50 do 100 mm v rovině nebo na svahu do 1:5</t>
  </si>
  <si>
    <t>35</t>
  </si>
  <si>
    <t>181301115</t>
  </si>
  <si>
    <t>Rozprostření ornice tl vrstvy do 300 mm pl přes 500 m2 v rovině nebo ve svahu do 1:5</t>
  </si>
  <si>
    <t>745406543</t>
  </si>
  <si>
    <t>Rozprostření a urovnání ornice v rovině nebo ve svahu sklonu do 1:5 při souvislé ploše přes 500 m2, tl. vrstvy přes 250 do 300 mm</t>
  </si>
  <si>
    <t>135</t>
  </si>
  <si>
    <t>36</t>
  </si>
  <si>
    <t>181411131</t>
  </si>
  <si>
    <t>Založení parkového trávníku výsevem plochy do 1000 m2 v rovině a ve svahu do 1:5</t>
  </si>
  <si>
    <t>-1099382286</t>
  </si>
  <si>
    <t>Založení trávníku na půdě předem připravené plochy do 1000 m2 výsevem včetně utažení parkového v rovině nebo na svahu do 1:5</t>
  </si>
  <si>
    <t>37</t>
  </si>
  <si>
    <t>00572410</t>
  </si>
  <si>
    <t>osivo směs travní parková</t>
  </si>
  <si>
    <t>kg</t>
  </si>
  <si>
    <t>525914172</t>
  </si>
  <si>
    <t>135*15/1000</t>
  </si>
  <si>
    <t>38</t>
  </si>
  <si>
    <t>08211320</t>
  </si>
  <si>
    <t>voda pitná pro smluvní odběratele</t>
  </si>
  <si>
    <t>-1136864327</t>
  </si>
  <si>
    <t>2*0,5*3</t>
  </si>
  <si>
    <t>135*50/1000</t>
  </si>
  <si>
    <t>39</t>
  </si>
  <si>
    <t>184201122</t>
  </si>
  <si>
    <t>Výsadba stromu bez balu do jamky výška kmene do 2,5 m ve svahu do 1:2</t>
  </si>
  <si>
    <t>1068031488</t>
  </si>
  <si>
    <t xml:space="preserve">Výsadba stromů bez balu do předem vyhloubené jamky se zalitím  na svahu přes 1:5 do 1:2, při výšce kmene přes 1,8 do 2,5 m</t>
  </si>
  <si>
    <t>PSC</t>
  </si>
  <si>
    <t xml:space="preserve">Poznámka k souboru cen:_x000d_
1. V cenách jsou započteny i náklady na montáž kůlu a spojovací materiál. 2. V cenách nejsou započteny náklady na vysazované dřeviny, tyto se oceňují ve specifikaci. 3. Ceny -1111, -1121, -1131 a -1141 lze použít i pro keře výšky do 2,5 m. 4. Výška kmene se měří od kořenového krčku k první větvi koruny. 5. V cenách o sklonu svahu přes 1:1 jsou uvažovány podmínky pro svahy běžně schůdné; bez použití lezeckých technik. V případě použití lezeckých technik se tyto náklady oceňují individuálně. </t>
  </si>
  <si>
    <t>Zakládání</t>
  </si>
  <si>
    <t>40</t>
  </si>
  <si>
    <t>212752212</t>
  </si>
  <si>
    <t>Trativod z drenážních trubek plastových flexibilních D do 100 mm včetně lože otevřený výkop</t>
  </si>
  <si>
    <t>-1026023450</t>
  </si>
  <si>
    <t>Trativody z drenážních trubek se zřízením štěrkopískového lože pod trubky a s jejich obsypem v průměrném celkovém množství do 0,15 m3/m v otevřeném výkopu z trubek plastových flexibilních D přes 65 do 100 mm</t>
  </si>
  <si>
    <t>"rýha drenáží podél zastávkových panelů s vytažením do zeleně+kolem palisády"42+23+39,8</t>
  </si>
  <si>
    <t>41</t>
  </si>
  <si>
    <t>275313711</t>
  </si>
  <si>
    <t>Základové patky z betonu tř. C 20/25</t>
  </si>
  <si>
    <t>-423165567</t>
  </si>
  <si>
    <t>Základy z betonu prostého patky a bloky z betonu kamenem neprokládaného tř. C 20/25</t>
  </si>
  <si>
    <t>"přístřešky zastávky"0,4*0,4*0,5*6</t>
  </si>
  <si>
    <t>"zábradlí"(36,3/1,5+1)*0,4*0,4*0,5</t>
  </si>
  <si>
    <t>Svislé a kompletní konstrukce</t>
  </si>
  <si>
    <t>42</t>
  </si>
  <si>
    <t>339921132</t>
  </si>
  <si>
    <t>Osazování betonových palisád do betonového základu v řadě výšky prvku přes 0,5 do 1 m</t>
  </si>
  <si>
    <t>913336705</t>
  </si>
  <si>
    <t xml:space="preserve">Osazování palisád  betonových v řadě se zabetonováním výšky palisády přes 500 do 1000 mm</t>
  </si>
  <si>
    <t>10,45+6,3+3,9</t>
  </si>
  <si>
    <t>43</t>
  </si>
  <si>
    <t>339921133</t>
  </si>
  <si>
    <t>Osazování betonových palisád do betonového základu v řadě výšky prvku přes 1 do 1,5 m</t>
  </si>
  <si>
    <t>440872543</t>
  </si>
  <si>
    <t xml:space="preserve">Osazování palisád  betonových v řadě se zabetonováním výšky palisády přes 1000 do 1500 mm</t>
  </si>
  <si>
    <t>3,6+5,5+2,9+1,9</t>
  </si>
  <si>
    <t>44</t>
  </si>
  <si>
    <t>339921134</t>
  </si>
  <si>
    <t>Osazování betonových palisád do betonového základu v řadě výšky prvku přes 1,5 m</t>
  </si>
  <si>
    <t>-1470775283</t>
  </si>
  <si>
    <t xml:space="preserve">Osazování palisád  betonových v řadě se zabetonováním výšky palisády přes 1500 mm</t>
  </si>
  <si>
    <t>6,2</t>
  </si>
  <si>
    <t>45</t>
  </si>
  <si>
    <t>59228417</t>
  </si>
  <si>
    <t>palisáda tyčová půlkulatá armovaná 175x200x2000mm</t>
  </si>
  <si>
    <t>663995640</t>
  </si>
  <si>
    <t>6,2*5,7*1,03</t>
  </si>
  <si>
    <t>46</t>
  </si>
  <si>
    <t>59228416</t>
  </si>
  <si>
    <t>palisáda tyčová půlkulatá armovaná 175x200x1500mm</t>
  </si>
  <si>
    <t>-1166003779</t>
  </si>
  <si>
    <t>(5,5+2,9)*5,7*1,03</t>
  </si>
  <si>
    <t>47</t>
  </si>
  <si>
    <t>59228415</t>
  </si>
  <si>
    <t>palisáda betonová tyčová půlkulatá přírodní 175x200x1200mm</t>
  </si>
  <si>
    <t>-673269541</t>
  </si>
  <si>
    <t>(3,6+1,9)*5,7*1,03</t>
  </si>
  <si>
    <t>48</t>
  </si>
  <si>
    <t>59228414</t>
  </si>
  <si>
    <t>palisáda betonová tyčová půlkulatá přírodní 175x200x1000mm</t>
  </si>
  <si>
    <t>-2135250262</t>
  </si>
  <si>
    <t>3,9*5,7*1,03</t>
  </si>
  <si>
    <t>49</t>
  </si>
  <si>
    <t>59228413</t>
  </si>
  <si>
    <t>palisáda betonová tyčová půlkulatá přírodní 175x200x800mm</t>
  </si>
  <si>
    <t>-451546930</t>
  </si>
  <si>
    <t>6,3*5,7*1,03</t>
  </si>
  <si>
    <t>50</t>
  </si>
  <si>
    <t>59228412</t>
  </si>
  <si>
    <t>palisáda betonová tyčová půlkulatá přírodní 175x200x600mm</t>
  </si>
  <si>
    <t>-677317821</t>
  </si>
  <si>
    <t>10,5*5,7*1,03</t>
  </si>
  <si>
    <t>Komunikace pozemní</t>
  </si>
  <si>
    <t>51</t>
  </si>
  <si>
    <t>564811111</t>
  </si>
  <si>
    <t>Podklad ze štěrkodrtě ŠD tl 50 mm</t>
  </si>
  <si>
    <t>-246888327</t>
  </si>
  <si>
    <t xml:space="preserve">Podklad ze štěrkodrti ŠD  s rozprostřením a zhutněním, po zhutnění tl. 50 mm</t>
  </si>
  <si>
    <t>"kladecí vrstva panely"4*12*2</t>
  </si>
  <si>
    <t>52</t>
  </si>
  <si>
    <t>564851111</t>
  </si>
  <si>
    <t>Podklad ze štěrkodrtě ŠD tl 150 mm</t>
  </si>
  <si>
    <t>-1942064927</t>
  </si>
  <si>
    <t xml:space="preserve">Podklad ze štěrkodrti ŠD  s rozprostřením a zhutněním, po zhutnění tl. 150 mm</t>
  </si>
  <si>
    <t>"rozšíření oblouku škola"14,6*2</t>
  </si>
  <si>
    <t>"zastávka Hamr chodník"95,3</t>
  </si>
  <si>
    <t>"pod zastávkovými panely obě strany"(4,5*12+4*12)*2</t>
  </si>
  <si>
    <t>"nájezdový a výjezdový klín Hamr"94,9</t>
  </si>
  <si>
    <t>"doplnění podkladu ke stáv vozovce"53*0,3</t>
  </si>
  <si>
    <t>53</t>
  </si>
  <si>
    <t>564871111</t>
  </si>
  <si>
    <t>Podklad ze štěrkodrtě ŠD tl 250 mm</t>
  </si>
  <si>
    <t>-911903554</t>
  </si>
  <si>
    <t xml:space="preserve">Podklad ze štěrkodrti ŠD  s rozprostřením a zhutněním, po zhutnění tl. 250 mm</t>
  </si>
  <si>
    <t>"doplnění podkladu ke stáv vozovce"53*0,4</t>
  </si>
  <si>
    <t>54</t>
  </si>
  <si>
    <t>566201111</t>
  </si>
  <si>
    <t>Úprava krytu z kameniva drceného pro nový kryt s doplněním kameniva drceného do 0,04 m3/m2</t>
  </si>
  <si>
    <t>942891166</t>
  </si>
  <si>
    <t xml:space="preserve">Úprava dosavadního krytu z kameniva drceného jako podklad pro nový kryt  s vyrovnáním profilu v příčném i podélném směru, s vlhčením a zhutněním, s doplněním kamenivem drceným, jeho rozprostřením a zhutněním, v množství do 0,04 m3/m2</t>
  </si>
  <si>
    <t>"příjezdová kom škola+nájezd a výjez klín BUS"131,2</t>
  </si>
  <si>
    <t>"jízdní pruh před zastávkami"48*2</t>
  </si>
  <si>
    <t>"přechod chodník Hamr"7,9</t>
  </si>
  <si>
    <t>"plocha kolem ostrůvku ve voz"40</t>
  </si>
  <si>
    <t>55</t>
  </si>
  <si>
    <t>566501111</t>
  </si>
  <si>
    <t>Úprava krytu z kameniva drceného pro nový kryt s doplněním kameniva drceného do 0,10 m3/m2</t>
  </si>
  <si>
    <t>-962865851</t>
  </si>
  <si>
    <t xml:space="preserve">Úprava dosavadního krytu z kameniva drceného jako podklad pro nový kryt  s vyrovnáním profilu v příčném i podélném směru, s vlhčením a zhutněním, s doplněním kamenivem drceným, jeho rozprostřením a zhutněním, v množství přes 0,08 do 0,10 m3/m2</t>
  </si>
  <si>
    <t>"nástupiště škola"234</t>
  </si>
  <si>
    <t>"ostrůvek"11</t>
  </si>
  <si>
    <t>56</t>
  </si>
  <si>
    <t>565155111</t>
  </si>
  <si>
    <t>Asfaltový beton vrstva podkladní ACP 16 (obalované kamenivo OKS) tl 70 mm š do 3 m</t>
  </si>
  <si>
    <t>-472137681</t>
  </si>
  <si>
    <t xml:space="preserve">Asfaltový beton vrstva podkladní ACP 16 (obalované kamenivo střednězrnné - OKS)  s rozprostřením a zhutněním v pruhu šířky do 3 m, po zhutnění tl. 70 mm</t>
  </si>
  <si>
    <t>"zastávka škola"(120,2+6,5+47,6)*1,08</t>
  </si>
  <si>
    <t>"ostrůvek"39,9*1,08</t>
  </si>
  <si>
    <t>"zastávka Hamr"(94,9+47,8+4,3+6)*1,08</t>
  </si>
  <si>
    <t>57</t>
  </si>
  <si>
    <t>573211107</t>
  </si>
  <si>
    <t>Postřik živičný spojovací z asfaltu v množství 0,30 kg/m2</t>
  </si>
  <si>
    <t>457379964</t>
  </si>
  <si>
    <t>Postřik spojovací PS bez posypu kamenivem z asfaltu silničního, v množství 0,30 kg/m2</t>
  </si>
  <si>
    <t>58</t>
  </si>
  <si>
    <t>577154111</t>
  </si>
  <si>
    <t>Asfaltový beton vrstva obrusná ACO 11 (ABS) tř. I tl 60 mm š do 3 m z nemodifikovaného asfaltu</t>
  </si>
  <si>
    <t>1119155036</t>
  </si>
  <si>
    <t xml:space="preserve">Asfaltový beton vrstva obrusná ACO 11 (ABS)  s rozprostřením a se zhutněním z nemodifikovaného asfaltu v pruhu šířky do 3 m tř. I, po zhutnění tl. 60 mm</t>
  </si>
  <si>
    <t>"zastávka škola"120,2+6,5+47,6</t>
  </si>
  <si>
    <t>"ostrůvek"39,9</t>
  </si>
  <si>
    <t>"zastávka Hamr"94,9+47,8+4,3+6</t>
  </si>
  <si>
    <t>59</t>
  </si>
  <si>
    <t>584121108</t>
  </si>
  <si>
    <t>Osazení silničních dílců z ŽB do lože z kameniva těženého tl 40 mm plochy do 15 m2</t>
  </si>
  <si>
    <t>1373211002</t>
  </si>
  <si>
    <t xml:space="preserve">Osazení silničních dílců ze železového betonu  s podkladem z kameniva těženého do tl. 40 mm jakéhokoliv druhu a velikosti, na plochu jednotlivě do 15 m2</t>
  </si>
  <si>
    <t>"panel zastávkový základní 3x2x0,26"3*2*8</t>
  </si>
  <si>
    <t>"panel zastávkový nájezdový 3x2x0,26"3*2*2</t>
  </si>
  <si>
    <t>"panel zastávkový výjezdový 3x2x0,26"3*2*2</t>
  </si>
  <si>
    <t>"přechodová deska"3,38*0,75*2+1,85*0,75*2+2*0,75*8+2,15*0,75*2+3,38*0,75*2</t>
  </si>
  <si>
    <t>60</t>
  </si>
  <si>
    <t>5938100R1</t>
  </si>
  <si>
    <t>panel silniční zastávkový 300x200x26 základní</t>
  </si>
  <si>
    <t>-113822197</t>
  </si>
  <si>
    <t>61</t>
  </si>
  <si>
    <t>5938100R2</t>
  </si>
  <si>
    <t>panel silniční zastávkový 300x200x26 nájezdový</t>
  </si>
  <si>
    <t>-1098479003</t>
  </si>
  <si>
    <t>62</t>
  </si>
  <si>
    <t>5938100R3</t>
  </si>
  <si>
    <t>panel silniční zastávkový 300x200x26 výjezdový</t>
  </si>
  <si>
    <t>-882906646</t>
  </si>
  <si>
    <t>63</t>
  </si>
  <si>
    <t>5938100R4</t>
  </si>
  <si>
    <t>přechodová deska 338x75x10cm</t>
  </si>
  <si>
    <t>-1641972727</t>
  </si>
  <si>
    <t>64</t>
  </si>
  <si>
    <t>5938100R5</t>
  </si>
  <si>
    <t>přechodová deska 185x75x10cm</t>
  </si>
  <si>
    <t>-1084576991</t>
  </si>
  <si>
    <t>65</t>
  </si>
  <si>
    <t>5938100R6</t>
  </si>
  <si>
    <t>přechodová deska 200x75x10cm</t>
  </si>
  <si>
    <t>1612302394</t>
  </si>
  <si>
    <t>66</t>
  </si>
  <si>
    <t>5938100R7</t>
  </si>
  <si>
    <t>přechodová deska 215x75x10cm</t>
  </si>
  <si>
    <t>916691049</t>
  </si>
  <si>
    <t>67</t>
  </si>
  <si>
    <t>5938100R8</t>
  </si>
  <si>
    <t>1342911030</t>
  </si>
  <si>
    <t>68</t>
  </si>
  <si>
    <t>5938100R9</t>
  </si>
  <si>
    <t>Kompletační materiál</t>
  </si>
  <si>
    <t>soub</t>
  </si>
  <si>
    <t>-357612909</t>
  </si>
  <si>
    <t>69</t>
  </si>
  <si>
    <t>596211112</t>
  </si>
  <si>
    <t>Kladení zámkové dlažby komunikací pro pěší tl 60 mm skupiny A pl do 300 m2</t>
  </si>
  <si>
    <t>1027855009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</si>
  <si>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</si>
  <si>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"plocha zastávky škola"234+14+5,6+2,8</t>
  </si>
  <si>
    <t>"přeložení stávajícího zkrác chodníku Hamr"24</t>
  </si>
  <si>
    <t>"zastávka Hamr"95,3</t>
  </si>
  <si>
    <t>70</t>
  </si>
  <si>
    <t>59245018</t>
  </si>
  <si>
    <t>dlažba skladebná betonová 200x100x60mm přírodní</t>
  </si>
  <si>
    <t>35447506</t>
  </si>
  <si>
    <t>"plocha zastávky škola"234*1,03</t>
  </si>
  <si>
    <t>"ostrůvek"11*1,03</t>
  </si>
  <si>
    <t>"přeložení stávajícího zkrác chodníku Hamr"24*1,03</t>
  </si>
  <si>
    <t>"zastávka Hamr"95,3*1,03</t>
  </si>
  <si>
    <t>71</t>
  </si>
  <si>
    <t>59245006</t>
  </si>
  <si>
    <t>dlažba skladebná betonová pro nevidomé 200x100x60mm barevná</t>
  </si>
  <si>
    <t>-371771397</t>
  </si>
  <si>
    <t>"plocha zastávky škola"(1,1+2,8)*1,03</t>
  </si>
  <si>
    <t>"ostrůvek"4,16*1,03</t>
  </si>
  <si>
    <t>"přeložení stávajícího zkrác chodníku Hamr"2,6*1,03</t>
  </si>
  <si>
    <t>"zastávka Hamr"1,1*1,03</t>
  </si>
  <si>
    <t>72</t>
  </si>
  <si>
    <t>59245006R1</t>
  </si>
  <si>
    <t>dlažba skladebná betonová pro nevidomé 200x100x60mm přírodní vodící linie - drážky</t>
  </si>
  <si>
    <t>-1911071794</t>
  </si>
  <si>
    <t>"plocha zastávky škola"14,1*1,03</t>
  </si>
  <si>
    <t>"zastávka Hamr"4,2*1,03</t>
  </si>
  <si>
    <t>73</t>
  </si>
  <si>
    <t>59245008</t>
  </si>
  <si>
    <t>dlažba skladebná betonová 200x100x60mm barevná</t>
  </si>
  <si>
    <t>-2023377962</t>
  </si>
  <si>
    <t>"plocha zastávky škola"5,58*1,03</t>
  </si>
  <si>
    <t>"zastávka Hamr"5,6*1,03</t>
  </si>
  <si>
    <t>Ostatní konstrukce a práce, bourání</t>
  </si>
  <si>
    <t>74</t>
  </si>
  <si>
    <t>914111111</t>
  </si>
  <si>
    <t>Montáž svislé dopravní značky do velikosti 1 m2 objímkami na sloupek nebo konzolu</t>
  </si>
  <si>
    <t>-699126897</t>
  </si>
  <si>
    <t xml:space="preserve">Montáž svislé dopravní značky základní  velikosti do 1 m2 objímkami na sloupky nebo konzoly</t>
  </si>
  <si>
    <t>75</t>
  </si>
  <si>
    <t>914111112</t>
  </si>
  <si>
    <t>Montáž svislé dopravní značky do velikosti 1 m2 páskováním na sloup</t>
  </si>
  <si>
    <t>526616954</t>
  </si>
  <si>
    <t xml:space="preserve">Montáž svislé dopravní značky základní  velikosti do 1 m2 páskováním na sloupy</t>
  </si>
  <si>
    <t>76</t>
  </si>
  <si>
    <t>40445552</t>
  </si>
  <si>
    <t>značka dopravní svislá retroreflexní fólie tř 1 Al prolis 500x500mm</t>
  </si>
  <si>
    <t>-1750790977</t>
  </si>
  <si>
    <t>77</t>
  </si>
  <si>
    <t>40445572</t>
  </si>
  <si>
    <t>značka dopravní svislá retroreflexní fólie tř 1 Al prolis D 500mm</t>
  </si>
  <si>
    <t>196003432</t>
  </si>
  <si>
    <t>78</t>
  </si>
  <si>
    <t>40445566</t>
  </si>
  <si>
    <t>značka dopravní svislá retroreflexní fólie tř 1 Al prolis 500x300mm</t>
  </si>
  <si>
    <t>1580254394</t>
  </si>
  <si>
    <t>79</t>
  </si>
  <si>
    <t>40445561</t>
  </si>
  <si>
    <t>značka dopravní svislá retroreflexní fólie tř 1 Al prolis 700x200mm</t>
  </si>
  <si>
    <t>262675587</t>
  </si>
  <si>
    <t>80</t>
  </si>
  <si>
    <t>914511111</t>
  </si>
  <si>
    <t>Montáž sloupku dopravních značek délky do 3,5 m s betonovým základem</t>
  </si>
  <si>
    <t>751807066</t>
  </si>
  <si>
    <t xml:space="preserve">Montáž sloupku dopravních značek  délky do 3,5 m do betonového základu</t>
  </si>
  <si>
    <t>81</t>
  </si>
  <si>
    <t>40445225</t>
  </si>
  <si>
    <t>sloupek pro dopravní značku Zn D 60mm v 3,5m</t>
  </si>
  <si>
    <t>1319955696</t>
  </si>
  <si>
    <t>82</t>
  </si>
  <si>
    <t>40445253</t>
  </si>
  <si>
    <t>víčko plastové na sloupek D 60mm</t>
  </si>
  <si>
    <t>1981098907</t>
  </si>
  <si>
    <t>83</t>
  </si>
  <si>
    <t>915211111</t>
  </si>
  <si>
    <t>Vodorovné dopravní značení dělící čáry souvislé š 125 mm bílý plast</t>
  </si>
  <si>
    <t>1325707623</t>
  </si>
  <si>
    <t xml:space="preserve">Vodorovné dopravní značení stříkaným plastem  dělící čára šířky 125 mm souvislá bílá základní</t>
  </si>
  <si>
    <t>"V1a plná"6,6+14,7+11,3*2+6*2+13,2*2+24,2+17,6</t>
  </si>
  <si>
    <t>"V12a plná"13,3+13,6+19,7+13,3</t>
  </si>
  <si>
    <t>"V11aBUS plná"(17+2*2,6+13,1)*2</t>
  </si>
  <si>
    <t>84</t>
  </si>
  <si>
    <t>915211121</t>
  </si>
  <si>
    <t>Vodorovné dopravní značení dělící čáry přerušované š 125 mm bílý plast</t>
  </si>
  <si>
    <t>-110639139</t>
  </si>
  <si>
    <t xml:space="preserve">Vodorovné dopravní značení stříkaným plastem  dělící čára šířky 125 mm přerušovaná bílá základní</t>
  </si>
  <si>
    <t>"V1a přerušovaná"15,5+16,3</t>
  </si>
  <si>
    <t>85</t>
  </si>
  <si>
    <t>915221111</t>
  </si>
  <si>
    <t>Vodorovné dopravní značení vodící čáry souvislé š 250 mm bílý plast</t>
  </si>
  <si>
    <t>174860635</t>
  </si>
  <si>
    <t xml:space="preserve">Vodorovné dopravní značení stříkaným plastem  vodící čára bílá šířky 250 mm souvislá základní</t>
  </si>
  <si>
    <t>"V4 plná"2,8+11,9+42,6+17,8+53,2+12,3+11,9+1,4</t>
  </si>
  <si>
    <t>86</t>
  </si>
  <si>
    <t>915221121</t>
  </si>
  <si>
    <t>Vodorovné dopravní značení vodící čáry přerušované š 250 mm bílý plast</t>
  </si>
  <si>
    <t>886919067</t>
  </si>
  <si>
    <t xml:space="preserve">Vodorovné dopravní značení stříkaným plastem  vodící čára bílá šířky 250 mm přerušovaná základní</t>
  </si>
  <si>
    <t>"V4 přerušovaná"14,3+19,7+16,4+7,1+24,5+14,6</t>
  </si>
  <si>
    <t>87</t>
  </si>
  <si>
    <t>915231111</t>
  </si>
  <si>
    <t>Vodorovné dopravní značení přechody pro chodce, šipky, symboly bílý plast</t>
  </si>
  <si>
    <t>-666815852</t>
  </si>
  <si>
    <t xml:space="preserve">Vodorovné dopravní značení stříkaným plastem  přechody pro chodce, šipky, symboly nápisy bílé základní</t>
  </si>
  <si>
    <t>"V13"13,1</t>
  </si>
  <si>
    <t>"V7a"12</t>
  </si>
  <si>
    <t>"nápis BUS"4*0,5</t>
  </si>
  <si>
    <t>88</t>
  </si>
  <si>
    <t>915611111</t>
  </si>
  <si>
    <t>Předznačení vodorovného liniového značení</t>
  </si>
  <si>
    <t>-1985524174</t>
  </si>
  <si>
    <t xml:space="preserve">Předznačení pro vodorovné značení  stříkané barvou nebo prováděné z nátěrových hmot liniové dělicí čáry, vodicí proužky</t>
  </si>
  <si>
    <t>89</t>
  </si>
  <si>
    <t>915621111</t>
  </si>
  <si>
    <t>Předznačení vodorovného plošného značení</t>
  </si>
  <si>
    <t>-1185095131</t>
  </si>
  <si>
    <t xml:space="preserve">Předznačení pro vodorovné značení  stříkané barvou nebo prováděné z nátěrových hmot plošné šipky, symboly, nápisy</t>
  </si>
  <si>
    <t>90</t>
  </si>
  <si>
    <t>916131213</t>
  </si>
  <si>
    <t>Osazení silničního obrubníku betonového stojatého s boční opěrou do lože z betonu prostého</t>
  </si>
  <si>
    <t>-996968896</t>
  </si>
  <si>
    <t>Osazení silničního obrubníku betonového se zřízením lože, s vyplněním a zatřením spár cementovou maltou stojatého s boční opěrou z betonu prostého, do lože z betonu prostého</t>
  </si>
  <si>
    <t>9,6+10,1+1,8+6,5+1+19+4,5</t>
  </si>
  <si>
    <t>1+4+1</t>
  </si>
  <si>
    <t>2,6+24,5+1+1+4,5+12</t>
  </si>
  <si>
    <t>91</t>
  </si>
  <si>
    <t>59217031</t>
  </si>
  <si>
    <t>obrubník betonový silniční 1000x150x250mm</t>
  </si>
  <si>
    <t>-194001335</t>
  </si>
  <si>
    <t>(9,6+10,1+1,8+6,5+19)*1,03</t>
  </si>
  <si>
    <t>(24,5+4,6+12)*1,03</t>
  </si>
  <si>
    <t>92</t>
  </si>
  <si>
    <t>59217040</t>
  </si>
  <si>
    <t>obrubník betonový bezbariérový náběhový</t>
  </si>
  <si>
    <t>-2083565935</t>
  </si>
  <si>
    <t>1+1+1</t>
  </si>
  <si>
    <t>93</t>
  </si>
  <si>
    <t>59217030</t>
  </si>
  <si>
    <t>obrubník betonový silniční přechodový 1000x150x150-250mm</t>
  </si>
  <si>
    <t>-2063715630</t>
  </si>
  <si>
    <t>(3+2+2+3)*1,03</t>
  </si>
  <si>
    <t>94</t>
  </si>
  <si>
    <t>59217029</t>
  </si>
  <si>
    <t>obrubník betonový silniční nájezdový 1000x150x150mm</t>
  </si>
  <si>
    <t>224883157</t>
  </si>
  <si>
    <t>(4+4+3,4+2,6+3)*1,03</t>
  </si>
  <si>
    <t>95</t>
  </si>
  <si>
    <t>916231213</t>
  </si>
  <si>
    <t>Osazení chodníkového obrubníku betonového stojatého s boční opěrou do lože z betonu prostého</t>
  </si>
  <si>
    <t>-472399771</t>
  </si>
  <si>
    <t>Osazení chodníkového obrubníku betonového se zřízením lože, s vyplněním a zatřením spár cementovou maltou stojatého s boční opěrou z betonu prostého, do lože z betonu prostého</t>
  </si>
  <si>
    <t>15,4+1,5</t>
  </si>
  <si>
    <t>96</t>
  </si>
  <si>
    <t>59217008</t>
  </si>
  <si>
    <t>obrubník betonový parkový 1000x80x200mm</t>
  </si>
  <si>
    <t>1952001595</t>
  </si>
  <si>
    <t>16,9*1,03</t>
  </si>
  <si>
    <t>97</t>
  </si>
  <si>
    <t>916241113</t>
  </si>
  <si>
    <t>Osazení obrubníku kamenného ležatého s boční opěrou do lože z betonu prostého</t>
  </si>
  <si>
    <t>CS ÚRS 2017 01</t>
  </si>
  <si>
    <t>137598716</t>
  </si>
  <si>
    <t>Osazení obrubníku kamenného se zřízením lože, s vyplněním a zatřením spár cementovou maltou ležatého s boční opěrou z betonu prostého tř. C 12/15, do lože z betonu prostého téže značky</t>
  </si>
  <si>
    <t>98</t>
  </si>
  <si>
    <t>583803130</t>
  </si>
  <si>
    <t>obrubník kamenný přímý, (bPP) žula, OP2 30x20</t>
  </si>
  <si>
    <t>1125798188</t>
  </si>
  <si>
    <t>obrubník kamenný přímý, žula, 30x20</t>
  </si>
  <si>
    <t>99</t>
  </si>
  <si>
    <t>583804120</t>
  </si>
  <si>
    <t>obrubník kamenný obloukový , (bPP) žula, r=0,5÷1 m OP2 30x20</t>
  </si>
  <si>
    <t>1135891714</t>
  </si>
  <si>
    <t>obrubník kamenný obloukový , žula, r=0,5÷1 m 30x20</t>
  </si>
  <si>
    <t>100</t>
  </si>
  <si>
    <t>583803730</t>
  </si>
  <si>
    <t>obrubník kamenný přímý, (bPP) žula, OP6 15x25</t>
  </si>
  <si>
    <t>2086237652</t>
  </si>
  <si>
    <t>obrubník kamenný přímý, žula, 15x25</t>
  </si>
  <si>
    <t>4+4</t>
  </si>
  <si>
    <t>101</t>
  </si>
  <si>
    <t>916991121</t>
  </si>
  <si>
    <t>Lože pod obrubníky, krajníky nebo obruby z dlažebních kostek z betonu prostého</t>
  </si>
  <si>
    <t>-1418706543</t>
  </si>
  <si>
    <t xml:space="preserve">Lože pod obrubníky, krajníky nebo obruby z dlažebních kostek  z betonu prostého tř. C 16/20</t>
  </si>
  <si>
    <t>"prostor před školou mezi květináči osazení dlažby v pruhu 40 cm"(3,5+3+3+8)*0,4*0,2</t>
  </si>
  <si>
    <t>102</t>
  </si>
  <si>
    <t>919124121</t>
  </si>
  <si>
    <t>Dilatační spáry vkládané v cementobetonovém krytu s vyplněním spár asfaltovou zálivkou</t>
  </si>
  <si>
    <t>548976981</t>
  </si>
  <si>
    <t xml:space="preserve">Dilatační spáry vkládané v cementobetonovém krytu  s odstraněním vložek, s vyčištěním a vyplněním spár asfaltovou zálivkou</t>
  </si>
  <si>
    <t>2*12</t>
  </si>
  <si>
    <t>103</t>
  </si>
  <si>
    <t>919731122</t>
  </si>
  <si>
    <t>Zarovnání styčné plochy podkladu nebo krytu živičného tl do 100 mm</t>
  </si>
  <si>
    <t>1185874177</t>
  </si>
  <si>
    <t xml:space="preserve">Zarovnání styčné plochy podkladu nebo krytu podél vybourané části komunikace nebo zpevněné plochy  živičné tl. přes 50 do 100 mm</t>
  </si>
  <si>
    <t>212,9</t>
  </si>
  <si>
    <t>104</t>
  </si>
  <si>
    <t>919735112</t>
  </si>
  <si>
    <t>Řezání stávajícího živičného krytu hl do 100 mm</t>
  </si>
  <si>
    <t>-2093333689</t>
  </si>
  <si>
    <t xml:space="preserve">Řezání stávajícího živičného krytu nebo podkladu  hloubky přes 50 do 100 mm</t>
  </si>
  <si>
    <t>14,5+2,7+18,4+2,7+22</t>
  </si>
  <si>
    <t>16,8+4,3+17,5+3,8</t>
  </si>
  <si>
    <t>7+7+29,1+2,7+18,4+2,6+13,1</t>
  </si>
  <si>
    <t>8+22,3</t>
  </si>
  <si>
    <t>105</t>
  </si>
  <si>
    <t>966006132</t>
  </si>
  <si>
    <t>Odstranění značek dopravních nebo orientačních se sloupky s betonovými patkami</t>
  </si>
  <si>
    <t>-926978086</t>
  </si>
  <si>
    <t xml:space="preserve">Odstranění dopravních nebo orientačních značek se sloupkem  s uložením hmot na vzdálenost do 20 m nebo s naložením na dopravní prostředek, se zásypem jam a jeho zhutněním s betonovou patkou</t>
  </si>
  <si>
    <t>106</t>
  </si>
  <si>
    <t>96600613R1</t>
  </si>
  <si>
    <t>Odstranění plastového směrového sloupku C4a</t>
  </si>
  <si>
    <t>ks</t>
  </si>
  <si>
    <t>212541040</t>
  </si>
  <si>
    <t>107</t>
  </si>
  <si>
    <t>96600613R2</t>
  </si>
  <si>
    <t>Demontáž autobusového přístřešku včetně naložení a odvozu do 10 km</t>
  </si>
  <si>
    <t>-1125338873</t>
  </si>
  <si>
    <t>108</t>
  </si>
  <si>
    <t>966006211</t>
  </si>
  <si>
    <t>Odstranění svislých dopravních značek ze sloupů, sloupků nebo konzol</t>
  </si>
  <si>
    <t>1108923592</t>
  </si>
  <si>
    <t xml:space="preserve">Odstranění (demontáž) svislých dopravních značek  s odklizením materiálu na skládku na vzdálenost do 20 m nebo s naložením na dopravní prostředek ze sloupů, sloupků nebo konzol</t>
  </si>
  <si>
    <t>109</t>
  </si>
  <si>
    <t>966007111</t>
  </si>
  <si>
    <t>Odstranění vodorovného značení frézováním barvy z čáry š do 125 mm</t>
  </si>
  <si>
    <t>423306843</t>
  </si>
  <si>
    <t xml:space="preserve">Odstranění vodorovného dopravního značení frézováním  značeného barvou čáry šířky do 125 mm</t>
  </si>
  <si>
    <t>"v12e"2*14</t>
  </si>
  <si>
    <t>"V1a"27,5+58</t>
  </si>
  <si>
    <t>110</t>
  </si>
  <si>
    <t>966007112</t>
  </si>
  <si>
    <t>Odstranění vodorovného značení frézováním barvy z čáry š do 250 mm</t>
  </si>
  <si>
    <t>-893054670</t>
  </si>
  <si>
    <t xml:space="preserve">Odstranění vodorovného dopravního značení frézováním  značeného barvou čáry šířky do 250 mm</t>
  </si>
  <si>
    <t>"V13"22,3*2+10,5*2</t>
  </si>
  <si>
    <t>111</t>
  </si>
  <si>
    <t>966007113</t>
  </si>
  <si>
    <t>Odstranění vodorovného značení frézováním barvy z plochy</t>
  </si>
  <si>
    <t>-963646231</t>
  </si>
  <si>
    <t xml:space="preserve">Odstranění vodorovného dopravního značení frézováním  značeného barvou plošného</t>
  </si>
  <si>
    <t>"V7a"0,5*4*8</t>
  </si>
  <si>
    <t>"V13"13,01</t>
  </si>
  <si>
    <t>997</t>
  </si>
  <si>
    <t>Přesun sutě</t>
  </si>
  <si>
    <t>112</t>
  </si>
  <si>
    <t>997221551</t>
  </si>
  <si>
    <t>Vodorovná doprava suti ze sypkých materiálů do 1 km</t>
  </si>
  <si>
    <t>-1693679731</t>
  </si>
  <si>
    <t xml:space="preserve">Vodorovná doprava suti  bez naložení, ale se složením a s hrubým urovnáním ze sypkých materiálů, na vzdálenost do 1 km</t>
  </si>
  <si>
    <t>113</t>
  </si>
  <si>
    <t>997221559</t>
  </si>
  <si>
    <t>Příplatek ZKD 1 km u vodorovné dopravy suti ze sypkých materiálů</t>
  </si>
  <si>
    <t>713789323</t>
  </si>
  <si>
    <t xml:space="preserve">Vodorovná doprava suti  bez naložení, ale se složením a s hrubým urovnáním Příplatek k ceně za každý další i započatý 1 km přes 1 km</t>
  </si>
  <si>
    <t>226,103*15 'Přepočtené koeficientem množství</t>
  </si>
  <si>
    <t>114</t>
  </si>
  <si>
    <t>997221611</t>
  </si>
  <si>
    <t>Nakládání suti na dopravní prostředky pro vodorovnou dopravu</t>
  </si>
  <si>
    <t>2071936123</t>
  </si>
  <si>
    <t xml:space="preserve">Nakládání na dopravní prostředky  pro vodorovnou dopravu suti</t>
  </si>
  <si>
    <t>115</t>
  </si>
  <si>
    <t>997221825</t>
  </si>
  <si>
    <t>Poplatek za uložení na skládce (skládkovné) stavebního odpadu železobetonového kód odpadu 170 101</t>
  </si>
  <si>
    <t>-960289299</t>
  </si>
  <si>
    <t>Poplatek za uložení stavebního odpadu na skládce (skládkovné) z armovaného betonu zatříděného do Katalogu odpadů pod kódem 170 101</t>
  </si>
  <si>
    <t>116</t>
  </si>
  <si>
    <t>997221845</t>
  </si>
  <si>
    <t>Poplatek za uložení na skládce (skládkovné) odpadu asfaltového bez dehtu kód odpadu 170 302</t>
  </si>
  <si>
    <t>-988331242</t>
  </si>
  <si>
    <t>Poplatek za uložení stavebního odpadu na skládce (skládkovné) asfaltového bez obsahu dehtu zatříděného do Katalogu odpadů pod kódem 170 302</t>
  </si>
  <si>
    <t>117</t>
  </si>
  <si>
    <t>997221855</t>
  </si>
  <si>
    <t>Poplatek za uložení na skládce (skládkovné) zeminy a kameniva kód odpadu 170 504</t>
  </si>
  <si>
    <t>10915042</t>
  </si>
  <si>
    <t>226,103-139,48-20,034</t>
  </si>
  <si>
    <t>998</t>
  </si>
  <si>
    <t>Přesun hmot</t>
  </si>
  <si>
    <t>118</t>
  </si>
  <si>
    <t>998225111</t>
  </si>
  <si>
    <t>Přesun hmot pro pozemní komunikace s krytem z kamene, monolitickým betonovým nebo živičným</t>
  </si>
  <si>
    <t>-1071683683</t>
  </si>
  <si>
    <t xml:space="preserve">Přesun hmot pro komunikace s krytem z kameniva, monolitickým betonovým nebo živičným  dopravní vzdálenost do 200 m jakékoliv délky objektu</t>
  </si>
  <si>
    <t>PSV</t>
  </si>
  <si>
    <t>Práce a dodávky PSV</t>
  </si>
  <si>
    <t>711</t>
  </si>
  <si>
    <t>Izolace proti vodě, vlhkosti a plynům</t>
  </si>
  <si>
    <t>119</t>
  </si>
  <si>
    <t>711161112</t>
  </si>
  <si>
    <t>Izolace proti zemní vlhkosti nopovou fólií vodorovná, nopek v 8,0 mm, tl do 0,6 mm</t>
  </si>
  <si>
    <t>-453429547</t>
  </si>
  <si>
    <t>Izolace proti zemní vlhkosti a beztlakové vodě nopovými fóliemi na ploše vodorovné V vrstva ochranná, odvětrávací a drenážní výška nopku 8,0 mm, tl. fólie do 0,6 mm</t>
  </si>
  <si>
    <t>"palisádová stěna"1,7*39,8</t>
  </si>
  <si>
    <t>120</t>
  </si>
  <si>
    <t>28323005</t>
  </si>
  <si>
    <t>fólie profilovaná (nopová) drenážní HDPE s výškou nopů 8mm</t>
  </si>
  <si>
    <t>-669784060</t>
  </si>
  <si>
    <t>"palisádová stěna"1,7*39,8*1,1</t>
  </si>
  <si>
    <t>767</t>
  </si>
  <si>
    <t>Konstrukce zámečnické</t>
  </si>
  <si>
    <t>121</t>
  </si>
  <si>
    <t>767995116</t>
  </si>
  <si>
    <t>Montáž atypických zámečnických konstrukcí hmotnosti do 250 kg</t>
  </si>
  <si>
    <t>-1764112774</t>
  </si>
  <si>
    <t xml:space="preserve">Montáž ostatních atypických zámečnických konstrukcí  hmotnosti přes 100 do 250 kg</t>
  </si>
  <si>
    <t>"montáž autobusových přístřešků"2*250</t>
  </si>
  <si>
    <t>122</t>
  </si>
  <si>
    <t>7491015R1</t>
  </si>
  <si>
    <t>Dodávka čekárny ocelový jekl + sklo 3930x2430x1530(2115)mm včetně dopravy</t>
  </si>
  <si>
    <t>1532029405</t>
  </si>
  <si>
    <t xml:space="preserve">3-segmentová čekárnu vyrobená z ocelového jeklu, žárově zinkovaného a lakovaného na požadovaný barevný odstín. Na boční a zadní stěny jsou použity skleněné výplně ze 6 mm silného kaleného skla. Zastřešení je provedeno komůrkovým polykarbonátem. Odvodnění je vedeno okapničkami na zadní stěně čekárny. Lavička a madla podél stěn čekárny jsou z masivního dřeva s venkovní povrchovou úpravou. </t>
  </si>
  <si>
    <t>123</t>
  </si>
  <si>
    <t>7679951X1</t>
  </si>
  <si>
    <t>Žárové zinkování ocelové konstrukce</t>
  </si>
  <si>
    <t>-721971779</t>
  </si>
  <si>
    <t>"zábradlí"398</t>
  </si>
  <si>
    <t>124</t>
  </si>
  <si>
    <t>911111111</t>
  </si>
  <si>
    <t>Montáž zábradlí ocelového zabetonovaného</t>
  </si>
  <si>
    <t>CS ÚRS 2018 01</t>
  </si>
  <si>
    <t>1230387671</t>
  </si>
  <si>
    <t xml:space="preserve">Montáž zábradlí ocelového  zabetonovaného</t>
  </si>
  <si>
    <t>25+3,5+7,8</t>
  </si>
  <si>
    <t>125</t>
  </si>
  <si>
    <t>14011026</t>
  </si>
  <si>
    <t>trubka ocelová bezešvá hladká jakost 11 353 51x3,2mm</t>
  </si>
  <si>
    <t>1189005107</t>
  </si>
  <si>
    <t>"vodorovně"(25+3,5+7,8)*2*1,05</t>
  </si>
  <si>
    <t>"svisle"(36,3/1,5+1)*2*1,05</t>
  </si>
  <si>
    <t>126</t>
  </si>
  <si>
    <t>998767101</t>
  </si>
  <si>
    <t>Přesun hmot tonážní pro zámečnické konstrukce v objektech v do 6 m</t>
  </si>
  <si>
    <t>-56016687</t>
  </si>
  <si>
    <t xml:space="preserve">Přesun hmot pro zámečnické konstrukce  stanovený z hmotnosti přesunovaného materiálu vodorovná dopravní vzdálenost do 50 m v objektech výšky do 6 m</t>
  </si>
  <si>
    <t>2 - Veřejného osvětleni</t>
  </si>
  <si>
    <t xml:space="preserve">    741 - Elektroinstalace - silnoproud</t>
  </si>
  <si>
    <t>M - Práce a dodávky M</t>
  </si>
  <si>
    <t xml:space="preserve">    21-M - Elektromontáže</t>
  </si>
  <si>
    <t>VRN - Vedlejší rozpočtové náklady</t>
  </si>
  <si>
    <t xml:space="preserve">    VRN4 - Inženýrská činnost</t>
  </si>
  <si>
    <t>131203101</t>
  </si>
  <si>
    <t>Hloubení jam ručním nebo pneum nářadím v soudržných horninách tř. 3</t>
  </si>
  <si>
    <t>99599163</t>
  </si>
  <si>
    <t xml:space="preserve">Hloubení zapažených i nezapažených jam ručním nebo pneumatickým nářadím  s urovnáním dna do předepsaného profilu a spádu v horninách tř. 3 soudržných</t>
  </si>
  <si>
    <t>"start a íl jáma protlak"3*2*1,5+1,5*2*1,5</t>
  </si>
  <si>
    <t>"základy pro stožáry"0,6*0,6*0,8*(2+1)</t>
  </si>
  <si>
    <t>132201102</t>
  </si>
  <si>
    <t>Hloubení rýh š do 600 mm v hornině tř. 3 objemu přes 100 m3</t>
  </si>
  <si>
    <t>-226964702</t>
  </si>
  <si>
    <t xml:space="preserve">Hloubení zapažených i nezapažených rýh šířky do 600 mm  s urovnáním dna do předepsaného profilu a spádu v hornině tř. 3 přes 100 m3</t>
  </si>
  <si>
    <t>"kabelová rýha"(8,8+11,4+2,3+21,8+3,3)*0,8*0,4</t>
  </si>
  <si>
    <t>141721112</t>
  </si>
  <si>
    <t>Řízený zemní protlak hloubky do 6 m vnějšího průměru do 90 mm v hornině tř 1 až 4</t>
  </si>
  <si>
    <t>-146083164</t>
  </si>
  <si>
    <t>Řízený zemní protlak v hornině tř. 1 až 4, včetně protlačení trub v hloubce do 6 m vnějšího průměru vrtu přes 63 do 90 mm</t>
  </si>
  <si>
    <t>28610002</t>
  </si>
  <si>
    <t>trubka tlaková hrdlovaná vodovodní PVC dl 6m DN 100</t>
  </si>
  <si>
    <t>1340384564</t>
  </si>
  <si>
    <t>-1227965652</t>
  </si>
  <si>
    <t>14,364+15,232-21,116</t>
  </si>
  <si>
    <t>-1562625664</t>
  </si>
  <si>
    <t>8,48*6 'Přepočtené koeficientem množství</t>
  </si>
  <si>
    <t>1147296676</t>
  </si>
  <si>
    <t>1064282079</t>
  </si>
  <si>
    <t>8,48*1,65</t>
  </si>
  <si>
    <t>174101101</t>
  </si>
  <si>
    <t>Zásyp jam, šachet rýh nebo kolem objektů sypaninou se zhutněním</t>
  </si>
  <si>
    <t>1484176088</t>
  </si>
  <si>
    <t>Zásyp sypaninou z jakékoliv horniny s uložením výkopku ve vrstvách se zhutněním jam, šachet, rýh nebo kolem objektů v těchto vykopávkách</t>
  </si>
  <si>
    <t>"jámy protlak"13,5</t>
  </si>
  <si>
    <t>"kabelová rýha"(8,8+11,4+2,3+21,8+3,3)*0,4*0,4</t>
  </si>
  <si>
    <t>175151101</t>
  </si>
  <si>
    <t>Obsypání potrubí strojně sypaninou bez prohození, uloženou do 3 m</t>
  </si>
  <si>
    <t>1839406547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</si>
  <si>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</si>
  <si>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"kabelová rýha"(8,8+11,4+2,3+21,8+3,3)*0,2*0,4</t>
  </si>
  <si>
    <t>58337310</t>
  </si>
  <si>
    <t>štěrkopísek frakce 0/4</t>
  </si>
  <si>
    <t>-1617631056</t>
  </si>
  <si>
    <t>3,808*1,8</t>
  </si>
  <si>
    <t>1014338153</t>
  </si>
  <si>
    <t>základy pro stožáry</t>
  </si>
  <si>
    <t>0,6*0,6*0,8*(1+2)*1,15</t>
  </si>
  <si>
    <t>28619326</t>
  </si>
  <si>
    <t>trubka kanalizační PE-HD D 200mm</t>
  </si>
  <si>
    <t>-305747883</t>
  </si>
  <si>
    <t>chráničky pro osazení stožáru</t>
  </si>
  <si>
    <t>1,0*(1+2)</t>
  </si>
  <si>
    <t>388995212</t>
  </si>
  <si>
    <t>Chránička kabelů z trub HDPE v římse DN 110</t>
  </si>
  <si>
    <t>1658487483</t>
  </si>
  <si>
    <t>Chránička kabelů v římse z trub HDPE přes DN 80 do DN 110</t>
  </si>
  <si>
    <t>chráničky pro prostup kabelu do stožáru</t>
  </si>
  <si>
    <t>2*(1+2)*0,8</t>
  </si>
  <si>
    <t>345713540</t>
  </si>
  <si>
    <t>trubka elektroinstalační ohebná Kopoflex, HDPE+LDPE KF 09090</t>
  </si>
  <si>
    <t>470787562</t>
  </si>
  <si>
    <t>trubka elektroinstalační ohebná dvouplášťová korugovaná D 75/90 mm, HDPE+LDPE</t>
  </si>
  <si>
    <t>4,8*1,15</t>
  </si>
  <si>
    <t>741</t>
  </si>
  <si>
    <t>Elektroinstalace - silnoproud</t>
  </si>
  <si>
    <t>21020401R3</t>
  </si>
  <si>
    <t>Likvidace suti a vybouraných hmot</t>
  </si>
  <si>
    <t>kpl</t>
  </si>
  <si>
    <t>-901306878</t>
  </si>
  <si>
    <t>741372833</t>
  </si>
  <si>
    <t>Demontáž svítidla průmyslového výbojkového venkovního na stožáru přes 3 m bez zachováním funkčnosti</t>
  </si>
  <si>
    <t>-344816611</t>
  </si>
  <si>
    <t>Demontáž svítidel bez zachování funkčnosti (do suti) průmyslových výbojkových venkovních na stožáru přes 3 m</t>
  </si>
  <si>
    <t>74137283R1</t>
  </si>
  <si>
    <t>Demontáž stožáru a výložníku</t>
  </si>
  <si>
    <t>1839955703</t>
  </si>
  <si>
    <t>998741101</t>
  </si>
  <si>
    <t>Přesun hmot tonážní pro silnoproud v objektech v do 6 m</t>
  </si>
  <si>
    <t>-1513940620</t>
  </si>
  <si>
    <t>Přesun hmot pro silnoproud stanovený z hmotnosti přesunovaného materiálu vodorovná dopravní vzdálenost do 50 m v objektech výšky do 6 m</t>
  </si>
  <si>
    <t>Práce a dodávky M</t>
  </si>
  <si>
    <t>21-M</t>
  </si>
  <si>
    <t>Elektromontáže</t>
  </si>
  <si>
    <t>210204011</t>
  </si>
  <si>
    <t>Montáž stožárů osvětlení ocelových samostatně stojících délky do12 m</t>
  </si>
  <si>
    <t>-702159867</t>
  </si>
  <si>
    <t>Montáž stožárů osvětlení, bez zemních prací ocelových samostatně stojících, délky do 12 m</t>
  </si>
  <si>
    <t>31674111</t>
  </si>
  <si>
    <t>stožár osvětlovací uliční specifikace viz PD</t>
  </si>
  <si>
    <t>256</t>
  </si>
  <si>
    <t>1420160257</t>
  </si>
  <si>
    <t xml:space="preserve">stožár osvětlovací uliční  specifikace viz PD</t>
  </si>
  <si>
    <t>21020401R1</t>
  </si>
  <si>
    <t>Montáž svítidel</t>
  </si>
  <si>
    <t>-760642100</t>
  </si>
  <si>
    <t>21020X02</t>
  </si>
  <si>
    <t>Svítidlo VO specifikace viz PD</t>
  </si>
  <si>
    <t>128</t>
  </si>
  <si>
    <t>-930608207</t>
  </si>
  <si>
    <t>21020X01</t>
  </si>
  <si>
    <t>Svítidlo přechodové specifikace viz PD</t>
  </si>
  <si>
    <t>374365867</t>
  </si>
  <si>
    <t>210204103</t>
  </si>
  <si>
    <t>Montáž výložníků osvětlení jednoramenných sloupových hmotnosti do 35 kg</t>
  </si>
  <si>
    <t>-771133271</t>
  </si>
  <si>
    <t>Montáž výložníků osvětlení jednoramenných sloupových, hmotnosti do 35 kg</t>
  </si>
  <si>
    <t>348444710</t>
  </si>
  <si>
    <t>výložník obloukový pro svítidlo 4431 9938 PPG jednoduchý</t>
  </si>
  <si>
    <t>-1704885367</t>
  </si>
  <si>
    <t xml:space="preserve">výložník obloukový pro svítidlo  jednoduchý</t>
  </si>
  <si>
    <t>210204202</t>
  </si>
  <si>
    <t>Montáž elektrovýzbroje stožárů osvětlení 2 okruhy</t>
  </si>
  <si>
    <t>-2119208348</t>
  </si>
  <si>
    <t>3544206R2</t>
  </si>
  <si>
    <t>Elektrovýzbroj stožárů</t>
  </si>
  <si>
    <t>-536963498</t>
  </si>
  <si>
    <t>210220001</t>
  </si>
  <si>
    <t>Montáž uzemňovacího vedení vodičů FeZn pomocí svorek na povrchu páskou do 120 mm2</t>
  </si>
  <si>
    <t>-1992984995</t>
  </si>
  <si>
    <t>Montáž uzemňovacího vedení s upevněním, propojením a připojením pomocí svorek na povrchu vodičů FeZn páskou průřezu do 120 mm2</t>
  </si>
  <si>
    <t>(3*5)*1,5</t>
  </si>
  <si>
    <t>354420630</t>
  </si>
  <si>
    <t>pás zemnící 30 x 3,5 mm FeZn</t>
  </si>
  <si>
    <t>-2088455556</t>
  </si>
  <si>
    <t>1,05*3*5</t>
  </si>
  <si>
    <t>3544206R1</t>
  </si>
  <si>
    <t>Uzemňovací svorky</t>
  </si>
  <si>
    <t>-85646771</t>
  </si>
  <si>
    <t>210810014</t>
  </si>
  <si>
    <t>Montáž měděných kabelů CYKY, CYKYD, CYKYDY, NYM, NYY, YSLY 750 V 4x16mm2 uložených volně</t>
  </si>
  <si>
    <t>-1274391011</t>
  </si>
  <si>
    <t>Montáž izolovaných kabelů měděných bez ukončení do 1 kV uložených volně CYKY, CYKYD, CYKYDY, NYM, NYY, YSLY, 750 V, počtu a průřezu žil 4 x 16 mm2</t>
  </si>
  <si>
    <t>(8,8+11,4+2,3+33,2+3,3)+3*2,5</t>
  </si>
  <si>
    <t>341110800</t>
  </si>
  <si>
    <t>kabel silový s Cu jádrem CYKY 4x16 mm2</t>
  </si>
  <si>
    <t>669821312</t>
  </si>
  <si>
    <t>66,5*1,1</t>
  </si>
  <si>
    <t>Vedlejší rozpočtové náklady</t>
  </si>
  <si>
    <t>VRN4</t>
  </si>
  <si>
    <t>Inženýrská činnost</t>
  </si>
  <si>
    <t>044002000</t>
  </si>
  <si>
    <t>Revize</t>
  </si>
  <si>
    <t>1024</t>
  </si>
  <si>
    <t>-1563948282</t>
  </si>
  <si>
    <t>Hlavní tituly průvodních činností a nákladů inženýrská činnost revize</t>
  </si>
  <si>
    <t>3 - VRN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</si>
  <si>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</si>
  <si>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</si>
  <si>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</si>
  <si>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</si>
  <si>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>VRN1</t>
  </si>
  <si>
    <t>Průzkumné, geodetické a projektové práce</t>
  </si>
  <si>
    <t>012203000</t>
  </si>
  <si>
    <t>Geodetické práce při provádění stavby</t>
  </si>
  <si>
    <t>1809044770</t>
  </si>
  <si>
    <t>VRN3</t>
  </si>
  <si>
    <t>Zařízení staveniště</t>
  </si>
  <si>
    <t>030001000</t>
  </si>
  <si>
    <t>-1368419561</t>
  </si>
  <si>
    <t>033203000</t>
  </si>
  <si>
    <t>Energie pro zařízení staveniště</t>
  </si>
  <si>
    <t>-1092197105</t>
  </si>
  <si>
    <t>034103000</t>
  </si>
  <si>
    <t>Oplocení staveniště</t>
  </si>
  <si>
    <t>m/měsíc</t>
  </si>
  <si>
    <t>1892335066</t>
  </si>
  <si>
    <t>"délka plotu*počet měsíců"(30)*3</t>
  </si>
  <si>
    <t>039203000</t>
  </si>
  <si>
    <t>Úprava terénu po zrušení zařízení staveniště</t>
  </si>
  <si>
    <t>661049186</t>
  </si>
  <si>
    <t>VRN6</t>
  </si>
  <si>
    <t>Územní vlivy</t>
  </si>
  <si>
    <t>060001000</t>
  </si>
  <si>
    <t>1498656861</t>
  </si>
  <si>
    <t>VRN7</t>
  </si>
  <si>
    <t>Provozní vlivy</t>
  </si>
  <si>
    <t>070001000</t>
  </si>
  <si>
    <t>-369012401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</si>
</sst>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17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29" fillId="0" borderId="22" xfId="0" applyFont="1" applyBorder="1" applyAlignment="1" applyProtection="1">
      <alignment horizontal="center" vertical="center"/>
    </xf>
    <xf numFmtId="49" fontId="29" fillId="0" borderId="22" xfId="0" applyNumberFormat="1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center" vertical="center" wrapText="1"/>
    </xf>
    <xf numFmtId="167" fontId="29" fillId="0" borderId="22" xfId="0" applyNumberFormat="1" applyFont="1" applyBorder="1" applyAlignment="1" applyProtection="1">
      <alignment vertical="center"/>
    </xf>
    <xf numFmtId="4" fontId="29" fillId="2" borderId="22" xfId="0" applyNumberFormat="1" applyFont="1" applyFill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</xf>
    <xf numFmtId="0" fontId="29" fillId="0" borderId="3" xfId="0" applyFont="1" applyBorder="1" applyAlignment="1">
      <alignment vertical="center"/>
    </xf>
    <xf numFmtId="0" fontId="29" fillId="2" borderId="14" xfId="0" applyFont="1" applyFill="1" applyBorder="1" applyAlignment="1" applyProtection="1">
      <alignment horizontal="left" vertical="center"/>
      <protection locked="0"/>
    </xf>
    <xf numFmtId="0" fontId="29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ht="36.96" customHeight="1">
      <c r="AR2"/>
      <c r="BS2" s="15" t="s">
        <v>6</v>
      </c>
      <c r="BT2" s="15" t="s">
        <v>7</v>
      </c>
    </row>
    <row r="3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ht="18.48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29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E14" s="29"/>
      <c r="BS14" s="15" t="s">
        <v>6</v>
      </c>
    </row>
    <row r="15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ht="18.48" customHeight="1">
      <c r="B17" s="19"/>
      <c r="C17" s="20"/>
      <c r="D17" s="20"/>
      <c r="E17" s="25" t="s">
        <v>26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31</v>
      </c>
    </row>
    <row r="18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ht="12" customHeight="1">
      <c r="B19" s="19"/>
      <c r="C19" s="20"/>
      <c r="D19" s="30" t="s">
        <v>32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ht="18.48" customHeight="1">
      <c r="B20" s="19"/>
      <c r="C20" s="20"/>
      <c r="D20" s="20"/>
      <c r="E20" s="25" t="s">
        <v>33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31</v>
      </c>
    </row>
    <row r="2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ht="12" customHeight="1">
      <c r="B22" s="19"/>
      <c r="C22" s="20"/>
      <c r="D22" s="30" t="s">
        <v>34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1" customFormat="1" ht="25.92" customHeight="1"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ROUND(AG54,2)</f>
        <v>0</v>
      </c>
      <c r="AL26" s="39"/>
      <c r="AM26" s="39"/>
      <c r="AN26" s="39"/>
      <c r="AO26" s="39"/>
      <c r="AP26" s="37"/>
      <c r="AQ26" s="37"/>
      <c r="AR26" s="41"/>
      <c r="BE26" s="29"/>
    </row>
    <row r="27" s="1" customFormat="1" ht="6.96" customHeight="1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9"/>
    </row>
    <row r="28" s="1" customForma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36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37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38</v>
      </c>
      <c r="AL28" s="42"/>
      <c r="AM28" s="42"/>
      <c r="AN28" s="42"/>
      <c r="AO28" s="42"/>
      <c r="AP28" s="37"/>
      <c r="AQ28" s="37"/>
      <c r="AR28" s="41"/>
      <c r="BE28" s="29"/>
    </row>
    <row r="29" s="2" customFormat="1" ht="14.4" customHeight="1">
      <c r="B29" s="43"/>
      <c r="C29" s="44"/>
      <c r="D29" s="30" t="s">
        <v>39</v>
      </c>
      <c r="E29" s="44"/>
      <c r="F29" s="30" t="s">
        <v>40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ROUND(AZ54,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ROUND(AV54, 2)</f>
        <v>0</v>
      </c>
      <c r="AL29" s="44"/>
      <c r="AM29" s="44"/>
      <c r="AN29" s="44"/>
      <c r="AO29" s="44"/>
      <c r="AP29" s="44"/>
      <c r="AQ29" s="44"/>
      <c r="AR29" s="47"/>
      <c r="BE29" s="29"/>
    </row>
    <row r="30" s="2" customFormat="1" ht="14.4" customHeight="1">
      <c r="B30" s="43"/>
      <c r="C30" s="44"/>
      <c r="D30" s="44"/>
      <c r="E30" s="44"/>
      <c r="F30" s="30" t="s">
        <v>41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ROUND(BA54,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ROUND(AW54, 2)</f>
        <v>0</v>
      </c>
      <c r="AL30" s="44"/>
      <c r="AM30" s="44"/>
      <c r="AN30" s="44"/>
      <c r="AO30" s="44"/>
      <c r="AP30" s="44"/>
      <c r="AQ30" s="44"/>
      <c r="AR30" s="47"/>
      <c r="BE30" s="29"/>
    </row>
    <row r="31" hidden="1" s="2" customFormat="1" ht="14.4" customHeight="1">
      <c r="B31" s="43"/>
      <c r="C31" s="44"/>
      <c r="D31" s="44"/>
      <c r="E31" s="44"/>
      <c r="F31" s="30" t="s">
        <v>42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ROUND(BB54,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29"/>
    </row>
    <row r="32" hidden="1" s="2" customFormat="1" ht="14.4" customHeight="1">
      <c r="B32" s="43"/>
      <c r="C32" s="44"/>
      <c r="D32" s="44"/>
      <c r="E32" s="44"/>
      <c r="F32" s="30" t="s">
        <v>43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ROUND(BC54,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29"/>
    </row>
    <row r="33" hidden="1" s="2" customFormat="1" ht="14.4" customHeight="1">
      <c r="B33" s="43"/>
      <c r="C33" s="44"/>
      <c r="D33" s="44"/>
      <c r="E33" s="44"/>
      <c r="F33" s="30" t="s">
        <v>44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ROUND(BD54,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29"/>
    </row>
    <row r="34" s="1" customFormat="1" ht="6.96" customHeight="1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9"/>
    </row>
    <row r="35" s="1" customFormat="1" ht="25.92" customHeight="1">
      <c r="B35" s="36"/>
      <c r="C35" s="48"/>
      <c r="D35" s="49" t="s">
        <v>45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46</v>
      </c>
      <c r="U35" s="50"/>
      <c r="V35" s="50"/>
      <c r="W35" s="50"/>
      <c r="X35" s="52" t="s">
        <v>47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1"/>
    </row>
    <row r="36" s="1" customFormat="1" ht="6.96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</row>
    <row r="37" s="1" customFormat="1" ht="6.96" customHeight="1"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41"/>
    </row>
    <row r="41" s="1" customFormat="1" ht="6.96" customHeight="1"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41"/>
    </row>
    <row r="42" s="1" customFormat="1" ht="24.96" customHeight="1">
      <c r="B42" s="36"/>
      <c r="C42" s="21" t="s">
        <v>48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1"/>
    </row>
    <row r="43" s="1" customFormat="1" ht="6.96" customHeight="1"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1"/>
    </row>
    <row r="44" s="1" customFormat="1" ht="12" customHeight="1">
      <c r="B44" s="36"/>
      <c r="C44" s="30" t="s">
        <v>13</v>
      </c>
      <c r="D44" s="37"/>
      <c r="E44" s="37"/>
      <c r="F44" s="37"/>
      <c r="G44" s="37"/>
      <c r="H44" s="37"/>
      <c r="I44" s="37"/>
      <c r="J44" s="37"/>
      <c r="K44" s="37"/>
      <c r="L44" s="37" t="str">
        <f>K5</f>
        <v>18054b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41"/>
    </row>
    <row r="45" s="3" customFormat="1" ht="36.96" customHeight="1">
      <c r="B45" s="59"/>
      <c r="C45" s="60" t="s">
        <v>16</v>
      </c>
      <c r="D45" s="61"/>
      <c r="E45" s="61"/>
      <c r="F45" s="61"/>
      <c r="G45" s="61"/>
      <c r="H45" s="61"/>
      <c r="I45" s="61"/>
      <c r="J45" s="61"/>
      <c r="K45" s="61"/>
      <c r="L45" s="62" t="str">
        <f>K6</f>
        <v>Rekonstrukce autobusových zastávek Hamr škola, Litvínov</v>
      </c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3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1"/>
    </row>
    <row r="47" s="1" customFormat="1" ht="12" customHeight="1">
      <c r="B47" s="36"/>
      <c r="C47" s="30" t="s">
        <v>20</v>
      </c>
      <c r="D47" s="37"/>
      <c r="E47" s="37"/>
      <c r="F47" s="37"/>
      <c r="G47" s="37"/>
      <c r="H47" s="37"/>
      <c r="I47" s="37"/>
      <c r="J47" s="37"/>
      <c r="K47" s="37"/>
      <c r="L47" s="64" t="str">
        <f>IF(K8="","",K8)</f>
        <v>Litvínov, k.ú. Chudeřín u Litvínova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22</v>
      </c>
      <c r="AJ47" s="37"/>
      <c r="AK47" s="37"/>
      <c r="AL47" s="37"/>
      <c r="AM47" s="65" t="str">
        <f>IF(AN8= "","",AN8)</f>
        <v>8. 10. 2019</v>
      </c>
      <c r="AN47" s="65"/>
      <c r="AO47" s="37"/>
      <c r="AP47" s="37"/>
      <c r="AQ47" s="37"/>
      <c r="AR47" s="41"/>
    </row>
    <row r="48" s="1" customFormat="1" ht="6.96" customHeight="1"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1"/>
    </row>
    <row r="49" s="1" customFormat="1" ht="13.65" customHeight="1"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37" t="str">
        <f>IF(E11= "","",E11)</f>
        <v xml:space="preserve"> 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66" t="str">
        <f>IF(E17="","",E17)</f>
        <v xml:space="preserve"> </v>
      </c>
      <c r="AN49" s="37"/>
      <c r="AO49" s="37"/>
      <c r="AP49" s="37"/>
      <c r="AQ49" s="37"/>
      <c r="AR49" s="41"/>
      <c r="AS49" s="67" t="s">
        <v>49</v>
      </c>
      <c r="AT49" s="68"/>
      <c r="AU49" s="69"/>
      <c r="AV49" s="69"/>
      <c r="AW49" s="69"/>
      <c r="AX49" s="69"/>
      <c r="AY49" s="69"/>
      <c r="AZ49" s="69"/>
      <c r="BA49" s="69"/>
      <c r="BB49" s="69"/>
      <c r="BC49" s="69"/>
      <c r="BD49" s="70"/>
    </row>
    <row r="50" s="1" customFormat="1" ht="13.65" customHeight="1"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37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32</v>
      </c>
      <c r="AJ50" s="37"/>
      <c r="AK50" s="37"/>
      <c r="AL50" s="37"/>
      <c r="AM50" s="66" t="str">
        <f>IF(E20="","",E20)</f>
        <v>Ing. Ota Vettermann</v>
      </c>
      <c r="AN50" s="37"/>
      <c r="AO50" s="37"/>
      <c r="AP50" s="37"/>
      <c r="AQ50" s="37"/>
      <c r="AR50" s="41"/>
      <c r="AS50" s="71"/>
      <c r="AT50" s="72"/>
      <c r="AU50" s="73"/>
      <c r="AV50" s="73"/>
      <c r="AW50" s="73"/>
      <c r="AX50" s="73"/>
      <c r="AY50" s="73"/>
      <c r="AZ50" s="73"/>
      <c r="BA50" s="73"/>
      <c r="BB50" s="73"/>
      <c r="BC50" s="73"/>
      <c r="BD50" s="74"/>
    </row>
    <row r="51" s="1" customFormat="1" ht="10.8" customHeight="1"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1"/>
      <c r="AS51" s="75"/>
      <c r="AT51" s="76"/>
      <c r="AU51" s="77"/>
      <c r="AV51" s="77"/>
      <c r="AW51" s="77"/>
      <c r="AX51" s="77"/>
      <c r="AY51" s="77"/>
      <c r="AZ51" s="77"/>
      <c r="BA51" s="77"/>
      <c r="BB51" s="77"/>
      <c r="BC51" s="77"/>
      <c r="BD51" s="78"/>
    </row>
    <row r="52" s="1" customFormat="1" ht="29.28" customHeight="1">
      <c r="B52" s="36"/>
      <c r="C52" s="79" t="s">
        <v>50</v>
      </c>
      <c r="D52" s="80"/>
      <c r="E52" s="80"/>
      <c r="F52" s="80"/>
      <c r="G52" s="80"/>
      <c r="H52" s="81"/>
      <c r="I52" s="82" t="s">
        <v>51</v>
      </c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3" t="s">
        <v>52</v>
      </c>
      <c r="AH52" s="80"/>
      <c r="AI52" s="80"/>
      <c r="AJ52" s="80"/>
      <c r="AK52" s="80"/>
      <c r="AL52" s="80"/>
      <c r="AM52" s="80"/>
      <c r="AN52" s="82" t="s">
        <v>53</v>
      </c>
      <c r="AO52" s="80"/>
      <c r="AP52" s="84"/>
      <c r="AQ52" s="85" t="s">
        <v>54</v>
      </c>
      <c r="AR52" s="41"/>
      <c r="AS52" s="86" t="s">
        <v>55</v>
      </c>
      <c r="AT52" s="87" t="s">
        <v>56</v>
      </c>
      <c r="AU52" s="87" t="s">
        <v>57</v>
      </c>
      <c r="AV52" s="87" t="s">
        <v>58</v>
      </c>
      <c r="AW52" s="87" t="s">
        <v>59</v>
      </c>
      <c r="AX52" s="87" t="s">
        <v>60</v>
      </c>
      <c r="AY52" s="87" t="s">
        <v>61</v>
      </c>
      <c r="AZ52" s="87" t="s">
        <v>62</v>
      </c>
      <c r="BA52" s="87" t="s">
        <v>63</v>
      </c>
      <c r="BB52" s="87" t="s">
        <v>64</v>
      </c>
      <c r="BC52" s="87" t="s">
        <v>65</v>
      </c>
      <c r="BD52" s="88" t="s">
        <v>66</v>
      </c>
    </row>
    <row r="53" s="1" customFormat="1" ht="10.8" customHeight="1"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1"/>
      <c r="AS53" s="89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1"/>
    </row>
    <row r="54" s="4" customFormat="1" ht="32.4" customHeight="1">
      <c r="B54" s="92"/>
      <c r="C54" s="93" t="s">
        <v>67</v>
      </c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5">
        <f>ROUND(SUM(AG55:AG57),2)</f>
        <v>0</v>
      </c>
      <c r="AH54" s="95"/>
      <c r="AI54" s="95"/>
      <c r="AJ54" s="95"/>
      <c r="AK54" s="95"/>
      <c r="AL54" s="95"/>
      <c r="AM54" s="95"/>
      <c r="AN54" s="96">
        <f>SUM(AG54,AT54)</f>
        <v>0</v>
      </c>
      <c r="AO54" s="96"/>
      <c r="AP54" s="96"/>
      <c r="AQ54" s="97" t="s">
        <v>1</v>
      </c>
      <c r="AR54" s="98"/>
      <c r="AS54" s="99">
        <f>ROUND(SUM(AS55:AS57),2)</f>
        <v>0</v>
      </c>
      <c r="AT54" s="100">
        <f>ROUND(SUM(AV54:AW54),2)</f>
        <v>0</v>
      </c>
      <c r="AU54" s="101">
        <f>ROUND(SUM(AU55:AU57),5)</f>
        <v>0</v>
      </c>
      <c r="AV54" s="100">
        <f>ROUND(AZ54*L29,2)</f>
        <v>0</v>
      </c>
      <c r="AW54" s="100">
        <f>ROUND(BA54*L30,2)</f>
        <v>0</v>
      </c>
      <c r="AX54" s="100">
        <f>ROUND(BB54*L29,2)</f>
        <v>0</v>
      </c>
      <c r="AY54" s="100">
        <f>ROUND(BC54*L30,2)</f>
        <v>0</v>
      </c>
      <c r="AZ54" s="100">
        <f>ROUND(SUM(AZ55:AZ57),2)</f>
        <v>0</v>
      </c>
      <c r="BA54" s="100">
        <f>ROUND(SUM(BA55:BA57),2)</f>
        <v>0</v>
      </c>
      <c r="BB54" s="100">
        <f>ROUND(SUM(BB55:BB57),2)</f>
        <v>0</v>
      </c>
      <c r="BC54" s="100">
        <f>ROUND(SUM(BC55:BC57),2)</f>
        <v>0</v>
      </c>
      <c r="BD54" s="102">
        <f>ROUND(SUM(BD55:BD57),2)</f>
        <v>0</v>
      </c>
      <c r="BS54" s="103" t="s">
        <v>68</v>
      </c>
      <c r="BT54" s="103" t="s">
        <v>69</v>
      </c>
      <c r="BU54" s="104" t="s">
        <v>70</v>
      </c>
      <c r="BV54" s="103" t="s">
        <v>71</v>
      </c>
      <c r="BW54" s="103" t="s">
        <v>5</v>
      </c>
      <c r="BX54" s="103" t="s">
        <v>72</v>
      </c>
      <c r="CL54" s="103" t="s">
        <v>1</v>
      </c>
    </row>
    <row r="55" s="5" customFormat="1" ht="16.5" customHeight="1">
      <c r="A55" s="105" t="s">
        <v>73</v>
      </c>
      <c r="B55" s="106"/>
      <c r="C55" s="107"/>
      <c r="D55" s="108" t="s">
        <v>74</v>
      </c>
      <c r="E55" s="108"/>
      <c r="F55" s="108"/>
      <c r="G55" s="108"/>
      <c r="H55" s="108"/>
      <c r="I55" s="109"/>
      <c r="J55" s="108" t="s">
        <v>75</v>
      </c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10">
        <f>'1 - Pozemní komunikace'!J30</f>
        <v>0</v>
      </c>
      <c r="AH55" s="109"/>
      <c r="AI55" s="109"/>
      <c r="AJ55" s="109"/>
      <c r="AK55" s="109"/>
      <c r="AL55" s="109"/>
      <c r="AM55" s="109"/>
      <c r="AN55" s="110">
        <f>SUM(AG55,AT55)</f>
        <v>0</v>
      </c>
      <c r="AO55" s="109"/>
      <c r="AP55" s="109"/>
      <c r="AQ55" s="111" t="s">
        <v>76</v>
      </c>
      <c r="AR55" s="112"/>
      <c r="AS55" s="113">
        <v>0</v>
      </c>
      <c r="AT55" s="114">
        <f>ROUND(SUM(AV55:AW55),2)</f>
        <v>0</v>
      </c>
      <c r="AU55" s="115">
        <f>'1 - Pozemní komunikace'!P90</f>
        <v>0</v>
      </c>
      <c r="AV55" s="114">
        <f>'1 - Pozemní komunikace'!J33</f>
        <v>0</v>
      </c>
      <c r="AW55" s="114">
        <f>'1 - Pozemní komunikace'!J34</f>
        <v>0</v>
      </c>
      <c r="AX55" s="114">
        <f>'1 - Pozemní komunikace'!J35</f>
        <v>0</v>
      </c>
      <c r="AY55" s="114">
        <f>'1 - Pozemní komunikace'!J36</f>
        <v>0</v>
      </c>
      <c r="AZ55" s="114">
        <f>'1 - Pozemní komunikace'!F33</f>
        <v>0</v>
      </c>
      <c r="BA55" s="114">
        <f>'1 - Pozemní komunikace'!F34</f>
        <v>0</v>
      </c>
      <c r="BB55" s="114">
        <f>'1 - Pozemní komunikace'!F35</f>
        <v>0</v>
      </c>
      <c r="BC55" s="114">
        <f>'1 - Pozemní komunikace'!F36</f>
        <v>0</v>
      </c>
      <c r="BD55" s="116">
        <f>'1 - Pozemní komunikace'!F37</f>
        <v>0</v>
      </c>
      <c r="BT55" s="117" t="s">
        <v>74</v>
      </c>
      <c r="BV55" s="117" t="s">
        <v>71</v>
      </c>
      <c r="BW55" s="117" t="s">
        <v>77</v>
      </c>
      <c r="BX55" s="117" t="s">
        <v>5</v>
      </c>
      <c r="CL55" s="117" t="s">
        <v>1</v>
      </c>
      <c r="CM55" s="117" t="s">
        <v>78</v>
      </c>
    </row>
    <row r="56" s="5" customFormat="1" ht="16.5" customHeight="1">
      <c r="A56" s="105" t="s">
        <v>73</v>
      </c>
      <c r="B56" s="106"/>
      <c r="C56" s="107"/>
      <c r="D56" s="108" t="s">
        <v>78</v>
      </c>
      <c r="E56" s="108"/>
      <c r="F56" s="108"/>
      <c r="G56" s="108"/>
      <c r="H56" s="108"/>
      <c r="I56" s="109"/>
      <c r="J56" s="108" t="s">
        <v>79</v>
      </c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10">
        <f>'2 - Veřejného osvětleni'!J30</f>
        <v>0</v>
      </c>
      <c r="AH56" s="109"/>
      <c r="AI56" s="109"/>
      <c r="AJ56" s="109"/>
      <c r="AK56" s="109"/>
      <c r="AL56" s="109"/>
      <c r="AM56" s="109"/>
      <c r="AN56" s="110">
        <f>SUM(AG56,AT56)</f>
        <v>0</v>
      </c>
      <c r="AO56" s="109"/>
      <c r="AP56" s="109"/>
      <c r="AQ56" s="111" t="s">
        <v>76</v>
      </c>
      <c r="AR56" s="112"/>
      <c r="AS56" s="113">
        <v>0</v>
      </c>
      <c r="AT56" s="114">
        <f>ROUND(SUM(AV56:AW56),2)</f>
        <v>0</v>
      </c>
      <c r="AU56" s="115">
        <f>'2 - Veřejného osvětleni'!P89</f>
        <v>0</v>
      </c>
      <c r="AV56" s="114">
        <f>'2 - Veřejného osvětleni'!J33</f>
        <v>0</v>
      </c>
      <c r="AW56" s="114">
        <f>'2 - Veřejného osvětleni'!J34</f>
        <v>0</v>
      </c>
      <c r="AX56" s="114">
        <f>'2 - Veřejného osvětleni'!J35</f>
        <v>0</v>
      </c>
      <c r="AY56" s="114">
        <f>'2 - Veřejného osvětleni'!J36</f>
        <v>0</v>
      </c>
      <c r="AZ56" s="114">
        <f>'2 - Veřejného osvětleni'!F33</f>
        <v>0</v>
      </c>
      <c r="BA56" s="114">
        <f>'2 - Veřejného osvětleni'!F34</f>
        <v>0</v>
      </c>
      <c r="BB56" s="114">
        <f>'2 - Veřejného osvětleni'!F35</f>
        <v>0</v>
      </c>
      <c r="BC56" s="114">
        <f>'2 - Veřejného osvětleni'!F36</f>
        <v>0</v>
      </c>
      <c r="BD56" s="116">
        <f>'2 - Veřejného osvětleni'!F37</f>
        <v>0</v>
      </c>
      <c r="BT56" s="117" t="s">
        <v>74</v>
      </c>
      <c r="BV56" s="117" t="s">
        <v>71</v>
      </c>
      <c r="BW56" s="117" t="s">
        <v>80</v>
      </c>
      <c r="BX56" s="117" t="s">
        <v>5</v>
      </c>
      <c r="CL56" s="117" t="s">
        <v>1</v>
      </c>
      <c r="CM56" s="117" t="s">
        <v>78</v>
      </c>
    </row>
    <row r="57" s="5" customFormat="1" ht="16.5" customHeight="1">
      <c r="A57" s="105" t="s">
        <v>73</v>
      </c>
      <c r="B57" s="106"/>
      <c r="C57" s="107"/>
      <c r="D57" s="108" t="s">
        <v>81</v>
      </c>
      <c r="E57" s="108"/>
      <c r="F57" s="108"/>
      <c r="G57" s="108"/>
      <c r="H57" s="108"/>
      <c r="I57" s="109"/>
      <c r="J57" s="108" t="s">
        <v>82</v>
      </c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10">
        <f>'3 - VRN'!J30</f>
        <v>0</v>
      </c>
      <c r="AH57" s="109"/>
      <c r="AI57" s="109"/>
      <c r="AJ57" s="109"/>
      <c r="AK57" s="109"/>
      <c r="AL57" s="109"/>
      <c r="AM57" s="109"/>
      <c r="AN57" s="110">
        <f>SUM(AG57,AT57)</f>
        <v>0</v>
      </c>
      <c r="AO57" s="109"/>
      <c r="AP57" s="109"/>
      <c r="AQ57" s="111" t="s">
        <v>76</v>
      </c>
      <c r="AR57" s="112"/>
      <c r="AS57" s="118">
        <v>0</v>
      </c>
      <c r="AT57" s="119">
        <f>ROUND(SUM(AV57:AW57),2)</f>
        <v>0</v>
      </c>
      <c r="AU57" s="120">
        <f>'3 - VRN'!P84</f>
        <v>0</v>
      </c>
      <c r="AV57" s="119">
        <f>'3 - VRN'!J33</f>
        <v>0</v>
      </c>
      <c r="AW57" s="119">
        <f>'3 - VRN'!J34</f>
        <v>0</v>
      </c>
      <c r="AX57" s="119">
        <f>'3 - VRN'!J35</f>
        <v>0</v>
      </c>
      <c r="AY57" s="119">
        <f>'3 - VRN'!J36</f>
        <v>0</v>
      </c>
      <c r="AZ57" s="119">
        <f>'3 - VRN'!F33</f>
        <v>0</v>
      </c>
      <c r="BA57" s="119">
        <f>'3 - VRN'!F34</f>
        <v>0</v>
      </c>
      <c r="BB57" s="119">
        <f>'3 - VRN'!F35</f>
        <v>0</v>
      </c>
      <c r="BC57" s="119">
        <f>'3 - VRN'!F36</f>
        <v>0</v>
      </c>
      <c r="BD57" s="121">
        <f>'3 - VRN'!F37</f>
        <v>0</v>
      </c>
      <c r="BT57" s="117" t="s">
        <v>74</v>
      </c>
      <c r="BV57" s="117" t="s">
        <v>71</v>
      </c>
      <c r="BW57" s="117" t="s">
        <v>83</v>
      </c>
      <c r="BX57" s="117" t="s">
        <v>5</v>
      </c>
      <c r="CL57" s="117" t="s">
        <v>1</v>
      </c>
      <c r="CM57" s="117" t="s">
        <v>78</v>
      </c>
    </row>
    <row r="58" s="1" customFormat="1" ht="30" customHeight="1"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41"/>
    </row>
    <row r="59" s="1" customFormat="1" ht="6.96" customHeight="1">
      <c r="B59" s="55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41"/>
    </row>
  </sheetData>
  <sheetProtection sheet="1" formatColumns="0" formatRows="0" objects="1" scenarios="1" spinCount="100000" saltValue="u2ZdwsQ0dmrfs24jZvRDgFd5kj/ziy9AS6KKOr+4vRMehu9O7fmjXz1qEheN7UU/LyJsw2kXeCeQK1yohDND9w==" hashValue="SjOzsz0u4VnIwsLgAEIxvlxUzGM4llt3AzdNDsvqf0LNBfjFFWFhbmvCcr6tX5+1jrf3ea+k3zfbNepgLbwX+A==" algorithmName="SHA-512" password="CC35"/>
  <mergeCells count="50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4:AM54"/>
    <mergeCell ref="AN54:AP54"/>
    <mergeCell ref="C52:G52"/>
    <mergeCell ref="I52:AF52"/>
    <mergeCell ref="D55:H55"/>
    <mergeCell ref="J55:AF55"/>
    <mergeCell ref="D56:H56"/>
    <mergeCell ref="J56:AF56"/>
    <mergeCell ref="D57:H57"/>
    <mergeCell ref="J57:AF57"/>
  </mergeCells>
  <hyperlinks>
    <hyperlink ref="A55" location="'1 - Pozemní komunikace'!C2" display="/"/>
    <hyperlink ref="A56" location="'2 - Veřejného osvětleni'!C2" display="/"/>
    <hyperlink ref="A57" location="'3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2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77</v>
      </c>
    </row>
    <row r="3" ht="6.96" customHeight="1">
      <c r="B3" s="123"/>
      <c r="C3" s="124"/>
      <c r="D3" s="124"/>
      <c r="E3" s="124"/>
      <c r="F3" s="124"/>
      <c r="G3" s="124"/>
      <c r="H3" s="124"/>
      <c r="I3" s="125"/>
      <c r="J3" s="124"/>
      <c r="K3" s="124"/>
      <c r="L3" s="18"/>
      <c r="AT3" s="15" t="s">
        <v>78</v>
      </c>
    </row>
    <row r="4" ht="24.96" customHeight="1">
      <c r="B4" s="18"/>
      <c r="D4" s="126" t="s">
        <v>84</v>
      </c>
      <c r="L4" s="18"/>
      <c r="M4" s="22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27" t="s">
        <v>16</v>
      </c>
      <c r="L6" s="18"/>
    </row>
    <row r="7" ht="16.5" customHeight="1">
      <c r="B7" s="18"/>
      <c r="E7" s="128" t="str">
        <f>'Rekapitulace stavby'!K6</f>
        <v>Rekonstrukce autobusových zastávek Hamr škola, Litvínov</v>
      </c>
      <c r="F7" s="127"/>
      <c r="G7" s="127"/>
      <c r="H7" s="127"/>
      <c r="L7" s="18"/>
    </row>
    <row r="8" s="1" customFormat="1" ht="12" customHeight="1">
      <c r="B8" s="41"/>
      <c r="D8" s="127" t="s">
        <v>85</v>
      </c>
      <c r="I8" s="129"/>
      <c r="L8" s="41"/>
    </row>
    <row r="9" s="1" customFormat="1" ht="36.96" customHeight="1">
      <c r="B9" s="41"/>
      <c r="E9" s="130" t="s">
        <v>86</v>
      </c>
      <c r="F9" s="1"/>
      <c r="G9" s="1"/>
      <c r="H9" s="1"/>
      <c r="I9" s="129"/>
      <c r="L9" s="41"/>
    </row>
    <row r="10" s="1" customFormat="1">
      <c r="B10" s="41"/>
      <c r="I10" s="129"/>
      <c r="L10" s="41"/>
    </row>
    <row r="11" s="1" customFormat="1" ht="12" customHeight="1">
      <c r="B11" s="41"/>
      <c r="D11" s="127" t="s">
        <v>18</v>
      </c>
      <c r="F11" s="15" t="s">
        <v>1</v>
      </c>
      <c r="I11" s="131" t="s">
        <v>19</v>
      </c>
      <c r="J11" s="15" t="s">
        <v>1</v>
      </c>
      <c r="L11" s="41"/>
    </row>
    <row r="12" s="1" customFormat="1" ht="12" customHeight="1">
      <c r="B12" s="41"/>
      <c r="D12" s="127" t="s">
        <v>20</v>
      </c>
      <c r="F12" s="15" t="s">
        <v>21</v>
      </c>
      <c r="I12" s="131" t="s">
        <v>22</v>
      </c>
      <c r="J12" s="132" t="str">
        <f>'Rekapitulace stavby'!AN8</f>
        <v>8. 10. 2019</v>
      </c>
      <c r="L12" s="41"/>
    </row>
    <row r="13" s="1" customFormat="1" ht="10.8" customHeight="1">
      <c r="B13" s="41"/>
      <c r="I13" s="129"/>
      <c r="L13" s="41"/>
    </row>
    <row r="14" s="1" customFormat="1" ht="12" customHeight="1">
      <c r="B14" s="41"/>
      <c r="D14" s="127" t="s">
        <v>24</v>
      </c>
      <c r="I14" s="131" t="s">
        <v>25</v>
      </c>
      <c r="J14" s="15" t="str">
        <f>IF('Rekapitulace stavby'!AN10="","",'Rekapitulace stavby'!AN10)</f>
        <v/>
      </c>
      <c r="L14" s="41"/>
    </row>
    <row r="15" s="1" customFormat="1" ht="18" customHeight="1">
      <c r="B15" s="41"/>
      <c r="E15" s="15" t="str">
        <f>IF('Rekapitulace stavby'!E11="","",'Rekapitulace stavby'!E11)</f>
        <v xml:space="preserve"> </v>
      </c>
      <c r="I15" s="131" t="s">
        <v>27</v>
      </c>
      <c r="J15" s="15" t="str">
        <f>IF('Rekapitulace stavby'!AN11="","",'Rekapitulace stavby'!AN11)</f>
        <v/>
      </c>
      <c r="L15" s="41"/>
    </row>
    <row r="16" s="1" customFormat="1" ht="6.96" customHeight="1">
      <c r="B16" s="41"/>
      <c r="I16" s="129"/>
      <c r="L16" s="41"/>
    </row>
    <row r="17" s="1" customFormat="1" ht="12" customHeight="1">
      <c r="B17" s="41"/>
      <c r="D17" s="127" t="s">
        <v>28</v>
      </c>
      <c r="I17" s="131" t="s">
        <v>25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5"/>
      <c r="G18" s="15"/>
      <c r="H18" s="15"/>
      <c r="I18" s="131" t="s">
        <v>27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29"/>
      <c r="L19" s="41"/>
    </row>
    <row r="20" s="1" customFormat="1" ht="12" customHeight="1">
      <c r="B20" s="41"/>
      <c r="D20" s="127" t="s">
        <v>30</v>
      </c>
      <c r="I20" s="131" t="s">
        <v>25</v>
      </c>
      <c r="J20" s="15" t="str">
        <f>IF('Rekapitulace stavby'!AN16="","",'Rekapitulace stavby'!AN16)</f>
        <v/>
      </c>
      <c r="L20" s="41"/>
    </row>
    <row r="21" s="1" customFormat="1" ht="18" customHeight="1">
      <c r="B21" s="41"/>
      <c r="E21" s="15" t="str">
        <f>IF('Rekapitulace stavby'!E17="","",'Rekapitulace stavby'!E17)</f>
        <v xml:space="preserve"> </v>
      </c>
      <c r="I21" s="131" t="s">
        <v>27</v>
      </c>
      <c r="J21" s="15" t="str">
        <f>IF('Rekapitulace stavby'!AN17="","",'Rekapitulace stavby'!AN17)</f>
        <v/>
      </c>
      <c r="L21" s="41"/>
    </row>
    <row r="22" s="1" customFormat="1" ht="6.96" customHeight="1">
      <c r="B22" s="41"/>
      <c r="I22" s="129"/>
      <c r="L22" s="41"/>
    </row>
    <row r="23" s="1" customFormat="1" ht="12" customHeight="1">
      <c r="B23" s="41"/>
      <c r="D23" s="127" t="s">
        <v>32</v>
      </c>
      <c r="I23" s="131" t="s">
        <v>25</v>
      </c>
      <c r="J23" s="15" t="s">
        <v>1</v>
      </c>
      <c r="L23" s="41"/>
    </row>
    <row r="24" s="1" customFormat="1" ht="18" customHeight="1">
      <c r="B24" s="41"/>
      <c r="E24" s="15" t="s">
        <v>33</v>
      </c>
      <c r="I24" s="131" t="s">
        <v>27</v>
      </c>
      <c r="J24" s="15" t="s">
        <v>1</v>
      </c>
      <c r="L24" s="41"/>
    </row>
    <row r="25" s="1" customFormat="1" ht="6.96" customHeight="1">
      <c r="B25" s="41"/>
      <c r="I25" s="129"/>
      <c r="L25" s="41"/>
    </row>
    <row r="26" s="1" customFormat="1" ht="12" customHeight="1">
      <c r="B26" s="41"/>
      <c r="D26" s="127" t="s">
        <v>34</v>
      </c>
      <c r="I26" s="129"/>
      <c r="L26" s="41"/>
    </row>
    <row r="27" s="6" customFormat="1" ht="16.5" customHeight="1">
      <c r="B27" s="133"/>
      <c r="E27" s="134" t="s">
        <v>1</v>
      </c>
      <c r="F27" s="134"/>
      <c r="G27" s="134"/>
      <c r="H27" s="134"/>
      <c r="I27" s="135"/>
      <c r="L27" s="133"/>
    </row>
    <row r="28" s="1" customFormat="1" ht="6.96" customHeight="1">
      <c r="B28" s="41"/>
      <c r="I28" s="129"/>
      <c r="L28" s="41"/>
    </row>
    <row r="29" s="1" customFormat="1" ht="6.96" customHeight="1">
      <c r="B29" s="41"/>
      <c r="D29" s="69"/>
      <c r="E29" s="69"/>
      <c r="F29" s="69"/>
      <c r="G29" s="69"/>
      <c r="H29" s="69"/>
      <c r="I29" s="136"/>
      <c r="J29" s="69"/>
      <c r="K29" s="69"/>
      <c r="L29" s="41"/>
    </row>
    <row r="30" s="1" customFormat="1" ht="25.44" customHeight="1">
      <c r="B30" s="41"/>
      <c r="D30" s="137" t="s">
        <v>35</v>
      </c>
      <c r="I30" s="129"/>
      <c r="J30" s="138">
        <f>ROUND(J90, 2)</f>
        <v>0</v>
      </c>
      <c r="L30" s="41"/>
    </row>
    <row r="31" s="1" customFormat="1" ht="6.96" customHeight="1">
      <c r="B31" s="41"/>
      <c r="D31" s="69"/>
      <c r="E31" s="69"/>
      <c r="F31" s="69"/>
      <c r="G31" s="69"/>
      <c r="H31" s="69"/>
      <c r="I31" s="136"/>
      <c r="J31" s="69"/>
      <c r="K31" s="69"/>
      <c r="L31" s="41"/>
    </row>
    <row r="32" s="1" customFormat="1" ht="14.4" customHeight="1">
      <c r="B32" s="41"/>
      <c r="F32" s="139" t="s">
        <v>37</v>
      </c>
      <c r="I32" s="140" t="s">
        <v>36</v>
      </c>
      <c r="J32" s="139" t="s">
        <v>38</v>
      </c>
      <c r="L32" s="41"/>
    </row>
    <row r="33" s="1" customFormat="1" ht="14.4" customHeight="1">
      <c r="B33" s="41"/>
      <c r="D33" s="127" t="s">
        <v>39</v>
      </c>
      <c r="E33" s="127" t="s">
        <v>40</v>
      </c>
      <c r="F33" s="141">
        <f>ROUND((SUM(BE90:BE532)),  2)</f>
        <v>0</v>
      </c>
      <c r="I33" s="142">
        <v>0.20999999999999999</v>
      </c>
      <c r="J33" s="141">
        <f>ROUND(((SUM(BE90:BE532))*I33),  2)</f>
        <v>0</v>
      </c>
      <c r="L33" s="41"/>
    </row>
    <row r="34" s="1" customFormat="1" ht="14.4" customHeight="1">
      <c r="B34" s="41"/>
      <c r="E34" s="127" t="s">
        <v>41</v>
      </c>
      <c r="F34" s="141">
        <f>ROUND((SUM(BF90:BF532)),  2)</f>
        <v>0</v>
      </c>
      <c r="I34" s="142">
        <v>0.14999999999999999</v>
      </c>
      <c r="J34" s="141">
        <f>ROUND(((SUM(BF90:BF532))*I34),  2)</f>
        <v>0</v>
      </c>
      <c r="L34" s="41"/>
    </row>
    <row r="35" hidden="1" s="1" customFormat="1" ht="14.4" customHeight="1">
      <c r="B35" s="41"/>
      <c r="E35" s="127" t="s">
        <v>42</v>
      </c>
      <c r="F35" s="141">
        <f>ROUND((SUM(BG90:BG532)),  2)</f>
        <v>0</v>
      </c>
      <c r="I35" s="142">
        <v>0.20999999999999999</v>
      </c>
      <c r="J35" s="141">
        <f>0</f>
        <v>0</v>
      </c>
      <c r="L35" s="41"/>
    </row>
    <row r="36" hidden="1" s="1" customFormat="1" ht="14.4" customHeight="1">
      <c r="B36" s="41"/>
      <c r="E36" s="127" t="s">
        <v>43</v>
      </c>
      <c r="F36" s="141">
        <f>ROUND((SUM(BH90:BH532)),  2)</f>
        <v>0</v>
      </c>
      <c r="I36" s="142">
        <v>0.14999999999999999</v>
      </c>
      <c r="J36" s="141">
        <f>0</f>
        <v>0</v>
      </c>
      <c r="L36" s="41"/>
    </row>
    <row r="37" hidden="1" s="1" customFormat="1" ht="14.4" customHeight="1">
      <c r="B37" s="41"/>
      <c r="E37" s="127" t="s">
        <v>44</v>
      </c>
      <c r="F37" s="141">
        <f>ROUND((SUM(BI90:BI532)),  2)</f>
        <v>0</v>
      </c>
      <c r="I37" s="142">
        <v>0</v>
      </c>
      <c r="J37" s="141">
        <f>0</f>
        <v>0</v>
      </c>
      <c r="L37" s="41"/>
    </row>
    <row r="38" s="1" customFormat="1" ht="6.96" customHeight="1">
      <c r="B38" s="41"/>
      <c r="I38" s="129"/>
      <c r="L38" s="41"/>
    </row>
    <row r="39" s="1" customFormat="1" ht="25.44" customHeight="1">
      <c r="B39" s="41"/>
      <c r="C39" s="143"/>
      <c r="D39" s="144" t="s">
        <v>45</v>
      </c>
      <c r="E39" s="145"/>
      <c r="F39" s="145"/>
      <c r="G39" s="146" t="s">
        <v>46</v>
      </c>
      <c r="H39" s="147" t="s">
        <v>47</v>
      </c>
      <c r="I39" s="148"/>
      <c r="J39" s="149">
        <f>SUM(J30:J37)</f>
        <v>0</v>
      </c>
      <c r="K39" s="150"/>
      <c r="L39" s="41"/>
    </row>
    <row r="40" s="1" customFormat="1" ht="14.4" customHeight="1">
      <c r="B40" s="151"/>
      <c r="C40" s="152"/>
      <c r="D40" s="152"/>
      <c r="E40" s="152"/>
      <c r="F40" s="152"/>
      <c r="G40" s="152"/>
      <c r="H40" s="152"/>
      <c r="I40" s="153"/>
      <c r="J40" s="152"/>
      <c r="K40" s="152"/>
      <c r="L40" s="41"/>
    </row>
    <row r="44" s="1" customFormat="1" ht="6.96" customHeight="1">
      <c r="B44" s="154"/>
      <c r="C44" s="155"/>
      <c r="D44" s="155"/>
      <c r="E44" s="155"/>
      <c r="F44" s="155"/>
      <c r="G44" s="155"/>
      <c r="H44" s="155"/>
      <c r="I44" s="156"/>
      <c r="J44" s="155"/>
      <c r="K44" s="155"/>
      <c r="L44" s="41"/>
    </row>
    <row r="45" s="1" customFormat="1" ht="24.96" customHeight="1">
      <c r="B45" s="36"/>
      <c r="C45" s="21" t="s">
        <v>87</v>
      </c>
      <c r="D45" s="37"/>
      <c r="E45" s="37"/>
      <c r="F45" s="37"/>
      <c r="G45" s="37"/>
      <c r="H45" s="37"/>
      <c r="I45" s="129"/>
      <c r="J45" s="37"/>
      <c r="K45" s="37"/>
      <c r="L45" s="41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129"/>
      <c r="J46" s="37"/>
      <c r="K46" s="37"/>
      <c r="L46" s="41"/>
    </row>
    <row r="47" s="1" customFormat="1" ht="12" customHeight="1">
      <c r="B47" s="36"/>
      <c r="C47" s="30" t="s">
        <v>16</v>
      </c>
      <c r="D47" s="37"/>
      <c r="E47" s="37"/>
      <c r="F47" s="37"/>
      <c r="G47" s="37"/>
      <c r="H47" s="37"/>
      <c r="I47" s="129"/>
      <c r="J47" s="37"/>
      <c r="K47" s="37"/>
      <c r="L47" s="41"/>
    </row>
    <row r="48" s="1" customFormat="1" ht="16.5" customHeight="1">
      <c r="B48" s="36"/>
      <c r="C48" s="37"/>
      <c r="D48" s="37"/>
      <c r="E48" s="157" t="str">
        <f>E7</f>
        <v>Rekonstrukce autobusových zastávek Hamr škola, Litvínov</v>
      </c>
      <c r="F48" s="30"/>
      <c r="G48" s="30"/>
      <c r="H48" s="30"/>
      <c r="I48" s="129"/>
      <c r="J48" s="37"/>
      <c r="K48" s="37"/>
      <c r="L48" s="41"/>
    </row>
    <row r="49" s="1" customFormat="1" ht="12" customHeight="1">
      <c r="B49" s="36"/>
      <c r="C49" s="30" t="s">
        <v>85</v>
      </c>
      <c r="D49" s="37"/>
      <c r="E49" s="37"/>
      <c r="F49" s="37"/>
      <c r="G49" s="37"/>
      <c r="H49" s="37"/>
      <c r="I49" s="129"/>
      <c r="J49" s="37"/>
      <c r="K49" s="37"/>
      <c r="L49" s="41"/>
    </row>
    <row r="50" s="1" customFormat="1" ht="16.5" customHeight="1">
      <c r="B50" s="36"/>
      <c r="C50" s="37"/>
      <c r="D50" s="37"/>
      <c r="E50" s="62" t="str">
        <f>E9</f>
        <v>1 - Pozemní komunikace</v>
      </c>
      <c r="F50" s="37"/>
      <c r="G50" s="37"/>
      <c r="H50" s="37"/>
      <c r="I50" s="129"/>
      <c r="J50" s="37"/>
      <c r="K50" s="37"/>
      <c r="L50" s="41"/>
    </row>
    <row r="51" s="1" customFormat="1" ht="6.96" customHeight="1">
      <c r="B51" s="36"/>
      <c r="C51" s="37"/>
      <c r="D51" s="37"/>
      <c r="E51" s="37"/>
      <c r="F51" s="37"/>
      <c r="G51" s="37"/>
      <c r="H51" s="37"/>
      <c r="I51" s="129"/>
      <c r="J51" s="37"/>
      <c r="K51" s="37"/>
      <c r="L51" s="41"/>
    </row>
    <row r="52" s="1" customFormat="1" ht="12" customHeight="1">
      <c r="B52" s="36"/>
      <c r="C52" s="30" t="s">
        <v>20</v>
      </c>
      <c r="D52" s="37"/>
      <c r="E52" s="37"/>
      <c r="F52" s="25" t="str">
        <f>F12</f>
        <v>Litvínov, k.ú. Chudeřín u Litvínova</v>
      </c>
      <c r="G52" s="37"/>
      <c r="H52" s="37"/>
      <c r="I52" s="131" t="s">
        <v>22</v>
      </c>
      <c r="J52" s="65" t="str">
        <f>IF(J12="","",J12)</f>
        <v>8. 10. 2019</v>
      </c>
      <c r="K52" s="37"/>
      <c r="L52" s="41"/>
    </row>
    <row r="53" s="1" customFormat="1" ht="6.96" customHeight="1">
      <c r="B53" s="36"/>
      <c r="C53" s="37"/>
      <c r="D53" s="37"/>
      <c r="E53" s="37"/>
      <c r="F53" s="37"/>
      <c r="G53" s="37"/>
      <c r="H53" s="37"/>
      <c r="I53" s="129"/>
      <c r="J53" s="37"/>
      <c r="K53" s="37"/>
      <c r="L53" s="41"/>
    </row>
    <row r="54" s="1" customFormat="1" ht="13.65" customHeight="1">
      <c r="B54" s="36"/>
      <c r="C54" s="30" t="s">
        <v>24</v>
      </c>
      <c r="D54" s="37"/>
      <c r="E54" s="37"/>
      <c r="F54" s="25" t="str">
        <f>E15</f>
        <v xml:space="preserve"> </v>
      </c>
      <c r="G54" s="37"/>
      <c r="H54" s="37"/>
      <c r="I54" s="131" t="s">
        <v>30</v>
      </c>
      <c r="J54" s="34" t="str">
        <f>E21</f>
        <v xml:space="preserve"> </v>
      </c>
      <c r="K54" s="37"/>
      <c r="L54" s="41"/>
    </row>
    <row r="55" s="1" customFormat="1" ht="13.65" customHeight="1">
      <c r="B55" s="36"/>
      <c r="C55" s="30" t="s">
        <v>28</v>
      </c>
      <c r="D55" s="37"/>
      <c r="E55" s="37"/>
      <c r="F55" s="25" t="str">
        <f>IF(E18="","",E18)</f>
        <v>Vyplň údaj</v>
      </c>
      <c r="G55" s="37"/>
      <c r="H55" s="37"/>
      <c r="I55" s="131" t="s">
        <v>32</v>
      </c>
      <c r="J55" s="34" t="str">
        <f>E24</f>
        <v>Ing. Ota Vettermann</v>
      </c>
      <c r="K55" s="37"/>
      <c r="L55" s="41"/>
    </row>
    <row r="56" s="1" customFormat="1" ht="10.32" customHeight="1">
      <c r="B56" s="36"/>
      <c r="C56" s="37"/>
      <c r="D56" s="37"/>
      <c r="E56" s="37"/>
      <c r="F56" s="37"/>
      <c r="G56" s="37"/>
      <c r="H56" s="37"/>
      <c r="I56" s="129"/>
      <c r="J56" s="37"/>
      <c r="K56" s="37"/>
      <c r="L56" s="41"/>
    </row>
    <row r="57" s="1" customFormat="1" ht="29.28" customHeight="1">
      <c r="B57" s="36"/>
      <c r="C57" s="158" t="s">
        <v>88</v>
      </c>
      <c r="D57" s="159"/>
      <c r="E57" s="159"/>
      <c r="F57" s="159"/>
      <c r="G57" s="159"/>
      <c r="H57" s="159"/>
      <c r="I57" s="160"/>
      <c r="J57" s="161" t="s">
        <v>89</v>
      </c>
      <c r="K57" s="159"/>
      <c r="L57" s="41"/>
    </row>
    <row r="58" s="1" customFormat="1" ht="10.32" customHeight="1">
      <c r="B58" s="36"/>
      <c r="C58" s="37"/>
      <c r="D58" s="37"/>
      <c r="E58" s="37"/>
      <c r="F58" s="37"/>
      <c r="G58" s="37"/>
      <c r="H58" s="37"/>
      <c r="I58" s="129"/>
      <c r="J58" s="37"/>
      <c r="K58" s="37"/>
      <c r="L58" s="41"/>
    </row>
    <row r="59" s="1" customFormat="1" ht="22.8" customHeight="1">
      <c r="B59" s="36"/>
      <c r="C59" s="162" t="s">
        <v>90</v>
      </c>
      <c r="D59" s="37"/>
      <c r="E59" s="37"/>
      <c r="F59" s="37"/>
      <c r="G59" s="37"/>
      <c r="H59" s="37"/>
      <c r="I59" s="129"/>
      <c r="J59" s="96">
        <f>J90</f>
        <v>0</v>
      </c>
      <c r="K59" s="37"/>
      <c r="L59" s="41"/>
      <c r="AU59" s="15" t="s">
        <v>91</v>
      </c>
    </row>
    <row r="60" s="7" customFormat="1" ht="24.96" customHeight="1">
      <c r="B60" s="163"/>
      <c r="C60" s="164"/>
      <c r="D60" s="165" t="s">
        <v>92</v>
      </c>
      <c r="E60" s="166"/>
      <c r="F60" s="166"/>
      <c r="G60" s="166"/>
      <c r="H60" s="166"/>
      <c r="I60" s="167"/>
      <c r="J60" s="168">
        <f>J91</f>
        <v>0</v>
      </c>
      <c r="K60" s="164"/>
      <c r="L60" s="169"/>
    </row>
    <row r="61" s="8" customFormat="1" ht="19.92" customHeight="1">
      <c r="B61" s="170"/>
      <c r="C61" s="171"/>
      <c r="D61" s="172" t="s">
        <v>93</v>
      </c>
      <c r="E61" s="173"/>
      <c r="F61" s="173"/>
      <c r="G61" s="173"/>
      <c r="H61" s="173"/>
      <c r="I61" s="174"/>
      <c r="J61" s="175">
        <f>J92</f>
        <v>0</v>
      </c>
      <c r="K61" s="171"/>
      <c r="L61" s="176"/>
    </row>
    <row r="62" s="8" customFormat="1" ht="19.92" customHeight="1">
      <c r="B62" s="170"/>
      <c r="C62" s="171"/>
      <c r="D62" s="172" t="s">
        <v>94</v>
      </c>
      <c r="E62" s="173"/>
      <c r="F62" s="173"/>
      <c r="G62" s="173"/>
      <c r="H62" s="173"/>
      <c r="I62" s="174"/>
      <c r="J62" s="175">
        <f>J228</f>
        <v>0</v>
      </c>
      <c r="K62" s="171"/>
      <c r="L62" s="176"/>
    </row>
    <row r="63" s="8" customFormat="1" ht="19.92" customHeight="1">
      <c r="B63" s="170"/>
      <c r="C63" s="171"/>
      <c r="D63" s="172" t="s">
        <v>95</v>
      </c>
      <c r="E63" s="173"/>
      <c r="F63" s="173"/>
      <c r="G63" s="173"/>
      <c r="H63" s="173"/>
      <c r="I63" s="174"/>
      <c r="J63" s="175">
        <f>J238</f>
        <v>0</v>
      </c>
      <c r="K63" s="171"/>
      <c r="L63" s="176"/>
    </row>
    <row r="64" s="8" customFormat="1" ht="19.92" customHeight="1">
      <c r="B64" s="170"/>
      <c r="C64" s="171"/>
      <c r="D64" s="172" t="s">
        <v>96</v>
      </c>
      <c r="E64" s="173"/>
      <c r="F64" s="173"/>
      <c r="G64" s="173"/>
      <c r="H64" s="173"/>
      <c r="I64" s="174"/>
      <c r="J64" s="175">
        <f>J266</f>
        <v>0</v>
      </c>
      <c r="K64" s="171"/>
      <c r="L64" s="176"/>
    </row>
    <row r="65" s="8" customFormat="1" ht="19.92" customHeight="1">
      <c r="B65" s="170"/>
      <c r="C65" s="171"/>
      <c r="D65" s="172" t="s">
        <v>97</v>
      </c>
      <c r="E65" s="173"/>
      <c r="F65" s="173"/>
      <c r="G65" s="173"/>
      <c r="H65" s="173"/>
      <c r="I65" s="174"/>
      <c r="J65" s="175">
        <f>J361</f>
        <v>0</v>
      </c>
      <c r="K65" s="171"/>
      <c r="L65" s="176"/>
    </row>
    <row r="66" s="8" customFormat="1" ht="19.92" customHeight="1">
      <c r="B66" s="170"/>
      <c r="C66" s="171"/>
      <c r="D66" s="172" t="s">
        <v>98</v>
      </c>
      <c r="E66" s="173"/>
      <c r="F66" s="173"/>
      <c r="G66" s="173"/>
      <c r="H66" s="173"/>
      <c r="I66" s="174"/>
      <c r="J66" s="175">
        <f>J488</f>
        <v>0</v>
      </c>
      <c r="K66" s="171"/>
      <c r="L66" s="176"/>
    </row>
    <row r="67" s="8" customFormat="1" ht="19.92" customHeight="1">
      <c r="B67" s="170"/>
      <c r="C67" s="171"/>
      <c r="D67" s="172" t="s">
        <v>99</v>
      </c>
      <c r="E67" s="173"/>
      <c r="F67" s="173"/>
      <c r="G67" s="173"/>
      <c r="H67" s="173"/>
      <c r="I67" s="174"/>
      <c r="J67" s="175">
        <f>J503</f>
        <v>0</v>
      </c>
      <c r="K67" s="171"/>
      <c r="L67" s="176"/>
    </row>
    <row r="68" s="7" customFormat="1" ht="24.96" customHeight="1">
      <c r="B68" s="163"/>
      <c r="C68" s="164"/>
      <c r="D68" s="165" t="s">
        <v>100</v>
      </c>
      <c r="E68" s="166"/>
      <c r="F68" s="166"/>
      <c r="G68" s="166"/>
      <c r="H68" s="166"/>
      <c r="I68" s="167"/>
      <c r="J68" s="168">
        <f>J506</f>
        <v>0</v>
      </c>
      <c r="K68" s="164"/>
      <c r="L68" s="169"/>
    </row>
    <row r="69" s="8" customFormat="1" ht="19.92" customHeight="1">
      <c r="B69" s="170"/>
      <c r="C69" s="171"/>
      <c r="D69" s="172" t="s">
        <v>101</v>
      </c>
      <c r="E69" s="173"/>
      <c r="F69" s="173"/>
      <c r="G69" s="173"/>
      <c r="H69" s="173"/>
      <c r="I69" s="174"/>
      <c r="J69" s="175">
        <f>J507</f>
        <v>0</v>
      </c>
      <c r="K69" s="171"/>
      <c r="L69" s="176"/>
    </row>
    <row r="70" s="8" customFormat="1" ht="19.92" customHeight="1">
      <c r="B70" s="170"/>
      <c r="C70" s="171"/>
      <c r="D70" s="172" t="s">
        <v>102</v>
      </c>
      <c r="E70" s="173"/>
      <c r="F70" s="173"/>
      <c r="G70" s="173"/>
      <c r="H70" s="173"/>
      <c r="I70" s="174"/>
      <c r="J70" s="175">
        <f>J514</f>
        <v>0</v>
      </c>
      <c r="K70" s="171"/>
      <c r="L70" s="176"/>
    </row>
    <row r="71" s="1" customFormat="1" ht="21.84" customHeight="1">
      <c r="B71" s="36"/>
      <c r="C71" s="37"/>
      <c r="D71" s="37"/>
      <c r="E71" s="37"/>
      <c r="F71" s="37"/>
      <c r="G71" s="37"/>
      <c r="H71" s="37"/>
      <c r="I71" s="129"/>
      <c r="J71" s="37"/>
      <c r="K71" s="37"/>
      <c r="L71" s="41"/>
    </row>
    <row r="72" s="1" customFormat="1" ht="6.96" customHeight="1">
      <c r="B72" s="55"/>
      <c r="C72" s="56"/>
      <c r="D72" s="56"/>
      <c r="E72" s="56"/>
      <c r="F72" s="56"/>
      <c r="G72" s="56"/>
      <c r="H72" s="56"/>
      <c r="I72" s="153"/>
      <c r="J72" s="56"/>
      <c r="K72" s="56"/>
      <c r="L72" s="41"/>
    </row>
    <row r="76" s="1" customFormat="1" ht="6.96" customHeight="1">
      <c r="B76" s="57"/>
      <c r="C76" s="58"/>
      <c r="D76" s="58"/>
      <c r="E76" s="58"/>
      <c r="F76" s="58"/>
      <c r="G76" s="58"/>
      <c r="H76" s="58"/>
      <c r="I76" s="156"/>
      <c r="J76" s="58"/>
      <c r="K76" s="58"/>
      <c r="L76" s="41"/>
    </row>
    <row r="77" s="1" customFormat="1" ht="24.96" customHeight="1">
      <c r="B77" s="36"/>
      <c r="C77" s="21" t="s">
        <v>103</v>
      </c>
      <c r="D77" s="37"/>
      <c r="E77" s="37"/>
      <c r="F77" s="37"/>
      <c r="G77" s="37"/>
      <c r="H77" s="37"/>
      <c r="I77" s="129"/>
      <c r="J77" s="37"/>
      <c r="K77" s="37"/>
      <c r="L77" s="41"/>
    </row>
    <row r="78" s="1" customFormat="1" ht="6.96" customHeight="1">
      <c r="B78" s="36"/>
      <c r="C78" s="37"/>
      <c r="D78" s="37"/>
      <c r="E78" s="37"/>
      <c r="F78" s="37"/>
      <c r="G78" s="37"/>
      <c r="H78" s="37"/>
      <c r="I78" s="129"/>
      <c r="J78" s="37"/>
      <c r="K78" s="37"/>
      <c r="L78" s="41"/>
    </row>
    <row r="79" s="1" customFormat="1" ht="12" customHeight="1">
      <c r="B79" s="36"/>
      <c r="C79" s="30" t="s">
        <v>16</v>
      </c>
      <c r="D79" s="37"/>
      <c r="E79" s="37"/>
      <c r="F79" s="37"/>
      <c r="G79" s="37"/>
      <c r="H79" s="37"/>
      <c r="I79" s="129"/>
      <c r="J79" s="37"/>
      <c r="K79" s="37"/>
      <c r="L79" s="41"/>
    </row>
    <row r="80" s="1" customFormat="1" ht="16.5" customHeight="1">
      <c r="B80" s="36"/>
      <c r="C80" s="37"/>
      <c r="D80" s="37"/>
      <c r="E80" s="157" t="str">
        <f>E7</f>
        <v>Rekonstrukce autobusových zastávek Hamr škola, Litvínov</v>
      </c>
      <c r="F80" s="30"/>
      <c r="G80" s="30"/>
      <c r="H80" s="30"/>
      <c r="I80" s="129"/>
      <c r="J80" s="37"/>
      <c r="K80" s="37"/>
      <c r="L80" s="41"/>
    </row>
    <row r="81" s="1" customFormat="1" ht="12" customHeight="1">
      <c r="B81" s="36"/>
      <c r="C81" s="30" t="s">
        <v>85</v>
      </c>
      <c r="D81" s="37"/>
      <c r="E81" s="37"/>
      <c r="F81" s="37"/>
      <c r="G81" s="37"/>
      <c r="H81" s="37"/>
      <c r="I81" s="129"/>
      <c r="J81" s="37"/>
      <c r="K81" s="37"/>
      <c r="L81" s="41"/>
    </row>
    <row r="82" s="1" customFormat="1" ht="16.5" customHeight="1">
      <c r="B82" s="36"/>
      <c r="C82" s="37"/>
      <c r="D82" s="37"/>
      <c r="E82" s="62" t="str">
        <f>E9</f>
        <v>1 - Pozemní komunikace</v>
      </c>
      <c r="F82" s="37"/>
      <c r="G82" s="37"/>
      <c r="H82" s="37"/>
      <c r="I82" s="129"/>
      <c r="J82" s="37"/>
      <c r="K82" s="37"/>
      <c r="L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129"/>
      <c r="J83" s="37"/>
      <c r="K83" s="37"/>
      <c r="L83" s="41"/>
    </row>
    <row r="84" s="1" customFormat="1" ht="12" customHeight="1">
      <c r="B84" s="36"/>
      <c r="C84" s="30" t="s">
        <v>20</v>
      </c>
      <c r="D84" s="37"/>
      <c r="E84" s="37"/>
      <c r="F84" s="25" t="str">
        <f>F12</f>
        <v>Litvínov, k.ú. Chudeřín u Litvínova</v>
      </c>
      <c r="G84" s="37"/>
      <c r="H84" s="37"/>
      <c r="I84" s="131" t="s">
        <v>22</v>
      </c>
      <c r="J84" s="65" t="str">
        <f>IF(J12="","",J12)</f>
        <v>8. 10. 2019</v>
      </c>
      <c r="K84" s="37"/>
      <c r="L84" s="41"/>
    </row>
    <row r="85" s="1" customFormat="1" ht="6.96" customHeight="1">
      <c r="B85" s="36"/>
      <c r="C85" s="37"/>
      <c r="D85" s="37"/>
      <c r="E85" s="37"/>
      <c r="F85" s="37"/>
      <c r="G85" s="37"/>
      <c r="H85" s="37"/>
      <c r="I85" s="129"/>
      <c r="J85" s="37"/>
      <c r="K85" s="37"/>
      <c r="L85" s="41"/>
    </row>
    <row r="86" s="1" customFormat="1" ht="13.65" customHeight="1">
      <c r="B86" s="36"/>
      <c r="C86" s="30" t="s">
        <v>24</v>
      </c>
      <c r="D86" s="37"/>
      <c r="E86" s="37"/>
      <c r="F86" s="25" t="str">
        <f>E15</f>
        <v xml:space="preserve"> </v>
      </c>
      <c r="G86" s="37"/>
      <c r="H86" s="37"/>
      <c r="I86" s="131" t="s">
        <v>30</v>
      </c>
      <c r="J86" s="34" t="str">
        <f>E21</f>
        <v xml:space="preserve"> </v>
      </c>
      <c r="K86" s="37"/>
      <c r="L86" s="41"/>
    </row>
    <row r="87" s="1" customFormat="1" ht="13.65" customHeight="1">
      <c r="B87" s="36"/>
      <c r="C87" s="30" t="s">
        <v>28</v>
      </c>
      <c r="D87" s="37"/>
      <c r="E87" s="37"/>
      <c r="F87" s="25" t="str">
        <f>IF(E18="","",E18)</f>
        <v>Vyplň údaj</v>
      </c>
      <c r="G87" s="37"/>
      <c r="H87" s="37"/>
      <c r="I87" s="131" t="s">
        <v>32</v>
      </c>
      <c r="J87" s="34" t="str">
        <f>E24</f>
        <v>Ing. Ota Vettermann</v>
      </c>
      <c r="K87" s="37"/>
      <c r="L87" s="41"/>
    </row>
    <row r="88" s="1" customFormat="1" ht="10.32" customHeight="1">
      <c r="B88" s="36"/>
      <c r="C88" s="37"/>
      <c r="D88" s="37"/>
      <c r="E88" s="37"/>
      <c r="F88" s="37"/>
      <c r="G88" s="37"/>
      <c r="H88" s="37"/>
      <c r="I88" s="129"/>
      <c r="J88" s="37"/>
      <c r="K88" s="37"/>
      <c r="L88" s="41"/>
    </row>
    <row r="89" s="9" customFormat="1" ht="29.28" customHeight="1">
      <c r="B89" s="177"/>
      <c r="C89" s="178" t="s">
        <v>104</v>
      </c>
      <c r="D89" s="179" t="s">
        <v>54</v>
      </c>
      <c r="E89" s="179" t="s">
        <v>50</v>
      </c>
      <c r="F89" s="179" t="s">
        <v>51</v>
      </c>
      <c r="G89" s="179" t="s">
        <v>105</v>
      </c>
      <c r="H89" s="179" t="s">
        <v>106</v>
      </c>
      <c r="I89" s="180" t="s">
        <v>107</v>
      </c>
      <c r="J89" s="179" t="s">
        <v>89</v>
      </c>
      <c r="K89" s="181" t="s">
        <v>108</v>
      </c>
      <c r="L89" s="182"/>
      <c r="M89" s="86" t="s">
        <v>1</v>
      </c>
      <c r="N89" s="87" t="s">
        <v>39</v>
      </c>
      <c r="O89" s="87" t="s">
        <v>109</v>
      </c>
      <c r="P89" s="87" t="s">
        <v>110</v>
      </c>
      <c r="Q89" s="87" t="s">
        <v>111</v>
      </c>
      <c r="R89" s="87" t="s">
        <v>112</v>
      </c>
      <c r="S89" s="87" t="s">
        <v>113</v>
      </c>
      <c r="T89" s="88" t="s">
        <v>114</v>
      </c>
    </row>
    <row r="90" s="1" customFormat="1" ht="22.8" customHeight="1">
      <c r="B90" s="36"/>
      <c r="C90" s="93" t="s">
        <v>115</v>
      </c>
      <c r="D90" s="37"/>
      <c r="E90" s="37"/>
      <c r="F90" s="37"/>
      <c r="G90" s="37"/>
      <c r="H90" s="37"/>
      <c r="I90" s="129"/>
      <c r="J90" s="183">
        <f>BK90</f>
        <v>0</v>
      </c>
      <c r="K90" s="37"/>
      <c r="L90" s="41"/>
      <c r="M90" s="89"/>
      <c r="N90" s="90"/>
      <c r="O90" s="90"/>
      <c r="P90" s="184">
        <f>P91+P506</f>
        <v>0</v>
      </c>
      <c r="Q90" s="90"/>
      <c r="R90" s="184">
        <f>R91+R506</f>
        <v>416.18602864000002</v>
      </c>
      <c r="S90" s="90"/>
      <c r="T90" s="185">
        <f>T91+T506</f>
        <v>226.10249999999996</v>
      </c>
      <c r="AT90" s="15" t="s">
        <v>68</v>
      </c>
      <c r="AU90" s="15" t="s">
        <v>91</v>
      </c>
      <c r="BK90" s="186">
        <f>BK91+BK506</f>
        <v>0</v>
      </c>
    </row>
    <row r="91" s="10" customFormat="1" ht="25.92" customHeight="1">
      <c r="B91" s="187"/>
      <c r="C91" s="188"/>
      <c r="D91" s="189" t="s">
        <v>68</v>
      </c>
      <c r="E91" s="190" t="s">
        <v>116</v>
      </c>
      <c r="F91" s="190" t="s">
        <v>117</v>
      </c>
      <c r="G91" s="188"/>
      <c r="H91" s="188"/>
      <c r="I91" s="191"/>
      <c r="J91" s="192">
        <f>BK91</f>
        <v>0</v>
      </c>
      <c r="K91" s="188"/>
      <c r="L91" s="193"/>
      <c r="M91" s="194"/>
      <c r="N91" s="195"/>
      <c r="O91" s="195"/>
      <c r="P91" s="196">
        <f>P92+P228+P238+P266+P361+P488+P503</f>
        <v>0</v>
      </c>
      <c r="Q91" s="195"/>
      <c r="R91" s="196">
        <f>R92+R228+R238+R266+R361+R488+R503</f>
        <v>414.17188684000001</v>
      </c>
      <c r="S91" s="195"/>
      <c r="T91" s="197">
        <f>T92+T228+T238+T266+T361+T488+T503</f>
        <v>226.10249999999996</v>
      </c>
      <c r="AR91" s="198" t="s">
        <v>74</v>
      </c>
      <c r="AT91" s="199" t="s">
        <v>68</v>
      </c>
      <c r="AU91" s="199" t="s">
        <v>69</v>
      </c>
      <c r="AY91" s="198" t="s">
        <v>118</v>
      </c>
      <c r="BK91" s="200">
        <f>BK92+BK228+BK238+BK266+BK361+BK488+BK503</f>
        <v>0</v>
      </c>
    </row>
    <row r="92" s="10" customFormat="1" ht="22.8" customHeight="1">
      <c r="B92" s="187"/>
      <c r="C92" s="188"/>
      <c r="D92" s="189" t="s">
        <v>68</v>
      </c>
      <c r="E92" s="201" t="s">
        <v>74</v>
      </c>
      <c r="F92" s="201" t="s">
        <v>119</v>
      </c>
      <c r="G92" s="188"/>
      <c r="H92" s="188"/>
      <c r="I92" s="191"/>
      <c r="J92" s="202">
        <f>BK92</f>
        <v>0</v>
      </c>
      <c r="K92" s="188"/>
      <c r="L92" s="193"/>
      <c r="M92" s="194"/>
      <c r="N92" s="195"/>
      <c r="O92" s="195"/>
      <c r="P92" s="196">
        <f>SUM(P93:P227)</f>
        <v>0</v>
      </c>
      <c r="Q92" s="195"/>
      <c r="R92" s="196">
        <f>SUM(R93:R227)</f>
        <v>107.20054500000001</v>
      </c>
      <c r="S92" s="195"/>
      <c r="T92" s="197">
        <f>SUM(T93:T227)</f>
        <v>225.82849999999996</v>
      </c>
      <c r="AR92" s="198" t="s">
        <v>74</v>
      </c>
      <c r="AT92" s="199" t="s">
        <v>68</v>
      </c>
      <c r="AU92" s="199" t="s">
        <v>74</v>
      </c>
      <c r="AY92" s="198" t="s">
        <v>118</v>
      </c>
      <c r="BK92" s="200">
        <f>SUM(BK93:BK227)</f>
        <v>0</v>
      </c>
    </row>
    <row r="93" s="1" customFormat="1" ht="16.5" customHeight="1">
      <c r="B93" s="36"/>
      <c r="C93" s="203" t="s">
        <v>74</v>
      </c>
      <c r="D93" s="203" t="s">
        <v>120</v>
      </c>
      <c r="E93" s="204" t="s">
        <v>121</v>
      </c>
      <c r="F93" s="205" t="s">
        <v>122</v>
      </c>
      <c r="G93" s="206" t="s">
        <v>123</v>
      </c>
      <c r="H93" s="207">
        <v>1</v>
      </c>
      <c r="I93" s="208"/>
      <c r="J93" s="209">
        <f>ROUND(I93*H93,2)</f>
        <v>0</v>
      </c>
      <c r="K93" s="205" t="s">
        <v>1</v>
      </c>
      <c r="L93" s="210"/>
      <c r="M93" s="211" t="s">
        <v>1</v>
      </c>
      <c r="N93" s="212" t="s">
        <v>40</v>
      </c>
      <c r="O93" s="77"/>
      <c r="P93" s="213">
        <f>O93*H93</f>
        <v>0</v>
      </c>
      <c r="Q93" s="213">
        <v>0.040000000000000001</v>
      </c>
      <c r="R93" s="213">
        <f>Q93*H93</f>
        <v>0.040000000000000001</v>
      </c>
      <c r="S93" s="213">
        <v>0</v>
      </c>
      <c r="T93" s="214">
        <f>S93*H93</f>
        <v>0</v>
      </c>
      <c r="AR93" s="15" t="s">
        <v>124</v>
      </c>
      <c r="AT93" s="15" t="s">
        <v>120</v>
      </c>
      <c r="AU93" s="15" t="s">
        <v>78</v>
      </c>
      <c r="AY93" s="15" t="s">
        <v>118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15" t="s">
        <v>74</v>
      </c>
      <c r="BK93" s="215">
        <f>ROUND(I93*H93,2)</f>
        <v>0</v>
      </c>
      <c r="BL93" s="15" t="s">
        <v>125</v>
      </c>
      <c r="BM93" s="15" t="s">
        <v>126</v>
      </c>
    </row>
    <row r="94" s="1" customFormat="1">
      <c r="B94" s="36"/>
      <c r="C94" s="37"/>
      <c r="D94" s="216" t="s">
        <v>127</v>
      </c>
      <c r="E94" s="37"/>
      <c r="F94" s="217" t="s">
        <v>128</v>
      </c>
      <c r="G94" s="37"/>
      <c r="H94" s="37"/>
      <c r="I94" s="129"/>
      <c r="J94" s="37"/>
      <c r="K94" s="37"/>
      <c r="L94" s="41"/>
      <c r="M94" s="218"/>
      <c r="N94" s="77"/>
      <c r="O94" s="77"/>
      <c r="P94" s="77"/>
      <c r="Q94" s="77"/>
      <c r="R94" s="77"/>
      <c r="S94" s="77"/>
      <c r="T94" s="78"/>
      <c r="AT94" s="15" t="s">
        <v>127</v>
      </c>
      <c r="AU94" s="15" t="s">
        <v>78</v>
      </c>
    </row>
    <row r="95" s="1" customFormat="1" ht="16.5" customHeight="1">
      <c r="B95" s="36"/>
      <c r="C95" s="203" t="s">
        <v>78</v>
      </c>
      <c r="D95" s="203" t="s">
        <v>120</v>
      </c>
      <c r="E95" s="204" t="s">
        <v>129</v>
      </c>
      <c r="F95" s="205" t="s">
        <v>130</v>
      </c>
      <c r="G95" s="206" t="s">
        <v>123</v>
      </c>
      <c r="H95" s="207">
        <v>1</v>
      </c>
      <c r="I95" s="208"/>
      <c r="J95" s="209">
        <f>ROUND(I95*H95,2)</f>
        <v>0</v>
      </c>
      <c r="K95" s="205" t="s">
        <v>1</v>
      </c>
      <c r="L95" s="210"/>
      <c r="M95" s="211" t="s">
        <v>1</v>
      </c>
      <c r="N95" s="212" t="s">
        <v>40</v>
      </c>
      <c r="O95" s="77"/>
      <c r="P95" s="213">
        <f>O95*H95</f>
        <v>0</v>
      </c>
      <c r="Q95" s="213">
        <v>0.0050000000000000001</v>
      </c>
      <c r="R95" s="213">
        <f>Q95*H95</f>
        <v>0.0050000000000000001</v>
      </c>
      <c r="S95" s="213">
        <v>0</v>
      </c>
      <c r="T95" s="214">
        <f>S95*H95</f>
        <v>0</v>
      </c>
      <c r="AR95" s="15" t="s">
        <v>124</v>
      </c>
      <c r="AT95" s="15" t="s">
        <v>120</v>
      </c>
      <c r="AU95" s="15" t="s">
        <v>78</v>
      </c>
      <c r="AY95" s="15" t="s">
        <v>118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15" t="s">
        <v>74</v>
      </c>
      <c r="BK95" s="215">
        <f>ROUND(I95*H95,2)</f>
        <v>0</v>
      </c>
      <c r="BL95" s="15" t="s">
        <v>125</v>
      </c>
      <c r="BM95" s="15" t="s">
        <v>131</v>
      </c>
    </row>
    <row r="96" s="1" customFormat="1">
      <c r="B96" s="36"/>
      <c r="C96" s="37"/>
      <c r="D96" s="216" t="s">
        <v>127</v>
      </c>
      <c r="E96" s="37"/>
      <c r="F96" s="217" t="s">
        <v>132</v>
      </c>
      <c r="G96" s="37"/>
      <c r="H96" s="37"/>
      <c r="I96" s="129"/>
      <c r="J96" s="37"/>
      <c r="K96" s="37"/>
      <c r="L96" s="41"/>
      <c r="M96" s="218"/>
      <c r="N96" s="77"/>
      <c r="O96" s="77"/>
      <c r="P96" s="77"/>
      <c r="Q96" s="77"/>
      <c r="R96" s="77"/>
      <c r="S96" s="77"/>
      <c r="T96" s="78"/>
      <c r="AT96" s="15" t="s">
        <v>127</v>
      </c>
      <c r="AU96" s="15" t="s">
        <v>78</v>
      </c>
    </row>
    <row r="97" s="1" customFormat="1" ht="16.5" customHeight="1">
      <c r="B97" s="36"/>
      <c r="C97" s="203" t="s">
        <v>81</v>
      </c>
      <c r="D97" s="203" t="s">
        <v>120</v>
      </c>
      <c r="E97" s="204" t="s">
        <v>133</v>
      </c>
      <c r="F97" s="205" t="s">
        <v>134</v>
      </c>
      <c r="G97" s="206" t="s">
        <v>123</v>
      </c>
      <c r="H97" s="207">
        <v>6</v>
      </c>
      <c r="I97" s="208"/>
      <c r="J97" s="209">
        <f>ROUND(I97*H97,2)</f>
        <v>0</v>
      </c>
      <c r="K97" s="205" t="s">
        <v>135</v>
      </c>
      <c r="L97" s="210"/>
      <c r="M97" s="211" t="s">
        <v>1</v>
      </c>
      <c r="N97" s="212" t="s">
        <v>40</v>
      </c>
      <c r="O97" s="77"/>
      <c r="P97" s="213">
        <f>O97*H97</f>
        <v>0</v>
      </c>
      <c r="Q97" s="213">
        <v>0.0047200000000000002</v>
      </c>
      <c r="R97" s="213">
        <f>Q97*H97</f>
        <v>0.028320000000000001</v>
      </c>
      <c r="S97" s="213">
        <v>0</v>
      </c>
      <c r="T97" s="214">
        <f>S97*H97</f>
        <v>0</v>
      </c>
      <c r="AR97" s="15" t="s">
        <v>124</v>
      </c>
      <c r="AT97" s="15" t="s">
        <v>120</v>
      </c>
      <c r="AU97" s="15" t="s">
        <v>78</v>
      </c>
      <c r="AY97" s="15" t="s">
        <v>118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5" t="s">
        <v>74</v>
      </c>
      <c r="BK97" s="215">
        <f>ROUND(I97*H97,2)</f>
        <v>0</v>
      </c>
      <c r="BL97" s="15" t="s">
        <v>125</v>
      </c>
      <c r="BM97" s="15" t="s">
        <v>136</v>
      </c>
    </row>
    <row r="98" s="1" customFormat="1">
      <c r="B98" s="36"/>
      <c r="C98" s="37"/>
      <c r="D98" s="216" t="s">
        <v>127</v>
      </c>
      <c r="E98" s="37"/>
      <c r="F98" s="217" t="s">
        <v>134</v>
      </c>
      <c r="G98" s="37"/>
      <c r="H98" s="37"/>
      <c r="I98" s="129"/>
      <c r="J98" s="37"/>
      <c r="K98" s="37"/>
      <c r="L98" s="41"/>
      <c r="M98" s="218"/>
      <c r="N98" s="77"/>
      <c r="O98" s="77"/>
      <c r="P98" s="77"/>
      <c r="Q98" s="77"/>
      <c r="R98" s="77"/>
      <c r="S98" s="77"/>
      <c r="T98" s="78"/>
      <c r="AT98" s="15" t="s">
        <v>127</v>
      </c>
      <c r="AU98" s="15" t="s">
        <v>78</v>
      </c>
    </row>
    <row r="99" s="11" customFormat="1">
      <c r="B99" s="219"/>
      <c r="C99" s="220"/>
      <c r="D99" s="216" t="s">
        <v>137</v>
      </c>
      <c r="E99" s="221" t="s">
        <v>1</v>
      </c>
      <c r="F99" s="222" t="s">
        <v>138</v>
      </c>
      <c r="G99" s="220"/>
      <c r="H99" s="223">
        <v>6</v>
      </c>
      <c r="I99" s="224"/>
      <c r="J99" s="220"/>
      <c r="K99" s="220"/>
      <c r="L99" s="225"/>
      <c r="M99" s="226"/>
      <c r="N99" s="227"/>
      <c r="O99" s="227"/>
      <c r="P99" s="227"/>
      <c r="Q99" s="227"/>
      <c r="R99" s="227"/>
      <c r="S99" s="227"/>
      <c r="T99" s="228"/>
      <c r="AT99" s="229" t="s">
        <v>137</v>
      </c>
      <c r="AU99" s="229" t="s">
        <v>78</v>
      </c>
      <c r="AV99" s="11" t="s">
        <v>78</v>
      </c>
      <c r="AW99" s="11" t="s">
        <v>31</v>
      </c>
      <c r="AX99" s="11" t="s">
        <v>74</v>
      </c>
      <c r="AY99" s="229" t="s">
        <v>118</v>
      </c>
    </row>
    <row r="100" s="1" customFormat="1" ht="16.5" customHeight="1">
      <c r="B100" s="36"/>
      <c r="C100" s="203" t="s">
        <v>125</v>
      </c>
      <c r="D100" s="203" t="s">
        <v>120</v>
      </c>
      <c r="E100" s="204" t="s">
        <v>139</v>
      </c>
      <c r="F100" s="205" t="s">
        <v>140</v>
      </c>
      <c r="G100" s="206" t="s">
        <v>141</v>
      </c>
      <c r="H100" s="207">
        <v>0.5</v>
      </c>
      <c r="I100" s="208"/>
      <c r="J100" s="209">
        <f>ROUND(I100*H100,2)</f>
        <v>0</v>
      </c>
      <c r="K100" s="205" t="s">
        <v>135</v>
      </c>
      <c r="L100" s="210"/>
      <c r="M100" s="211" t="s">
        <v>1</v>
      </c>
      <c r="N100" s="212" t="s">
        <v>40</v>
      </c>
      <c r="O100" s="77"/>
      <c r="P100" s="213">
        <f>O100*H100</f>
        <v>0</v>
      </c>
      <c r="Q100" s="213">
        <v>1</v>
      </c>
      <c r="R100" s="213">
        <f>Q100*H100</f>
        <v>0.5</v>
      </c>
      <c r="S100" s="213">
        <v>0</v>
      </c>
      <c r="T100" s="214">
        <f>S100*H100</f>
        <v>0</v>
      </c>
      <c r="AR100" s="15" t="s">
        <v>124</v>
      </c>
      <c r="AT100" s="15" t="s">
        <v>120</v>
      </c>
      <c r="AU100" s="15" t="s">
        <v>78</v>
      </c>
      <c r="AY100" s="15" t="s">
        <v>118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5" t="s">
        <v>74</v>
      </c>
      <c r="BK100" s="215">
        <f>ROUND(I100*H100,2)</f>
        <v>0</v>
      </c>
      <c r="BL100" s="15" t="s">
        <v>125</v>
      </c>
      <c r="BM100" s="15" t="s">
        <v>142</v>
      </c>
    </row>
    <row r="101" s="1" customFormat="1">
      <c r="B101" s="36"/>
      <c r="C101" s="37"/>
      <c r="D101" s="216" t="s">
        <v>127</v>
      </c>
      <c r="E101" s="37"/>
      <c r="F101" s="217" t="s">
        <v>140</v>
      </c>
      <c r="G101" s="37"/>
      <c r="H101" s="37"/>
      <c r="I101" s="129"/>
      <c r="J101" s="37"/>
      <c r="K101" s="37"/>
      <c r="L101" s="41"/>
      <c r="M101" s="218"/>
      <c r="N101" s="77"/>
      <c r="O101" s="77"/>
      <c r="P101" s="77"/>
      <c r="Q101" s="77"/>
      <c r="R101" s="77"/>
      <c r="S101" s="77"/>
      <c r="T101" s="78"/>
      <c r="AT101" s="15" t="s">
        <v>127</v>
      </c>
      <c r="AU101" s="15" t="s">
        <v>78</v>
      </c>
    </row>
    <row r="102" s="11" customFormat="1">
      <c r="B102" s="219"/>
      <c r="C102" s="220"/>
      <c r="D102" s="216" t="s">
        <v>137</v>
      </c>
      <c r="E102" s="221" t="s">
        <v>1</v>
      </c>
      <c r="F102" s="222" t="s">
        <v>143</v>
      </c>
      <c r="G102" s="220"/>
      <c r="H102" s="223">
        <v>0.5</v>
      </c>
      <c r="I102" s="224"/>
      <c r="J102" s="220"/>
      <c r="K102" s="220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137</v>
      </c>
      <c r="AU102" s="229" t="s">
        <v>78</v>
      </c>
      <c r="AV102" s="11" t="s">
        <v>78</v>
      </c>
      <c r="AW102" s="11" t="s">
        <v>31</v>
      </c>
      <c r="AX102" s="11" t="s">
        <v>74</v>
      </c>
      <c r="AY102" s="229" t="s">
        <v>118</v>
      </c>
    </row>
    <row r="103" s="1" customFormat="1" ht="16.5" customHeight="1">
      <c r="B103" s="36"/>
      <c r="C103" s="203" t="s">
        <v>144</v>
      </c>
      <c r="D103" s="203" t="s">
        <v>120</v>
      </c>
      <c r="E103" s="204" t="s">
        <v>145</v>
      </c>
      <c r="F103" s="205" t="s">
        <v>146</v>
      </c>
      <c r="G103" s="206" t="s">
        <v>147</v>
      </c>
      <c r="H103" s="207">
        <v>0.80000000000000004</v>
      </c>
      <c r="I103" s="208"/>
      <c r="J103" s="209">
        <f>ROUND(I103*H103,2)</f>
        <v>0</v>
      </c>
      <c r="K103" s="205" t="s">
        <v>135</v>
      </c>
      <c r="L103" s="210"/>
      <c r="M103" s="211" t="s">
        <v>1</v>
      </c>
      <c r="N103" s="212" t="s">
        <v>40</v>
      </c>
      <c r="O103" s="77"/>
      <c r="P103" s="213">
        <f>O103*H103</f>
        <v>0</v>
      </c>
      <c r="Q103" s="213">
        <v>0.20000000000000001</v>
      </c>
      <c r="R103" s="213">
        <f>Q103*H103</f>
        <v>0.16000000000000003</v>
      </c>
      <c r="S103" s="213">
        <v>0</v>
      </c>
      <c r="T103" s="214">
        <f>S103*H103</f>
        <v>0</v>
      </c>
      <c r="AR103" s="15" t="s">
        <v>124</v>
      </c>
      <c r="AT103" s="15" t="s">
        <v>120</v>
      </c>
      <c r="AU103" s="15" t="s">
        <v>78</v>
      </c>
      <c r="AY103" s="15" t="s">
        <v>118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15" t="s">
        <v>74</v>
      </c>
      <c r="BK103" s="215">
        <f>ROUND(I103*H103,2)</f>
        <v>0</v>
      </c>
      <c r="BL103" s="15" t="s">
        <v>125</v>
      </c>
      <c r="BM103" s="15" t="s">
        <v>148</v>
      </c>
    </row>
    <row r="104" s="1" customFormat="1">
      <c r="B104" s="36"/>
      <c r="C104" s="37"/>
      <c r="D104" s="216" t="s">
        <v>127</v>
      </c>
      <c r="E104" s="37"/>
      <c r="F104" s="217" t="s">
        <v>146</v>
      </c>
      <c r="G104" s="37"/>
      <c r="H104" s="37"/>
      <c r="I104" s="129"/>
      <c r="J104" s="37"/>
      <c r="K104" s="37"/>
      <c r="L104" s="41"/>
      <c r="M104" s="218"/>
      <c r="N104" s="77"/>
      <c r="O104" s="77"/>
      <c r="P104" s="77"/>
      <c r="Q104" s="77"/>
      <c r="R104" s="77"/>
      <c r="S104" s="77"/>
      <c r="T104" s="78"/>
      <c r="AT104" s="15" t="s">
        <v>127</v>
      </c>
      <c r="AU104" s="15" t="s">
        <v>78</v>
      </c>
    </row>
    <row r="105" s="11" customFormat="1">
      <c r="B105" s="219"/>
      <c r="C105" s="220"/>
      <c r="D105" s="216" t="s">
        <v>137</v>
      </c>
      <c r="E105" s="221" t="s">
        <v>1</v>
      </c>
      <c r="F105" s="222" t="s">
        <v>149</v>
      </c>
      <c r="G105" s="220"/>
      <c r="H105" s="223">
        <v>0.80000000000000004</v>
      </c>
      <c r="I105" s="224"/>
      <c r="J105" s="220"/>
      <c r="K105" s="220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137</v>
      </c>
      <c r="AU105" s="229" t="s">
        <v>78</v>
      </c>
      <c r="AV105" s="11" t="s">
        <v>78</v>
      </c>
      <c r="AW105" s="11" t="s">
        <v>31</v>
      </c>
      <c r="AX105" s="11" t="s">
        <v>74</v>
      </c>
      <c r="AY105" s="229" t="s">
        <v>118</v>
      </c>
    </row>
    <row r="106" s="1" customFormat="1" ht="16.5" customHeight="1">
      <c r="B106" s="36"/>
      <c r="C106" s="203" t="s">
        <v>150</v>
      </c>
      <c r="D106" s="203" t="s">
        <v>120</v>
      </c>
      <c r="E106" s="204" t="s">
        <v>151</v>
      </c>
      <c r="F106" s="205" t="s">
        <v>152</v>
      </c>
      <c r="G106" s="206" t="s">
        <v>153</v>
      </c>
      <c r="H106" s="207">
        <v>3</v>
      </c>
      <c r="I106" s="208"/>
      <c r="J106" s="209">
        <f>ROUND(I106*H106,2)</f>
        <v>0</v>
      </c>
      <c r="K106" s="205" t="s">
        <v>135</v>
      </c>
      <c r="L106" s="210"/>
      <c r="M106" s="211" t="s">
        <v>1</v>
      </c>
      <c r="N106" s="212" t="s">
        <v>40</v>
      </c>
      <c r="O106" s="77"/>
      <c r="P106" s="213">
        <f>O106*H106</f>
        <v>0</v>
      </c>
      <c r="Q106" s="213">
        <v>0.00040000000000000002</v>
      </c>
      <c r="R106" s="213">
        <f>Q106*H106</f>
        <v>0.0012000000000000001</v>
      </c>
      <c r="S106" s="213">
        <v>0</v>
      </c>
      <c r="T106" s="214">
        <f>S106*H106</f>
        <v>0</v>
      </c>
      <c r="AR106" s="15" t="s">
        <v>124</v>
      </c>
      <c r="AT106" s="15" t="s">
        <v>120</v>
      </c>
      <c r="AU106" s="15" t="s">
        <v>78</v>
      </c>
      <c r="AY106" s="15" t="s">
        <v>118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15" t="s">
        <v>74</v>
      </c>
      <c r="BK106" s="215">
        <f>ROUND(I106*H106,2)</f>
        <v>0</v>
      </c>
      <c r="BL106" s="15" t="s">
        <v>125</v>
      </c>
      <c r="BM106" s="15" t="s">
        <v>154</v>
      </c>
    </row>
    <row r="107" s="1" customFormat="1">
      <c r="B107" s="36"/>
      <c r="C107" s="37"/>
      <c r="D107" s="216" t="s">
        <v>127</v>
      </c>
      <c r="E107" s="37"/>
      <c r="F107" s="217" t="s">
        <v>152</v>
      </c>
      <c r="G107" s="37"/>
      <c r="H107" s="37"/>
      <c r="I107" s="129"/>
      <c r="J107" s="37"/>
      <c r="K107" s="37"/>
      <c r="L107" s="41"/>
      <c r="M107" s="218"/>
      <c r="N107" s="77"/>
      <c r="O107" s="77"/>
      <c r="P107" s="77"/>
      <c r="Q107" s="77"/>
      <c r="R107" s="77"/>
      <c r="S107" s="77"/>
      <c r="T107" s="78"/>
      <c r="AT107" s="15" t="s">
        <v>127</v>
      </c>
      <c r="AU107" s="15" t="s">
        <v>78</v>
      </c>
    </row>
    <row r="108" s="11" customFormat="1">
      <c r="B108" s="219"/>
      <c r="C108" s="220"/>
      <c r="D108" s="216" t="s">
        <v>137</v>
      </c>
      <c r="E108" s="221" t="s">
        <v>1</v>
      </c>
      <c r="F108" s="222" t="s">
        <v>155</v>
      </c>
      <c r="G108" s="220"/>
      <c r="H108" s="223">
        <v>3</v>
      </c>
      <c r="I108" s="224"/>
      <c r="J108" s="220"/>
      <c r="K108" s="220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137</v>
      </c>
      <c r="AU108" s="229" t="s">
        <v>78</v>
      </c>
      <c r="AV108" s="11" t="s">
        <v>78</v>
      </c>
      <c r="AW108" s="11" t="s">
        <v>31</v>
      </c>
      <c r="AX108" s="11" t="s">
        <v>74</v>
      </c>
      <c r="AY108" s="229" t="s">
        <v>118</v>
      </c>
    </row>
    <row r="109" s="1" customFormat="1" ht="16.5" customHeight="1">
      <c r="B109" s="36"/>
      <c r="C109" s="230" t="s">
        <v>156</v>
      </c>
      <c r="D109" s="230" t="s">
        <v>157</v>
      </c>
      <c r="E109" s="231" t="s">
        <v>158</v>
      </c>
      <c r="F109" s="232" t="s">
        <v>159</v>
      </c>
      <c r="G109" s="233" t="s">
        <v>123</v>
      </c>
      <c r="H109" s="234">
        <v>1</v>
      </c>
      <c r="I109" s="235"/>
      <c r="J109" s="236">
        <f>ROUND(I109*H109,2)</f>
        <v>0</v>
      </c>
      <c r="K109" s="232" t="s">
        <v>135</v>
      </c>
      <c r="L109" s="41"/>
      <c r="M109" s="237" t="s">
        <v>1</v>
      </c>
      <c r="N109" s="238" t="s">
        <v>40</v>
      </c>
      <c r="O109" s="77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AR109" s="15" t="s">
        <v>125</v>
      </c>
      <c r="AT109" s="15" t="s">
        <v>157</v>
      </c>
      <c r="AU109" s="15" t="s">
        <v>78</v>
      </c>
      <c r="AY109" s="15" t="s">
        <v>118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15" t="s">
        <v>74</v>
      </c>
      <c r="BK109" s="215">
        <f>ROUND(I109*H109,2)</f>
        <v>0</v>
      </c>
      <c r="BL109" s="15" t="s">
        <v>125</v>
      </c>
      <c r="BM109" s="15" t="s">
        <v>160</v>
      </c>
    </row>
    <row r="110" s="1" customFormat="1">
      <c r="B110" s="36"/>
      <c r="C110" s="37"/>
      <c r="D110" s="216" t="s">
        <v>127</v>
      </c>
      <c r="E110" s="37"/>
      <c r="F110" s="217" t="s">
        <v>161</v>
      </c>
      <c r="G110" s="37"/>
      <c r="H110" s="37"/>
      <c r="I110" s="129"/>
      <c r="J110" s="37"/>
      <c r="K110" s="37"/>
      <c r="L110" s="41"/>
      <c r="M110" s="218"/>
      <c r="N110" s="77"/>
      <c r="O110" s="77"/>
      <c r="P110" s="77"/>
      <c r="Q110" s="77"/>
      <c r="R110" s="77"/>
      <c r="S110" s="77"/>
      <c r="T110" s="78"/>
      <c r="AT110" s="15" t="s">
        <v>127</v>
      </c>
      <c r="AU110" s="15" t="s">
        <v>78</v>
      </c>
    </row>
    <row r="111" s="1" customFormat="1" ht="16.5" customHeight="1">
      <c r="B111" s="36"/>
      <c r="C111" s="230" t="s">
        <v>124</v>
      </c>
      <c r="D111" s="230" t="s">
        <v>157</v>
      </c>
      <c r="E111" s="231" t="s">
        <v>162</v>
      </c>
      <c r="F111" s="232" t="s">
        <v>163</v>
      </c>
      <c r="G111" s="233" t="s">
        <v>123</v>
      </c>
      <c r="H111" s="234">
        <v>1</v>
      </c>
      <c r="I111" s="235"/>
      <c r="J111" s="236">
        <f>ROUND(I111*H111,2)</f>
        <v>0</v>
      </c>
      <c r="K111" s="232" t="s">
        <v>135</v>
      </c>
      <c r="L111" s="41"/>
      <c r="M111" s="237" t="s">
        <v>1</v>
      </c>
      <c r="N111" s="238" t="s">
        <v>40</v>
      </c>
      <c r="O111" s="77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AR111" s="15" t="s">
        <v>125</v>
      </c>
      <c r="AT111" s="15" t="s">
        <v>157</v>
      </c>
      <c r="AU111" s="15" t="s">
        <v>78</v>
      </c>
      <c r="AY111" s="15" t="s">
        <v>118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15" t="s">
        <v>74</v>
      </c>
      <c r="BK111" s="215">
        <f>ROUND(I111*H111,2)</f>
        <v>0</v>
      </c>
      <c r="BL111" s="15" t="s">
        <v>125</v>
      </c>
      <c r="BM111" s="15" t="s">
        <v>164</v>
      </c>
    </row>
    <row r="112" s="1" customFormat="1">
      <c r="B112" s="36"/>
      <c r="C112" s="37"/>
      <c r="D112" s="216" t="s">
        <v>127</v>
      </c>
      <c r="E112" s="37"/>
      <c r="F112" s="217" t="s">
        <v>165</v>
      </c>
      <c r="G112" s="37"/>
      <c r="H112" s="37"/>
      <c r="I112" s="129"/>
      <c r="J112" s="37"/>
      <c r="K112" s="37"/>
      <c r="L112" s="41"/>
      <c r="M112" s="218"/>
      <c r="N112" s="77"/>
      <c r="O112" s="77"/>
      <c r="P112" s="77"/>
      <c r="Q112" s="77"/>
      <c r="R112" s="77"/>
      <c r="S112" s="77"/>
      <c r="T112" s="78"/>
      <c r="AT112" s="15" t="s">
        <v>127</v>
      </c>
      <c r="AU112" s="15" t="s">
        <v>78</v>
      </c>
    </row>
    <row r="113" s="1" customFormat="1" ht="16.5" customHeight="1">
      <c r="B113" s="36"/>
      <c r="C113" s="230" t="s">
        <v>166</v>
      </c>
      <c r="D113" s="230" t="s">
        <v>157</v>
      </c>
      <c r="E113" s="231" t="s">
        <v>167</v>
      </c>
      <c r="F113" s="232" t="s">
        <v>168</v>
      </c>
      <c r="G113" s="233" t="s">
        <v>153</v>
      </c>
      <c r="H113" s="234">
        <v>51.700000000000003</v>
      </c>
      <c r="I113" s="235"/>
      <c r="J113" s="236">
        <f>ROUND(I113*H113,2)</f>
        <v>0</v>
      </c>
      <c r="K113" s="232" t="s">
        <v>135</v>
      </c>
      <c r="L113" s="41"/>
      <c r="M113" s="237" t="s">
        <v>1</v>
      </c>
      <c r="N113" s="238" t="s">
        <v>40</v>
      </c>
      <c r="O113" s="77"/>
      <c r="P113" s="213">
        <f>O113*H113</f>
        <v>0</v>
      </c>
      <c r="Q113" s="213">
        <v>0</v>
      </c>
      <c r="R113" s="213">
        <f>Q113*H113</f>
        <v>0</v>
      </c>
      <c r="S113" s="213">
        <v>0.26000000000000001</v>
      </c>
      <c r="T113" s="214">
        <f>S113*H113</f>
        <v>13.442000000000002</v>
      </c>
      <c r="AR113" s="15" t="s">
        <v>125</v>
      </c>
      <c r="AT113" s="15" t="s">
        <v>157</v>
      </c>
      <c r="AU113" s="15" t="s">
        <v>78</v>
      </c>
      <c r="AY113" s="15" t="s">
        <v>118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15" t="s">
        <v>74</v>
      </c>
      <c r="BK113" s="215">
        <f>ROUND(I113*H113,2)</f>
        <v>0</v>
      </c>
      <c r="BL113" s="15" t="s">
        <v>125</v>
      </c>
      <c r="BM113" s="15" t="s">
        <v>169</v>
      </c>
    </row>
    <row r="114" s="1" customFormat="1">
      <c r="B114" s="36"/>
      <c r="C114" s="37"/>
      <c r="D114" s="216" t="s">
        <v>127</v>
      </c>
      <c r="E114" s="37"/>
      <c r="F114" s="217" t="s">
        <v>170</v>
      </c>
      <c r="G114" s="37"/>
      <c r="H114" s="37"/>
      <c r="I114" s="129"/>
      <c r="J114" s="37"/>
      <c r="K114" s="37"/>
      <c r="L114" s="41"/>
      <c r="M114" s="218"/>
      <c r="N114" s="77"/>
      <c r="O114" s="77"/>
      <c r="P114" s="77"/>
      <c r="Q114" s="77"/>
      <c r="R114" s="77"/>
      <c r="S114" s="77"/>
      <c r="T114" s="78"/>
      <c r="AT114" s="15" t="s">
        <v>127</v>
      </c>
      <c r="AU114" s="15" t="s">
        <v>78</v>
      </c>
    </row>
    <row r="115" s="11" customFormat="1">
      <c r="B115" s="219"/>
      <c r="C115" s="220"/>
      <c r="D115" s="216" t="s">
        <v>137</v>
      </c>
      <c r="E115" s="221" t="s">
        <v>1</v>
      </c>
      <c r="F115" s="222" t="s">
        <v>171</v>
      </c>
      <c r="G115" s="220"/>
      <c r="H115" s="223">
        <v>3.2000000000000002</v>
      </c>
      <c r="I115" s="224"/>
      <c r="J115" s="220"/>
      <c r="K115" s="220"/>
      <c r="L115" s="225"/>
      <c r="M115" s="226"/>
      <c r="N115" s="227"/>
      <c r="O115" s="227"/>
      <c r="P115" s="227"/>
      <c r="Q115" s="227"/>
      <c r="R115" s="227"/>
      <c r="S115" s="227"/>
      <c r="T115" s="228"/>
      <c r="AT115" s="229" t="s">
        <v>137</v>
      </c>
      <c r="AU115" s="229" t="s">
        <v>78</v>
      </c>
      <c r="AV115" s="11" t="s">
        <v>78</v>
      </c>
      <c r="AW115" s="11" t="s">
        <v>31</v>
      </c>
      <c r="AX115" s="11" t="s">
        <v>69</v>
      </c>
      <c r="AY115" s="229" t="s">
        <v>118</v>
      </c>
    </row>
    <row r="116" s="11" customFormat="1">
      <c r="B116" s="219"/>
      <c r="C116" s="220"/>
      <c r="D116" s="216" t="s">
        <v>137</v>
      </c>
      <c r="E116" s="221" t="s">
        <v>1</v>
      </c>
      <c r="F116" s="222" t="s">
        <v>172</v>
      </c>
      <c r="G116" s="220"/>
      <c r="H116" s="223">
        <v>12.6</v>
      </c>
      <c r="I116" s="224"/>
      <c r="J116" s="220"/>
      <c r="K116" s="220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137</v>
      </c>
      <c r="AU116" s="229" t="s">
        <v>78</v>
      </c>
      <c r="AV116" s="11" t="s">
        <v>78</v>
      </c>
      <c r="AW116" s="11" t="s">
        <v>31</v>
      </c>
      <c r="AX116" s="11" t="s">
        <v>69</v>
      </c>
      <c r="AY116" s="229" t="s">
        <v>118</v>
      </c>
    </row>
    <row r="117" s="11" customFormat="1">
      <c r="B117" s="219"/>
      <c r="C117" s="220"/>
      <c r="D117" s="216" t="s">
        <v>137</v>
      </c>
      <c r="E117" s="221" t="s">
        <v>1</v>
      </c>
      <c r="F117" s="222" t="s">
        <v>173</v>
      </c>
      <c r="G117" s="220"/>
      <c r="H117" s="223">
        <v>35.899999999999999</v>
      </c>
      <c r="I117" s="224"/>
      <c r="J117" s="220"/>
      <c r="K117" s="220"/>
      <c r="L117" s="225"/>
      <c r="M117" s="226"/>
      <c r="N117" s="227"/>
      <c r="O117" s="227"/>
      <c r="P117" s="227"/>
      <c r="Q117" s="227"/>
      <c r="R117" s="227"/>
      <c r="S117" s="227"/>
      <c r="T117" s="228"/>
      <c r="AT117" s="229" t="s">
        <v>137</v>
      </c>
      <c r="AU117" s="229" t="s">
        <v>78</v>
      </c>
      <c r="AV117" s="11" t="s">
        <v>78</v>
      </c>
      <c r="AW117" s="11" t="s">
        <v>31</v>
      </c>
      <c r="AX117" s="11" t="s">
        <v>69</v>
      </c>
      <c r="AY117" s="229" t="s">
        <v>118</v>
      </c>
    </row>
    <row r="118" s="12" customFormat="1">
      <c r="B118" s="239"/>
      <c r="C118" s="240"/>
      <c r="D118" s="216" t="s">
        <v>137</v>
      </c>
      <c r="E118" s="241" t="s">
        <v>1</v>
      </c>
      <c r="F118" s="242" t="s">
        <v>174</v>
      </c>
      <c r="G118" s="240"/>
      <c r="H118" s="243">
        <v>51.700000000000003</v>
      </c>
      <c r="I118" s="244"/>
      <c r="J118" s="240"/>
      <c r="K118" s="240"/>
      <c r="L118" s="245"/>
      <c r="M118" s="246"/>
      <c r="N118" s="247"/>
      <c r="O118" s="247"/>
      <c r="P118" s="247"/>
      <c r="Q118" s="247"/>
      <c r="R118" s="247"/>
      <c r="S118" s="247"/>
      <c r="T118" s="248"/>
      <c r="AT118" s="249" t="s">
        <v>137</v>
      </c>
      <c r="AU118" s="249" t="s">
        <v>78</v>
      </c>
      <c r="AV118" s="12" t="s">
        <v>125</v>
      </c>
      <c r="AW118" s="12" t="s">
        <v>31</v>
      </c>
      <c r="AX118" s="12" t="s">
        <v>74</v>
      </c>
      <c r="AY118" s="249" t="s">
        <v>118</v>
      </c>
    </row>
    <row r="119" s="1" customFormat="1" ht="16.5" customHeight="1">
      <c r="B119" s="36"/>
      <c r="C119" s="230" t="s">
        <v>175</v>
      </c>
      <c r="D119" s="230" t="s">
        <v>157</v>
      </c>
      <c r="E119" s="231" t="s">
        <v>176</v>
      </c>
      <c r="F119" s="232" t="s">
        <v>177</v>
      </c>
      <c r="G119" s="233" t="s">
        <v>153</v>
      </c>
      <c r="H119" s="234">
        <v>31.800000000000001</v>
      </c>
      <c r="I119" s="235"/>
      <c r="J119" s="236">
        <f>ROUND(I119*H119,2)</f>
        <v>0</v>
      </c>
      <c r="K119" s="232" t="s">
        <v>135</v>
      </c>
      <c r="L119" s="41"/>
      <c r="M119" s="237" t="s">
        <v>1</v>
      </c>
      <c r="N119" s="238" t="s">
        <v>40</v>
      </c>
      <c r="O119" s="77"/>
      <c r="P119" s="213">
        <f>O119*H119</f>
        <v>0</v>
      </c>
      <c r="Q119" s="213">
        <v>0</v>
      </c>
      <c r="R119" s="213">
        <f>Q119*H119</f>
        <v>0</v>
      </c>
      <c r="S119" s="213">
        <v>0.63</v>
      </c>
      <c r="T119" s="214">
        <f>S119*H119</f>
        <v>20.033999999999999</v>
      </c>
      <c r="AR119" s="15" t="s">
        <v>125</v>
      </c>
      <c r="AT119" s="15" t="s">
        <v>157</v>
      </c>
      <c r="AU119" s="15" t="s">
        <v>78</v>
      </c>
      <c r="AY119" s="15" t="s">
        <v>118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15" t="s">
        <v>74</v>
      </c>
      <c r="BK119" s="215">
        <f>ROUND(I119*H119,2)</f>
        <v>0</v>
      </c>
      <c r="BL119" s="15" t="s">
        <v>125</v>
      </c>
      <c r="BM119" s="15" t="s">
        <v>178</v>
      </c>
    </row>
    <row r="120" s="1" customFormat="1">
      <c r="B120" s="36"/>
      <c r="C120" s="37"/>
      <c r="D120" s="216" t="s">
        <v>127</v>
      </c>
      <c r="E120" s="37"/>
      <c r="F120" s="217" t="s">
        <v>179</v>
      </c>
      <c r="G120" s="37"/>
      <c r="H120" s="37"/>
      <c r="I120" s="129"/>
      <c r="J120" s="37"/>
      <c r="K120" s="37"/>
      <c r="L120" s="41"/>
      <c r="M120" s="218"/>
      <c r="N120" s="77"/>
      <c r="O120" s="77"/>
      <c r="P120" s="77"/>
      <c r="Q120" s="77"/>
      <c r="R120" s="77"/>
      <c r="S120" s="77"/>
      <c r="T120" s="78"/>
      <c r="AT120" s="15" t="s">
        <v>127</v>
      </c>
      <c r="AU120" s="15" t="s">
        <v>78</v>
      </c>
    </row>
    <row r="121" s="11" customFormat="1">
      <c r="B121" s="219"/>
      <c r="C121" s="220"/>
      <c r="D121" s="216" t="s">
        <v>137</v>
      </c>
      <c r="E121" s="221" t="s">
        <v>1</v>
      </c>
      <c r="F121" s="222" t="s">
        <v>180</v>
      </c>
      <c r="G121" s="220"/>
      <c r="H121" s="223">
        <v>31.800000000000001</v>
      </c>
      <c r="I121" s="224"/>
      <c r="J121" s="220"/>
      <c r="K121" s="220"/>
      <c r="L121" s="225"/>
      <c r="M121" s="226"/>
      <c r="N121" s="227"/>
      <c r="O121" s="227"/>
      <c r="P121" s="227"/>
      <c r="Q121" s="227"/>
      <c r="R121" s="227"/>
      <c r="S121" s="227"/>
      <c r="T121" s="228"/>
      <c r="AT121" s="229" t="s">
        <v>137</v>
      </c>
      <c r="AU121" s="229" t="s">
        <v>78</v>
      </c>
      <c r="AV121" s="11" t="s">
        <v>78</v>
      </c>
      <c r="AW121" s="11" t="s">
        <v>31</v>
      </c>
      <c r="AX121" s="11" t="s">
        <v>74</v>
      </c>
      <c r="AY121" s="229" t="s">
        <v>118</v>
      </c>
    </row>
    <row r="122" s="1" customFormat="1" ht="16.5" customHeight="1">
      <c r="B122" s="36"/>
      <c r="C122" s="230" t="s">
        <v>181</v>
      </c>
      <c r="D122" s="230" t="s">
        <v>157</v>
      </c>
      <c r="E122" s="231" t="s">
        <v>182</v>
      </c>
      <c r="F122" s="232" t="s">
        <v>183</v>
      </c>
      <c r="G122" s="233" t="s">
        <v>153</v>
      </c>
      <c r="H122" s="234">
        <v>634</v>
      </c>
      <c r="I122" s="235"/>
      <c r="J122" s="236">
        <f>ROUND(I122*H122,2)</f>
        <v>0</v>
      </c>
      <c r="K122" s="232" t="s">
        <v>135</v>
      </c>
      <c r="L122" s="41"/>
      <c r="M122" s="237" t="s">
        <v>1</v>
      </c>
      <c r="N122" s="238" t="s">
        <v>40</v>
      </c>
      <c r="O122" s="77"/>
      <c r="P122" s="213">
        <f>O122*H122</f>
        <v>0</v>
      </c>
      <c r="Q122" s="213">
        <v>0</v>
      </c>
      <c r="R122" s="213">
        <f>Q122*H122</f>
        <v>0</v>
      </c>
      <c r="S122" s="213">
        <v>0.22</v>
      </c>
      <c r="T122" s="214">
        <f>S122*H122</f>
        <v>139.47999999999999</v>
      </c>
      <c r="AR122" s="15" t="s">
        <v>125</v>
      </c>
      <c r="AT122" s="15" t="s">
        <v>157</v>
      </c>
      <c r="AU122" s="15" t="s">
        <v>78</v>
      </c>
      <c r="AY122" s="15" t="s">
        <v>118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15" t="s">
        <v>74</v>
      </c>
      <c r="BK122" s="215">
        <f>ROUND(I122*H122,2)</f>
        <v>0</v>
      </c>
      <c r="BL122" s="15" t="s">
        <v>125</v>
      </c>
      <c r="BM122" s="15" t="s">
        <v>184</v>
      </c>
    </row>
    <row r="123" s="1" customFormat="1">
      <c r="B123" s="36"/>
      <c r="C123" s="37"/>
      <c r="D123" s="216" t="s">
        <v>127</v>
      </c>
      <c r="E123" s="37"/>
      <c r="F123" s="217" t="s">
        <v>185</v>
      </c>
      <c r="G123" s="37"/>
      <c r="H123" s="37"/>
      <c r="I123" s="129"/>
      <c r="J123" s="37"/>
      <c r="K123" s="37"/>
      <c r="L123" s="41"/>
      <c r="M123" s="218"/>
      <c r="N123" s="77"/>
      <c r="O123" s="77"/>
      <c r="P123" s="77"/>
      <c r="Q123" s="77"/>
      <c r="R123" s="77"/>
      <c r="S123" s="77"/>
      <c r="T123" s="78"/>
      <c r="AT123" s="15" t="s">
        <v>127</v>
      </c>
      <c r="AU123" s="15" t="s">
        <v>78</v>
      </c>
    </row>
    <row r="124" s="11" customFormat="1">
      <c r="B124" s="219"/>
      <c r="C124" s="220"/>
      <c r="D124" s="216" t="s">
        <v>137</v>
      </c>
      <c r="E124" s="221" t="s">
        <v>1</v>
      </c>
      <c r="F124" s="222" t="s">
        <v>186</v>
      </c>
      <c r="G124" s="220"/>
      <c r="H124" s="223">
        <v>634</v>
      </c>
      <c r="I124" s="224"/>
      <c r="J124" s="220"/>
      <c r="K124" s="220"/>
      <c r="L124" s="225"/>
      <c r="M124" s="226"/>
      <c r="N124" s="227"/>
      <c r="O124" s="227"/>
      <c r="P124" s="227"/>
      <c r="Q124" s="227"/>
      <c r="R124" s="227"/>
      <c r="S124" s="227"/>
      <c r="T124" s="228"/>
      <c r="AT124" s="229" t="s">
        <v>137</v>
      </c>
      <c r="AU124" s="229" t="s">
        <v>78</v>
      </c>
      <c r="AV124" s="11" t="s">
        <v>78</v>
      </c>
      <c r="AW124" s="11" t="s">
        <v>31</v>
      </c>
      <c r="AX124" s="11" t="s">
        <v>74</v>
      </c>
      <c r="AY124" s="229" t="s">
        <v>118</v>
      </c>
    </row>
    <row r="125" s="1" customFormat="1" ht="16.5" customHeight="1">
      <c r="B125" s="36"/>
      <c r="C125" s="230" t="s">
        <v>187</v>
      </c>
      <c r="D125" s="230" t="s">
        <v>157</v>
      </c>
      <c r="E125" s="231" t="s">
        <v>188</v>
      </c>
      <c r="F125" s="232" t="s">
        <v>189</v>
      </c>
      <c r="G125" s="233" t="s">
        <v>153</v>
      </c>
      <c r="H125" s="234">
        <v>74.599999999999994</v>
      </c>
      <c r="I125" s="235"/>
      <c r="J125" s="236">
        <f>ROUND(I125*H125,2)</f>
        <v>0</v>
      </c>
      <c r="K125" s="232" t="s">
        <v>135</v>
      </c>
      <c r="L125" s="41"/>
      <c r="M125" s="237" t="s">
        <v>1</v>
      </c>
      <c r="N125" s="238" t="s">
        <v>40</v>
      </c>
      <c r="O125" s="77"/>
      <c r="P125" s="213">
        <f>O125*H125</f>
        <v>0</v>
      </c>
      <c r="Q125" s="213">
        <v>0</v>
      </c>
      <c r="R125" s="213">
        <f>Q125*H125</f>
        <v>0</v>
      </c>
      <c r="S125" s="213">
        <v>0.44</v>
      </c>
      <c r="T125" s="214">
        <f>S125*H125</f>
        <v>32.823999999999998</v>
      </c>
      <c r="AR125" s="15" t="s">
        <v>125</v>
      </c>
      <c r="AT125" s="15" t="s">
        <v>157</v>
      </c>
      <c r="AU125" s="15" t="s">
        <v>78</v>
      </c>
      <c r="AY125" s="15" t="s">
        <v>118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15" t="s">
        <v>74</v>
      </c>
      <c r="BK125" s="215">
        <f>ROUND(I125*H125,2)</f>
        <v>0</v>
      </c>
      <c r="BL125" s="15" t="s">
        <v>125</v>
      </c>
      <c r="BM125" s="15" t="s">
        <v>190</v>
      </c>
    </row>
    <row r="126" s="1" customFormat="1">
      <c r="B126" s="36"/>
      <c r="C126" s="37"/>
      <c r="D126" s="216" t="s">
        <v>127</v>
      </c>
      <c r="E126" s="37"/>
      <c r="F126" s="217" t="s">
        <v>191</v>
      </c>
      <c r="G126" s="37"/>
      <c r="H126" s="37"/>
      <c r="I126" s="129"/>
      <c r="J126" s="37"/>
      <c r="K126" s="37"/>
      <c r="L126" s="41"/>
      <c r="M126" s="218"/>
      <c r="N126" s="77"/>
      <c r="O126" s="77"/>
      <c r="P126" s="77"/>
      <c r="Q126" s="77"/>
      <c r="R126" s="77"/>
      <c r="S126" s="77"/>
      <c r="T126" s="78"/>
      <c r="AT126" s="15" t="s">
        <v>127</v>
      </c>
      <c r="AU126" s="15" t="s">
        <v>78</v>
      </c>
    </row>
    <row r="127" s="11" customFormat="1">
      <c r="B127" s="219"/>
      <c r="C127" s="220"/>
      <c r="D127" s="216" t="s">
        <v>137</v>
      </c>
      <c r="E127" s="221" t="s">
        <v>1</v>
      </c>
      <c r="F127" s="222" t="s">
        <v>192</v>
      </c>
      <c r="G127" s="220"/>
      <c r="H127" s="223">
        <v>36</v>
      </c>
      <c r="I127" s="224"/>
      <c r="J127" s="220"/>
      <c r="K127" s="220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137</v>
      </c>
      <c r="AU127" s="229" t="s">
        <v>78</v>
      </c>
      <c r="AV127" s="11" t="s">
        <v>78</v>
      </c>
      <c r="AW127" s="11" t="s">
        <v>31</v>
      </c>
      <c r="AX127" s="11" t="s">
        <v>69</v>
      </c>
      <c r="AY127" s="229" t="s">
        <v>118</v>
      </c>
    </row>
    <row r="128" s="11" customFormat="1">
      <c r="B128" s="219"/>
      <c r="C128" s="220"/>
      <c r="D128" s="216" t="s">
        <v>137</v>
      </c>
      <c r="E128" s="221" t="s">
        <v>1</v>
      </c>
      <c r="F128" s="222" t="s">
        <v>193</v>
      </c>
      <c r="G128" s="220"/>
      <c r="H128" s="223">
        <v>38.600000000000001</v>
      </c>
      <c r="I128" s="224"/>
      <c r="J128" s="220"/>
      <c r="K128" s="220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137</v>
      </c>
      <c r="AU128" s="229" t="s">
        <v>78</v>
      </c>
      <c r="AV128" s="11" t="s">
        <v>78</v>
      </c>
      <c r="AW128" s="11" t="s">
        <v>31</v>
      </c>
      <c r="AX128" s="11" t="s">
        <v>69</v>
      </c>
      <c r="AY128" s="229" t="s">
        <v>118</v>
      </c>
    </row>
    <row r="129" s="12" customFormat="1">
      <c r="B129" s="239"/>
      <c r="C129" s="240"/>
      <c r="D129" s="216" t="s">
        <v>137</v>
      </c>
      <c r="E129" s="241" t="s">
        <v>1</v>
      </c>
      <c r="F129" s="242" t="s">
        <v>174</v>
      </c>
      <c r="G129" s="240"/>
      <c r="H129" s="243">
        <v>74.599999999999994</v>
      </c>
      <c r="I129" s="244"/>
      <c r="J129" s="240"/>
      <c r="K129" s="240"/>
      <c r="L129" s="245"/>
      <c r="M129" s="246"/>
      <c r="N129" s="247"/>
      <c r="O129" s="247"/>
      <c r="P129" s="247"/>
      <c r="Q129" s="247"/>
      <c r="R129" s="247"/>
      <c r="S129" s="247"/>
      <c r="T129" s="248"/>
      <c r="AT129" s="249" t="s">
        <v>137</v>
      </c>
      <c r="AU129" s="249" t="s">
        <v>78</v>
      </c>
      <c r="AV129" s="12" t="s">
        <v>125</v>
      </c>
      <c r="AW129" s="12" t="s">
        <v>31</v>
      </c>
      <c r="AX129" s="12" t="s">
        <v>74</v>
      </c>
      <c r="AY129" s="249" t="s">
        <v>118</v>
      </c>
    </row>
    <row r="130" s="1" customFormat="1" ht="16.5" customHeight="1">
      <c r="B130" s="36"/>
      <c r="C130" s="230" t="s">
        <v>194</v>
      </c>
      <c r="D130" s="230" t="s">
        <v>157</v>
      </c>
      <c r="E130" s="231" t="s">
        <v>195</v>
      </c>
      <c r="F130" s="232" t="s">
        <v>196</v>
      </c>
      <c r="G130" s="233" t="s">
        <v>197</v>
      </c>
      <c r="H130" s="234">
        <v>23.100000000000001</v>
      </c>
      <c r="I130" s="235"/>
      <c r="J130" s="236">
        <f>ROUND(I130*H130,2)</f>
        <v>0</v>
      </c>
      <c r="K130" s="232" t="s">
        <v>135</v>
      </c>
      <c r="L130" s="41"/>
      <c r="M130" s="237" t="s">
        <v>1</v>
      </c>
      <c r="N130" s="238" t="s">
        <v>40</v>
      </c>
      <c r="O130" s="77"/>
      <c r="P130" s="213">
        <f>O130*H130</f>
        <v>0</v>
      </c>
      <c r="Q130" s="213">
        <v>0</v>
      </c>
      <c r="R130" s="213">
        <f>Q130*H130</f>
        <v>0</v>
      </c>
      <c r="S130" s="213">
        <v>0.23000000000000001</v>
      </c>
      <c r="T130" s="214">
        <f>S130*H130</f>
        <v>5.3130000000000006</v>
      </c>
      <c r="AR130" s="15" t="s">
        <v>125</v>
      </c>
      <c r="AT130" s="15" t="s">
        <v>157</v>
      </c>
      <c r="AU130" s="15" t="s">
        <v>78</v>
      </c>
      <c r="AY130" s="15" t="s">
        <v>118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15" t="s">
        <v>74</v>
      </c>
      <c r="BK130" s="215">
        <f>ROUND(I130*H130,2)</f>
        <v>0</v>
      </c>
      <c r="BL130" s="15" t="s">
        <v>125</v>
      </c>
      <c r="BM130" s="15" t="s">
        <v>198</v>
      </c>
    </row>
    <row r="131" s="1" customFormat="1">
      <c r="B131" s="36"/>
      <c r="C131" s="37"/>
      <c r="D131" s="216" t="s">
        <v>127</v>
      </c>
      <c r="E131" s="37"/>
      <c r="F131" s="217" t="s">
        <v>199</v>
      </c>
      <c r="G131" s="37"/>
      <c r="H131" s="37"/>
      <c r="I131" s="129"/>
      <c r="J131" s="37"/>
      <c r="K131" s="37"/>
      <c r="L131" s="41"/>
      <c r="M131" s="218"/>
      <c r="N131" s="77"/>
      <c r="O131" s="77"/>
      <c r="P131" s="77"/>
      <c r="Q131" s="77"/>
      <c r="R131" s="77"/>
      <c r="S131" s="77"/>
      <c r="T131" s="78"/>
      <c r="AT131" s="15" t="s">
        <v>127</v>
      </c>
      <c r="AU131" s="15" t="s">
        <v>78</v>
      </c>
    </row>
    <row r="132" s="11" customFormat="1">
      <c r="B132" s="219"/>
      <c r="C132" s="220"/>
      <c r="D132" s="216" t="s">
        <v>137</v>
      </c>
      <c r="E132" s="221" t="s">
        <v>1</v>
      </c>
      <c r="F132" s="222" t="s">
        <v>200</v>
      </c>
      <c r="G132" s="220"/>
      <c r="H132" s="223">
        <v>23.100000000000001</v>
      </c>
      <c r="I132" s="224"/>
      <c r="J132" s="220"/>
      <c r="K132" s="220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137</v>
      </c>
      <c r="AU132" s="229" t="s">
        <v>78</v>
      </c>
      <c r="AV132" s="11" t="s">
        <v>78</v>
      </c>
      <c r="AW132" s="11" t="s">
        <v>31</v>
      </c>
      <c r="AX132" s="11" t="s">
        <v>74</v>
      </c>
      <c r="AY132" s="229" t="s">
        <v>118</v>
      </c>
    </row>
    <row r="133" s="1" customFormat="1" ht="16.5" customHeight="1">
      <c r="B133" s="36"/>
      <c r="C133" s="230" t="s">
        <v>201</v>
      </c>
      <c r="D133" s="230" t="s">
        <v>157</v>
      </c>
      <c r="E133" s="231" t="s">
        <v>202</v>
      </c>
      <c r="F133" s="232" t="s">
        <v>203</v>
      </c>
      <c r="G133" s="233" t="s">
        <v>197</v>
      </c>
      <c r="H133" s="234">
        <v>29.199999999999999</v>
      </c>
      <c r="I133" s="235"/>
      <c r="J133" s="236">
        <f>ROUND(I133*H133,2)</f>
        <v>0</v>
      </c>
      <c r="K133" s="232" t="s">
        <v>135</v>
      </c>
      <c r="L133" s="41"/>
      <c r="M133" s="237" t="s">
        <v>1</v>
      </c>
      <c r="N133" s="238" t="s">
        <v>40</v>
      </c>
      <c r="O133" s="77"/>
      <c r="P133" s="213">
        <f>O133*H133</f>
        <v>0</v>
      </c>
      <c r="Q133" s="213">
        <v>0</v>
      </c>
      <c r="R133" s="213">
        <f>Q133*H133</f>
        <v>0</v>
      </c>
      <c r="S133" s="213">
        <v>0.28999999999999998</v>
      </c>
      <c r="T133" s="214">
        <f>S133*H133</f>
        <v>8.468</v>
      </c>
      <c r="AR133" s="15" t="s">
        <v>125</v>
      </c>
      <c r="AT133" s="15" t="s">
        <v>157</v>
      </c>
      <c r="AU133" s="15" t="s">
        <v>78</v>
      </c>
      <c r="AY133" s="15" t="s">
        <v>118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15" t="s">
        <v>74</v>
      </c>
      <c r="BK133" s="215">
        <f>ROUND(I133*H133,2)</f>
        <v>0</v>
      </c>
      <c r="BL133" s="15" t="s">
        <v>125</v>
      </c>
      <c r="BM133" s="15" t="s">
        <v>204</v>
      </c>
    </row>
    <row r="134" s="1" customFormat="1">
      <c r="B134" s="36"/>
      <c r="C134" s="37"/>
      <c r="D134" s="216" t="s">
        <v>127</v>
      </c>
      <c r="E134" s="37"/>
      <c r="F134" s="217" t="s">
        <v>205</v>
      </c>
      <c r="G134" s="37"/>
      <c r="H134" s="37"/>
      <c r="I134" s="129"/>
      <c r="J134" s="37"/>
      <c r="K134" s="37"/>
      <c r="L134" s="41"/>
      <c r="M134" s="218"/>
      <c r="N134" s="77"/>
      <c r="O134" s="77"/>
      <c r="P134" s="77"/>
      <c r="Q134" s="77"/>
      <c r="R134" s="77"/>
      <c r="S134" s="77"/>
      <c r="T134" s="78"/>
      <c r="AT134" s="15" t="s">
        <v>127</v>
      </c>
      <c r="AU134" s="15" t="s">
        <v>78</v>
      </c>
    </row>
    <row r="135" s="11" customFormat="1">
      <c r="B135" s="219"/>
      <c r="C135" s="220"/>
      <c r="D135" s="216" t="s">
        <v>137</v>
      </c>
      <c r="E135" s="221" t="s">
        <v>1</v>
      </c>
      <c r="F135" s="222" t="s">
        <v>206</v>
      </c>
      <c r="G135" s="220"/>
      <c r="H135" s="223">
        <v>10.5</v>
      </c>
      <c r="I135" s="224"/>
      <c r="J135" s="220"/>
      <c r="K135" s="220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137</v>
      </c>
      <c r="AU135" s="229" t="s">
        <v>78</v>
      </c>
      <c r="AV135" s="11" t="s">
        <v>78</v>
      </c>
      <c r="AW135" s="11" t="s">
        <v>31</v>
      </c>
      <c r="AX135" s="11" t="s">
        <v>69</v>
      </c>
      <c r="AY135" s="229" t="s">
        <v>118</v>
      </c>
    </row>
    <row r="136" s="11" customFormat="1">
      <c r="B136" s="219"/>
      <c r="C136" s="220"/>
      <c r="D136" s="216" t="s">
        <v>137</v>
      </c>
      <c r="E136" s="221" t="s">
        <v>1</v>
      </c>
      <c r="F136" s="222" t="s">
        <v>207</v>
      </c>
      <c r="G136" s="220"/>
      <c r="H136" s="223">
        <v>5.2000000000000002</v>
      </c>
      <c r="I136" s="224"/>
      <c r="J136" s="220"/>
      <c r="K136" s="220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137</v>
      </c>
      <c r="AU136" s="229" t="s">
        <v>78</v>
      </c>
      <c r="AV136" s="11" t="s">
        <v>78</v>
      </c>
      <c r="AW136" s="11" t="s">
        <v>31</v>
      </c>
      <c r="AX136" s="11" t="s">
        <v>69</v>
      </c>
      <c r="AY136" s="229" t="s">
        <v>118</v>
      </c>
    </row>
    <row r="137" s="11" customFormat="1">
      <c r="B137" s="219"/>
      <c r="C137" s="220"/>
      <c r="D137" s="216" t="s">
        <v>137</v>
      </c>
      <c r="E137" s="221" t="s">
        <v>1</v>
      </c>
      <c r="F137" s="222" t="s">
        <v>208</v>
      </c>
      <c r="G137" s="220"/>
      <c r="H137" s="223">
        <v>13.5</v>
      </c>
      <c r="I137" s="224"/>
      <c r="J137" s="220"/>
      <c r="K137" s="220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137</v>
      </c>
      <c r="AU137" s="229" t="s">
        <v>78</v>
      </c>
      <c r="AV137" s="11" t="s">
        <v>78</v>
      </c>
      <c r="AW137" s="11" t="s">
        <v>31</v>
      </c>
      <c r="AX137" s="11" t="s">
        <v>69</v>
      </c>
      <c r="AY137" s="229" t="s">
        <v>118</v>
      </c>
    </row>
    <row r="138" s="12" customFormat="1">
      <c r="B138" s="239"/>
      <c r="C138" s="240"/>
      <c r="D138" s="216" t="s">
        <v>137</v>
      </c>
      <c r="E138" s="241" t="s">
        <v>1</v>
      </c>
      <c r="F138" s="242" t="s">
        <v>174</v>
      </c>
      <c r="G138" s="240"/>
      <c r="H138" s="243">
        <v>29.199999999999999</v>
      </c>
      <c r="I138" s="244"/>
      <c r="J138" s="240"/>
      <c r="K138" s="240"/>
      <c r="L138" s="245"/>
      <c r="M138" s="246"/>
      <c r="N138" s="247"/>
      <c r="O138" s="247"/>
      <c r="P138" s="247"/>
      <c r="Q138" s="247"/>
      <c r="R138" s="247"/>
      <c r="S138" s="247"/>
      <c r="T138" s="248"/>
      <c r="AT138" s="249" t="s">
        <v>137</v>
      </c>
      <c r="AU138" s="249" t="s">
        <v>78</v>
      </c>
      <c r="AV138" s="12" t="s">
        <v>125</v>
      </c>
      <c r="AW138" s="12" t="s">
        <v>31</v>
      </c>
      <c r="AX138" s="12" t="s">
        <v>74</v>
      </c>
      <c r="AY138" s="249" t="s">
        <v>118</v>
      </c>
    </row>
    <row r="139" s="1" customFormat="1" ht="16.5" customHeight="1">
      <c r="B139" s="36"/>
      <c r="C139" s="230" t="s">
        <v>8</v>
      </c>
      <c r="D139" s="230" t="s">
        <v>157</v>
      </c>
      <c r="E139" s="231" t="s">
        <v>209</v>
      </c>
      <c r="F139" s="232" t="s">
        <v>210</v>
      </c>
      <c r="G139" s="233" t="s">
        <v>197</v>
      </c>
      <c r="H139" s="234">
        <v>54.5</v>
      </c>
      <c r="I139" s="235"/>
      <c r="J139" s="236">
        <f>ROUND(I139*H139,2)</f>
        <v>0</v>
      </c>
      <c r="K139" s="232" t="s">
        <v>135</v>
      </c>
      <c r="L139" s="41"/>
      <c r="M139" s="237" t="s">
        <v>1</v>
      </c>
      <c r="N139" s="238" t="s">
        <v>40</v>
      </c>
      <c r="O139" s="77"/>
      <c r="P139" s="213">
        <f>O139*H139</f>
        <v>0</v>
      </c>
      <c r="Q139" s="213">
        <v>0</v>
      </c>
      <c r="R139" s="213">
        <f>Q139*H139</f>
        <v>0</v>
      </c>
      <c r="S139" s="213">
        <v>0.11500000000000001</v>
      </c>
      <c r="T139" s="214">
        <f>S139*H139</f>
        <v>6.2675000000000001</v>
      </c>
      <c r="AR139" s="15" t="s">
        <v>125</v>
      </c>
      <c r="AT139" s="15" t="s">
        <v>157</v>
      </c>
      <c r="AU139" s="15" t="s">
        <v>78</v>
      </c>
      <c r="AY139" s="15" t="s">
        <v>118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15" t="s">
        <v>74</v>
      </c>
      <c r="BK139" s="215">
        <f>ROUND(I139*H139,2)</f>
        <v>0</v>
      </c>
      <c r="BL139" s="15" t="s">
        <v>125</v>
      </c>
      <c r="BM139" s="15" t="s">
        <v>211</v>
      </c>
    </row>
    <row r="140" s="1" customFormat="1">
      <c r="B140" s="36"/>
      <c r="C140" s="37"/>
      <c r="D140" s="216" t="s">
        <v>127</v>
      </c>
      <c r="E140" s="37"/>
      <c r="F140" s="217" t="s">
        <v>212</v>
      </c>
      <c r="G140" s="37"/>
      <c r="H140" s="37"/>
      <c r="I140" s="129"/>
      <c r="J140" s="37"/>
      <c r="K140" s="37"/>
      <c r="L140" s="41"/>
      <c r="M140" s="218"/>
      <c r="N140" s="77"/>
      <c r="O140" s="77"/>
      <c r="P140" s="77"/>
      <c r="Q140" s="77"/>
      <c r="R140" s="77"/>
      <c r="S140" s="77"/>
      <c r="T140" s="78"/>
      <c r="AT140" s="15" t="s">
        <v>127</v>
      </c>
      <c r="AU140" s="15" t="s">
        <v>78</v>
      </c>
    </row>
    <row r="141" s="11" customFormat="1">
      <c r="B141" s="219"/>
      <c r="C141" s="220"/>
      <c r="D141" s="216" t="s">
        <v>137</v>
      </c>
      <c r="E141" s="221" t="s">
        <v>1</v>
      </c>
      <c r="F141" s="222" t="s">
        <v>213</v>
      </c>
      <c r="G141" s="220"/>
      <c r="H141" s="223">
        <v>54.5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137</v>
      </c>
      <c r="AU141" s="229" t="s">
        <v>78</v>
      </c>
      <c r="AV141" s="11" t="s">
        <v>78</v>
      </c>
      <c r="AW141" s="11" t="s">
        <v>31</v>
      </c>
      <c r="AX141" s="11" t="s">
        <v>74</v>
      </c>
      <c r="AY141" s="229" t="s">
        <v>118</v>
      </c>
    </row>
    <row r="142" s="1" customFormat="1" ht="16.5" customHeight="1">
      <c r="B142" s="36"/>
      <c r="C142" s="230" t="s">
        <v>214</v>
      </c>
      <c r="D142" s="230" t="s">
        <v>157</v>
      </c>
      <c r="E142" s="231" t="s">
        <v>215</v>
      </c>
      <c r="F142" s="232" t="s">
        <v>216</v>
      </c>
      <c r="G142" s="233" t="s">
        <v>147</v>
      </c>
      <c r="H142" s="234">
        <v>31.199999999999999</v>
      </c>
      <c r="I142" s="235"/>
      <c r="J142" s="236">
        <f>ROUND(I142*H142,2)</f>
        <v>0</v>
      </c>
      <c r="K142" s="232" t="s">
        <v>135</v>
      </c>
      <c r="L142" s="41"/>
      <c r="M142" s="237" t="s">
        <v>1</v>
      </c>
      <c r="N142" s="238" t="s">
        <v>40</v>
      </c>
      <c r="O142" s="77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AR142" s="15" t="s">
        <v>125</v>
      </c>
      <c r="AT142" s="15" t="s">
        <v>157</v>
      </c>
      <c r="AU142" s="15" t="s">
        <v>78</v>
      </c>
      <c r="AY142" s="15" t="s">
        <v>118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15" t="s">
        <v>74</v>
      </c>
      <c r="BK142" s="215">
        <f>ROUND(I142*H142,2)</f>
        <v>0</v>
      </c>
      <c r="BL142" s="15" t="s">
        <v>125</v>
      </c>
      <c r="BM142" s="15" t="s">
        <v>217</v>
      </c>
    </row>
    <row r="143" s="1" customFormat="1">
      <c r="B143" s="36"/>
      <c r="C143" s="37"/>
      <c r="D143" s="216" t="s">
        <v>127</v>
      </c>
      <c r="E143" s="37"/>
      <c r="F143" s="217" t="s">
        <v>218</v>
      </c>
      <c r="G143" s="37"/>
      <c r="H143" s="37"/>
      <c r="I143" s="129"/>
      <c r="J143" s="37"/>
      <c r="K143" s="37"/>
      <c r="L143" s="41"/>
      <c r="M143" s="218"/>
      <c r="N143" s="77"/>
      <c r="O143" s="77"/>
      <c r="P143" s="77"/>
      <c r="Q143" s="77"/>
      <c r="R143" s="77"/>
      <c r="S143" s="77"/>
      <c r="T143" s="78"/>
      <c r="AT143" s="15" t="s">
        <v>127</v>
      </c>
      <c r="AU143" s="15" t="s">
        <v>78</v>
      </c>
    </row>
    <row r="144" s="11" customFormat="1">
      <c r="B144" s="219"/>
      <c r="C144" s="220"/>
      <c r="D144" s="216" t="s">
        <v>137</v>
      </c>
      <c r="E144" s="221" t="s">
        <v>1</v>
      </c>
      <c r="F144" s="222" t="s">
        <v>219</v>
      </c>
      <c r="G144" s="220"/>
      <c r="H144" s="223">
        <v>2.1899999999999999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137</v>
      </c>
      <c r="AU144" s="229" t="s">
        <v>78</v>
      </c>
      <c r="AV144" s="11" t="s">
        <v>78</v>
      </c>
      <c r="AW144" s="11" t="s">
        <v>31</v>
      </c>
      <c r="AX144" s="11" t="s">
        <v>69</v>
      </c>
      <c r="AY144" s="229" t="s">
        <v>118</v>
      </c>
    </row>
    <row r="145" s="11" customFormat="1">
      <c r="B145" s="219"/>
      <c r="C145" s="220"/>
      <c r="D145" s="216" t="s">
        <v>137</v>
      </c>
      <c r="E145" s="221" t="s">
        <v>1</v>
      </c>
      <c r="F145" s="222" t="s">
        <v>220</v>
      </c>
      <c r="G145" s="220"/>
      <c r="H145" s="223">
        <v>9.0749999999999993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137</v>
      </c>
      <c r="AU145" s="229" t="s">
        <v>78</v>
      </c>
      <c r="AV145" s="11" t="s">
        <v>78</v>
      </c>
      <c r="AW145" s="11" t="s">
        <v>31</v>
      </c>
      <c r="AX145" s="11" t="s">
        <v>69</v>
      </c>
      <c r="AY145" s="229" t="s">
        <v>118</v>
      </c>
    </row>
    <row r="146" s="11" customFormat="1">
      <c r="B146" s="219"/>
      <c r="C146" s="220"/>
      <c r="D146" s="216" t="s">
        <v>137</v>
      </c>
      <c r="E146" s="221" t="s">
        <v>1</v>
      </c>
      <c r="F146" s="222" t="s">
        <v>221</v>
      </c>
      <c r="G146" s="220"/>
      <c r="H146" s="223">
        <v>11.715</v>
      </c>
      <c r="I146" s="224"/>
      <c r="J146" s="220"/>
      <c r="K146" s="220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137</v>
      </c>
      <c r="AU146" s="229" t="s">
        <v>78</v>
      </c>
      <c r="AV146" s="11" t="s">
        <v>78</v>
      </c>
      <c r="AW146" s="11" t="s">
        <v>31</v>
      </c>
      <c r="AX146" s="11" t="s">
        <v>69</v>
      </c>
      <c r="AY146" s="229" t="s">
        <v>118</v>
      </c>
    </row>
    <row r="147" s="11" customFormat="1">
      <c r="B147" s="219"/>
      <c r="C147" s="220"/>
      <c r="D147" s="216" t="s">
        <v>137</v>
      </c>
      <c r="E147" s="221" t="s">
        <v>1</v>
      </c>
      <c r="F147" s="222" t="s">
        <v>222</v>
      </c>
      <c r="G147" s="220"/>
      <c r="H147" s="223">
        <v>8.2200000000000006</v>
      </c>
      <c r="I147" s="224"/>
      <c r="J147" s="220"/>
      <c r="K147" s="220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137</v>
      </c>
      <c r="AU147" s="229" t="s">
        <v>78</v>
      </c>
      <c r="AV147" s="11" t="s">
        <v>78</v>
      </c>
      <c r="AW147" s="11" t="s">
        <v>31</v>
      </c>
      <c r="AX147" s="11" t="s">
        <v>69</v>
      </c>
      <c r="AY147" s="229" t="s">
        <v>118</v>
      </c>
    </row>
    <row r="148" s="12" customFormat="1">
      <c r="B148" s="239"/>
      <c r="C148" s="240"/>
      <c r="D148" s="216" t="s">
        <v>137</v>
      </c>
      <c r="E148" s="241" t="s">
        <v>1</v>
      </c>
      <c r="F148" s="242" t="s">
        <v>174</v>
      </c>
      <c r="G148" s="240"/>
      <c r="H148" s="243">
        <v>31.199999999999999</v>
      </c>
      <c r="I148" s="244"/>
      <c r="J148" s="240"/>
      <c r="K148" s="240"/>
      <c r="L148" s="245"/>
      <c r="M148" s="246"/>
      <c r="N148" s="247"/>
      <c r="O148" s="247"/>
      <c r="P148" s="247"/>
      <c r="Q148" s="247"/>
      <c r="R148" s="247"/>
      <c r="S148" s="247"/>
      <c r="T148" s="248"/>
      <c r="AT148" s="249" t="s">
        <v>137</v>
      </c>
      <c r="AU148" s="249" t="s">
        <v>78</v>
      </c>
      <c r="AV148" s="12" t="s">
        <v>125</v>
      </c>
      <c r="AW148" s="12" t="s">
        <v>31</v>
      </c>
      <c r="AX148" s="12" t="s">
        <v>74</v>
      </c>
      <c r="AY148" s="249" t="s">
        <v>118</v>
      </c>
    </row>
    <row r="149" s="1" customFormat="1" ht="16.5" customHeight="1">
      <c r="B149" s="36"/>
      <c r="C149" s="230" t="s">
        <v>223</v>
      </c>
      <c r="D149" s="230" t="s">
        <v>157</v>
      </c>
      <c r="E149" s="231" t="s">
        <v>224</v>
      </c>
      <c r="F149" s="232" t="s">
        <v>225</v>
      </c>
      <c r="G149" s="233" t="s">
        <v>147</v>
      </c>
      <c r="H149" s="234">
        <v>33.082000000000001</v>
      </c>
      <c r="I149" s="235"/>
      <c r="J149" s="236">
        <f>ROUND(I149*H149,2)</f>
        <v>0</v>
      </c>
      <c r="K149" s="232" t="s">
        <v>135</v>
      </c>
      <c r="L149" s="41"/>
      <c r="M149" s="237" t="s">
        <v>1</v>
      </c>
      <c r="N149" s="238" t="s">
        <v>40</v>
      </c>
      <c r="O149" s="77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AR149" s="15" t="s">
        <v>125</v>
      </c>
      <c r="AT149" s="15" t="s">
        <v>157</v>
      </c>
      <c r="AU149" s="15" t="s">
        <v>78</v>
      </c>
      <c r="AY149" s="15" t="s">
        <v>118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15" t="s">
        <v>74</v>
      </c>
      <c r="BK149" s="215">
        <f>ROUND(I149*H149,2)</f>
        <v>0</v>
      </c>
      <c r="BL149" s="15" t="s">
        <v>125</v>
      </c>
      <c r="BM149" s="15" t="s">
        <v>226</v>
      </c>
    </row>
    <row r="150" s="1" customFormat="1">
      <c r="B150" s="36"/>
      <c r="C150" s="37"/>
      <c r="D150" s="216" t="s">
        <v>127</v>
      </c>
      <c r="E150" s="37"/>
      <c r="F150" s="217" t="s">
        <v>227</v>
      </c>
      <c r="G150" s="37"/>
      <c r="H150" s="37"/>
      <c r="I150" s="129"/>
      <c r="J150" s="37"/>
      <c r="K150" s="37"/>
      <c r="L150" s="41"/>
      <c r="M150" s="218"/>
      <c r="N150" s="77"/>
      <c r="O150" s="77"/>
      <c r="P150" s="77"/>
      <c r="Q150" s="77"/>
      <c r="R150" s="77"/>
      <c r="S150" s="77"/>
      <c r="T150" s="78"/>
      <c r="AT150" s="15" t="s">
        <v>127</v>
      </c>
      <c r="AU150" s="15" t="s">
        <v>78</v>
      </c>
    </row>
    <row r="151" s="11" customFormat="1">
      <c r="B151" s="219"/>
      <c r="C151" s="220"/>
      <c r="D151" s="216" t="s">
        <v>137</v>
      </c>
      <c r="E151" s="221" t="s">
        <v>1</v>
      </c>
      <c r="F151" s="222" t="s">
        <v>228</v>
      </c>
      <c r="G151" s="220"/>
      <c r="H151" s="223">
        <v>3.9420000000000002</v>
      </c>
      <c r="I151" s="224"/>
      <c r="J151" s="220"/>
      <c r="K151" s="220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137</v>
      </c>
      <c r="AU151" s="229" t="s">
        <v>78</v>
      </c>
      <c r="AV151" s="11" t="s">
        <v>78</v>
      </c>
      <c r="AW151" s="11" t="s">
        <v>31</v>
      </c>
      <c r="AX151" s="11" t="s">
        <v>69</v>
      </c>
      <c r="AY151" s="229" t="s">
        <v>118</v>
      </c>
    </row>
    <row r="152" s="11" customFormat="1">
      <c r="B152" s="219"/>
      <c r="C152" s="220"/>
      <c r="D152" s="216" t="s">
        <v>137</v>
      </c>
      <c r="E152" s="221" t="s">
        <v>1</v>
      </c>
      <c r="F152" s="222" t="s">
        <v>229</v>
      </c>
      <c r="G152" s="220"/>
      <c r="H152" s="223">
        <v>1.089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137</v>
      </c>
      <c r="AU152" s="229" t="s">
        <v>78</v>
      </c>
      <c r="AV152" s="11" t="s">
        <v>78</v>
      </c>
      <c r="AW152" s="11" t="s">
        <v>31</v>
      </c>
      <c r="AX152" s="11" t="s">
        <v>69</v>
      </c>
      <c r="AY152" s="229" t="s">
        <v>118</v>
      </c>
    </row>
    <row r="153" s="11" customFormat="1">
      <c r="B153" s="219"/>
      <c r="C153" s="220"/>
      <c r="D153" s="216" t="s">
        <v>137</v>
      </c>
      <c r="E153" s="221" t="s">
        <v>1</v>
      </c>
      <c r="F153" s="222" t="s">
        <v>230</v>
      </c>
      <c r="G153" s="220"/>
      <c r="H153" s="223">
        <v>3.1629999999999998</v>
      </c>
      <c r="I153" s="224"/>
      <c r="J153" s="220"/>
      <c r="K153" s="220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137</v>
      </c>
      <c r="AU153" s="229" t="s">
        <v>78</v>
      </c>
      <c r="AV153" s="11" t="s">
        <v>78</v>
      </c>
      <c r="AW153" s="11" t="s">
        <v>31</v>
      </c>
      <c r="AX153" s="11" t="s">
        <v>69</v>
      </c>
      <c r="AY153" s="229" t="s">
        <v>118</v>
      </c>
    </row>
    <row r="154" s="11" customFormat="1">
      <c r="B154" s="219"/>
      <c r="C154" s="220"/>
      <c r="D154" s="216" t="s">
        <v>137</v>
      </c>
      <c r="E154" s="221" t="s">
        <v>1</v>
      </c>
      <c r="F154" s="222" t="s">
        <v>231</v>
      </c>
      <c r="G154" s="220"/>
      <c r="H154" s="223">
        <v>21.600000000000001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137</v>
      </c>
      <c r="AU154" s="229" t="s">
        <v>78</v>
      </c>
      <c r="AV154" s="11" t="s">
        <v>78</v>
      </c>
      <c r="AW154" s="11" t="s">
        <v>31</v>
      </c>
      <c r="AX154" s="11" t="s">
        <v>69</v>
      </c>
      <c r="AY154" s="229" t="s">
        <v>118</v>
      </c>
    </row>
    <row r="155" s="11" customFormat="1">
      <c r="B155" s="219"/>
      <c r="C155" s="220"/>
      <c r="D155" s="216" t="s">
        <v>137</v>
      </c>
      <c r="E155" s="221" t="s">
        <v>1</v>
      </c>
      <c r="F155" s="222" t="s">
        <v>232</v>
      </c>
      <c r="G155" s="220"/>
      <c r="H155" s="223">
        <v>3.2879999999999998</v>
      </c>
      <c r="I155" s="224"/>
      <c r="J155" s="220"/>
      <c r="K155" s="220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137</v>
      </c>
      <c r="AU155" s="229" t="s">
        <v>78</v>
      </c>
      <c r="AV155" s="11" t="s">
        <v>78</v>
      </c>
      <c r="AW155" s="11" t="s">
        <v>31</v>
      </c>
      <c r="AX155" s="11" t="s">
        <v>69</v>
      </c>
      <c r="AY155" s="229" t="s">
        <v>118</v>
      </c>
    </row>
    <row r="156" s="12" customFormat="1">
      <c r="B156" s="239"/>
      <c r="C156" s="240"/>
      <c r="D156" s="216" t="s">
        <v>137</v>
      </c>
      <c r="E156" s="241" t="s">
        <v>1</v>
      </c>
      <c r="F156" s="242" t="s">
        <v>174</v>
      </c>
      <c r="G156" s="240"/>
      <c r="H156" s="243">
        <v>33.082000000000001</v>
      </c>
      <c r="I156" s="244"/>
      <c r="J156" s="240"/>
      <c r="K156" s="240"/>
      <c r="L156" s="245"/>
      <c r="M156" s="246"/>
      <c r="N156" s="247"/>
      <c r="O156" s="247"/>
      <c r="P156" s="247"/>
      <c r="Q156" s="247"/>
      <c r="R156" s="247"/>
      <c r="S156" s="247"/>
      <c r="T156" s="248"/>
      <c r="AT156" s="249" t="s">
        <v>137</v>
      </c>
      <c r="AU156" s="249" t="s">
        <v>78</v>
      </c>
      <c r="AV156" s="12" t="s">
        <v>125</v>
      </c>
      <c r="AW156" s="12" t="s">
        <v>31</v>
      </c>
      <c r="AX156" s="12" t="s">
        <v>74</v>
      </c>
      <c r="AY156" s="249" t="s">
        <v>118</v>
      </c>
    </row>
    <row r="157" s="1" customFormat="1" ht="16.5" customHeight="1">
      <c r="B157" s="36"/>
      <c r="C157" s="230" t="s">
        <v>233</v>
      </c>
      <c r="D157" s="230" t="s">
        <v>157</v>
      </c>
      <c r="E157" s="231" t="s">
        <v>234</v>
      </c>
      <c r="F157" s="232" t="s">
        <v>235</v>
      </c>
      <c r="G157" s="233" t="s">
        <v>147</v>
      </c>
      <c r="H157" s="234">
        <v>2.3799999999999999</v>
      </c>
      <c r="I157" s="235"/>
      <c r="J157" s="236">
        <f>ROUND(I157*H157,2)</f>
        <v>0</v>
      </c>
      <c r="K157" s="232" t="s">
        <v>135</v>
      </c>
      <c r="L157" s="41"/>
      <c r="M157" s="237" t="s">
        <v>1</v>
      </c>
      <c r="N157" s="238" t="s">
        <v>40</v>
      </c>
      <c r="O157" s="77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AR157" s="15" t="s">
        <v>125</v>
      </c>
      <c r="AT157" s="15" t="s">
        <v>157</v>
      </c>
      <c r="AU157" s="15" t="s">
        <v>78</v>
      </c>
      <c r="AY157" s="15" t="s">
        <v>118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15" t="s">
        <v>74</v>
      </c>
      <c r="BK157" s="215">
        <f>ROUND(I157*H157,2)</f>
        <v>0</v>
      </c>
      <c r="BL157" s="15" t="s">
        <v>125</v>
      </c>
      <c r="BM157" s="15" t="s">
        <v>236</v>
      </c>
    </row>
    <row r="158" s="1" customFormat="1">
      <c r="B158" s="36"/>
      <c r="C158" s="37"/>
      <c r="D158" s="216" t="s">
        <v>127</v>
      </c>
      <c r="E158" s="37"/>
      <c r="F158" s="217" t="s">
        <v>237</v>
      </c>
      <c r="G158" s="37"/>
      <c r="H158" s="37"/>
      <c r="I158" s="129"/>
      <c r="J158" s="37"/>
      <c r="K158" s="37"/>
      <c r="L158" s="41"/>
      <c r="M158" s="218"/>
      <c r="N158" s="77"/>
      <c r="O158" s="77"/>
      <c r="P158" s="77"/>
      <c r="Q158" s="77"/>
      <c r="R158" s="77"/>
      <c r="S158" s="77"/>
      <c r="T158" s="78"/>
      <c r="AT158" s="15" t="s">
        <v>127</v>
      </c>
      <c r="AU158" s="15" t="s">
        <v>78</v>
      </c>
    </row>
    <row r="159" s="11" customFormat="1">
      <c r="B159" s="219"/>
      <c r="C159" s="220"/>
      <c r="D159" s="216" t="s">
        <v>137</v>
      </c>
      <c r="E159" s="221" t="s">
        <v>1</v>
      </c>
      <c r="F159" s="222" t="s">
        <v>238</v>
      </c>
      <c r="G159" s="220"/>
      <c r="H159" s="223">
        <v>0.40000000000000002</v>
      </c>
      <c r="I159" s="224"/>
      <c r="J159" s="220"/>
      <c r="K159" s="220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137</v>
      </c>
      <c r="AU159" s="229" t="s">
        <v>78</v>
      </c>
      <c r="AV159" s="11" t="s">
        <v>78</v>
      </c>
      <c r="AW159" s="11" t="s">
        <v>31</v>
      </c>
      <c r="AX159" s="11" t="s">
        <v>69</v>
      </c>
      <c r="AY159" s="229" t="s">
        <v>118</v>
      </c>
    </row>
    <row r="160" s="11" customFormat="1">
      <c r="B160" s="219"/>
      <c r="C160" s="220"/>
      <c r="D160" s="216" t="s">
        <v>137</v>
      </c>
      <c r="E160" s="221" t="s">
        <v>1</v>
      </c>
      <c r="F160" s="222" t="s">
        <v>239</v>
      </c>
      <c r="G160" s="220"/>
      <c r="H160" s="223">
        <v>0.47999999999999998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137</v>
      </c>
      <c r="AU160" s="229" t="s">
        <v>78</v>
      </c>
      <c r="AV160" s="11" t="s">
        <v>78</v>
      </c>
      <c r="AW160" s="11" t="s">
        <v>31</v>
      </c>
      <c r="AX160" s="11" t="s">
        <v>69</v>
      </c>
      <c r="AY160" s="229" t="s">
        <v>118</v>
      </c>
    </row>
    <row r="161" s="11" customFormat="1">
      <c r="B161" s="219"/>
      <c r="C161" s="220"/>
      <c r="D161" s="216" t="s">
        <v>137</v>
      </c>
      <c r="E161" s="221" t="s">
        <v>1</v>
      </c>
      <c r="F161" s="222" t="s">
        <v>240</v>
      </c>
      <c r="G161" s="220"/>
      <c r="H161" s="223">
        <v>1.5</v>
      </c>
      <c r="I161" s="224"/>
      <c r="J161" s="220"/>
      <c r="K161" s="220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137</v>
      </c>
      <c r="AU161" s="229" t="s">
        <v>78</v>
      </c>
      <c r="AV161" s="11" t="s">
        <v>78</v>
      </c>
      <c r="AW161" s="11" t="s">
        <v>31</v>
      </c>
      <c r="AX161" s="11" t="s">
        <v>69</v>
      </c>
      <c r="AY161" s="229" t="s">
        <v>118</v>
      </c>
    </row>
    <row r="162" s="12" customFormat="1">
      <c r="B162" s="239"/>
      <c r="C162" s="240"/>
      <c r="D162" s="216" t="s">
        <v>137</v>
      </c>
      <c r="E162" s="241" t="s">
        <v>1</v>
      </c>
      <c r="F162" s="242" t="s">
        <v>174</v>
      </c>
      <c r="G162" s="240"/>
      <c r="H162" s="243">
        <v>2.3799999999999999</v>
      </c>
      <c r="I162" s="244"/>
      <c r="J162" s="240"/>
      <c r="K162" s="240"/>
      <c r="L162" s="245"/>
      <c r="M162" s="246"/>
      <c r="N162" s="247"/>
      <c r="O162" s="247"/>
      <c r="P162" s="247"/>
      <c r="Q162" s="247"/>
      <c r="R162" s="247"/>
      <c r="S162" s="247"/>
      <c r="T162" s="248"/>
      <c r="AT162" s="249" t="s">
        <v>137</v>
      </c>
      <c r="AU162" s="249" t="s">
        <v>78</v>
      </c>
      <c r="AV162" s="12" t="s">
        <v>125</v>
      </c>
      <c r="AW162" s="12" t="s">
        <v>31</v>
      </c>
      <c r="AX162" s="12" t="s">
        <v>74</v>
      </c>
      <c r="AY162" s="249" t="s">
        <v>118</v>
      </c>
    </row>
    <row r="163" s="1" customFormat="1" ht="16.5" customHeight="1">
      <c r="B163" s="36"/>
      <c r="C163" s="230" t="s">
        <v>241</v>
      </c>
      <c r="D163" s="230" t="s">
        <v>157</v>
      </c>
      <c r="E163" s="231" t="s">
        <v>242</v>
      </c>
      <c r="F163" s="232" t="s">
        <v>243</v>
      </c>
      <c r="G163" s="233" t="s">
        <v>147</v>
      </c>
      <c r="H163" s="234">
        <v>41.401000000000003</v>
      </c>
      <c r="I163" s="235"/>
      <c r="J163" s="236">
        <f>ROUND(I163*H163,2)</f>
        <v>0</v>
      </c>
      <c r="K163" s="232" t="s">
        <v>135</v>
      </c>
      <c r="L163" s="41"/>
      <c r="M163" s="237" t="s">
        <v>1</v>
      </c>
      <c r="N163" s="238" t="s">
        <v>40</v>
      </c>
      <c r="O163" s="77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AR163" s="15" t="s">
        <v>125</v>
      </c>
      <c r="AT163" s="15" t="s">
        <v>157</v>
      </c>
      <c r="AU163" s="15" t="s">
        <v>78</v>
      </c>
      <c r="AY163" s="15" t="s">
        <v>118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15" t="s">
        <v>74</v>
      </c>
      <c r="BK163" s="215">
        <f>ROUND(I163*H163,2)</f>
        <v>0</v>
      </c>
      <c r="BL163" s="15" t="s">
        <v>125</v>
      </c>
      <c r="BM163" s="15" t="s">
        <v>244</v>
      </c>
    </row>
    <row r="164" s="1" customFormat="1">
      <c r="B164" s="36"/>
      <c r="C164" s="37"/>
      <c r="D164" s="216" t="s">
        <v>127</v>
      </c>
      <c r="E164" s="37"/>
      <c r="F164" s="217" t="s">
        <v>245</v>
      </c>
      <c r="G164" s="37"/>
      <c r="H164" s="37"/>
      <c r="I164" s="129"/>
      <c r="J164" s="37"/>
      <c r="K164" s="37"/>
      <c r="L164" s="41"/>
      <c r="M164" s="218"/>
      <c r="N164" s="77"/>
      <c r="O164" s="77"/>
      <c r="P164" s="77"/>
      <c r="Q164" s="77"/>
      <c r="R164" s="77"/>
      <c r="S164" s="77"/>
      <c r="T164" s="78"/>
      <c r="AT164" s="15" t="s">
        <v>127</v>
      </c>
      <c r="AU164" s="15" t="s">
        <v>78</v>
      </c>
    </row>
    <row r="165" s="11" customFormat="1">
      <c r="B165" s="219"/>
      <c r="C165" s="220"/>
      <c r="D165" s="216" t="s">
        <v>137</v>
      </c>
      <c r="E165" s="221" t="s">
        <v>1</v>
      </c>
      <c r="F165" s="222" t="s">
        <v>246</v>
      </c>
      <c r="G165" s="220"/>
      <c r="H165" s="223">
        <v>7.1639999999999997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137</v>
      </c>
      <c r="AU165" s="229" t="s">
        <v>78</v>
      </c>
      <c r="AV165" s="11" t="s">
        <v>78</v>
      </c>
      <c r="AW165" s="11" t="s">
        <v>31</v>
      </c>
      <c r="AX165" s="11" t="s">
        <v>69</v>
      </c>
      <c r="AY165" s="229" t="s">
        <v>118</v>
      </c>
    </row>
    <row r="166" s="11" customFormat="1">
      <c r="B166" s="219"/>
      <c r="C166" s="220"/>
      <c r="D166" s="216" t="s">
        <v>137</v>
      </c>
      <c r="E166" s="221" t="s">
        <v>1</v>
      </c>
      <c r="F166" s="222" t="s">
        <v>247</v>
      </c>
      <c r="G166" s="220"/>
      <c r="H166" s="223">
        <v>8.3200000000000003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137</v>
      </c>
      <c r="AU166" s="229" t="s">
        <v>78</v>
      </c>
      <c r="AV166" s="11" t="s">
        <v>78</v>
      </c>
      <c r="AW166" s="11" t="s">
        <v>31</v>
      </c>
      <c r="AX166" s="11" t="s">
        <v>69</v>
      </c>
      <c r="AY166" s="229" t="s">
        <v>118</v>
      </c>
    </row>
    <row r="167" s="11" customFormat="1">
      <c r="B167" s="219"/>
      <c r="C167" s="220"/>
      <c r="D167" s="216" t="s">
        <v>137</v>
      </c>
      <c r="E167" s="221" t="s">
        <v>1</v>
      </c>
      <c r="F167" s="222" t="s">
        <v>248</v>
      </c>
      <c r="G167" s="220"/>
      <c r="H167" s="223">
        <v>0.76500000000000001</v>
      </c>
      <c r="I167" s="224"/>
      <c r="J167" s="220"/>
      <c r="K167" s="220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137</v>
      </c>
      <c r="AU167" s="229" t="s">
        <v>78</v>
      </c>
      <c r="AV167" s="11" t="s">
        <v>78</v>
      </c>
      <c r="AW167" s="11" t="s">
        <v>31</v>
      </c>
      <c r="AX167" s="11" t="s">
        <v>69</v>
      </c>
      <c r="AY167" s="229" t="s">
        <v>118</v>
      </c>
    </row>
    <row r="168" s="11" customFormat="1">
      <c r="B168" s="219"/>
      <c r="C168" s="220"/>
      <c r="D168" s="216" t="s">
        <v>137</v>
      </c>
      <c r="E168" s="221" t="s">
        <v>1</v>
      </c>
      <c r="F168" s="222" t="s">
        <v>249</v>
      </c>
      <c r="G168" s="220"/>
      <c r="H168" s="223">
        <v>25.152000000000001</v>
      </c>
      <c r="I168" s="224"/>
      <c r="J168" s="220"/>
      <c r="K168" s="220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137</v>
      </c>
      <c r="AU168" s="229" t="s">
        <v>78</v>
      </c>
      <c r="AV168" s="11" t="s">
        <v>78</v>
      </c>
      <c r="AW168" s="11" t="s">
        <v>31</v>
      </c>
      <c r="AX168" s="11" t="s">
        <v>69</v>
      </c>
      <c r="AY168" s="229" t="s">
        <v>118</v>
      </c>
    </row>
    <row r="169" s="12" customFormat="1">
      <c r="B169" s="239"/>
      <c r="C169" s="240"/>
      <c r="D169" s="216" t="s">
        <v>137</v>
      </c>
      <c r="E169" s="241" t="s">
        <v>1</v>
      </c>
      <c r="F169" s="242" t="s">
        <v>174</v>
      </c>
      <c r="G169" s="240"/>
      <c r="H169" s="243">
        <v>41.401000000000003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AT169" s="249" t="s">
        <v>137</v>
      </c>
      <c r="AU169" s="249" t="s">
        <v>78</v>
      </c>
      <c r="AV169" s="12" t="s">
        <v>125</v>
      </c>
      <c r="AW169" s="12" t="s">
        <v>31</v>
      </c>
      <c r="AX169" s="12" t="s">
        <v>74</v>
      </c>
      <c r="AY169" s="249" t="s">
        <v>118</v>
      </c>
    </row>
    <row r="170" s="1" customFormat="1" ht="16.5" customHeight="1">
      <c r="B170" s="36"/>
      <c r="C170" s="230" t="s">
        <v>250</v>
      </c>
      <c r="D170" s="230" t="s">
        <v>157</v>
      </c>
      <c r="E170" s="231" t="s">
        <v>251</v>
      </c>
      <c r="F170" s="232" t="s">
        <v>252</v>
      </c>
      <c r="G170" s="233" t="s">
        <v>123</v>
      </c>
      <c r="H170" s="234">
        <v>1</v>
      </c>
      <c r="I170" s="235"/>
      <c r="J170" s="236">
        <f>ROUND(I170*H170,2)</f>
        <v>0</v>
      </c>
      <c r="K170" s="232" t="s">
        <v>135</v>
      </c>
      <c r="L170" s="41"/>
      <c r="M170" s="237" t="s">
        <v>1</v>
      </c>
      <c r="N170" s="238" t="s">
        <v>40</v>
      </c>
      <c r="O170" s="77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4">
        <f>S170*H170</f>
        <v>0</v>
      </c>
      <c r="AR170" s="15" t="s">
        <v>125</v>
      </c>
      <c r="AT170" s="15" t="s">
        <v>157</v>
      </c>
      <c r="AU170" s="15" t="s">
        <v>78</v>
      </c>
      <c r="AY170" s="15" t="s">
        <v>118</v>
      </c>
      <c r="BE170" s="215">
        <f>IF(N170="základní",J170,0)</f>
        <v>0</v>
      </c>
      <c r="BF170" s="215">
        <f>IF(N170="snížená",J170,0)</f>
        <v>0</v>
      </c>
      <c r="BG170" s="215">
        <f>IF(N170="zákl. přenesená",J170,0)</f>
        <v>0</v>
      </c>
      <c r="BH170" s="215">
        <f>IF(N170="sníž. přenesená",J170,0)</f>
        <v>0</v>
      </c>
      <c r="BI170" s="215">
        <f>IF(N170="nulová",J170,0)</f>
        <v>0</v>
      </c>
      <c r="BJ170" s="15" t="s">
        <v>74</v>
      </c>
      <c r="BK170" s="215">
        <f>ROUND(I170*H170,2)</f>
        <v>0</v>
      </c>
      <c r="BL170" s="15" t="s">
        <v>125</v>
      </c>
      <c r="BM170" s="15" t="s">
        <v>253</v>
      </c>
    </row>
    <row r="171" s="1" customFormat="1">
      <c r="B171" s="36"/>
      <c r="C171" s="37"/>
      <c r="D171" s="216" t="s">
        <v>127</v>
      </c>
      <c r="E171" s="37"/>
      <c r="F171" s="217" t="s">
        <v>254</v>
      </c>
      <c r="G171" s="37"/>
      <c r="H171" s="37"/>
      <c r="I171" s="129"/>
      <c r="J171" s="37"/>
      <c r="K171" s="37"/>
      <c r="L171" s="41"/>
      <c r="M171" s="218"/>
      <c r="N171" s="77"/>
      <c r="O171" s="77"/>
      <c r="P171" s="77"/>
      <c r="Q171" s="77"/>
      <c r="R171" s="77"/>
      <c r="S171" s="77"/>
      <c r="T171" s="78"/>
      <c r="AT171" s="15" t="s">
        <v>127</v>
      </c>
      <c r="AU171" s="15" t="s">
        <v>78</v>
      </c>
    </row>
    <row r="172" s="1" customFormat="1" ht="16.5" customHeight="1">
      <c r="B172" s="36"/>
      <c r="C172" s="230" t="s">
        <v>7</v>
      </c>
      <c r="D172" s="230" t="s">
        <v>157</v>
      </c>
      <c r="E172" s="231" t="s">
        <v>255</v>
      </c>
      <c r="F172" s="232" t="s">
        <v>256</v>
      </c>
      <c r="G172" s="233" t="s">
        <v>123</v>
      </c>
      <c r="H172" s="234">
        <v>1</v>
      </c>
      <c r="I172" s="235"/>
      <c r="J172" s="236">
        <f>ROUND(I172*H172,2)</f>
        <v>0</v>
      </c>
      <c r="K172" s="232" t="s">
        <v>135</v>
      </c>
      <c r="L172" s="41"/>
      <c r="M172" s="237" t="s">
        <v>1</v>
      </c>
      <c r="N172" s="238" t="s">
        <v>40</v>
      </c>
      <c r="O172" s="77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AR172" s="15" t="s">
        <v>125</v>
      </c>
      <c r="AT172" s="15" t="s">
        <v>157</v>
      </c>
      <c r="AU172" s="15" t="s">
        <v>78</v>
      </c>
      <c r="AY172" s="15" t="s">
        <v>118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15" t="s">
        <v>74</v>
      </c>
      <c r="BK172" s="215">
        <f>ROUND(I172*H172,2)</f>
        <v>0</v>
      </c>
      <c r="BL172" s="15" t="s">
        <v>125</v>
      </c>
      <c r="BM172" s="15" t="s">
        <v>257</v>
      </c>
    </row>
    <row r="173" s="1" customFormat="1">
      <c r="B173" s="36"/>
      <c r="C173" s="37"/>
      <c r="D173" s="216" t="s">
        <v>127</v>
      </c>
      <c r="E173" s="37"/>
      <c r="F173" s="217" t="s">
        <v>258</v>
      </c>
      <c r="G173" s="37"/>
      <c r="H173" s="37"/>
      <c r="I173" s="129"/>
      <c r="J173" s="37"/>
      <c r="K173" s="37"/>
      <c r="L173" s="41"/>
      <c r="M173" s="218"/>
      <c r="N173" s="77"/>
      <c r="O173" s="77"/>
      <c r="P173" s="77"/>
      <c r="Q173" s="77"/>
      <c r="R173" s="77"/>
      <c r="S173" s="77"/>
      <c r="T173" s="78"/>
      <c r="AT173" s="15" t="s">
        <v>127</v>
      </c>
      <c r="AU173" s="15" t="s">
        <v>78</v>
      </c>
    </row>
    <row r="174" s="1" customFormat="1" ht="16.5" customHeight="1">
      <c r="B174" s="36"/>
      <c r="C174" s="230" t="s">
        <v>259</v>
      </c>
      <c r="D174" s="230" t="s">
        <v>157</v>
      </c>
      <c r="E174" s="231" t="s">
        <v>260</v>
      </c>
      <c r="F174" s="232" t="s">
        <v>261</v>
      </c>
      <c r="G174" s="233" t="s">
        <v>123</v>
      </c>
      <c r="H174" s="234">
        <v>1</v>
      </c>
      <c r="I174" s="235"/>
      <c r="J174" s="236">
        <f>ROUND(I174*H174,2)</f>
        <v>0</v>
      </c>
      <c r="K174" s="232" t="s">
        <v>135</v>
      </c>
      <c r="L174" s="41"/>
      <c r="M174" s="237" t="s">
        <v>1</v>
      </c>
      <c r="N174" s="238" t="s">
        <v>40</v>
      </c>
      <c r="O174" s="77"/>
      <c r="P174" s="213">
        <f>O174*H174</f>
        <v>0</v>
      </c>
      <c r="Q174" s="213">
        <v>0</v>
      </c>
      <c r="R174" s="213">
        <f>Q174*H174</f>
        <v>0</v>
      </c>
      <c r="S174" s="213">
        <v>0</v>
      </c>
      <c r="T174" s="214">
        <f>S174*H174</f>
        <v>0</v>
      </c>
      <c r="AR174" s="15" t="s">
        <v>125</v>
      </c>
      <c r="AT174" s="15" t="s">
        <v>157</v>
      </c>
      <c r="AU174" s="15" t="s">
        <v>78</v>
      </c>
      <c r="AY174" s="15" t="s">
        <v>118</v>
      </c>
      <c r="BE174" s="215">
        <f>IF(N174="základní",J174,0)</f>
        <v>0</v>
      </c>
      <c r="BF174" s="215">
        <f>IF(N174="snížená",J174,0)</f>
        <v>0</v>
      </c>
      <c r="BG174" s="215">
        <f>IF(N174="zákl. přenesená",J174,0)</f>
        <v>0</v>
      </c>
      <c r="BH174" s="215">
        <f>IF(N174="sníž. přenesená",J174,0)</f>
        <v>0</v>
      </c>
      <c r="BI174" s="215">
        <f>IF(N174="nulová",J174,0)</f>
        <v>0</v>
      </c>
      <c r="BJ174" s="15" t="s">
        <v>74</v>
      </c>
      <c r="BK174" s="215">
        <f>ROUND(I174*H174,2)</f>
        <v>0</v>
      </c>
      <c r="BL174" s="15" t="s">
        <v>125</v>
      </c>
      <c r="BM174" s="15" t="s">
        <v>262</v>
      </c>
    </row>
    <row r="175" s="1" customFormat="1">
      <c r="B175" s="36"/>
      <c r="C175" s="37"/>
      <c r="D175" s="216" t="s">
        <v>127</v>
      </c>
      <c r="E175" s="37"/>
      <c r="F175" s="217" t="s">
        <v>263</v>
      </c>
      <c r="G175" s="37"/>
      <c r="H175" s="37"/>
      <c r="I175" s="129"/>
      <c r="J175" s="37"/>
      <c r="K175" s="37"/>
      <c r="L175" s="41"/>
      <c r="M175" s="218"/>
      <c r="N175" s="77"/>
      <c r="O175" s="77"/>
      <c r="P175" s="77"/>
      <c r="Q175" s="77"/>
      <c r="R175" s="77"/>
      <c r="S175" s="77"/>
      <c r="T175" s="78"/>
      <c r="AT175" s="15" t="s">
        <v>127</v>
      </c>
      <c r="AU175" s="15" t="s">
        <v>78</v>
      </c>
    </row>
    <row r="176" s="1" customFormat="1" ht="16.5" customHeight="1">
      <c r="B176" s="36"/>
      <c r="C176" s="230" t="s">
        <v>264</v>
      </c>
      <c r="D176" s="230" t="s">
        <v>157</v>
      </c>
      <c r="E176" s="231" t="s">
        <v>265</v>
      </c>
      <c r="F176" s="232" t="s">
        <v>266</v>
      </c>
      <c r="G176" s="233" t="s">
        <v>123</v>
      </c>
      <c r="H176" s="234">
        <v>11</v>
      </c>
      <c r="I176" s="235"/>
      <c r="J176" s="236">
        <f>ROUND(I176*H176,2)</f>
        <v>0</v>
      </c>
      <c r="K176" s="232" t="s">
        <v>135</v>
      </c>
      <c r="L176" s="41"/>
      <c r="M176" s="237" t="s">
        <v>1</v>
      </c>
      <c r="N176" s="238" t="s">
        <v>40</v>
      </c>
      <c r="O176" s="77"/>
      <c r="P176" s="213">
        <f>O176*H176</f>
        <v>0</v>
      </c>
      <c r="Q176" s="213">
        <v>0</v>
      </c>
      <c r="R176" s="213">
        <f>Q176*H176</f>
        <v>0</v>
      </c>
      <c r="S176" s="213">
        <v>0</v>
      </c>
      <c r="T176" s="214">
        <f>S176*H176</f>
        <v>0</v>
      </c>
      <c r="AR176" s="15" t="s">
        <v>125</v>
      </c>
      <c r="AT176" s="15" t="s">
        <v>157</v>
      </c>
      <c r="AU176" s="15" t="s">
        <v>78</v>
      </c>
      <c r="AY176" s="15" t="s">
        <v>118</v>
      </c>
      <c r="BE176" s="215">
        <f>IF(N176="základní",J176,0)</f>
        <v>0</v>
      </c>
      <c r="BF176" s="215">
        <f>IF(N176="snížená",J176,0)</f>
        <v>0</v>
      </c>
      <c r="BG176" s="215">
        <f>IF(N176="zákl. přenesená",J176,0)</f>
        <v>0</v>
      </c>
      <c r="BH176" s="215">
        <f>IF(N176="sníž. přenesená",J176,0)</f>
        <v>0</v>
      </c>
      <c r="BI176" s="215">
        <f>IF(N176="nulová",J176,0)</f>
        <v>0</v>
      </c>
      <c r="BJ176" s="15" t="s">
        <v>74</v>
      </c>
      <c r="BK176" s="215">
        <f>ROUND(I176*H176,2)</f>
        <v>0</v>
      </c>
      <c r="BL176" s="15" t="s">
        <v>125</v>
      </c>
      <c r="BM176" s="15" t="s">
        <v>267</v>
      </c>
    </row>
    <row r="177" s="1" customFormat="1">
      <c r="B177" s="36"/>
      <c r="C177" s="37"/>
      <c r="D177" s="216" t="s">
        <v>127</v>
      </c>
      <c r="E177" s="37"/>
      <c r="F177" s="217" t="s">
        <v>268</v>
      </c>
      <c r="G177" s="37"/>
      <c r="H177" s="37"/>
      <c r="I177" s="129"/>
      <c r="J177" s="37"/>
      <c r="K177" s="37"/>
      <c r="L177" s="41"/>
      <c r="M177" s="218"/>
      <c r="N177" s="77"/>
      <c r="O177" s="77"/>
      <c r="P177" s="77"/>
      <c r="Q177" s="77"/>
      <c r="R177" s="77"/>
      <c r="S177" s="77"/>
      <c r="T177" s="78"/>
      <c r="AT177" s="15" t="s">
        <v>127</v>
      </c>
      <c r="AU177" s="15" t="s">
        <v>78</v>
      </c>
    </row>
    <row r="178" s="11" customFormat="1">
      <c r="B178" s="219"/>
      <c r="C178" s="220"/>
      <c r="D178" s="216" t="s">
        <v>137</v>
      </c>
      <c r="E178" s="220"/>
      <c r="F178" s="222" t="s">
        <v>269</v>
      </c>
      <c r="G178" s="220"/>
      <c r="H178" s="223">
        <v>11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137</v>
      </c>
      <c r="AU178" s="229" t="s">
        <v>78</v>
      </c>
      <c r="AV178" s="11" t="s">
        <v>78</v>
      </c>
      <c r="AW178" s="11" t="s">
        <v>4</v>
      </c>
      <c r="AX178" s="11" t="s">
        <v>74</v>
      </c>
      <c r="AY178" s="229" t="s">
        <v>118</v>
      </c>
    </row>
    <row r="179" s="1" customFormat="1" ht="16.5" customHeight="1">
      <c r="B179" s="36"/>
      <c r="C179" s="230" t="s">
        <v>270</v>
      </c>
      <c r="D179" s="230" t="s">
        <v>157</v>
      </c>
      <c r="E179" s="231" t="s">
        <v>271</v>
      </c>
      <c r="F179" s="232" t="s">
        <v>272</v>
      </c>
      <c r="G179" s="233" t="s">
        <v>123</v>
      </c>
      <c r="H179" s="234">
        <v>11</v>
      </c>
      <c r="I179" s="235"/>
      <c r="J179" s="236">
        <f>ROUND(I179*H179,2)</f>
        <v>0</v>
      </c>
      <c r="K179" s="232" t="s">
        <v>135</v>
      </c>
      <c r="L179" s="41"/>
      <c r="M179" s="237" t="s">
        <v>1</v>
      </c>
      <c r="N179" s="238" t="s">
        <v>40</v>
      </c>
      <c r="O179" s="77"/>
      <c r="P179" s="213">
        <f>O179*H179</f>
        <v>0</v>
      </c>
      <c r="Q179" s="213">
        <v>0</v>
      </c>
      <c r="R179" s="213">
        <f>Q179*H179</f>
        <v>0</v>
      </c>
      <c r="S179" s="213">
        <v>0</v>
      </c>
      <c r="T179" s="214">
        <f>S179*H179</f>
        <v>0</v>
      </c>
      <c r="AR179" s="15" t="s">
        <v>125</v>
      </c>
      <c r="AT179" s="15" t="s">
        <v>157</v>
      </c>
      <c r="AU179" s="15" t="s">
        <v>78</v>
      </c>
      <c r="AY179" s="15" t="s">
        <v>118</v>
      </c>
      <c r="BE179" s="215">
        <f>IF(N179="základní",J179,0)</f>
        <v>0</v>
      </c>
      <c r="BF179" s="215">
        <f>IF(N179="snížená",J179,0)</f>
        <v>0</v>
      </c>
      <c r="BG179" s="215">
        <f>IF(N179="zákl. přenesená",J179,0)</f>
        <v>0</v>
      </c>
      <c r="BH179" s="215">
        <f>IF(N179="sníž. přenesená",J179,0)</f>
        <v>0</v>
      </c>
      <c r="BI179" s="215">
        <f>IF(N179="nulová",J179,0)</f>
        <v>0</v>
      </c>
      <c r="BJ179" s="15" t="s">
        <v>74</v>
      </c>
      <c r="BK179" s="215">
        <f>ROUND(I179*H179,2)</f>
        <v>0</v>
      </c>
      <c r="BL179" s="15" t="s">
        <v>125</v>
      </c>
      <c r="BM179" s="15" t="s">
        <v>273</v>
      </c>
    </row>
    <row r="180" s="1" customFormat="1">
      <c r="B180" s="36"/>
      <c r="C180" s="37"/>
      <c r="D180" s="216" t="s">
        <v>127</v>
      </c>
      <c r="E180" s="37"/>
      <c r="F180" s="217" t="s">
        <v>274</v>
      </c>
      <c r="G180" s="37"/>
      <c r="H180" s="37"/>
      <c r="I180" s="129"/>
      <c r="J180" s="37"/>
      <c r="K180" s="37"/>
      <c r="L180" s="41"/>
      <c r="M180" s="218"/>
      <c r="N180" s="77"/>
      <c r="O180" s="77"/>
      <c r="P180" s="77"/>
      <c r="Q180" s="77"/>
      <c r="R180" s="77"/>
      <c r="S180" s="77"/>
      <c r="T180" s="78"/>
      <c r="AT180" s="15" t="s">
        <v>127</v>
      </c>
      <c r="AU180" s="15" t="s">
        <v>78</v>
      </c>
    </row>
    <row r="181" s="1" customFormat="1" ht="16.5" customHeight="1">
      <c r="B181" s="36"/>
      <c r="C181" s="230" t="s">
        <v>275</v>
      </c>
      <c r="D181" s="230" t="s">
        <v>157</v>
      </c>
      <c r="E181" s="231" t="s">
        <v>276</v>
      </c>
      <c r="F181" s="232" t="s">
        <v>277</v>
      </c>
      <c r="G181" s="233" t="s">
        <v>123</v>
      </c>
      <c r="H181" s="234">
        <v>11</v>
      </c>
      <c r="I181" s="235"/>
      <c r="J181" s="236">
        <f>ROUND(I181*H181,2)</f>
        <v>0</v>
      </c>
      <c r="K181" s="232" t="s">
        <v>135</v>
      </c>
      <c r="L181" s="41"/>
      <c r="M181" s="237" t="s">
        <v>1</v>
      </c>
      <c r="N181" s="238" t="s">
        <v>40</v>
      </c>
      <c r="O181" s="77"/>
      <c r="P181" s="213">
        <f>O181*H181</f>
        <v>0</v>
      </c>
      <c r="Q181" s="213">
        <v>0</v>
      </c>
      <c r="R181" s="213">
        <f>Q181*H181</f>
        <v>0</v>
      </c>
      <c r="S181" s="213">
        <v>0</v>
      </c>
      <c r="T181" s="214">
        <f>S181*H181</f>
        <v>0</v>
      </c>
      <c r="AR181" s="15" t="s">
        <v>125</v>
      </c>
      <c r="AT181" s="15" t="s">
        <v>157</v>
      </c>
      <c r="AU181" s="15" t="s">
        <v>78</v>
      </c>
      <c r="AY181" s="15" t="s">
        <v>118</v>
      </c>
      <c r="BE181" s="215">
        <f>IF(N181="základní",J181,0)</f>
        <v>0</v>
      </c>
      <c r="BF181" s="215">
        <f>IF(N181="snížená",J181,0)</f>
        <v>0</v>
      </c>
      <c r="BG181" s="215">
        <f>IF(N181="zákl. přenesená",J181,0)</f>
        <v>0</v>
      </c>
      <c r="BH181" s="215">
        <f>IF(N181="sníž. přenesená",J181,0)</f>
        <v>0</v>
      </c>
      <c r="BI181" s="215">
        <f>IF(N181="nulová",J181,0)</f>
        <v>0</v>
      </c>
      <c r="BJ181" s="15" t="s">
        <v>74</v>
      </c>
      <c r="BK181" s="215">
        <f>ROUND(I181*H181,2)</f>
        <v>0</v>
      </c>
      <c r="BL181" s="15" t="s">
        <v>125</v>
      </c>
      <c r="BM181" s="15" t="s">
        <v>278</v>
      </c>
    </row>
    <row r="182" s="1" customFormat="1">
      <c r="B182" s="36"/>
      <c r="C182" s="37"/>
      <c r="D182" s="216" t="s">
        <v>127</v>
      </c>
      <c r="E182" s="37"/>
      <c r="F182" s="217" t="s">
        <v>279</v>
      </c>
      <c r="G182" s="37"/>
      <c r="H182" s="37"/>
      <c r="I182" s="129"/>
      <c r="J182" s="37"/>
      <c r="K182" s="37"/>
      <c r="L182" s="41"/>
      <c r="M182" s="218"/>
      <c r="N182" s="77"/>
      <c r="O182" s="77"/>
      <c r="P182" s="77"/>
      <c r="Q182" s="77"/>
      <c r="R182" s="77"/>
      <c r="S182" s="77"/>
      <c r="T182" s="78"/>
      <c r="AT182" s="15" t="s">
        <v>127</v>
      </c>
      <c r="AU182" s="15" t="s">
        <v>78</v>
      </c>
    </row>
    <row r="183" s="1" customFormat="1" ht="16.5" customHeight="1">
      <c r="B183" s="36"/>
      <c r="C183" s="230" t="s">
        <v>280</v>
      </c>
      <c r="D183" s="230" t="s">
        <v>157</v>
      </c>
      <c r="E183" s="231" t="s">
        <v>281</v>
      </c>
      <c r="F183" s="232" t="s">
        <v>282</v>
      </c>
      <c r="G183" s="233" t="s">
        <v>147</v>
      </c>
      <c r="H183" s="234">
        <v>75.363</v>
      </c>
      <c r="I183" s="235"/>
      <c r="J183" s="236">
        <f>ROUND(I183*H183,2)</f>
        <v>0</v>
      </c>
      <c r="K183" s="232" t="s">
        <v>135</v>
      </c>
      <c r="L183" s="41"/>
      <c r="M183" s="237" t="s">
        <v>1</v>
      </c>
      <c r="N183" s="238" t="s">
        <v>40</v>
      </c>
      <c r="O183" s="77"/>
      <c r="P183" s="213">
        <f>O183*H183</f>
        <v>0</v>
      </c>
      <c r="Q183" s="213">
        <v>0</v>
      </c>
      <c r="R183" s="213">
        <f>Q183*H183</f>
        <v>0</v>
      </c>
      <c r="S183" s="213">
        <v>0</v>
      </c>
      <c r="T183" s="214">
        <f>S183*H183</f>
        <v>0</v>
      </c>
      <c r="AR183" s="15" t="s">
        <v>125</v>
      </c>
      <c r="AT183" s="15" t="s">
        <v>157</v>
      </c>
      <c r="AU183" s="15" t="s">
        <v>78</v>
      </c>
      <c r="AY183" s="15" t="s">
        <v>118</v>
      </c>
      <c r="BE183" s="215">
        <f>IF(N183="základní",J183,0)</f>
        <v>0</v>
      </c>
      <c r="BF183" s="215">
        <f>IF(N183="snížená",J183,0)</f>
        <v>0</v>
      </c>
      <c r="BG183" s="215">
        <f>IF(N183="zákl. přenesená",J183,0)</f>
        <v>0</v>
      </c>
      <c r="BH183" s="215">
        <f>IF(N183="sníž. přenesená",J183,0)</f>
        <v>0</v>
      </c>
      <c r="BI183" s="215">
        <f>IF(N183="nulová",J183,0)</f>
        <v>0</v>
      </c>
      <c r="BJ183" s="15" t="s">
        <v>74</v>
      </c>
      <c r="BK183" s="215">
        <f>ROUND(I183*H183,2)</f>
        <v>0</v>
      </c>
      <c r="BL183" s="15" t="s">
        <v>125</v>
      </c>
      <c r="BM183" s="15" t="s">
        <v>283</v>
      </c>
    </row>
    <row r="184" s="1" customFormat="1">
      <c r="B184" s="36"/>
      <c r="C184" s="37"/>
      <c r="D184" s="216" t="s">
        <v>127</v>
      </c>
      <c r="E184" s="37"/>
      <c r="F184" s="217" t="s">
        <v>284</v>
      </c>
      <c r="G184" s="37"/>
      <c r="H184" s="37"/>
      <c r="I184" s="129"/>
      <c r="J184" s="37"/>
      <c r="K184" s="37"/>
      <c r="L184" s="41"/>
      <c r="M184" s="218"/>
      <c r="N184" s="77"/>
      <c r="O184" s="77"/>
      <c r="P184" s="77"/>
      <c r="Q184" s="77"/>
      <c r="R184" s="77"/>
      <c r="S184" s="77"/>
      <c r="T184" s="78"/>
      <c r="AT184" s="15" t="s">
        <v>127</v>
      </c>
      <c r="AU184" s="15" t="s">
        <v>78</v>
      </c>
    </row>
    <row r="185" s="11" customFormat="1">
      <c r="B185" s="219"/>
      <c r="C185" s="220"/>
      <c r="D185" s="216" t="s">
        <v>137</v>
      </c>
      <c r="E185" s="221" t="s">
        <v>1</v>
      </c>
      <c r="F185" s="222" t="s">
        <v>285</v>
      </c>
      <c r="G185" s="220"/>
      <c r="H185" s="223">
        <v>75.363</v>
      </c>
      <c r="I185" s="224"/>
      <c r="J185" s="220"/>
      <c r="K185" s="220"/>
      <c r="L185" s="225"/>
      <c r="M185" s="226"/>
      <c r="N185" s="227"/>
      <c r="O185" s="227"/>
      <c r="P185" s="227"/>
      <c r="Q185" s="227"/>
      <c r="R185" s="227"/>
      <c r="S185" s="227"/>
      <c r="T185" s="228"/>
      <c r="AT185" s="229" t="s">
        <v>137</v>
      </c>
      <c r="AU185" s="229" t="s">
        <v>78</v>
      </c>
      <c r="AV185" s="11" t="s">
        <v>78</v>
      </c>
      <c r="AW185" s="11" t="s">
        <v>31</v>
      </c>
      <c r="AX185" s="11" t="s">
        <v>74</v>
      </c>
      <c r="AY185" s="229" t="s">
        <v>118</v>
      </c>
    </row>
    <row r="186" s="1" customFormat="1" ht="16.5" customHeight="1">
      <c r="B186" s="36"/>
      <c r="C186" s="230" t="s">
        <v>286</v>
      </c>
      <c r="D186" s="230" t="s">
        <v>157</v>
      </c>
      <c r="E186" s="231" t="s">
        <v>287</v>
      </c>
      <c r="F186" s="232" t="s">
        <v>288</v>
      </c>
      <c r="G186" s="233" t="s">
        <v>147</v>
      </c>
      <c r="H186" s="234">
        <v>452.178</v>
      </c>
      <c r="I186" s="235"/>
      <c r="J186" s="236">
        <f>ROUND(I186*H186,2)</f>
        <v>0</v>
      </c>
      <c r="K186" s="232" t="s">
        <v>135</v>
      </c>
      <c r="L186" s="41"/>
      <c r="M186" s="237" t="s">
        <v>1</v>
      </c>
      <c r="N186" s="238" t="s">
        <v>40</v>
      </c>
      <c r="O186" s="77"/>
      <c r="P186" s="213">
        <f>O186*H186</f>
        <v>0</v>
      </c>
      <c r="Q186" s="213">
        <v>0</v>
      </c>
      <c r="R186" s="213">
        <f>Q186*H186</f>
        <v>0</v>
      </c>
      <c r="S186" s="213">
        <v>0</v>
      </c>
      <c r="T186" s="214">
        <f>S186*H186</f>
        <v>0</v>
      </c>
      <c r="AR186" s="15" t="s">
        <v>125</v>
      </c>
      <c r="AT186" s="15" t="s">
        <v>157</v>
      </c>
      <c r="AU186" s="15" t="s">
        <v>78</v>
      </c>
      <c r="AY186" s="15" t="s">
        <v>118</v>
      </c>
      <c r="BE186" s="215">
        <f>IF(N186="základní",J186,0)</f>
        <v>0</v>
      </c>
      <c r="BF186" s="215">
        <f>IF(N186="snížená",J186,0)</f>
        <v>0</v>
      </c>
      <c r="BG186" s="215">
        <f>IF(N186="zákl. přenesená",J186,0)</f>
        <v>0</v>
      </c>
      <c r="BH186" s="215">
        <f>IF(N186="sníž. přenesená",J186,0)</f>
        <v>0</v>
      </c>
      <c r="BI186" s="215">
        <f>IF(N186="nulová",J186,0)</f>
        <v>0</v>
      </c>
      <c r="BJ186" s="15" t="s">
        <v>74</v>
      </c>
      <c r="BK186" s="215">
        <f>ROUND(I186*H186,2)</f>
        <v>0</v>
      </c>
      <c r="BL186" s="15" t="s">
        <v>125</v>
      </c>
      <c r="BM186" s="15" t="s">
        <v>289</v>
      </c>
    </row>
    <row r="187" s="1" customFormat="1">
      <c r="B187" s="36"/>
      <c r="C187" s="37"/>
      <c r="D187" s="216" t="s">
        <v>127</v>
      </c>
      <c r="E187" s="37"/>
      <c r="F187" s="217" t="s">
        <v>290</v>
      </c>
      <c r="G187" s="37"/>
      <c r="H187" s="37"/>
      <c r="I187" s="129"/>
      <c r="J187" s="37"/>
      <c r="K187" s="37"/>
      <c r="L187" s="41"/>
      <c r="M187" s="218"/>
      <c r="N187" s="77"/>
      <c r="O187" s="77"/>
      <c r="P187" s="77"/>
      <c r="Q187" s="77"/>
      <c r="R187" s="77"/>
      <c r="S187" s="77"/>
      <c r="T187" s="78"/>
      <c r="AT187" s="15" t="s">
        <v>127</v>
      </c>
      <c r="AU187" s="15" t="s">
        <v>78</v>
      </c>
    </row>
    <row r="188" s="11" customFormat="1">
      <c r="B188" s="219"/>
      <c r="C188" s="220"/>
      <c r="D188" s="216" t="s">
        <v>137</v>
      </c>
      <c r="E188" s="220"/>
      <c r="F188" s="222" t="s">
        <v>291</v>
      </c>
      <c r="G188" s="220"/>
      <c r="H188" s="223">
        <v>452.178</v>
      </c>
      <c r="I188" s="224"/>
      <c r="J188" s="220"/>
      <c r="K188" s="220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137</v>
      </c>
      <c r="AU188" s="229" t="s">
        <v>78</v>
      </c>
      <c r="AV188" s="11" t="s">
        <v>78</v>
      </c>
      <c r="AW188" s="11" t="s">
        <v>4</v>
      </c>
      <c r="AX188" s="11" t="s">
        <v>74</v>
      </c>
      <c r="AY188" s="229" t="s">
        <v>118</v>
      </c>
    </row>
    <row r="189" s="1" customFormat="1" ht="16.5" customHeight="1">
      <c r="B189" s="36"/>
      <c r="C189" s="230" t="s">
        <v>292</v>
      </c>
      <c r="D189" s="230" t="s">
        <v>157</v>
      </c>
      <c r="E189" s="231" t="s">
        <v>293</v>
      </c>
      <c r="F189" s="232" t="s">
        <v>294</v>
      </c>
      <c r="G189" s="233" t="s">
        <v>147</v>
      </c>
      <c r="H189" s="234">
        <v>75.363</v>
      </c>
      <c r="I189" s="235"/>
      <c r="J189" s="236">
        <f>ROUND(I189*H189,2)</f>
        <v>0</v>
      </c>
      <c r="K189" s="232" t="s">
        <v>135</v>
      </c>
      <c r="L189" s="41"/>
      <c r="M189" s="237" t="s">
        <v>1</v>
      </c>
      <c r="N189" s="238" t="s">
        <v>40</v>
      </c>
      <c r="O189" s="77"/>
      <c r="P189" s="213">
        <f>O189*H189</f>
        <v>0</v>
      </c>
      <c r="Q189" s="213">
        <v>0</v>
      </c>
      <c r="R189" s="213">
        <f>Q189*H189</f>
        <v>0</v>
      </c>
      <c r="S189" s="213">
        <v>0</v>
      </c>
      <c r="T189" s="214">
        <f>S189*H189</f>
        <v>0</v>
      </c>
      <c r="AR189" s="15" t="s">
        <v>125</v>
      </c>
      <c r="AT189" s="15" t="s">
        <v>157</v>
      </c>
      <c r="AU189" s="15" t="s">
        <v>78</v>
      </c>
      <c r="AY189" s="15" t="s">
        <v>118</v>
      </c>
      <c r="BE189" s="215">
        <f>IF(N189="základní",J189,0)</f>
        <v>0</v>
      </c>
      <c r="BF189" s="215">
        <f>IF(N189="snížená",J189,0)</f>
        <v>0</v>
      </c>
      <c r="BG189" s="215">
        <f>IF(N189="zákl. přenesená",J189,0)</f>
        <v>0</v>
      </c>
      <c r="BH189" s="215">
        <f>IF(N189="sníž. přenesená",J189,0)</f>
        <v>0</v>
      </c>
      <c r="BI189" s="215">
        <f>IF(N189="nulová",J189,0)</f>
        <v>0</v>
      </c>
      <c r="BJ189" s="15" t="s">
        <v>74</v>
      </c>
      <c r="BK189" s="215">
        <f>ROUND(I189*H189,2)</f>
        <v>0</v>
      </c>
      <c r="BL189" s="15" t="s">
        <v>125</v>
      </c>
      <c r="BM189" s="15" t="s">
        <v>295</v>
      </c>
    </row>
    <row r="190" s="1" customFormat="1">
      <c r="B190" s="36"/>
      <c r="C190" s="37"/>
      <c r="D190" s="216" t="s">
        <v>127</v>
      </c>
      <c r="E190" s="37"/>
      <c r="F190" s="217" t="s">
        <v>296</v>
      </c>
      <c r="G190" s="37"/>
      <c r="H190" s="37"/>
      <c r="I190" s="129"/>
      <c r="J190" s="37"/>
      <c r="K190" s="37"/>
      <c r="L190" s="41"/>
      <c r="M190" s="218"/>
      <c r="N190" s="77"/>
      <c r="O190" s="77"/>
      <c r="P190" s="77"/>
      <c r="Q190" s="77"/>
      <c r="R190" s="77"/>
      <c r="S190" s="77"/>
      <c r="T190" s="78"/>
      <c r="AT190" s="15" t="s">
        <v>127</v>
      </c>
      <c r="AU190" s="15" t="s">
        <v>78</v>
      </c>
    </row>
    <row r="191" s="1" customFormat="1" ht="16.5" customHeight="1">
      <c r="B191" s="36"/>
      <c r="C191" s="230" t="s">
        <v>297</v>
      </c>
      <c r="D191" s="230" t="s">
        <v>157</v>
      </c>
      <c r="E191" s="231" t="s">
        <v>298</v>
      </c>
      <c r="F191" s="232" t="s">
        <v>299</v>
      </c>
      <c r="G191" s="233" t="s">
        <v>141</v>
      </c>
      <c r="H191" s="234">
        <v>124.349</v>
      </c>
      <c r="I191" s="235"/>
      <c r="J191" s="236">
        <f>ROUND(I191*H191,2)</f>
        <v>0</v>
      </c>
      <c r="K191" s="232" t="s">
        <v>135</v>
      </c>
      <c r="L191" s="41"/>
      <c r="M191" s="237" t="s">
        <v>1</v>
      </c>
      <c r="N191" s="238" t="s">
        <v>40</v>
      </c>
      <c r="O191" s="77"/>
      <c r="P191" s="213">
        <f>O191*H191</f>
        <v>0</v>
      </c>
      <c r="Q191" s="213">
        <v>0</v>
      </c>
      <c r="R191" s="213">
        <f>Q191*H191</f>
        <v>0</v>
      </c>
      <c r="S191" s="213">
        <v>0</v>
      </c>
      <c r="T191" s="214">
        <f>S191*H191</f>
        <v>0</v>
      </c>
      <c r="AR191" s="15" t="s">
        <v>125</v>
      </c>
      <c r="AT191" s="15" t="s">
        <v>157</v>
      </c>
      <c r="AU191" s="15" t="s">
        <v>78</v>
      </c>
      <c r="AY191" s="15" t="s">
        <v>118</v>
      </c>
      <c r="BE191" s="215">
        <f>IF(N191="základní",J191,0)</f>
        <v>0</v>
      </c>
      <c r="BF191" s="215">
        <f>IF(N191="snížená",J191,0)</f>
        <v>0</v>
      </c>
      <c r="BG191" s="215">
        <f>IF(N191="zákl. přenesená",J191,0)</f>
        <v>0</v>
      </c>
      <c r="BH191" s="215">
        <f>IF(N191="sníž. přenesená",J191,0)</f>
        <v>0</v>
      </c>
      <c r="BI191" s="215">
        <f>IF(N191="nulová",J191,0)</f>
        <v>0</v>
      </c>
      <c r="BJ191" s="15" t="s">
        <v>74</v>
      </c>
      <c r="BK191" s="215">
        <f>ROUND(I191*H191,2)</f>
        <v>0</v>
      </c>
      <c r="BL191" s="15" t="s">
        <v>125</v>
      </c>
      <c r="BM191" s="15" t="s">
        <v>300</v>
      </c>
    </row>
    <row r="192" s="1" customFormat="1">
      <c r="B192" s="36"/>
      <c r="C192" s="37"/>
      <c r="D192" s="216" t="s">
        <v>127</v>
      </c>
      <c r="E192" s="37"/>
      <c r="F192" s="217" t="s">
        <v>301</v>
      </c>
      <c r="G192" s="37"/>
      <c r="H192" s="37"/>
      <c r="I192" s="129"/>
      <c r="J192" s="37"/>
      <c r="K192" s="37"/>
      <c r="L192" s="41"/>
      <c r="M192" s="218"/>
      <c r="N192" s="77"/>
      <c r="O192" s="77"/>
      <c r="P192" s="77"/>
      <c r="Q192" s="77"/>
      <c r="R192" s="77"/>
      <c r="S192" s="77"/>
      <c r="T192" s="78"/>
      <c r="AT192" s="15" t="s">
        <v>127</v>
      </c>
      <c r="AU192" s="15" t="s">
        <v>78</v>
      </c>
    </row>
    <row r="193" s="11" customFormat="1">
      <c r="B193" s="219"/>
      <c r="C193" s="220"/>
      <c r="D193" s="216" t="s">
        <v>137</v>
      </c>
      <c r="E193" s="221" t="s">
        <v>1</v>
      </c>
      <c r="F193" s="222" t="s">
        <v>302</v>
      </c>
      <c r="G193" s="220"/>
      <c r="H193" s="223">
        <v>124.349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137</v>
      </c>
      <c r="AU193" s="229" t="s">
        <v>78</v>
      </c>
      <c r="AV193" s="11" t="s">
        <v>78</v>
      </c>
      <c r="AW193" s="11" t="s">
        <v>31</v>
      </c>
      <c r="AX193" s="11" t="s">
        <v>74</v>
      </c>
      <c r="AY193" s="229" t="s">
        <v>118</v>
      </c>
    </row>
    <row r="194" s="1" customFormat="1" ht="16.5" customHeight="1">
      <c r="B194" s="36"/>
      <c r="C194" s="230" t="s">
        <v>303</v>
      </c>
      <c r="D194" s="230" t="s">
        <v>157</v>
      </c>
      <c r="E194" s="231" t="s">
        <v>304</v>
      </c>
      <c r="F194" s="232" t="s">
        <v>305</v>
      </c>
      <c r="G194" s="233" t="s">
        <v>147</v>
      </c>
      <c r="H194" s="234">
        <v>29.850000000000001</v>
      </c>
      <c r="I194" s="235"/>
      <c r="J194" s="236">
        <f>ROUND(I194*H194,2)</f>
        <v>0</v>
      </c>
      <c r="K194" s="232" t="s">
        <v>135</v>
      </c>
      <c r="L194" s="41"/>
      <c r="M194" s="237" t="s">
        <v>1</v>
      </c>
      <c r="N194" s="238" t="s">
        <v>40</v>
      </c>
      <c r="O194" s="77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AR194" s="15" t="s">
        <v>125</v>
      </c>
      <c r="AT194" s="15" t="s">
        <v>157</v>
      </c>
      <c r="AU194" s="15" t="s">
        <v>78</v>
      </c>
      <c r="AY194" s="15" t="s">
        <v>118</v>
      </c>
      <c r="BE194" s="215">
        <f>IF(N194="základní",J194,0)</f>
        <v>0</v>
      </c>
      <c r="BF194" s="215">
        <f>IF(N194="snížená",J194,0)</f>
        <v>0</v>
      </c>
      <c r="BG194" s="215">
        <f>IF(N194="zákl. přenesená",J194,0)</f>
        <v>0</v>
      </c>
      <c r="BH194" s="215">
        <f>IF(N194="sníž. přenesená",J194,0)</f>
        <v>0</v>
      </c>
      <c r="BI194" s="215">
        <f>IF(N194="nulová",J194,0)</f>
        <v>0</v>
      </c>
      <c r="BJ194" s="15" t="s">
        <v>74</v>
      </c>
      <c r="BK194" s="215">
        <f>ROUND(I194*H194,2)</f>
        <v>0</v>
      </c>
      <c r="BL194" s="15" t="s">
        <v>125</v>
      </c>
      <c r="BM194" s="15" t="s">
        <v>306</v>
      </c>
    </row>
    <row r="195" s="1" customFormat="1">
      <c r="B195" s="36"/>
      <c r="C195" s="37"/>
      <c r="D195" s="216" t="s">
        <v>127</v>
      </c>
      <c r="E195" s="37"/>
      <c r="F195" s="217" t="s">
        <v>307</v>
      </c>
      <c r="G195" s="37"/>
      <c r="H195" s="37"/>
      <c r="I195" s="129"/>
      <c r="J195" s="37"/>
      <c r="K195" s="37"/>
      <c r="L195" s="41"/>
      <c r="M195" s="218"/>
      <c r="N195" s="77"/>
      <c r="O195" s="77"/>
      <c r="P195" s="77"/>
      <c r="Q195" s="77"/>
      <c r="R195" s="77"/>
      <c r="S195" s="77"/>
      <c r="T195" s="78"/>
      <c r="AT195" s="15" t="s">
        <v>127</v>
      </c>
      <c r="AU195" s="15" t="s">
        <v>78</v>
      </c>
    </row>
    <row r="196" s="11" customFormat="1">
      <c r="B196" s="219"/>
      <c r="C196" s="220"/>
      <c r="D196" s="216" t="s">
        <v>137</v>
      </c>
      <c r="E196" s="221" t="s">
        <v>1</v>
      </c>
      <c r="F196" s="222" t="s">
        <v>308</v>
      </c>
      <c r="G196" s="220"/>
      <c r="H196" s="223">
        <v>29.850000000000001</v>
      </c>
      <c r="I196" s="224"/>
      <c r="J196" s="220"/>
      <c r="K196" s="220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137</v>
      </c>
      <c r="AU196" s="229" t="s">
        <v>78</v>
      </c>
      <c r="AV196" s="11" t="s">
        <v>78</v>
      </c>
      <c r="AW196" s="11" t="s">
        <v>31</v>
      </c>
      <c r="AX196" s="11" t="s">
        <v>74</v>
      </c>
      <c r="AY196" s="229" t="s">
        <v>118</v>
      </c>
    </row>
    <row r="197" s="1" customFormat="1" ht="16.5" customHeight="1">
      <c r="B197" s="36"/>
      <c r="C197" s="203" t="s">
        <v>309</v>
      </c>
      <c r="D197" s="203" t="s">
        <v>120</v>
      </c>
      <c r="E197" s="204" t="s">
        <v>310</v>
      </c>
      <c r="F197" s="205" t="s">
        <v>311</v>
      </c>
      <c r="G197" s="206" t="s">
        <v>141</v>
      </c>
      <c r="H197" s="207">
        <v>53.729999999999997</v>
      </c>
      <c r="I197" s="208"/>
      <c r="J197" s="209">
        <f>ROUND(I197*H197,2)</f>
        <v>0</v>
      </c>
      <c r="K197" s="205" t="s">
        <v>135</v>
      </c>
      <c r="L197" s="210"/>
      <c r="M197" s="211" t="s">
        <v>1</v>
      </c>
      <c r="N197" s="212" t="s">
        <v>40</v>
      </c>
      <c r="O197" s="77"/>
      <c r="P197" s="213">
        <f>O197*H197</f>
        <v>0</v>
      </c>
      <c r="Q197" s="213">
        <v>1</v>
      </c>
      <c r="R197" s="213">
        <f>Q197*H197</f>
        <v>53.729999999999997</v>
      </c>
      <c r="S197" s="213">
        <v>0</v>
      </c>
      <c r="T197" s="214">
        <f>S197*H197</f>
        <v>0</v>
      </c>
      <c r="AR197" s="15" t="s">
        <v>124</v>
      </c>
      <c r="AT197" s="15" t="s">
        <v>120</v>
      </c>
      <c r="AU197" s="15" t="s">
        <v>78</v>
      </c>
      <c r="AY197" s="15" t="s">
        <v>118</v>
      </c>
      <c r="BE197" s="215">
        <f>IF(N197="základní",J197,0)</f>
        <v>0</v>
      </c>
      <c r="BF197" s="215">
        <f>IF(N197="snížená",J197,0)</f>
        <v>0</v>
      </c>
      <c r="BG197" s="215">
        <f>IF(N197="zákl. přenesená",J197,0)</f>
        <v>0</v>
      </c>
      <c r="BH197" s="215">
        <f>IF(N197="sníž. přenesená",J197,0)</f>
        <v>0</v>
      </c>
      <c r="BI197" s="215">
        <f>IF(N197="nulová",J197,0)</f>
        <v>0</v>
      </c>
      <c r="BJ197" s="15" t="s">
        <v>74</v>
      </c>
      <c r="BK197" s="215">
        <f>ROUND(I197*H197,2)</f>
        <v>0</v>
      </c>
      <c r="BL197" s="15" t="s">
        <v>125</v>
      </c>
      <c r="BM197" s="15" t="s">
        <v>312</v>
      </c>
    </row>
    <row r="198" s="1" customFormat="1">
      <c r="B198" s="36"/>
      <c r="C198" s="37"/>
      <c r="D198" s="216" t="s">
        <v>127</v>
      </c>
      <c r="E198" s="37"/>
      <c r="F198" s="217" t="s">
        <v>311</v>
      </c>
      <c r="G198" s="37"/>
      <c r="H198" s="37"/>
      <c r="I198" s="129"/>
      <c r="J198" s="37"/>
      <c r="K198" s="37"/>
      <c r="L198" s="41"/>
      <c r="M198" s="218"/>
      <c r="N198" s="77"/>
      <c r="O198" s="77"/>
      <c r="P198" s="77"/>
      <c r="Q198" s="77"/>
      <c r="R198" s="77"/>
      <c r="S198" s="77"/>
      <c r="T198" s="78"/>
      <c r="AT198" s="15" t="s">
        <v>127</v>
      </c>
      <c r="AU198" s="15" t="s">
        <v>78</v>
      </c>
    </row>
    <row r="199" s="11" customFormat="1">
      <c r="B199" s="219"/>
      <c r="C199" s="220"/>
      <c r="D199" s="216" t="s">
        <v>137</v>
      </c>
      <c r="E199" s="221" t="s">
        <v>1</v>
      </c>
      <c r="F199" s="222" t="s">
        <v>313</v>
      </c>
      <c r="G199" s="220"/>
      <c r="H199" s="223">
        <v>53.729999999999997</v>
      </c>
      <c r="I199" s="224"/>
      <c r="J199" s="220"/>
      <c r="K199" s="220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137</v>
      </c>
      <c r="AU199" s="229" t="s">
        <v>78</v>
      </c>
      <c r="AV199" s="11" t="s">
        <v>78</v>
      </c>
      <c r="AW199" s="11" t="s">
        <v>31</v>
      </c>
      <c r="AX199" s="11" t="s">
        <v>74</v>
      </c>
      <c r="AY199" s="229" t="s">
        <v>118</v>
      </c>
    </row>
    <row r="200" s="1" customFormat="1" ht="16.5" customHeight="1">
      <c r="B200" s="36"/>
      <c r="C200" s="203" t="s">
        <v>314</v>
      </c>
      <c r="D200" s="203" t="s">
        <v>120</v>
      </c>
      <c r="E200" s="204" t="s">
        <v>315</v>
      </c>
      <c r="F200" s="205" t="s">
        <v>316</v>
      </c>
      <c r="G200" s="206" t="s">
        <v>141</v>
      </c>
      <c r="H200" s="207">
        <v>42.984000000000002</v>
      </c>
      <c r="I200" s="208"/>
      <c r="J200" s="209">
        <f>ROUND(I200*H200,2)</f>
        <v>0</v>
      </c>
      <c r="K200" s="205" t="s">
        <v>135</v>
      </c>
      <c r="L200" s="210"/>
      <c r="M200" s="211" t="s">
        <v>1</v>
      </c>
      <c r="N200" s="212" t="s">
        <v>40</v>
      </c>
      <c r="O200" s="77"/>
      <c r="P200" s="213">
        <f>O200*H200</f>
        <v>0</v>
      </c>
      <c r="Q200" s="213">
        <v>1</v>
      </c>
      <c r="R200" s="213">
        <f>Q200*H200</f>
        <v>42.984000000000002</v>
      </c>
      <c r="S200" s="213">
        <v>0</v>
      </c>
      <c r="T200" s="214">
        <f>S200*H200</f>
        <v>0</v>
      </c>
      <c r="AR200" s="15" t="s">
        <v>124</v>
      </c>
      <c r="AT200" s="15" t="s">
        <v>120</v>
      </c>
      <c r="AU200" s="15" t="s">
        <v>78</v>
      </c>
      <c r="AY200" s="15" t="s">
        <v>118</v>
      </c>
      <c r="BE200" s="215">
        <f>IF(N200="základní",J200,0)</f>
        <v>0</v>
      </c>
      <c r="BF200" s="215">
        <f>IF(N200="snížená",J200,0)</f>
        <v>0</v>
      </c>
      <c r="BG200" s="215">
        <f>IF(N200="zákl. přenesená",J200,0)</f>
        <v>0</v>
      </c>
      <c r="BH200" s="215">
        <f>IF(N200="sníž. přenesená",J200,0)</f>
        <v>0</v>
      </c>
      <c r="BI200" s="215">
        <f>IF(N200="nulová",J200,0)</f>
        <v>0</v>
      </c>
      <c r="BJ200" s="15" t="s">
        <v>74</v>
      </c>
      <c r="BK200" s="215">
        <f>ROUND(I200*H200,2)</f>
        <v>0</v>
      </c>
      <c r="BL200" s="15" t="s">
        <v>125</v>
      </c>
      <c r="BM200" s="15" t="s">
        <v>317</v>
      </c>
    </row>
    <row r="201" s="1" customFormat="1">
      <c r="B201" s="36"/>
      <c r="C201" s="37"/>
      <c r="D201" s="216" t="s">
        <v>127</v>
      </c>
      <c r="E201" s="37"/>
      <c r="F201" s="217" t="s">
        <v>316</v>
      </c>
      <c r="G201" s="37"/>
      <c r="H201" s="37"/>
      <c r="I201" s="129"/>
      <c r="J201" s="37"/>
      <c r="K201" s="37"/>
      <c r="L201" s="41"/>
      <c r="M201" s="218"/>
      <c r="N201" s="77"/>
      <c r="O201" s="77"/>
      <c r="P201" s="77"/>
      <c r="Q201" s="77"/>
      <c r="R201" s="77"/>
      <c r="S201" s="77"/>
      <c r="T201" s="78"/>
      <c r="AT201" s="15" t="s">
        <v>127</v>
      </c>
      <c r="AU201" s="15" t="s">
        <v>78</v>
      </c>
    </row>
    <row r="202" s="11" customFormat="1">
      <c r="B202" s="219"/>
      <c r="C202" s="220"/>
      <c r="D202" s="216" t="s">
        <v>137</v>
      </c>
      <c r="E202" s="221" t="s">
        <v>1</v>
      </c>
      <c r="F202" s="222" t="s">
        <v>318</v>
      </c>
      <c r="G202" s="220"/>
      <c r="H202" s="223">
        <v>42.984000000000002</v>
      </c>
      <c r="I202" s="224"/>
      <c r="J202" s="220"/>
      <c r="K202" s="220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137</v>
      </c>
      <c r="AU202" s="229" t="s">
        <v>78</v>
      </c>
      <c r="AV202" s="11" t="s">
        <v>78</v>
      </c>
      <c r="AW202" s="11" t="s">
        <v>31</v>
      </c>
      <c r="AX202" s="11" t="s">
        <v>74</v>
      </c>
      <c r="AY202" s="229" t="s">
        <v>118</v>
      </c>
    </row>
    <row r="203" s="1" customFormat="1" ht="16.5" customHeight="1">
      <c r="B203" s="36"/>
      <c r="C203" s="230" t="s">
        <v>319</v>
      </c>
      <c r="D203" s="230" t="s">
        <v>157</v>
      </c>
      <c r="E203" s="231" t="s">
        <v>320</v>
      </c>
      <c r="F203" s="232" t="s">
        <v>321</v>
      </c>
      <c r="G203" s="233" t="s">
        <v>153</v>
      </c>
      <c r="H203" s="234">
        <v>208</v>
      </c>
      <c r="I203" s="235"/>
      <c r="J203" s="236">
        <f>ROUND(I203*H203,2)</f>
        <v>0</v>
      </c>
      <c r="K203" s="232" t="s">
        <v>135</v>
      </c>
      <c r="L203" s="41"/>
      <c r="M203" s="237" t="s">
        <v>1</v>
      </c>
      <c r="N203" s="238" t="s">
        <v>40</v>
      </c>
      <c r="O203" s="77"/>
      <c r="P203" s="213">
        <f>O203*H203</f>
        <v>0</v>
      </c>
      <c r="Q203" s="213">
        <v>0</v>
      </c>
      <c r="R203" s="213">
        <f>Q203*H203</f>
        <v>0</v>
      </c>
      <c r="S203" s="213">
        <v>0</v>
      </c>
      <c r="T203" s="214">
        <f>S203*H203</f>
        <v>0</v>
      </c>
      <c r="AR203" s="15" t="s">
        <v>125</v>
      </c>
      <c r="AT203" s="15" t="s">
        <v>157</v>
      </c>
      <c r="AU203" s="15" t="s">
        <v>78</v>
      </c>
      <c r="AY203" s="15" t="s">
        <v>118</v>
      </c>
      <c r="BE203" s="215">
        <f>IF(N203="základní",J203,0)</f>
        <v>0</v>
      </c>
      <c r="BF203" s="215">
        <f>IF(N203="snížená",J203,0)</f>
        <v>0</v>
      </c>
      <c r="BG203" s="215">
        <f>IF(N203="zákl. přenesená",J203,0)</f>
        <v>0</v>
      </c>
      <c r="BH203" s="215">
        <f>IF(N203="sníž. přenesená",J203,0)</f>
        <v>0</v>
      </c>
      <c r="BI203" s="215">
        <f>IF(N203="nulová",J203,0)</f>
        <v>0</v>
      </c>
      <c r="BJ203" s="15" t="s">
        <v>74</v>
      </c>
      <c r="BK203" s="215">
        <f>ROUND(I203*H203,2)</f>
        <v>0</v>
      </c>
      <c r="BL203" s="15" t="s">
        <v>125</v>
      </c>
      <c r="BM203" s="15" t="s">
        <v>322</v>
      </c>
    </row>
    <row r="204" s="1" customFormat="1">
      <c r="B204" s="36"/>
      <c r="C204" s="37"/>
      <c r="D204" s="216" t="s">
        <v>127</v>
      </c>
      <c r="E204" s="37"/>
      <c r="F204" s="217" t="s">
        <v>323</v>
      </c>
      <c r="G204" s="37"/>
      <c r="H204" s="37"/>
      <c r="I204" s="129"/>
      <c r="J204" s="37"/>
      <c r="K204" s="37"/>
      <c r="L204" s="41"/>
      <c r="M204" s="218"/>
      <c r="N204" s="77"/>
      <c r="O204" s="77"/>
      <c r="P204" s="77"/>
      <c r="Q204" s="77"/>
      <c r="R204" s="77"/>
      <c r="S204" s="77"/>
      <c r="T204" s="78"/>
      <c r="AT204" s="15" t="s">
        <v>127</v>
      </c>
      <c r="AU204" s="15" t="s">
        <v>78</v>
      </c>
    </row>
    <row r="205" s="11" customFormat="1">
      <c r="B205" s="219"/>
      <c r="C205" s="220"/>
      <c r="D205" s="216" t="s">
        <v>137</v>
      </c>
      <c r="E205" s="221" t="s">
        <v>1</v>
      </c>
      <c r="F205" s="222" t="s">
        <v>324</v>
      </c>
      <c r="G205" s="220"/>
      <c r="H205" s="223">
        <v>14.6</v>
      </c>
      <c r="I205" s="224"/>
      <c r="J205" s="220"/>
      <c r="K205" s="220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137</v>
      </c>
      <c r="AU205" s="229" t="s">
        <v>78</v>
      </c>
      <c r="AV205" s="11" t="s">
        <v>78</v>
      </c>
      <c r="AW205" s="11" t="s">
        <v>31</v>
      </c>
      <c r="AX205" s="11" t="s">
        <v>69</v>
      </c>
      <c r="AY205" s="229" t="s">
        <v>118</v>
      </c>
    </row>
    <row r="206" s="11" customFormat="1">
      <c r="B206" s="219"/>
      <c r="C206" s="220"/>
      <c r="D206" s="216" t="s">
        <v>137</v>
      </c>
      <c r="E206" s="221" t="s">
        <v>1</v>
      </c>
      <c r="F206" s="222" t="s">
        <v>325</v>
      </c>
      <c r="G206" s="220"/>
      <c r="H206" s="223">
        <v>54.799999999999997</v>
      </c>
      <c r="I206" s="224"/>
      <c r="J206" s="220"/>
      <c r="K206" s="220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137</v>
      </c>
      <c r="AU206" s="229" t="s">
        <v>78</v>
      </c>
      <c r="AV206" s="11" t="s">
        <v>78</v>
      </c>
      <c r="AW206" s="11" t="s">
        <v>31</v>
      </c>
      <c r="AX206" s="11" t="s">
        <v>69</v>
      </c>
      <c r="AY206" s="229" t="s">
        <v>118</v>
      </c>
    </row>
    <row r="207" s="11" customFormat="1">
      <c r="B207" s="219"/>
      <c r="C207" s="220"/>
      <c r="D207" s="216" t="s">
        <v>137</v>
      </c>
      <c r="E207" s="221" t="s">
        <v>1</v>
      </c>
      <c r="F207" s="222" t="s">
        <v>326</v>
      </c>
      <c r="G207" s="220"/>
      <c r="H207" s="223">
        <v>78.099999999999994</v>
      </c>
      <c r="I207" s="224"/>
      <c r="J207" s="220"/>
      <c r="K207" s="220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137</v>
      </c>
      <c r="AU207" s="229" t="s">
        <v>78</v>
      </c>
      <c r="AV207" s="11" t="s">
        <v>78</v>
      </c>
      <c r="AW207" s="11" t="s">
        <v>31</v>
      </c>
      <c r="AX207" s="11" t="s">
        <v>69</v>
      </c>
      <c r="AY207" s="229" t="s">
        <v>118</v>
      </c>
    </row>
    <row r="208" s="11" customFormat="1">
      <c r="B208" s="219"/>
      <c r="C208" s="220"/>
      <c r="D208" s="216" t="s">
        <v>137</v>
      </c>
      <c r="E208" s="221" t="s">
        <v>1</v>
      </c>
      <c r="F208" s="222" t="s">
        <v>327</v>
      </c>
      <c r="G208" s="220"/>
      <c r="H208" s="223">
        <v>60.5</v>
      </c>
      <c r="I208" s="224"/>
      <c r="J208" s="220"/>
      <c r="K208" s="220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137</v>
      </c>
      <c r="AU208" s="229" t="s">
        <v>78</v>
      </c>
      <c r="AV208" s="11" t="s">
        <v>78</v>
      </c>
      <c r="AW208" s="11" t="s">
        <v>31</v>
      </c>
      <c r="AX208" s="11" t="s">
        <v>69</v>
      </c>
      <c r="AY208" s="229" t="s">
        <v>118</v>
      </c>
    </row>
    <row r="209" s="12" customFormat="1">
      <c r="B209" s="239"/>
      <c r="C209" s="240"/>
      <c r="D209" s="216" t="s">
        <v>137</v>
      </c>
      <c r="E209" s="241" t="s">
        <v>1</v>
      </c>
      <c r="F209" s="242" t="s">
        <v>174</v>
      </c>
      <c r="G209" s="240"/>
      <c r="H209" s="243">
        <v>208</v>
      </c>
      <c r="I209" s="244"/>
      <c r="J209" s="240"/>
      <c r="K209" s="240"/>
      <c r="L209" s="245"/>
      <c r="M209" s="246"/>
      <c r="N209" s="247"/>
      <c r="O209" s="247"/>
      <c r="P209" s="247"/>
      <c r="Q209" s="247"/>
      <c r="R209" s="247"/>
      <c r="S209" s="247"/>
      <c r="T209" s="248"/>
      <c r="AT209" s="249" t="s">
        <v>137</v>
      </c>
      <c r="AU209" s="249" t="s">
        <v>78</v>
      </c>
      <c r="AV209" s="12" t="s">
        <v>125</v>
      </c>
      <c r="AW209" s="12" t="s">
        <v>31</v>
      </c>
      <c r="AX209" s="12" t="s">
        <v>74</v>
      </c>
      <c r="AY209" s="249" t="s">
        <v>118</v>
      </c>
    </row>
    <row r="210" s="1" customFormat="1" ht="16.5" customHeight="1">
      <c r="B210" s="36"/>
      <c r="C210" s="230" t="s">
        <v>328</v>
      </c>
      <c r="D210" s="230" t="s">
        <v>157</v>
      </c>
      <c r="E210" s="231" t="s">
        <v>329</v>
      </c>
      <c r="F210" s="232" t="s">
        <v>330</v>
      </c>
      <c r="G210" s="233" t="s">
        <v>153</v>
      </c>
      <c r="H210" s="234">
        <v>135</v>
      </c>
      <c r="I210" s="235"/>
      <c r="J210" s="236">
        <f>ROUND(I210*H210,2)</f>
        <v>0</v>
      </c>
      <c r="K210" s="232" t="s">
        <v>135</v>
      </c>
      <c r="L210" s="41"/>
      <c r="M210" s="237" t="s">
        <v>1</v>
      </c>
      <c r="N210" s="238" t="s">
        <v>40</v>
      </c>
      <c r="O210" s="77"/>
      <c r="P210" s="213">
        <f>O210*H210</f>
        <v>0</v>
      </c>
      <c r="Q210" s="213">
        <v>0</v>
      </c>
      <c r="R210" s="213">
        <f>Q210*H210</f>
        <v>0</v>
      </c>
      <c r="S210" s="213">
        <v>0</v>
      </c>
      <c r="T210" s="214">
        <f>S210*H210</f>
        <v>0</v>
      </c>
      <c r="AR210" s="15" t="s">
        <v>125</v>
      </c>
      <c r="AT210" s="15" t="s">
        <v>157</v>
      </c>
      <c r="AU210" s="15" t="s">
        <v>78</v>
      </c>
      <c r="AY210" s="15" t="s">
        <v>118</v>
      </c>
      <c r="BE210" s="215">
        <f>IF(N210="základní",J210,0)</f>
        <v>0</v>
      </c>
      <c r="BF210" s="215">
        <f>IF(N210="snížená",J210,0)</f>
        <v>0</v>
      </c>
      <c r="BG210" s="215">
        <f>IF(N210="zákl. přenesená",J210,0)</f>
        <v>0</v>
      </c>
      <c r="BH210" s="215">
        <f>IF(N210="sníž. přenesená",J210,0)</f>
        <v>0</v>
      </c>
      <c r="BI210" s="215">
        <f>IF(N210="nulová",J210,0)</f>
        <v>0</v>
      </c>
      <c r="BJ210" s="15" t="s">
        <v>74</v>
      </c>
      <c r="BK210" s="215">
        <f>ROUND(I210*H210,2)</f>
        <v>0</v>
      </c>
      <c r="BL210" s="15" t="s">
        <v>125</v>
      </c>
      <c r="BM210" s="15" t="s">
        <v>331</v>
      </c>
    </row>
    <row r="211" s="1" customFormat="1">
      <c r="B211" s="36"/>
      <c r="C211" s="37"/>
      <c r="D211" s="216" t="s">
        <v>127</v>
      </c>
      <c r="E211" s="37"/>
      <c r="F211" s="217" t="s">
        <v>332</v>
      </c>
      <c r="G211" s="37"/>
      <c r="H211" s="37"/>
      <c r="I211" s="129"/>
      <c r="J211" s="37"/>
      <c r="K211" s="37"/>
      <c r="L211" s="41"/>
      <c r="M211" s="218"/>
      <c r="N211" s="77"/>
      <c r="O211" s="77"/>
      <c r="P211" s="77"/>
      <c r="Q211" s="77"/>
      <c r="R211" s="77"/>
      <c r="S211" s="77"/>
      <c r="T211" s="78"/>
      <c r="AT211" s="15" t="s">
        <v>127</v>
      </c>
      <c r="AU211" s="15" t="s">
        <v>78</v>
      </c>
    </row>
    <row r="212" s="1" customFormat="1" ht="16.5" customHeight="1">
      <c r="B212" s="36"/>
      <c r="C212" s="230" t="s">
        <v>333</v>
      </c>
      <c r="D212" s="230" t="s">
        <v>157</v>
      </c>
      <c r="E212" s="231" t="s">
        <v>334</v>
      </c>
      <c r="F212" s="232" t="s">
        <v>335</v>
      </c>
      <c r="G212" s="233" t="s">
        <v>153</v>
      </c>
      <c r="H212" s="234">
        <v>135</v>
      </c>
      <c r="I212" s="235"/>
      <c r="J212" s="236">
        <f>ROUND(I212*H212,2)</f>
        <v>0</v>
      </c>
      <c r="K212" s="232" t="s">
        <v>135</v>
      </c>
      <c r="L212" s="41"/>
      <c r="M212" s="237" t="s">
        <v>1</v>
      </c>
      <c r="N212" s="238" t="s">
        <v>40</v>
      </c>
      <c r="O212" s="77"/>
      <c r="P212" s="213">
        <f>O212*H212</f>
        <v>0</v>
      </c>
      <c r="Q212" s="213">
        <v>0</v>
      </c>
      <c r="R212" s="213">
        <f>Q212*H212</f>
        <v>0</v>
      </c>
      <c r="S212" s="213">
        <v>0</v>
      </c>
      <c r="T212" s="214">
        <f>S212*H212</f>
        <v>0</v>
      </c>
      <c r="AR212" s="15" t="s">
        <v>125</v>
      </c>
      <c r="AT212" s="15" t="s">
        <v>157</v>
      </c>
      <c r="AU212" s="15" t="s">
        <v>78</v>
      </c>
      <c r="AY212" s="15" t="s">
        <v>118</v>
      </c>
      <c r="BE212" s="215">
        <f>IF(N212="základní",J212,0)</f>
        <v>0</v>
      </c>
      <c r="BF212" s="215">
        <f>IF(N212="snížená",J212,0)</f>
        <v>0</v>
      </c>
      <c r="BG212" s="215">
        <f>IF(N212="zákl. přenesená",J212,0)</f>
        <v>0</v>
      </c>
      <c r="BH212" s="215">
        <f>IF(N212="sníž. přenesená",J212,0)</f>
        <v>0</v>
      </c>
      <c r="BI212" s="215">
        <f>IF(N212="nulová",J212,0)</f>
        <v>0</v>
      </c>
      <c r="BJ212" s="15" t="s">
        <v>74</v>
      </c>
      <c r="BK212" s="215">
        <f>ROUND(I212*H212,2)</f>
        <v>0</v>
      </c>
      <c r="BL212" s="15" t="s">
        <v>125</v>
      </c>
      <c r="BM212" s="15" t="s">
        <v>336</v>
      </c>
    </row>
    <row r="213" s="1" customFormat="1">
      <c r="B213" s="36"/>
      <c r="C213" s="37"/>
      <c r="D213" s="216" t="s">
        <v>127</v>
      </c>
      <c r="E213" s="37"/>
      <c r="F213" s="217" t="s">
        <v>337</v>
      </c>
      <c r="G213" s="37"/>
      <c r="H213" s="37"/>
      <c r="I213" s="129"/>
      <c r="J213" s="37"/>
      <c r="K213" s="37"/>
      <c r="L213" s="41"/>
      <c r="M213" s="218"/>
      <c r="N213" s="77"/>
      <c r="O213" s="77"/>
      <c r="P213" s="77"/>
      <c r="Q213" s="77"/>
      <c r="R213" s="77"/>
      <c r="S213" s="77"/>
      <c r="T213" s="78"/>
      <c r="AT213" s="15" t="s">
        <v>127</v>
      </c>
      <c r="AU213" s="15" t="s">
        <v>78</v>
      </c>
    </row>
    <row r="214" s="11" customFormat="1">
      <c r="B214" s="219"/>
      <c r="C214" s="220"/>
      <c r="D214" s="216" t="s">
        <v>137</v>
      </c>
      <c r="E214" s="221" t="s">
        <v>1</v>
      </c>
      <c r="F214" s="222" t="s">
        <v>338</v>
      </c>
      <c r="G214" s="220"/>
      <c r="H214" s="223">
        <v>135</v>
      </c>
      <c r="I214" s="224"/>
      <c r="J214" s="220"/>
      <c r="K214" s="220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137</v>
      </c>
      <c r="AU214" s="229" t="s">
        <v>78</v>
      </c>
      <c r="AV214" s="11" t="s">
        <v>78</v>
      </c>
      <c r="AW214" s="11" t="s">
        <v>31</v>
      </c>
      <c r="AX214" s="11" t="s">
        <v>74</v>
      </c>
      <c r="AY214" s="229" t="s">
        <v>118</v>
      </c>
    </row>
    <row r="215" s="1" customFormat="1" ht="16.5" customHeight="1">
      <c r="B215" s="36"/>
      <c r="C215" s="230" t="s">
        <v>339</v>
      </c>
      <c r="D215" s="230" t="s">
        <v>157</v>
      </c>
      <c r="E215" s="231" t="s">
        <v>340</v>
      </c>
      <c r="F215" s="232" t="s">
        <v>341</v>
      </c>
      <c r="G215" s="233" t="s">
        <v>153</v>
      </c>
      <c r="H215" s="234">
        <v>135</v>
      </c>
      <c r="I215" s="235"/>
      <c r="J215" s="236">
        <f>ROUND(I215*H215,2)</f>
        <v>0</v>
      </c>
      <c r="K215" s="232" t="s">
        <v>135</v>
      </c>
      <c r="L215" s="41"/>
      <c r="M215" s="237" t="s">
        <v>1</v>
      </c>
      <c r="N215" s="238" t="s">
        <v>40</v>
      </c>
      <c r="O215" s="77"/>
      <c r="P215" s="213">
        <f>O215*H215</f>
        <v>0</v>
      </c>
      <c r="Q215" s="213">
        <v>0</v>
      </c>
      <c r="R215" s="213">
        <f>Q215*H215</f>
        <v>0</v>
      </c>
      <c r="S215" s="213">
        <v>0</v>
      </c>
      <c r="T215" s="214">
        <f>S215*H215</f>
        <v>0</v>
      </c>
      <c r="AR215" s="15" t="s">
        <v>125</v>
      </c>
      <c r="AT215" s="15" t="s">
        <v>157</v>
      </c>
      <c r="AU215" s="15" t="s">
        <v>78</v>
      </c>
      <c r="AY215" s="15" t="s">
        <v>118</v>
      </c>
      <c r="BE215" s="215">
        <f>IF(N215="základní",J215,0)</f>
        <v>0</v>
      </c>
      <c r="BF215" s="215">
        <f>IF(N215="snížená",J215,0)</f>
        <v>0</v>
      </c>
      <c r="BG215" s="215">
        <f>IF(N215="zákl. přenesená",J215,0)</f>
        <v>0</v>
      </c>
      <c r="BH215" s="215">
        <f>IF(N215="sníž. přenesená",J215,0)</f>
        <v>0</v>
      </c>
      <c r="BI215" s="215">
        <f>IF(N215="nulová",J215,0)</f>
        <v>0</v>
      </c>
      <c r="BJ215" s="15" t="s">
        <v>74</v>
      </c>
      <c r="BK215" s="215">
        <f>ROUND(I215*H215,2)</f>
        <v>0</v>
      </c>
      <c r="BL215" s="15" t="s">
        <v>125</v>
      </c>
      <c r="BM215" s="15" t="s">
        <v>342</v>
      </c>
    </row>
    <row r="216" s="1" customFormat="1">
      <c r="B216" s="36"/>
      <c r="C216" s="37"/>
      <c r="D216" s="216" t="s">
        <v>127</v>
      </c>
      <c r="E216" s="37"/>
      <c r="F216" s="217" t="s">
        <v>343</v>
      </c>
      <c r="G216" s="37"/>
      <c r="H216" s="37"/>
      <c r="I216" s="129"/>
      <c r="J216" s="37"/>
      <c r="K216" s="37"/>
      <c r="L216" s="41"/>
      <c r="M216" s="218"/>
      <c r="N216" s="77"/>
      <c r="O216" s="77"/>
      <c r="P216" s="77"/>
      <c r="Q216" s="77"/>
      <c r="R216" s="77"/>
      <c r="S216" s="77"/>
      <c r="T216" s="78"/>
      <c r="AT216" s="15" t="s">
        <v>127</v>
      </c>
      <c r="AU216" s="15" t="s">
        <v>78</v>
      </c>
    </row>
    <row r="217" s="1" customFormat="1" ht="16.5" customHeight="1">
      <c r="B217" s="36"/>
      <c r="C217" s="203" t="s">
        <v>344</v>
      </c>
      <c r="D217" s="203" t="s">
        <v>120</v>
      </c>
      <c r="E217" s="204" t="s">
        <v>345</v>
      </c>
      <c r="F217" s="205" t="s">
        <v>346</v>
      </c>
      <c r="G217" s="206" t="s">
        <v>347</v>
      </c>
      <c r="H217" s="207">
        <v>2.0249999999999999</v>
      </c>
      <c r="I217" s="208"/>
      <c r="J217" s="209">
        <f>ROUND(I217*H217,2)</f>
        <v>0</v>
      </c>
      <c r="K217" s="205" t="s">
        <v>135</v>
      </c>
      <c r="L217" s="210"/>
      <c r="M217" s="211" t="s">
        <v>1</v>
      </c>
      <c r="N217" s="212" t="s">
        <v>40</v>
      </c>
      <c r="O217" s="77"/>
      <c r="P217" s="213">
        <f>O217*H217</f>
        <v>0</v>
      </c>
      <c r="Q217" s="213">
        <v>0.001</v>
      </c>
      <c r="R217" s="213">
        <f>Q217*H217</f>
        <v>0.0020249999999999999</v>
      </c>
      <c r="S217" s="213">
        <v>0</v>
      </c>
      <c r="T217" s="214">
        <f>S217*H217</f>
        <v>0</v>
      </c>
      <c r="AR217" s="15" t="s">
        <v>124</v>
      </c>
      <c r="AT217" s="15" t="s">
        <v>120</v>
      </c>
      <c r="AU217" s="15" t="s">
        <v>78</v>
      </c>
      <c r="AY217" s="15" t="s">
        <v>118</v>
      </c>
      <c r="BE217" s="215">
        <f>IF(N217="základní",J217,0)</f>
        <v>0</v>
      </c>
      <c r="BF217" s="215">
        <f>IF(N217="snížená",J217,0)</f>
        <v>0</v>
      </c>
      <c r="BG217" s="215">
        <f>IF(N217="zákl. přenesená",J217,0)</f>
        <v>0</v>
      </c>
      <c r="BH217" s="215">
        <f>IF(N217="sníž. přenesená",J217,0)</f>
        <v>0</v>
      </c>
      <c r="BI217" s="215">
        <f>IF(N217="nulová",J217,0)</f>
        <v>0</v>
      </c>
      <c r="BJ217" s="15" t="s">
        <v>74</v>
      </c>
      <c r="BK217" s="215">
        <f>ROUND(I217*H217,2)</f>
        <v>0</v>
      </c>
      <c r="BL217" s="15" t="s">
        <v>125</v>
      </c>
      <c r="BM217" s="15" t="s">
        <v>348</v>
      </c>
    </row>
    <row r="218" s="1" customFormat="1">
      <c r="B218" s="36"/>
      <c r="C218" s="37"/>
      <c r="D218" s="216" t="s">
        <v>127</v>
      </c>
      <c r="E218" s="37"/>
      <c r="F218" s="217" t="s">
        <v>346</v>
      </c>
      <c r="G218" s="37"/>
      <c r="H218" s="37"/>
      <c r="I218" s="129"/>
      <c r="J218" s="37"/>
      <c r="K218" s="37"/>
      <c r="L218" s="41"/>
      <c r="M218" s="218"/>
      <c r="N218" s="77"/>
      <c r="O218" s="77"/>
      <c r="P218" s="77"/>
      <c r="Q218" s="77"/>
      <c r="R218" s="77"/>
      <c r="S218" s="77"/>
      <c r="T218" s="78"/>
      <c r="AT218" s="15" t="s">
        <v>127</v>
      </c>
      <c r="AU218" s="15" t="s">
        <v>78</v>
      </c>
    </row>
    <row r="219" s="11" customFormat="1">
      <c r="B219" s="219"/>
      <c r="C219" s="220"/>
      <c r="D219" s="216" t="s">
        <v>137</v>
      </c>
      <c r="E219" s="221" t="s">
        <v>1</v>
      </c>
      <c r="F219" s="222" t="s">
        <v>349</v>
      </c>
      <c r="G219" s="220"/>
      <c r="H219" s="223">
        <v>2.0249999999999999</v>
      </c>
      <c r="I219" s="224"/>
      <c r="J219" s="220"/>
      <c r="K219" s="220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137</v>
      </c>
      <c r="AU219" s="229" t="s">
        <v>78</v>
      </c>
      <c r="AV219" s="11" t="s">
        <v>78</v>
      </c>
      <c r="AW219" s="11" t="s">
        <v>31</v>
      </c>
      <c r="AX219" s="11" t="s">
        <v>74</v>
      </c>
      <c r="AY219" s="229" t="s">
        <v>118</v>
      </c>
    </row>
    <row r="220" s="1" customFormat="1" ht="16.5" customHeight="1">
      <c r="B220" s="36"/>
      <c r="C220" s="203" t="s">
        <v>350</v>
      </c>
      <c r="D220" s="203" t="s">
        <v>120</v>
      </c>
      <c r="E220" s="204" t="s">
        <v>351</v>
      </c>
      <c r="F220" s="205" t="s">
        <v>352</v>
      </c>
      <c r="G220" s="206" t="s">
        <v>147</v>
      </c>
      <c r="H220" s="207">
        <v>9.75</v>
      </c>
      <c r="I220" s="208"/>
      <c r="J220" s="209">
        <f>ROUND(I220*H220,2)</f>
        <v>0</v>
      </c>
      <c r="K220" s="205" t="s">
        <v>135</v>
      </c>
      <c r="L220" s="210"/>
      <c r="M220" s="211" t="s">
        <v>1</v>
      </c>
      <c r="N220" s="212" t="s">
        <v>40</v>
      </c>
      <c r="O220" s="77"/>
      <c r="P220" s="213">
        <f>O220*H220</f>
        <v>0</v>
      </c>
      <c r="Q220" s="213">
        <v>1</v>
      </c>
      <c r="R220" s="213">
        <f>Q220*H220</f>
        <v>9.75</v>
      </c>
      <c r="S220" s="213">
        <v>0</v>
      </c>
      <c r="T220" s="214">
        <f>S220*H220</f>
        <v>0</v>
      </c>
      <c r="AR220" s="15" t="s">
        <v>124</v>
      </c>
      <c r="AT220" s="15" t="s">
        <v>120</v>
      </c>
      <c r="AU220" s="15" t="s">
        <v>78</v>
      </c>
      <c r="AY220" s="15" t="s">
        <v>118</v>
      </c>
      <c r="BE220" s="215">
        <f>IF(N220="základní",J220,0)</f>
        <v>0</v>
      </c>
      <c r="BF220" s="215">
        <f>IF(N220="snížená",J220,0)</f>
        <v>0</v>
      </c>
      <c r="BG220" s="215">
        <f>IF(N220="zákl. přenesená",J220,0)</f>
        <v>0</v>
      </c>
      <c r="BH220" s="215">
        <f>IF(N220="sníž. přenesená",J220,0)</f>
        <v>0</v>
      </c>
      <c r="BI220" s="215">
        <f>IF(N220="nulová",J220,0)</f>
        <v>0</v>
      </c>
      <c r="BJ220" s="15" t="s">
        <v>74</v>
      </c>
      <c r="BK220" s="215">
        <f>ROUND(I220*H220,2)</f>
        <v>0</v>
      </c>
      <c r="BL220" s="15" t="s">
        <v>125</v>
      </c>
      <c r="BM220" s="15" t="s">
        <v>353</v>
      </c>
    </row>
    <row r="221" s="1" customFormat="1">
      <c r="B221" s="36"/>
      <c r="C221" s="37"/>
      <c r="D221" s="216" t="s">
        <v>127</v>
      </c>
      <c r="E221" s="37"/>
      <c r="F221" s="217" t="s">
        <v>352</v>
      </c>
      <c r="G221" s="37"/>
      <c r="H221" s="37"/>
      <c r="I221" s="129"/>
      <c r="J221" s="37"/>
      <c r="K221" s="37"/>
      <c r="L221" s="41"/>
      <c r="M221" s="218"/>
      <c r="N221" s="77"/>
      <c r="O221" s="77"/>
      <c r="P221" s="77"/>
      <c r="Q221" s="77"/>
      <c r="R221" s="77"/>
      <c r="S221" s="77"/>
      <c r="T221" s="78"/>
      <c r="AT221" s="15" t="s">
        <v>127</v>
      </c>
      <c r="AU221" s="15" t="s">
        <v>78</v>
      </c>
    </row>
    <row r="222" s="11" customFormat="1">
      <c r="B222" s="219"/>
      <c r="C222" s="220"/>
      <c r="D222" s="216" t="s">
        <v>137</v>
      </c>
      <c r="E222" s="221" t="s">
        <v>1</v>
      </c>
      <c r="F222" s="222" t="s">
        <v>354</v>
      </c>
      <c r="G222" s="220"/>
      <c r="H222" s="223">
        <v>3</v>
      </c>
      <c r="I222" s="224"/>
      <c r="J222" s="220"/>
      <c r="K222" s="220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137</v>
      </c>
      <c r="AU222" s="229" t="s">
        <v>78</v>
      </c>
      <c r="AV222" s="11" t="s">
        <v>78</v>
      </c>
      <c r="AW222" s="11" t="s">
        <v>31</v>
      </c>
      <c r="AX222" s="11" t="s">
        <v>69</v>
      </c>
      <c r="AY222" s="229" t="s">
        <v>118</v>
      </c>
    </row>
    <row r="223" s="11" customFormat="1">
      <c r="B223" s="219"/>
      <c r="C223" s="220"/>
      <c r="D223" s="216" t="s">
        <v>137</v>
      </c>
      <c r="E223" s="221" t="s">
        <v>1</v>
      </c>
      <c r="F223" s="222" t="s">
        <v>355</v>
      </c>
      <c r="G223" s="220"/>
      <c r="H223" s="223">
        <v>6.75</v>
      </c>
      <c r="I223" s="224"/>
      <c r="J223" s="220"/>
      <c r="K223" s="220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137</v>
      </c>
      <c r="AU223" s="229" t="s">
        <v>78</v>
      </c>
      <c r="AV223" s="11" t="s">
        <v>78</v>
      </c>
      <c r="AW223" s="11" t="s">
        <v>31</v>
      </c>
      <c r="AX223" s="11" t="s">
        <v>69</v>
      </c>
      <c r="AY223" s="229" t="s">
        <v>118</v>
      </c>
    </row>
    <row r="224" s="12" customFormat="1">
      <c r="B224" s="239"/>
      <c r="C224" s="240"/>
      <c r="D224" s="216" t="s">
        <v>137</v>
      </c>
      <c r="E224" s="241" t="s">
        <v>1</v>
      </c>
      <c r="F224" s="242" t="s">
        <v>174</v>
      </c>
      <c r="G224" s="240"/>
      <c r="H224" s="243">
        <v>9.75</v>
      </c>
      <c r="I224" s="244"/>
      <c r="J224" s="240"/>
      <c r="K224" s="240"/>
      <c r="L224" s="245"/>
      <c r="M224" s="246"/>
      <c r="N224" s="247"/>
      <c r="O224" s="247"/>
      <c r="P224" s="247"/>
      <c r="Q224" s="247"/>
      <c r="R224" s="247"/>
      <c r="S224" s="247"/>
      <c r="T224" s="248"/>
      <c r="AT224" s="249" t="s">
        <v>137</v>
      </c>
      <c r="AU224" s="249" t="s">
        <v>78</v>
      </c>
      <c r="AV224" s="12" t="s">
        <v>125</v>
      </c>
      <c r="AW224" s="12" t="s">
        <v>31</v>
      </c>
      <c r="AX224" s="12" t="s">
        <v>74</v>
      </c>
      <c r="AY224" s="249" t="s">
        <v>118</v>
      </c>
    </row>
    <row r="225" s="1" customFormat="1" ht="16.5" customHeight="1">
      <c r="B225" s="36"/>
      <c r="C225" s="230" t="s">
        <v>356</v>
      </c>
      <c r="D225" s="230" t="s">
        <v>157</v>
      </c>
      <c r="E225" s="231" t="s">
        <v>357</v>
      </c>
      <c r="F225" s="232" t="s">
        <v>358</v>
      </c>
      <c r="G225" s="233" t="s">
        <v>123</v>
      </c>
      <c r="H225" s="234">
        <v>2</v>
      </c>
      <c r="I225" s="235"/>
      <c r="J225" s="236">
        <f>ROUND(I225*H225,2)</f>
        <v>0</v>
      </c>
      <c r="K225" s="232" t="s">
        <v>135</v>
      </c>
      <c r="L225" s="41"/>
      <c r="M225" s="237" t="s">
        <v>1</v>
      </c>
      <c r="N225" s="238" t="s">
        <v>40</v>
      </c>
      <c r="O225" s="77"/>
      <c r="P225" s="213">
        <f>O225*H225</f>
        <v>0</v>
      </c>
      <c r="Q225" s="213">
        <v>0</v>
      </c>
      <c r="R225" s="213">
        <f>Q225*H225</f>
        <v>0</v>
      </c>
      <c r="S225" s="213">
        <v>0</v>
      </c>
      <c r="T225" s="214">
        <f>S225*H225</f>
        <v>0</v>
      </c>
      <c r="AR225" s="15" t="s">
        <v>125</v>
      </c>
      <c r="AT225" s="15" t="s">
        <v>157</v>
      </c>
      <c r="AU225" s="15" t="s">
        <v>78</v>
      </c>
      <c r="AY225" s="15" t="s">
        <v>118</v>
      </c>
      <c r="BE225" s="215">
        <f>IF(N225="základní",J225,0)</f>
        <v>0</v>
      </c>
      <c r="BF225" s="215">
        <f>IF(N225="snížená",J225,0)</f>
        <v>0</v>
      </c>
      <c r="BG225" s="215">
        <f>IF(N225="zákl. přenesená",J225,0)</f>
        <v>0</v>
      </c>
      <c r="BH225" s="215">
        <f>IF(N225="sníž. přenesená",J225,0)</f>
        <v>0</v>
      </c>
      <c r="BI225" s="215">
        <f>IF(N225="nulová",J225,0)</f>
        <v>0</v>
      </c>
      <c r="BJ225" s="15" t="s">
        <v>74</v>
      </c>
      <c r="BK225" s="215">
        <f>ROUND(I225*H225,2)</f>
        <v>0</v>
      </c>
      <c r="BL225" s="15" t="s">
        <v>125</v>
      </c>
      <c r="BM225" s="15" t="s">
        <v>359</v>
      </c>
    </row>
    <row r="226" s="1" customFormat="1">
      <c r="B226" s="36"/>
      <c r="C226" s="37"/>
      <c r="D226" s="216" t="s">
        <v>127</v>
      </c>
      <c r="E226" s="37"/>
      <c r="F226" s="217" t="s">
        <v>360</v>
      </c>
      <c r="G226" s="37"/>
      <c r="H226" s="37"/>
      <c r="I226" s="129"/>
      <c r="J226" s="37"/>
      <c r="K226" s="37"/>
      <c r="L226" s="41"/>
      <c r="M226" s="218"/>
      <c r="N226" s="77"/>
      <c r="O226" s="77"/>
      <c r="P226" s="77"/>
      <c r="Q226" s="77"/>
      <c r="R226" s="77"/>
      <c r="S226" s="77"/>
      <c r="T226" s="78"/>
      <c r="AT226" s="15" t="s">
        <v>127</v>
      </c>
      <c r="AU226" s="15" t="s">
        <v>78</v>
      </c>
    </row>
    <row r="227" s="1" customFormat="1">
      <c r="B227" s="36"/>
      <c r="C227" s="37"/>
      <c r="D227" s="216" t="s">
        <v>361</v>
      </c>
      <c r="E227" s="37"/>
      <c r="F227" s="250" t="s">
        <v>362</v>
      </c>
      <c r="G227" s="37"/>
      <c r="H227" s="37"/>
      <c r="I227" s="129"/>
      <c r="J227" s="37"/>
      <c r="K227" s="37"/>
      <c r="L227" s="41"/>
      <c r="M227" s="218"/>
      <c r="N227" s="77"/>
      <c r="O227" s="77"/>
      <c r="P227" s="77"/>
      <c r="Q227" s="77"/>
      <c r="R227" s="77"/>
      <c r="S227" s="77"/>
      <c r="T227" s="78"/>
      <c r="AT227" s="15" t="s">
        <v>361</v>
      </c>
      <c r="AU227" s="15" t="s">
        <v>78</v>
      </c>
    </row>
    <row r="228" s="10" customFormat="1" ht="22.8" customHeight="1">
      <c r="B228" s="187"/>
      <c r="C228" s="188"/>
      <c r="D228" s="189" t="s">
        <v>68</v>
      </c>
      <c r="E228" s="201" t="s">
        <v>78</v>
      </c>
      <c r="F228" s="201" t="s">
        <v>363</v>
      </c>
      <c r="G228" s="188"/>
      <c r="H228" s="188"/>
      <c r="I228" s="191"/>
      <c r="J228" s="202">
        <f>BK228</f>
        <v>0</v>
      </c>
      <c r="K228" s="188"/>
      <c r="L228" s="193"/>
      <c r="M228" s="194"/>
      <c r="N228" s="195"/>
      <c r="O228" s="195"/>
      <c r="P228" s="196">
        <f>SUM(P229:P237)</f>
        <v>0</v>
      </c>
      <c r="Q228" s="195"/>
      <c r="R228" s="196">
        <f>SUM(R229:R237)</f>
        <v>30.849263839999999</v>
      </c>
      <c r="S228" s="195"/>
      <c r="T228" s="197">
        <f>SUM(T229:T237)</f>
        <v>0</v>
      </c>
      <c r="AR228" s="198" t="s">
        <v>74</v>
      </c>
      <c r="AT228" s="199" t="s">
        <v>68</v>
      </c>
      <c r="AU228" s="199" t="s">
        <v>74</v>
      </c>
      <c r="AY228" s="198" t="s">
        <v>118</v>
      </c>
      <c r="BK228" s="200">
        <f>SUM(BK229:BK237)</f>
        <v>0</v>
      </c>
    </row>
    <row r="229" s="1" customFormat="1" ht="16.5" customHeight="1">
      <c r="B229" s="36"/>
      <c r="C229" s="230" t="s">
        <v>364</v>
      </c>
      <c r="D229" s="230" t="s">
        <v>157</v>
      </c>
      <c r="E229" s="231" t="s">
        <v>365</v>
      </c>
      <c r="F229" s="232" t="s">
        <v>366</v>
      </c>
      <c r="G229" s="233" t="s">
        <v>197</v>
      </c>
      <c r="H229" s="234">
        <v>104.8</v>
      </c>
      <c r="I229" s="235"/>
      <c r="J229" s="236">
        <f>ROUND(I229*H229,2)</f>
        <v>0</v>
      </c>
      <c r="K229" s="232" t="s">
        <v>135</v>
      </c>
      <c r="L229" s="41"/>
      <c r="M229" s="237" t="s">
        <v>1</v>
      </c>
      <c r="N229" s="238" t="s">
        <v>40</v>
      </c>
      <c r="O229" s="77"/>
      <c r="P229" s="213">
        <f>O229*H229</f>
        <v>0</v>
      </c>
      <c r="Q229" s="213">
        <v>0.22656999999999999</v>
      </c>
      <c r="R229" s="213">
        <f>Q229*H229</f>
        <v>23.744536</v>
      </c>
      <c r="S229" s="213">
        <v>0</v>
      </c>
      <c r="T229" s="214">
        <f>S229*H229</f>
        <v>0</v>
      </c>
      <c r="AR229" s="15" t="s">
        <v>125</v>
      </c>
      <c r="AT229" s="15" t="s">
        <v>157</v>
      </c>
      <c r="AU229" s="15" t="s">
        <v>78</v>
      </c>
      <c r="AY229" s="15" t="s">
        <v>118</v>
      </c>
      <c r="BE229" s="215">
        <f>IF(N229="základní",J229,0)</f>
        <v>0</v>
      </c>
      <c r="BF229" s="215">
        <f>IF(N229="snížená",J229,0)</f>
        <v>0</v>
      </c>
      <c r="BG229" s="215">
        <f>IF(N229="zákl. přenesená",J229,0)</f>
        <v>0</v>
      </c>
      <c r="BH229" s="215">
        <f>IF(N229="sníž. přenesená",J229,0)</f>
        <v>0</v>
      </c>
      <c r="BI229" s="215">
        <f>IF(N229="nulová",J229,0)</f>
        <v>0</v>
      </c>
      <c r="BJ229" s="15" t="s">
        <v>74</v>
      </c>
      <c r="BK229" s="215">
        <f>ROUND(I229*H229,2)</f>
        <v>0</v>
      </c>
      <c r="BL229" s="15" t="s">
        <v>125</v>
      </c>
      <c r="BM229" s="15" t="s">
        <v>367</v>
      </c>
    </row>
    <row r="230" s="1" customFormat="1">
      <c r="B230" s="36"/>
      <c r="C230" s="37"/>
      <c r="D230" s="216" t="s">
        <v>127</v>
      </c>
      <c r="E230" s="37"/>
      <c r="F230" s="217" t="s">
        <v>368</v>
      </c>
      <c r="G230" s="37"/>
      <c r="H230" s="37"/>
      <c r="I230" s="129"/>
      <c r="J230" s="37"/>
      <c r="K230" s="37"/>
      <c r="L230" s="41"/>
      <c r="M230" s="218"/>
      <c r="N230" s="77"/>
      <c r="O230" s="77"/>
      <c r="P230" s="77"/>
      <c r="Q230" s="77"/>
      <c r="R230" s="77"/>
      <c r="S230" s="77"/>
      <c r="T230" s="78"/>
      <c r="AT230" s="15" t="s">
        <v>127</v>
      </c>
      <c r="AU230" s="15" t="s">
        <v>78</v>
      </c>
    </row>
    <row r="231" s="11" customFormat="1">
      <c r="B231" s="219"/>
      <c r="C231" s="220"/>
      <c r="D231" s="216" t="s">
        <v>137</v>
      </c>
      <c r="E231" s="221" t="s">
        <v>1</v>
      </c>
      <c r="F231" s="222" t="s">
        <v>369</v>
      </c>
      <c r="G231" s="220"/>
      <c r="H231" s="223">
        <v>104.8</v>
      </c>
      <c r="I231" s="224"/>
      <c r="J231" s="220"/>
      <c r="K231" s="220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137</v>
      </c>
      <c r="AU231" s="229" t="s">
        <v>78</v>
      </c>
      <c r="AV231" s="11" t="s">
        <v>78</v>
      </c>
      <c r="AW231" s="11" t="s">
        <v>31</v>
      </c>
      <c r="AX231" s="11" t="s">
        <v>74</v>
      </c>
      <c r="AY231" s="229" t="s">
        <v>118</v>
      </c>
    </row>
    <row r="232" s="1" customFormat="1" ht="16.5" customHeight="1">
      <c r="B232" s="36"/>
      <c r="C232" s="230" t="s">
        <v>370</v>
      </c>
      <c r="D232" s="230" t="s">
        <v>157</v>
      </c>
      <c r="E232" s="231" t="s">
        <v>371</v>
      </c>
      <c r="F232" s="232" t="s">
        <v>372</v>
      </c>
      <c r="G232" s="233" t="s">
        <v>147</v>
      </c>
      <c r="H232" s="234">
        <v>2.8959999999999999</v>
      </c>
      <c r="I232" s="235"/>
      <c r="J232" s="236">
        <f>ROUND(I232*H232,2)</f>
        <v>0</v>
      </c>
      <c r="K232" s="232" t="s">
        <v>135</v>
      </c>
      <c r="L232" s="41"/>
      <c r="M232" s="237" t="s">
        <v>1</v>
      </c>
      <c r="N232" s="238" t="s">
        <v>40</v>
      </c>
      <c r="O232" s="77"/>
      <c r="P232" s="213">
        <f>O232*H232</f>
        <v>0</v>
      </c>
      <c r="Q232" s="213">
        <v>2.45329</v>
      </c>
      <c r="R232" s="213">
        <f>Q232*H232</f>
        <v>7.1047278399999998</v>
      </c>
      <c r="S232" s="213">
        <v>0</v>
      </c>
      <c r="T232" s="214">
        <f>S232*H232</f>
        <v>0</v>
      </c>
      <c r="AR232" s="15" t="s">
        <v>125</v>
      </c>
      <c r="AT232" s="15" t="s">
        <v>157</v>
      </c>
      <c r="AU232" s="15" t="s">
        <v>78</v>
      </c>
      <c r="AY232" s="15" t="s">
        <v>118</v>
      </c>
      <c r="BE232" s="215">
        <f>IF(N232="základní",J232,0)</f>
        <v>0</v>
      </c>
      <c r="BF232" s="215">
        <f>IF(N232="snížená",J232,0)</f>
        <v>0</v>
      </c>
      <c r="BG232" s="215">
        <f>IF(N232="zákl. přenesená",J232,0)</f>
        <v>0</v>
      </c>
      <c r="BH232" s="215">
        <f>IF(N232="sníž. přenesená",J232,0)</f>
        <v>0</v>
      </c>
      <c r="BI232" s="215">
        <f>IF(N232="nulová",J232,0)</f>
        <v>0</v>
      </c>
      <c r="BJ232" s="15" t="s">
        <v>74</v>
      </c>
      <c r="BK232" s="215">
        <f>ROUND(I232*H232,2)</f>
        <v>0</v>
      </c>
      <c r="BL232" s="15" t="s">
        <v>125</v>
      </c>
      <c r="BM232" s="15" t="s">
        <v>373</v>
      </c>
    </row>
    <row r="233" s="1" customFormat="1">
      <c r="B233" s="36"/>
      <c r="C233" s="37"/>
      <c r="D233" s="216" t="s">
        <v>127</v>
      </c>
      <c r="E233" s="37"/>
      <c r="F233" s="217" t="s">
        <v>374</v>
      </c>
      <c r="G233" s="37"/>
      <c r="H233" s="37"/>
      <c r="I233" s="129"/>
      <c r="J233" s="37"/>
      <c r="K233" s="37"/>
      <c r="L233" s="41"/>
      <c r="M233" s="218"/>
      <c r="N233" s="77"/>
      <c r="O233" s="77"/>
      <c r="P233" s="77"/>
      <c r="Q233" s="77"/>
      <c r="R233" s="77"/>
      <c r="S233" s="77"/>
      <c r="T233" s="78"/>
      <c r="AT233" s="15" t="s">
        <v>127</v>
      </c>
      <c r="AU233" s="15" t="s">
        <v>78</v>
      </c>
    </row>
    <row r="234" s="11" customFormat="1">
      <c r="B234" s="219"/>
      <c r="C234" s="220"/>
      <c r="D234" s="216" t="s">
        <v>137</v>
      </c>
      <c r="E234" s="221" t="s">
        <v>1</v>
      </c>
      <c r="F234" s="222" t="s">
        <v>375</v>
      </c>
      <c r="G234" s="220"/>
      <c r="H234" s="223">
        <v>0.47999999999999998</v>
      </c>
      <c r="I234" s="224"/>
      <c r="J234" s="220"/>
      <c r="K234" s="220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137</v>
      </c>
      <c r="AU234" s="229" t="s">
        <v>78</v>
      </c>
      <c r="AV234" s="11" t="s">
        <v>78</v>
      </c>
      <c r="AW234" s="11" t="s">
        <v>31</v>
      </c>
      <c r="AX234" s="11" t="s">
        <v>69</v>
      </c>
      <c r="AY234" s="229" t="s">
        <v>118</v>
      </c>
    </row>
    <row r="235" s="11" customFormat="1">
      <c r="B235" s="219"/>
      <c r="C235" s="220"/>
      <c r="D235" s="216" t="s">
        <v>137</v>
      </c>
      <c r="E235" s="221" t="s">
        <v>1</v>
      </c>
      <c r="F235" s="222" t="s">
        <v>238</v>
      </c>
      <c r="G235" s="220"/>
      <c r="H235" s="223">
        <v>0.40000000000000002</v>
      </c>
      <c r="I235" s="224"/>
      <c r="J235" s="220"/>
      <c r="K235" s="220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137</v>
      </c>
      <c r="AU235" s="229" t="s">
        <v>78</v>
      </c>
      <c r="AV235" s="11" t="s">
        <v>78</v>
      </c>
      <c r="AW235" s="11" t="s">
        <v>31</v>
      </c>
      <c r="AX235" s="11" t="s">
        <v>69</v>
      </c>
      <c r="AY235" s="229" t="s">
        <v>118</v>
      </c>
    </row>
    <row r="236" s="11" customFormat="1">
      <c r="B236" s="219"/>
      <c r="C236" s="220"/>
      <c r="D236" s="216" t="s">
        <v>137</v>
      </c>
      <c r="E236" s="221" t="s">
        <v>1</v>
      </c>
      <c r="F236" s="222" t="s">
        <v>376</v>
      </c>
      <c r="G236" s="220"/>
      <c r="H236" s="223">
        <v>2.016</v>
      </c>
      <c r="I236" s="224"/>
      <c r="J236" s="220"/>
      <c r="K236" s="220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137</v>
      </c>
      <c r="AU236" s="229" t="s">
        <v>78</v>
      </c>
      <c r="AV236" s="11" t="s">
        <v>78</v>
      </c>
      <c r="AW236" s="11" t="s">
        <v>31</v>
      </c>
      <c r="AX236" s="11" t="s">
        <v>69</v>
      </c>
      <c r="AY236" s="229" t="s">
        <v>118</v>
      </c>
    </row>
    <row r="237" s="12" customFormat="1">
      <c r="B237" s="239"/>
      <c r="C237" s="240"/>
      <c r="D237" s="216" t="s">
        <v>137</v>
      </c>
      <c r="E237" s="241" t="s">
        <v>1</v>
      </c>
      <c r="F237" s="242" t="s">
        <v>174</v>
      </c>
      <c r="G237" s="240"/>
      <c r="H237" s="243">
        <v>2.8959999999999999</v>
      </c>
      <c r="I237" s="244"/>
      <c r="J237" s="240"/>
      <c r="K237" s="240"/>
      <c r="L237" s="245"/>
      <c r="M237" s="246"/>
      <c r="N237" s="247"/>
      <c r="O237" s="247"/>
      <c r="P237" s="247"/>
      <c r="Q237" s="247"/>
      <c r="R237" s="247"/>
      <c r="S237" s="247"/>
      <c r="T237" s="248"/>
      <c r="AT237" s="249" t="s">
        <v>137</v>
      </c>
      <c r="AU237" s="249" t="s">
        <v>78</v>
      </c>
      <c r="AV237" s="12" t="s">
        <v>125</v>
      </c>
      <c r="AW237" s="12" t="s">
        <v>31</v>
      </c>
      <c r="AX237" s="12" t="s">
        <v>74</v>
      </c>
      <c r="AY237" s="249" t="s">
        <v>118</v>
      </c>
    </row>
    <row r="238" s="10" customFormat="1" ht="22.8" customHeight="1">
      <c r="B238" s="187"/>
      <c r="C238" s="188"/>
      <c r="D238" s="189" t="s">
        <v>68</v>
      </c>
      <c r="E238" s="201" t="s">
        <v>81</v>
      </c>
      <c r="F238" s="201" t="s">
        <v>377</v>
      </c>
      <c r="G238" s="188"/>
      <c r="H238" s="188"/>
      <c r="I238" s="191"/>
      <c r="J238" s="202">
        <f>BK238</f>
        <v>0</v>
      </c>
      <c r="K238" s="188"/>
      <c r="L238" s="193"/>
      <c r="M238" s="194"/>
      <c r="N238" s="195"/>
      <c r="O238" s="195"/>
      <c r="P238" s="196">
        <f>SUM(P239:P265)</f>
        <v>0</v>
      </c>
      <c r="Q238" s="195"/>
      <c r="R238" s="196">
        <f>SUM(R239:R265)</f>
        <v>28.361086499999999</v>
      </c>
      <c r="S238" s="195"/>
      <c r="T238" s="197">
        <f>SUM(T239:T265)</f>
        <v>0</v>
      </c>
      <c r="AR238" s="198" t="s">
        <v>74</v>
      </c>
      <c r="AT238" s="199" t="s">
        <v>68</v>
      </c>
      <c r="AU238" s="199" t="s">
        <v>74</v>
      </c>
      <c r="AY238" s="198" t="s">
        <v>118</v>
      </c>
      <c r="BK238" s="200">
        <f>SUM(BK239:BK265)</f>
        <v>0</v>
      </c>
    </row>
    <row r="239" s="1" customFormat="1" ht="16.5" customHeight="1">
      <c r="B239" s="36"/>
      <c r="C239" s="230" t="s">
        <v>378</v>
      </c>
      <c r="D239" s="230" t="s">
        <v>157</v>
      </c>
      <c r="E239" s="231" t="s">
        <v>379</v>
      </c>
      <c r="F239" s="232" t="s">
        <v>380</v>
      </c>
      <c r="G239" s="233" t="s">
        <v>197</v>
      </c>
      <c r="H239" s="234">
        <v>20.649999999999999</v>
      </c>
      <c r="I239" s="235"/>
      <c r="J239" s="236">
        <f>ROUND(I239*H239,2)</f>
        <v>0</v>
      </c>
      <c r="K239" s="232" t="s">
        <v>135</v>
      </c>
      <c r="L239" s="41"/>
      <c r="M239" s="237" t="s">
        <v>1</v>
      </c>
      <c r="N239" s="238" t="s">
        <v>40</v>
      </c>
      <c r="O239" s="77"/>
      <c r="P239" s="213">
        <f>O239*H239</f>
        <v>0</v>
      </c>
      <c r="Q239" s="213">
        <v>0.24127000000000001</v>
      </c>
      <c r="R239" s="213">
        <f>Q239*H239</f>
        <v>4.9822255000000002</v>
      </c>
      <c r="S239" s="213">
        <v>0</v>
      </c>
      <c r="T239" s="214">
        <f>S239*H239</f>
        <v>0</v>
      </c>
      <c r="AR239" s="15" t="s">
        <v>125</v>
      </c>
      <c r="AT239" s="15" t="s">
        <v>157</v>
      </c>
      <c r="AU239" s="15" t="s">
        <v>78</v>
      </c>
      <c r="AY239" s="15" t="s">
        <v>118</v>
      </c>
      <c r="BE239" s="215">
        <f>IF(N239="základní",J239,0)</f>
        <v>0</v>
      </c>
      <c r="BF239" s="215">
        <f>IF(N239="snížená",J239,0)</f>
        <v>0</v>
      </c>
      <c r="BG239" s="215">
        <f>IF(N239="zákl. přenesená",J239,0)</f>
        <v>0</v>
      </c>
      <c r="BH239" s="215">
        <f>IF(N239="sníž. přenesená",J239,0)</f>
        <v>0</v>
      </c>
      <c r="BI239" s="215">
        <f>IF(N239="nulová",J239,0)</f>
        <v>0</v>
      </c>
      <c r="BJ239" s="15" t="s">
        <v>74</v>
      </c>
      <c r="BK239" s="215">
        <f>ROUND(I239*H239,2)</f>
        <v>0</v>
      </c>
      <c r="BL239" s="15" t="s">
        <v>125</v>
      </c>
      <c r="BM239" s="15" t="s">
        <v>381</v>
      </c>
    </row>
    <row r="240" s="1" customFormat="1">
      <c r="B240" s="36"/>
      <c r="C240" s="37"/>
      <c r="D240" s="216" t="s">
        <v>127</v>
      </c>
      <c r="E240" s="37"/>
      <c r="F240" s="217" t="s">
        <v>382</v>
      </c>
      <c r="G240" s="37"/>
      <c r="H240" s="37"/>
      <c r="I240" s="129"/>
      <c r="J240" s="37"/>
      <c r="K240" s="37"/>
      <c r="L240" s="41"/>
      <c r="M240" s="218"/>
      <c r="N240" s="77"/>
      <c r="O240" s="77"/>
      <c r="P240" s="77"/>
      <c r="Q240" s="77"/>
      <c r="R240" s="77"/>
      <c r="S240" s="77"/>
      <c r="T240" s="78"/>
      <c r="AT240" s="15" t="s">
        <v>127</v>
      </c>
      <c r="AU240" s="15" t="s">
        <v>78</v>
      </c>
    </row>
    <row r="241" s="11" customFormat="1">
      <c r="B241" s="219"/>
      <c r="C241" s="220"/>
      <c r="D241" s="216" t="s">
        <v>137</v>
      </c>
      <c r="E241" s="221" t="s">
        <v>1</v>
      </c>
      <c r="F241" s="222" t="s">
        <v>383</v>
      </c>
      <c r="G241" s="220"/>
      <c r="H241" s="223">
        <v>20.649999999999999</v>
      </c>
      <c r="I241" s="224"/>
      <c r="J241" s="220"/>
      <c r="K241" s="220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137</v>
      </c>
      <c r="AU241" s="229" t="s">
        <v>78</v>
      </c>
      <c r="AV241" s="11" t="s">
        <v>78</v>
      </c>
      <c r="AW241" s="11" t="s">
        <v>31</v>
      </c>
      <c r="AX241" s="11" t="s">
        <v>74</v>
      </c>
      <c r="AY241" s="229" t="s">
        <v>118</v>
      </c>
    </row>
    <row r="242" s="1" customFormat="1" ht="16.5" customHeight="1">
      <c r="B242" s="36"/>
      <c r="C242" s="230" t="s">
        <v>384</v>
      </c>
      <c r="D242" s="230" t="s">
        <v>157</v>
      </c>
      <c r="E242" s="231" t="s">
        <v>385</v>
      </c>
      <c r="F242" s="232" t="s">
        <v>386</v>
      </c>
      <c r="G242" s="233" t="s">
        <v>197</v>
      </c>
      <c r="H242" s="234">
        <v>13.9</v>
      </c>
      <c r="I242" s="235"/>
      <c r="J242" s="236">
        <f>ROUND(I242*H242,2)</f>
        <v>0</v>
      </c>
      <c r="K242" s="232" t="s">
        <v>135</v>
      </c>
      <c r="L242" s="41"/>
      <c r="M242" s="237" t="s">
        <v>1</v>
      </c>
      <c r="N242" s="238" t="s">
        <v>40</v>
      </c>
      <c r="O242" s="77"/>
      <c r="P242" s="213">
        <f>O242*H242</f>
        <v>0</v>
      </c>
      <c r="Q242" s="213">
        <v>0.29757</v>
      </c>
      <c r="R242" s="213">
        <f>Q242*H242</f>
        <v>4.1362230000000002</v>
      </c>
      <c r="S242" s="213">
        <v>0</v>
      </c>
      <c r="T242" s="214">
        <f>S242*H242</f>
        <v>0</v>
      </c>
      <c r="AR242" s="15" t="s">
        <v>125</v>
      </c>
      <c r="AT242" s="15" t="s">
        <v>157</v>
      </c>
      <c r="AU242" s="15" t="s">
        <v>78</v>
      </c>
      <c r="AY242" s="15" t="s">
        <v>118</v>
      </c>
      <c r="BE242" s="215">
        <f>IF(N242="základní",J242,0)</f>
        <v>0</v>
      </c>
      <c r="BF242" s="215">
        <f>IF(N242="snížená",J242,0)</f>
        <v>0</v>
      </c>
      <c r="BG242" s="215">
        <f>IF(N242="zákl. přenesená",J242,0)</f>
        <v>0</v>
      </c>
      <c r="BH242" s="215">
        <f>IF(N242="sníž. přenesená",J242,0)</f>
        <v>0</v>
      </c>
      <c r="BI242" s="215">
        <f>IF(N242="nulová",J242,0)</f>
        <v>0</v>
      </c>
      <c r="BJ242" s="15" t="s">
        <v>74</v>
      </c>
      <c r="BK242" s="215">
        <f>ROUND(I242*H242,2)</f>
        <v>0</v>
      </c>
      <c r="BL242" s="15" t="s">
        <v>125</v>
      </c>
      <c r="BM242" s="15" t="s">
        <v>387</v>
      </c>
    </row>
    <row r="243" s="1" customFormat="1">
      <c r="B243" s="36"/>
      <c r="C243" s="37"/>
      <c r="D243" s="216" t="s">
        <v>127</v>
      </c>
      <c r="E243" s="37"/>
      <c r="F243" s="217" t="s">
        <v>388</v>
      </c>
      <c r="G243" s="37"/>
      <c r="H243" s="37"/>
      <c r="I243" s="129"/>
      <c r="J243" s="37"/>
      <c r="K243" s="37"/>
      <c r="L243" s="41"/>
      <c r="M243" s="218"/>
      <c r="N243" s="77"/>
      <c r="O243" s="77"/>
      <c r="P243" s="77"/>
      <c r="Q243" s="77"/>
      <c r="R243" s="77"/>
      <c r="S243" s="77"/>
      <c r="T243" s="78"/>
      <c r="AT243" s="15" t="s">
        <v>127</v>
      </c>
      <c r="AU243" s="15" t="s">
        <v>78</v>
      </c>
    </row>
    <row r="244" s="11" customFormat="1">
      <c r="B244" s="219"/>
      <c r="C244" s="220"/>
      <c r="D244" s="216" t="s">
        <v>137</v>
      </c>
      <c r="E244" s="221" t="s">
        <v>1</v>
      </c>
      <c r="F244" s="222" t="s">
        <v>389</v>
      </c>
      <c r="G244" s="220"/>
      <c r="H244" s="223">
        <v>13.9</v>
      </c>
      <c r="I244" s="224"/>
      <c r="J244" s="220"/>
      <c r="K244" s="220"/>
      <c r="L244" s="225"/>
      <c r="M244" s="226"/>
      <c r="N244" s="227"/>
      <c r="O244" s="227"/>
      <c r="P244" s="227"/>
      <c r="Q244" s="227"/>
      <c r="R244" s="227"/>
      <c r="S244" s="227"/>
      <c r="T244" s="228"/>
      <c r="AT244" s="229" t="s">
        <v>137</v>
      </c>
      <c r="AU244" s="229" t="s">
        <v>78</v>
      </c>
      <c r="AV244" s="11" t="s">
        <v>78</v>
      </c>
      <c r="AW244" s="11" t="s">
        <v>31</v>
      </c>
      <c r="AX244" s="11" t="s">
        <v>74</v>
      </c>
      <c r="AY244" s="229" t="s">
        <v>118</v>
      </c>
    </row>
    <row r="245" s="1" customFormat="1" ht="16.5" customHeight="1">
      <c r="B245" s="36"/>
      <c r="C245" s="230" t="s">
        <v>390</v>
      </c>
      <c r="D245" s="230" t="s">
        <v>157</v>
      </c>
      <c r="E245" s="231" t="s">
        <v>391</v>
      </c>
      <c r="F245" s="232" t="s">
        <v>392</v>
      </c>
      <c r="G245" s="233" t="s">
        <v>197</v>
      </c>
      <c r="H245" s="234">
        <v>6.2000000000000002</v>
      </c>
      <c r="I245" s="235"/>
      <c r="J245" s="236">
        <f>ROUND(I245*H245,2)</f>
        <v>0</v>
      </c>
      <c r="K245" s="232" t="s">
        <v>135</v>
      </c>
      <c r="L245" s="41"/>
      <c r="M245" s="237" t="s">
        <v>1</v>
      </c>
      <c r="N245" s="238" t="s">
        <v>40</v>
      </c>
      <c r="O245" s="77"/>
      <c r="P245" s="213">
        <f>O245*H245</f>
        <v>0</v>
      </c>
      <c r="Q245" s="213">
        <v>0.32169999999999999</v>
      </c>
      <c r="R245" s="213">
        <f>Q245*H245</f>
        <v>1.99454</v>
      </c>
      <c r="S245" s="213">
        <v>0</v>
      </c>
      <c r="T245" s="214">
        <f>S245*H245</f>
        <v>0</v>
      </c>
      <c r="AR245" s="15" t="s">
        <v>125</v>
      </c>
      <c r="AT245" s="15" t="s">
        <v>157</v>
      </c>
      <c r="AU245" s="15" t="s">
        <v>78</v>
      </c>
      <c r="AY245" s="15" t="s">
        <v>118</v>
      </c>
      <c r="BE245" s="215">
        <f>IF(N245="základní",J245,0)</f>
        <v>0</v>
      </c>
      <c r="BF245" s="215">
        <f>IF(N245="snížená",J245,0)</f>
        <v>0</v>
      </c>
      <c r="BG245" s="215">
        <f>IF(N245="zákl. přenesená",J245,0)</f>
        <v>0</v>
      </c>
      <c r="BH245" s="215">
        <f>IF(N245="sníž. přenesená",J245,0)</f>
        <v>0</v>
      </c>
      <c r="BI245" s="215">
        <f>IF(N245="nulová",J245,0)</f>
        <v>0</v>
      </c>
      <c r="BJ245" s="15" t="s">
        <v>74</v>
      </c>
      <c r="BK245" s="215">
        <f>ROUND(I245*H245,2)</f>
        <v>0</v>
      </c>
      <c r="BL245" s="15" t="s">
        <v>125</v>
      </c>
      <c r="BM245" s="15" t="s">
        <v>393</v>
      </c>
    </row>
    <row r="246" s="1" customFormat="1">
      <c r="B246" s="36"/>
      <c r="C246" s="37"/>
      <c r="D246" s="216" t="s">
        <v>127</v>
      </c>
      <c r="E246" s="37"/>
      <c r="F246" s="217" t="s">
        <v>394</v>
      </c>
      <c r="G246" s="37"/>
      <c r="H246" s="37"/>
      <c r="I246" s="129"/>
      <c r="J246" s="37"/>
      <c r="K246" s="37"/>
      <c r="L246" s="41"/>
      <c r="M246" s="218"/>
      <c r="N246" s="77"/>
      <c r="O246" s="77"/>
      <c r="P246" s="77"/>
      <c r="Q246" s="77"/>
      <c r="R246" s="77"/>
      <c r="S246" s="77"/>
      <c r="T246" s="78"/>
      <c r="AT246" s="15" t="s">
        <v>127</v>
      </c>
      <c r="AU246" s="15" t="s">
        <v>78</v>
      </c>
    </row>
    <row r="247" s="11" customFormat="1">
      <c r="B247" s="219"/>
      <c r="C247" s="220"/>
      <c r="D247" s="216" t="s">
        <v>137</v>
      </c>
      <c r="E247" s="221" t="s">
        <v>1</v>
      </c>
      <c r="F247" s="222" t="s">
        <v>395</v>
      </c>
      <c r="G247" s="220"/>
      <c r="H247" s="223">
        <v>6.2000000000000002</v>
      </c>
      <c r="I247" s="224"/>
      <c r="J247" s="220"/>
      <c r="K247" s="220"/>
      <c r="L247" s="225"/>
      <c r="M247" s="226"/>
      <c r="N247" s="227"/>
      <c r="O247" s="227"/>
      <c r="P247" s="227"/>
      <c r="Q247" s="227"/>
      <c r="R247" s="227"/>
      <c r="S247" s="227"/>
      <c r="T247" s="228"/>
      <c r="AT247" s="229" t="s">
        <v>137</v>
      </c>
      <c r="AU247" s="229" t="s">
        <v>78</v>
      </c>
      <c r="AV247" s="11" t="s">
        <v>78</v>
      </c>
      <c r="AW247" s="11" t="s">
        <v>31</v>
      </c>
      <c r="AX247" s="11" t="s">
        <v>74</v>
      </c>
      <c r="AY247" s="229" t="s">
        <v>118</v>
      </c>
    </row>
    <row r="248" s="1" customFormat="1" ht="16.5" customHeight="1">
      <c r="B248" s="36"/>
      <c r="C248" s="203" t="s">
        <v>396</v>
      </c>
      <c r="D248" s="203" t="s">
        <v>120</v>
      </c>
      <c r="E248" s="204" t="s">
        <v>397</v>
      </c>
      <c r="F248" s="205" t="s">
        <v>398</v>
      </c>
      <c r="G248" s="206" t="s">
        <v>123</v>
      </c>
      <c r="H248" s="207">
        <v>36.399999999999999</v>
      </c>
      <c r="I248" s="208"/>
      <c r="J248" s="209">
        <f>ROUND(I248*H248,2)</f>
        <v>0</v>
      </c>
      <c r="K248" s="205" t="s">
        <v>135</v>
      </c>
      <c r="L248" s="210"/>
      <c r="M248" s="211" t="s">
        <v>1</v>
      </c>
      <c r="N248" s="212" t="s">
        <v>40</v>
      </c>
      <c r="O248" s="77"/>
      <c r="P248" s="213">
        <f>O248*H248</f>
        <v>0</v>
      </c>
      <c r="Q248" s="213">
        <v>0.122</v>
      </c>
      <c r="R248" s="213">
        <f>Q248*H248</f>
        <v>4.4407999999999994</v>
      </c>
      <c r="S248" s="213">
        <v>0</v>
      </c>
      <c r="T248" s="214">
        <f>S248*H248</f>
        <v>0</v>
      </c>
      <c r="AR248" s="15" t="s">
        <v>124</v>
      </c>
      <c r="AT248" s="15" t="s">
        <v>120</v>
      </c>
      <c r="AU248" s="15" t="s">
        <v>78</v>
      </c>
      <c r="AY248" s="15" t="s">
        <v>118</v>
      </c>
      <c r="BE248" s="215">
        <f>IF(N248="základní",J248,0)</f>
        <v>0</v>
      </c>
      <c r="BF248" s="215">
        <f>IF(N248="snížená",J248,0)</f>
        <v>0</v>
      </c>
      <c r="BG248" s="215">
        <f>IF(N248="zákl. přenesená",J248,0)</f>
        <v>0</v>
      </c>
      <c r="BH248" s="215">
        <f>IF(N248="sníž. přenesená",J248,0)</f>
        <v>0</v>
      </c>
      <c r="BI248" s="215">
        <f>IF(N248="nulová",J248,0)</f>
        <v>0</v>
      </c>
      <c r="BJ248" s="15" t="s">
        <v>74</v>
      </c>
      <c r="BK248" s="215">
        <f>ROUND(I248*H248,2)</f>
        <v>0</v>
      </c>
      <c r="BL248" s="15" t="s">
        <v>125</v>
      </c>
      <c r="BM248" s="15" t="s">
        <v>399</v>
      </c>
    </row>
    <row r="249" s="1" customFormat="1">
      <c r="B249" s="36"/>
      <c r="C249" s="37"/>
      <c r="D249" s="216" t="s">
        <v>127</v>
      </c>
      <c r="E249" s="37"/>
      <c r="F249" s="217" t="s">
        <v>398</v>
      </c>
      <c r="G249" s="37"/>
      <c r="H249" s="37"/>
      <c r="I249" s="129"/>
      <c r="J249" s="37"/>
      <c r="K249" s="37"/>
      <c r="L249" s="41"/>
      <c r="M249" s="218"/>
      <c r="N249" s="77"/>
      <c r="O249" s="77"/>
      <c r="P249" s="77"/>
      <c r="Q249" s="77"/>
      <c r="R249" s="77"/>
      <c r="S249" s="77"/>
      <c r="T249" s="78"/>
      <c r="AT249" s="15" t="s">
        <v>127</v>
      </c>
      <c r="AU249" s="15" t="s">
        <v>78</v>
      </c>
    </row>
    <row r="250" s="11" customFormat="1">
      <c r="B250" s="219"/>
      <c r="C250" s="220"/>
      <c r="D250" s="216" t="s">
        <v>137</v>
      </c>
      <c r="E250" s="221" t="s">
        <v>1</v>
      </c>
      <c r="F250" s="222" t="s">
        <v>400</v>
      </c>
      <c r="G250" s="220"/>
      <c r="H250" s="223">
        <v>36.399999999999999</v>
      </c>
      <c r="I250" s="224"/>
      <c r="J250" s="220"/>
      <c r="K250" s="220"/>
      <c r="L250" s="225"/>
      <c r="M250" s="226"/>
      <c r="N250" s="227"/>
      <c r="O250" s="227"/>
      <c r="P250" s="227"/>
      <c r="Q250" s="227"/>
      <c r="R250" s="227"/>
      <c r="S250" s="227"/>
      <c r="T250" s="228"/>
      <c r="AT250" s="229" t="s">
        <v>137</v>
      </c>
      <c r="AU250" s="229" t="s">
        <v>78</v>
      </c>
      <c r="AV250" s="11" t="s">
        <v>78</v>
      </c>
      <c r="AW250" s="11" t="s">
        <v>31</v>
      </c>
      <c r="AX250" s="11" t="s">
        <v>74</v>
      </c>
      <c r="AY250" s="229" t="s">
        <v>118</v>
      </c>
    </row>
    <row r="251" s="1" customFormat="1" ht="16.5" customHeight="1">
      <c r="B251" s="36"/>
      <c r="C251" s="203" t="s">
        <v>401</v>
      </c>
      <c r="D251" s="203" t="s">
        <v>120</v>
      </c>
      <c r="E251" s="204" t="s">
        <v>402</v>
      </c>
      <c r="F251" s="205" t="s">
        <v>403</v>
      </c>
      <c r="G251" s="206" t="s">
        <v>123</v>
      </c>
      <c r="H251" s="207">
        <v>49.316000000000002</v>
      </c>
      <c r="I251" s="208"/>
      <c r="J251" s="209">
        <f>ROUND(I251*H251,2)</f>
        <v>0</v>
      </c>
      <c r="K251" s="205" t="s">
        <v>135</v>
      </c>
      <c r="L251" s="210"/>
      <c r="M251" s="211" t="s">
        <v>1</v>
      </c>
      <c r="N251" s="212" t="s">
        <v>40</v>
      </c>
      <c r="O251" s="77"/>
      <c r="P251" s="213">
        <f>O251*H251</f>
        <v>0</v>
      </c>
      <c r="Q251" s="213">
        <v>0.10050000000000001</v>
      </c>
      <c r="R251" s="213">
        <f>Q251*H251</f>
        <v>4.9562580000000009</v>
      </c>
      <c r="S251" s="213">
        <v>0</v>
      </c>
      <c r="T251" s="214">
        <f>S251*H251</f>
        <v>0</v>
      </c>
      <c r="AR251" s="15" t="s">
        <v>124</v>
      </c>
      <c r="AT251" s="15" t="s">
        <v>120</v>
      </c>
      <c r="AU251" s="15" t="s">
        <v>78</v>
      </c>
      <c r="AY251" s="15" t="s">
        <v>118</v>
      </c>
      <c r="BE251" s="215">
        <f>IF(N251="základní",J251,0)</f>
        <v>0</v>
      </c>
      <c r="BF251" s="215">
        <f>IF(N251="snížená",J251,0)</f>
        <v>0</v>
      </c>
      <c r="BG251" s="215">
        <f>IF(N251="zákl. přenesená",J251,0)</f>
        <v>0</v>
      </c>
      <c r="BH251" s="215">
        <f>IF(N251="sníž. přenesená",J251,0)</f>
        <v>0</v>
      </c>
      <c r="BI251" s="215">
        <f>IF(N251="nulová",J251,0)</f>
        <v>0</v>
      </c>
      <c r="BJ251" s="15" t="s">
        <v>74</v>
      </c>
      <c r="BK251" s="215">
        <f>ROUND(I251*H251,2)</f>
        <v>0</v>
      </c>
      <c r="BL251" s="15" t="s">
        <v>125</v>
      </c>
      <c r="BM251" s="15" t="s">
        <v>404</v>
      </c>
    </row>
    <row r="252" s="1" customFormat="1">
      <c r="B252" s="36"/>
      <c r="C252" s="37"/>
      <c r="D252" s="216" t="s">
        <v>127</v>
      </c>
      <c r="E252" s="37"/>
      <c r="F252" s="217" t="s">
        <v>403</v>
      </c>
      <c r="G252" s="37"/>
      <c r="H252" s="37"/>
      <c r="I252" s="129"/>
      <c r="J252" s="37"/>
      <c r="K252" s="37"/>
      <c r="L252" s="41"/>
      <c r="M252" s="218"/>
      <c r="N252" s="77"/>
      <c r="O252" s="77"/>
      <c r="P252" s="77"/>
      <c r="Q252" s="77"/>
      <c r="R252" s="77"/>
      <c r="S252" s="77"/>
      <c r="T252" s="78"/>
      <c r="AT252" s="15" t="s">
        <v>127</v>
      </c>
      <c r="AU252" s="15" t="s">
        <v>78</v>
      </c>
    </row>
    <row r="253" s="11" customFormat="1">
      <c r="B253" s="219"/>
      <c r="C253" s="220"/>
      <c r="D253" s="216" t="s">
        <v>137</v>
      </c>
      <c r="E253" s="221" t="s">
        <v>1</v>
      </c>
      <c r="F253" s="222" t="s">
        <v>405</v>
      </c>
      <c r="G253" s="220"/>
      <c r="H253" s="223">
        <v>49.316000000000002</v>
      </c>
      <c r="I253" s="224"/>
      <c r="J253" s="220"/>
      <c r="K253" s="220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137</v>
      </c>
      <c r="AU253" s="229" t="s">
        <v>78</v>
      </c>
      <c r="AV253" s="11" t="s">
        <v>78</v>
      </c>
      <c r="AW253" s="11" t="s">
        <v>31</v>
      </c>
      <c r="AX253" s="11" t="s">
        <v>74</v>
      </c>
      <c r="AY253" s="229" t="s">
        <v>118</v>
      </c>
    </row>
    <row r="254" s="1" customFormat="1" ht="16.5" customHeight="1">
      <c r="B254" s="36"/>
      <c r="C254" s="203" t="s">
        <v>406</v>
      </c>
      <c r="D254" s="203" t="s">
        <v>120</v>
      </c>
      <c r="E254" s="204" t="s">
        <v>407</v>
      </c>
      <c r="F254" s="205" t="s">
        <v>408</v>
      </c>
      <c r="G254" s="206" t="s">
        <v>123</v>
      </c>
      <c r="H254" s="207">
        <v>32.290999999999997</v>
      </c>
      <c r="I254" s="208"/>
      <c r="J254" s="209">
        <f>ROUND(I254*H254,2)</f>
        <v>0</v>
      </c>
      <c r="K254" s="205" t="s">
        <v>135</v>
      </c>
      <c r="L254" s="210"/>
      <c r="M254" s="211" t="s">
        <v>1</v>
      </c>
      <c r="N254" s="212" t="s">
        <v>40</v>
      </c>
      <c r="O254" s="77"/>
      <c r="P254" s="213">
        <f>O254*H254</f>
        <v>0</v>
      </c>
      <c r="Q254" s="213">
        <v>0.071999999999999995</v>
      </c>
      <c r="R254" s="213">
        <f>Q254*H254</f>
        <v>2.3249519999999997</v>
      </c>
      <c r="S254" s="213">
        <v>0</v>
      </c>
      <c r="T254" s="214">
        <f>S254*H254</f>
        <v>0</v>
      </c>
      <c r="AR254" s="15" t="s">
        <v>124</v>
      </c>
      <c r="AT254" s="15" t="s">
        <v>120</v>
      </c>
      <c r="AU254" s="15" t="s">
        <v>78</v>
      </c>
      <c r="AY254" s="15" t="s">
        <v>118</v>
      </c>
      <c r="BE254" s="215">
        <f>IF(N254="základní",J254,0)</f>
        <v>0</v>
      </c>
      <c r="BF254" s="215">
        <f>IF(N254="snížená",J254,0)</f>
        <v>0</v>
      </c>
      <c r="BG254" s="215">
        <f>IF(N254="zákl. přenesená",J254,0)</f>
        <v>0</v>
      </c>
      <c r="BH254" s="215">
        <f>IF(N254="sníž. přenesená",J254,0)</f>
        <v>0</v>
      </c>
      <c r="BI254" s="215">
        <f>IF(N254="nulová",J254,0)</f>
        <v>0</v>
      </c>
      <c r="BJ254" s="15" t="s">
        <v>74</v>
      </c>
      <c r="BK254" s="215">
        <f>ROUND(I254*H254,2)</f>
        <v>0</v>
      </c>
      <c r="BL254" s="15" t="s">
        <v>125</v>
      </c>
      <c r="BM254" s="15" t="s">
        <v>409</v>
      </c>
    </row>
    <row r="255" s="1" customFormat="1">
      <c r="B255" s="36"/>
      <c r="C255" s="37"/>
      <c r="D255" s="216" t="s">
        <v>127</v>
      </c>
      <c r="E255" s="37"/>
      <c r="F255" s="217" t="s">
        <v>408</v>
      </c>
      <c r="G255" s="37"/>
      <c r="H255" s="37"/>
      <c r="I255" s="129"/>
      <c r="J255" s="37"/>
      <c r="K255" s="37"/>
      <c r="L255" s="41"/>
      <c r="M255" s="218"/>
      <c r="N255" s="77"/>
      <c r="O255" s="77"/>
      <c r="P255" s="77"/>
      <c r="Q255" s="77"/>
      <c r="R255" s="77"/>
      <c r="S255" s="77"/>
      <c r="T255" s="78"/>
      <c r="AT255" s="15" t="s">
        <v>127</v>
      </c>
      <c r="AU255" s="15" t="s">
        <v>78</v>
      </c>
    </row>
    <row r="256" s="11" customFormat="1">
      <c r="B256" s="219"/>
      <c r="C256" s="220"/>
      <c r="D256" s="216" t="s">
        <v>137</v>
      </c>
      <c r="E256" s="221" t="s">
        <v>1</v>
      </c>
      <c r="F256" s="222" t="s">
        <v>410</v>
      </c>
      <c r="G256" s="220"/>
      <c r="H256" s="223">
        <v>32.290999999999997</v>
      </c>
      <c r="I256" s="224"/>
      <c r="J256" s="220"/>
      <c r="K256" s="220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137</v>
      </c>
      <c r="AU256" s="229" t="s">
        <v>78</v>
      </c>
      <c r="AV256" s="11" t="s">
        <v>78</v>
      </c>
      <c r="AW256" s="11" t="s">
        <v>31</v>
      </c>
      <c r="AX256" s="11" t="s">
        <v>74</v>
      </c>
      <c r="AY256" s="229" t="s">
        <v>118</v>
      </c>
    </row>
    <row r="257" s="1" customFormat="1" ht="16.5" customHeight="1">
      <c r="B257" s="36"/>
      <c r="C257" s="203" t="s">
        <v>411</v>
      </c>
      <c r="D257" s="203" t="s">
        <v>120</v>
      </c>
      <c r="E257" s="204" t="s">
        <v>412</v>
      </c>
      <c r="F257" s="205" t="s">
        <v>413</v>
      </c>
      <c r="G257" s="206" t="s">
        <v>123</v>
      </c>
      <c r="H257" s="207">
        <v>22.896999999999998</v>
      </c>
      <c r="I257" s="208"/>
      <c r="J257" s="209">
        <f>ROUND(I257*H257,2)</f>
        <v>0</v>
      </c>
      <c r="K257" s="205" t="s">
        <v>135</v>
      </c>
      <c r="L257" s="210"/>
      <c r="M257" s="211" t="s">
        <v>1</v>
      </c>
      <c r="N257" s="212" t="s">
        <v>40</v>
      </c>
      <c r="O257" s="77"/>
      <c r="P257" s="213">
        <f>O257*H257</f>
        <v>0</v>
      </c>
      <c r="Q257" s="213">
        <v>0.061499999999999999</v>
      </c>
      <c r="R257" s="213">
        <f>Q257*H257</f>
        <v>1.4081655</v>
      </c>
      <c r="S257" s="213">
        <v>0</v>
      </c>
      <c r="T257" s="214">
        <f>S257*H257</f>
        <v>0</v>
      </c>
      <c r="AR257" s="15" t="s">
        <v>124</v>
      </c>
      <c r="AT257" s="15" t="s">
        <v>120</v>
      </c>
      <c r="AU257" s="15" t="s">
        <v>78</v>
      </c>
      <c r="AY257" s="15" t="s">
        <v>118</v>
      </c>
      <c r="BE257" s="215">
        <f>IF(N257="základní",J257,0)</f>
        <v>0</v>
      </c>
      <c r="BF257" s="215">
        <f>IF(N257="snížená",J257,0)</f>
        <v>0</v>
      </c>
      <c r="BG257" s="215">
        <f>IF(N257="zákl. přenesená",J257,0)</f>
        <v>0</v>
      </c>
      <c r="BH257" s="215">
        <f>IF(N257="sníž. přenesená",J257,0)</f>
        <v>0</v>
      </c>
      <c r="BI257" s="215">
        <f>IF(N257="nulová",J257,0)</f>
        <v>0</v>
      </c>
      <c r="BJ257" s="15" t="s">
        <v>74</v>
      </c>
      <c r="BK257" s="215">
        <f>ROUND(I257*H257,2)</f>
        <v>0</v>
      </c>
      <c r="BL257" s="15" t="s">
        <v>125</v>
      </c>
      <c r="BM257" s="15" t="s">
        <v>414</v>
      </c>
    </row>
    <row r="258" s="1" customFormat="1">
      <c r="B258" s="36"/>
      <c r="C258" s="37"/>
      <c r="D258" s="216" t="s">
        <v>127</v>
      </c>
      <c r="E258" s="37"/>
      <c r="F258" s="217" t="s">
        <v>413</v>
      </c>
      <c r="G258" s="37"/>
      <c r="H258" s="37"/>
      <c r="I258" s="129"/>
      <c r="J258" s="37"/>
      <c r="K258" s="37"/>
      <c r="L258" s="41"/>
      <c r="M258" s="218"/>
      <c r="N258" s="77"/>
      <c r="O258" s="77"/>
      <c r="P258" s="77"/>
      <c r="Q258" s="77"/>
      <c r="R258" s="77"/>
      <c r="S258" s="77"/>
      <c r="T258" s="78"/>
      <c r="AT258" s="15" t="s">
        <v>127</v>
      </c>
      <c r="AU258" s="15" t="s">
        <v>78</v>
      </c>
    </row>
    <row r="259" s="11" customFormat="1">
      <c r="B259" s="219"/>
      <c r="C259" s="220"/>
      <c r="D259" s="216" t="s">
        <v>137</v>
      </c>
      <c r="E259" s="221" t="s">
        <v>1</v>
      </c>
      <c r="F259" s="222" t="s">
        <v>415</v>
      </c>
      <c r="G259" s="220"/>
      <c r="H259" s="223">
        <v>22.896999999999998</v>
      </c>
      <c r="I259" s="224"/>
      <c r="J259" s="220"/>
      <c r="K259" s="220"/>
      <c r="L259" s="225"/>
      <c r="M259" s="226"/>
      <c r="N259" s="227"/>
      <c r="O259" s="227"/>
      <c r="P259" s="227"/>
      <c r="Q259" s="227"/>
      <c r="R259" s="227"/>
      <c r="S259" s="227"/>
      <c r="T259" s="228"/>
      <c r="AT259" s="229" t="s">
        <v>137</v>
      </c>
      <c r="AU259" s="229" t="s">
        <v>78</v>
      </c>
      <c r="AV259" s="11" t="s">
        <v>78</v>
      </c>
      <c r="AW259" s="11" t="s">
        <v>31</v>
      </c>
      <c r="AX259" s="11" t="s">
        <v>74</v>
      </c>
      <c r="AY259" s="229" t="s">
        <v>118</v>
      </c>
    </row>
    <row r="260" s="1" customFormat="1" ht="16.5" customHeight="1">
      <c r="B260" s="36"/>
      <c r="C260" s="203" t="s">
        <v>416</v>
      </c>
      <c r="D260" s="203" t="s">
        <v>120</v>
      </c>
      <c r="E260" s="204" t="s">
        <v>417</v>
      </c>
      <c r="F260" s="205" t="s">
        <v>418</v>
      </c>
      <c r="G260" s="206" t="s">
        <v>123</v>
      </c>
      <c r="H260" s="207">
        <v>36.987000000000002</v>
      </c>
      <c r="I260" s="208"/>
      <c r="J260" s="209">
        <f>ROUND(I260*H260,2)</f>
        <v>0</v>
      </c>
      <c r="K260" s="205" t="s">
        <v>135</v>
      </c>
      <c r="L260" s="210"/>
      <c r="M260" s="211" t="s">
        <v>1</v>
      </c>
      <c r="N260" s="212" t="s">
        <v>40</v>
      </c>
      <c r="O260" s="77"/>
      <c r="P260" s="213">
        <f>O260*H260</f>
        <v>0</v>
      </c>
      <c r="Q260" s="213">
        <v>0.050500000000000003</v>
      </c>
      <c r="R260" s="213">
        <f>Q260*H260</f>
        <v>1.8678435000000002</v>
      </c>
      <c r="S260" s="213">
        <v>0</v>
      </c>
      <c r="T260" s="214">
        <f>S260*H260</f>
        <v>0</v>
      </c>
      <c r="AR260" s="15" t="s">
        <v>124</v>
      </c>
      <c r="AT260" s="15" t="s">
        <v>120</v>
      </c>
      <c r="AU260" s="15" t="s">
        <v>78</v>
      </c>
      <c r="AY260" s="15" t="s">
        <v>118</v>
      </c>
      <c r="BE260" s="215">
        <f>IF(N260="základní",J260,0)</f>
        <v>0</v>
      </c>
      <c r="BF260" s="215">
        <f>IF(N260="snížená",J260,0)</f>
        <v>0</v>
      </c>
      <c r="BG260" s="215">
        <f>IF(N260="zákl. přenesená",J260,0)</f>
        <v>0</v>
      </c>
      <c r="BH260" s="215">
        <f>IF(N260="sníž. přenesená",J260,0)</f>
        <v>0</v>
      </c>
      <c r="BI260" s="215">
        <f>IF(N260="nulová",J260,0)</f>
        <v>0</v>
      </c>
      <c r="BJ260" s="15" t="s">
        <v>74</v>
      </c>
      <c r="BK260" s="215">
        <f>ROUND(I260*H260,2)</f>
        <v>0</v>
      </c>
      <c r="BL260" s="15" t="s">
        <v>125</v>
      </c>
      <c r="BM260" s="15" t="s">
        <v>419</v>
      </c>
    </row>
    <row r="261" s="1" customFormat="1">
      <c r="B261" s="36"/>
      <c r="C261" s="37"/>
      <c r="D261" s="216" t="s">
        <v>127</v>
      </c>
      <c r="E261" s="37"/>
      <c r="F261" s="217" t="s">
        <v>418</v>
      </c>
      <c r="G261" s="37"/>
      <c r="H261" s="37"/>
      <c r="I261" s="129"/>
      <c r="J261" s="37"/>
      <c r="K261" s="37"/>
      <c r="L261" s="41"/>
      <c r="M261" s="218"/>
      <c r="N261" s="77"/>
      <c r="O261" s="77"/>
      <c r="P261" s="77"/>
      <c r="Q261" s="77"/>
      <c r="R261" s="77"/>
      <c r="S261" s="77"/>
      <c r="T261" s="78"/>
      <c r="AT261" s="15" t="s">
        <v>127</v>
      </c>
      <c r="AU261" s="15" t="s">
        <v>78</v>
      </c>
    </row>
    <row r="262" s="11" customFormat="1">
      <c r="B262" s="219"/>
      <c r="C262" s="220"/>
      <c r="D262" s="216" t="s">
        <v>137</v>
      </c>
      <c r="E262" s="221" t="s">
        <v>1</v>
      </c>
      <c r="F262" s="222" t="s">
        <v>420</v>
      </c>
      <c r="G262" s="220"/>
      <c r="H262" s="223">
        <v>36.987000000000002</v>
      </c>
      <c r="I262" s="224"/>
      <c r="J262" s="220"/>
      <c r="K262" s="220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137</v>
      </c>
      <c r="AU262" s="229" t="s">
        <v>78</v>
      </c>
      <c r="AV262" s="11" t="s">
        <v>78</v>
      </c>
      <c r="AW262" s="11" t="s">
        <v>31</v>
      </c>
      <c r="AX262" s="11" t="s">
        <v>74</v>
      </c>
      <c r="AY262" s="229" t="s">
        <v>118</v>
      </c>
    </row>
    <row r="263" s="1" customFormat="1" ht="16.5" customHeight="1">
      <c r="B263" s="36"/>
      <c r="C263" s="203" t="s">
        <v>421</v>
      </c>
      <c r="D263" s="203" t="s">
        <v>120</v>
      </c>
      <c r="E263" s="204" t="s">
        <v>422</v>
      </c>
      <c r="F263" s="205" t="s">
        <v>423</v>
      </c>
      <c r="G263" s="206" t="s">
        <v>123</v>
      </c>
      <c r="H263" s="207">
        <v>61.646000000000001</v>
      </c>
      <c r="I263" s="208"/>
      <c r="J263" s="209">
        <f>ROUND(I263*H263,2)</f>
        <v>0</v>
      </c>
      <c r="K263" s="205" t="s">
        <v>135</v>
      </c>
      <c r="L263" s="210"/>
      <c r="M263" s="211" t="s">
        <v>1</v>
      </c>
      <c r="N263" s="212" t="s">
        <v>40</v>
      </c>
      <c r="O263" s="77"/>
      <c r="P263" s="213">
        <f>O263*H263</f>
        <v>0</v>
      </c>
      <c r="Q263" s="213">
        <v>0.036499999999999998</v>
      </c>
      <c r="R263" s="213">
        <f>Q263*H263</f>
        <v>2.2500789999999999</v>
      </c>
      <c r="S263" s="213">
        <v>0</v>
      </c>
      <c r="T263" s="214">
        <f>S263*H263</f>
        <v>0</v>
      </c>
      <c r="AR263" s="15" t="s">
        <v>124</v>
      </c>
      <c r="AT263" s="15" t="s">
        <v>120</v>
      </c>
      <c r="AU263" s="15" t="s">
        <v>78</v>
      </c>
      <c r="AY263" s="15" t="s">
        <v>118</v>
      </c>
      <c r="BE263" s="215">
        <f>IF(N263="základní",J263,0)</f>
        <v>0</v>
      </c>
      <c r="BF263" s="215">
        <f>IF(N263="snížená",J263,0)</f>
        <v>0</v>
      </c>
      <c r="BG263" s="215">
        <f>IF(N263="zákl. přenesená",J263,0)</f>
        <v>0</v>
      </c>
      <c r="BH263" s="215">
        <f>IF(N263="sníž. přenesená",J263,0)</f>
        <v>0</v>
      </c>
      <c r="BI263" s="215">
        <f>IF(N263="nulová",J263,0)</f>
        <v>0</v>
      </c>
      <c r="BJ263" s="15" t="s">
        <v>74</v>
      </c>
      <c r="BK263" s="215">
        <f>ROUND(I263*H263,2)</f>
        <v>0</v>
      </c>
      <c r="BL263" s="15" t="s">
        <v>125</v>
      </c>
      <c r="BM263" s="15" t="s">
        <v>424</v>
      </c>
    </row>
    <row r="264" s="1" customFormat="1">
      <c r="B264" s="36"/>
      <c r="C264" s="37"/>
      <c r="D264" s="216" t="s">
        <v>127</v>
      </c>
      <c r="E264" s="37"/>
      <c r="F264" s="217" t="s">
        <v>423</v>
      </c>
      <c r="G264" s="37"/>
      <c r="H264" s="37"/>
      <c r="I264" s="129"/>
      <c r="J264" s="37"/>
      <c r="K264" s="37"/>
      <c r="L264" s="41"/>
      <c r="M264" s="218"/>
      <c r="N264" s="77"/>
      <c r="O264" s="77"/>
      <c r="P264" s="77"/>
      <c r="Q264" s="77"/>
      <c r="R264" s="77"/>
      <c r="S264" s="77"/>
      <c r="T264" s="78"/>
      <c r="AT264" s="15" t="s">
        <v>127</v>
      </c>
      <c r="AU264" s="15" t="s">
        <v>78</v>
      </c>
    </row>
    <row r="265" s="11" customFormat="1">
      <c r="B265" s="219"/>
      <c r="C265" s="220"/>
      <c r="D265" s="216" t="s">
        <v>137</v>
      </c>
      <c r="E265" s="221" t="s">
        <v>1</v>
      </c>
      <c r="F265" s="222" t="s">
        <v>425</v>
      </c>
      <c r="G265" s="220"/>
      <c r="H265" s="223">
        <v>61.646000000000001</v>
      </c>
      <c r="I265" s="224"/>
      <c r="J265" s="220"/>
      <c r="K265" s="220"/>
      <c r="L265" s="225"/>
      <c r="M265" s="226"/>
      <c r="N265" s="227"/>
      <c r="O265" s="227"/>
      <c r="P265" s="227"/>
      <c r="Q265" s="227"/>
      <c r="R265" s="227"/>
      <c r="S265" s="227"/>
      <c r="T265" s="228"/>
      <c r="AT265" s="229" t="s">
        <v>137</v>
      </c>
      <c r="AU265" s="229" t="s">
        <v>78</v>
      </c>
      <c r="AV265" s="11" t="s">
        <v>78</v>
      </c>
      <c r="AW265" s="11" t="s">
        <v>31</v>
      </c>
      <c r="AX265" s="11" t="s">
        <v>74</v>
      </c>
      <c r="AY265" s="229" t="s">
        <v>118</v>
      </c>
    </row>
    <row r="266" s="10" customFormat="1" ht="22.8" customHeight="1">
      <c r="B266" s="187"/>
      <c r="C266" s="188"/>
      <c r="D266" s="189" t="s">
        <v>68</v>
      </c>
      <c r="E266" s="201" t="s">
        <v>144</v>
      </c>
      <c r="F266" s="201" t="s">
        <v>426</v>
      </c>
      <c r="G266" s="188"/>
      <c r="H266" s="188"/>
      <c r="I266" s="191"/>
      <c r="J266" s="202">
        <f>BK266</f>
        <v>0</v>
      </c>
      <c r="K266" s="188"/>
      <c r="L266" s="193"/>
      <c r="M266" s="194"/>
      <c r="N266" s="195"/>
      <c r="O266" s="195"/>
      <c r="P266" s="196">
        <f>SUM(P267:P360)</f>
        <v>0</v>
      </c>
      <c r="Q266" s="195"/>
      <c r="R266" s="196">
        <f>SUM(R267:R360)</f>
        <v>209.44701000000003</v>
      </c>
      <c r="S266" s="195"/>
      <c r="T266" s="197">
        <f>SUM(T267:T360)</f>
        <v>0</v>
      </c>
      <c r="AR266" s="198" t="s">
        <v>74</v>
      </c>
      <c r="AT266" s="199" t="s">
        <v>68</v>
      </c>
      <c r="AU266" s="199" t="s">
        <v>74</v>
      </c>
      <c r="AY266" s="198" t="s">
        <v>118</v>
      </c>
      <c r="BK266" s="200">
        <f>SUM(BK267:BK360)</f>
        <v>0</v>
      </c>
    </row>
    <row r="267" s="1" customFormat="1" ht="16.5" customHeight="1">
      <c r="B267" s="36"/>
      <c r="C267" s="230" t="s">
        <v>427</v>
      </c>
      <c r="D267" s="230" t="s">
        <v>157</v>
      </c>
      <c r="E267" s="231" t="s">
        <v>428</v>
      </c>
      <c r="F267" s="232" t="s">
        <v>429</v>
      </c>
      <c r="G267" s="233" t="s">
        <v>153</v>
      </c>
      <c r="H267" s="234">
        <v>96</v>
      </c>
      <c r="I267" s="235"/>
      <c r="J267" s="236">
        <f>ROUND(I267*H267,2)</f>
        <v>0</v>
      </c>
      <c r="K267" s="232" t="s">
        <v>135</v>
      </c>
      <c r="L267" s="41"/>
      <c r="M267" s="237" t="s">
        <v>1</v>
      </c>
      <c r="N267" s="238" t="s">
        <v>40</v>
      </c>
      <c r="O267" s="77"/>
      <c r="P267" s="213">
        <f>O267*H267</f>
        <v>0</v>
      </c>
      <c r="Q267" s="213">
        <v>0</v>
      </c>
      <c r="R267" s="213">
        <f>Q267*H267</f>
        <v>0</v>
      </c>
      <c r="S267" s="213">
        <v>0</v>
      </c>
      <c r="T267" s="214">
        <f>S267*H267</f>
        <v>0</v>
      </c>
      <c r="AR267" s="15" t="s">
        <v>125</v>
      </c>
      <c r="AT267" s="15" t="s">
        <v>157</v>
      </c>
      <c r="AU267" s="15" t="s">
        <v>78</v>
      </c>
      <c r="AY267" s="15" t="s">
        <v>118</v>
      </c>
      <c r="BE267" s="215">
        <f>IF(N267="základní",J267,0)</f>
        <v>0</v>
      </c>
      <c r="BF267" s="215">
        <f>IF(N267="snížená",J267,0)</f>
        <v>0</v>
      </c>
      <c r="BG267" s="215">
        <f>IF(N267="zákl. přenesená",J267,0)</f>
        <v>0</v>
      </c>
      <c r="BH267" s="215">
        <f>IF(N267="sníž. přenesená",J267,0)</f>
        <v>0</v>
      </c>
      <c r="BI267" s="215">
        <f>IF(N267="nulová",J267,0)</f>
        <v>0</v>
      </c>
      <c r="BJ267" s="15" t="s">
        <v>74</v>
      </c>
      <c r="BK267" s="215">
        <f>ROUND(I267*H267,2)</f>
        <v>0</v>
      </c>
      <c r="BL267" s="15" t="s">
        <v>125</v>
      </c>
      <c r="BM267" s="15" t="s">
        <v>430</v>
      </c>
    </row>
    <row r="268" s="1" customFormat="1">
      <c r="B268" s="36"/>
      <c r="C268" s="37"/>
      <c r="D268" s="216" t="s">
        <v>127</v>
      </c>
      <c r="E268" s="37"/>
      <c r="F268" s="217" t="s">
        <v>431</v>
      </c>
      <c r="G268" s="37"/>
      <c r="H268" s="37"/>
      <c r="I268" s="129"/>
      <c r="J268" s="37"/>
      <c r="K268" s="37"/>
      <c r="L268" s="41"/>
      <c r="M268" s="218"/>
      <c r="N268" s="77"/>
      <c r="O268" s="77"/>
      <c r="P268" s="77"/>
      <c r="Q268" s="77"/>
      <c r="R268" s="77"/>
      <c r="S268" s="77"/>
      <c r="T268" s="78"/>
      <c r="AT268" s="15" t="s">
        <v>127</v>
      </c>
      <c r="AU268" s="15" t="s">
        <v>78</v>
      </c>
    </row>
    <row r="269" s="11" customFormat="1">
      <c r="B269" s="219"/>
      <c r="C269" s="220"/>
      <c r="D269" s="216" t="s">
        <v>137</v>
      </c>
      <c r="E269" s="221" t="s">
        <v>1</v>
      </c>
      <c r="F269" s="222" t="s">
        <v>432</v>
      </c>
      <c r="G269" s="220"/>
      <c r="H269" s="223">
        <v>96</v>
      </c>
      <c r="I269" s="224"/>
      <c r="J269" s="220"/>
      <c r="K269" s="220"/>
      <c r="L269" s="225"/>
      <c r="M269" s="226"/>
      <c r="N269" s="227"/>
      <c r="O269" s="227"/>
      <c r="P269" s="227"/>
      <c r="Q269" s="227"/>
      <c r="R269" s="227"/>
      <c r="S269" s="227"/>
      <c r="T269" s="228"/>
      <c r="AT269" s="229" t="s">
        <v>137</v>
      </c>
      <c r="AU269" s="229" t="s">
        <v>78</v>
      </c>
      <c r="AV269" s="11" t="s">
        <v>78</v>
      </c>
      <c r="AW269" s="11" t="s">
        <v>31</v>
      </c>
      <c r="AX269" s="11" t="s">
        <v>74</v>
      </c>
      <c r="AY269" s="229" t="s">
        <v>118</v>
      </c>
    </row>
    <row r="270" s="1" customFormat="1" ht="16.5" customHeight="1">
      <c r="B270" s="36"/>
      <c r="C270" s="230" t="s">
        <v>433</v>
      </c>
      <c r="D270" s="230" t="s">
        <v>157</v>
      </c>
      <c r="E270" s="231" t="s">
        <v>434</v>
      </c>
      <c r="F270" s="232" t="s">
        <v>435</v>
      </c>
      <c r="G270" s="233" t="s">
        <v>153</v>
      </c>
      <c r="H270" s="234">
        <v>494.10000000000002</v>
      </c>
      <c r="I270" s="235"/>
      <c r="J270" s="236">
        <f>ROUND(I270*H270,2)</f>
        <v>0</v>
      </c>
      <c r="K270" s="232" t="s">
        <v>135</v>
      </c>
      <c r="L270" s="41"/>
      <c r="M270" s="237" t="s">
        <v>1</v>
      </c>
      <c r="N270" s="238" t="s">
        <v>40</v>
      </c>
      <c r="O270" s="77"/>
      <c r="P270" s="213">
        <f>O270*H270</f>
        <v>0</v>
      </c>
      <c r="Q270" s="213">
        <v>0</v>
      </c>
      <c r="R270" s="213">
        <f>Q270*H270</f>
        <v>0</v>
      </c>
      <c r="S270" s="213">
        <v>0</v>
      </c>
      <c r="T270" s="214">
        <f>S270*H270</f>
        <v>0</v>
      </c>
      <c r="AR270" s="15" t="s">
        <v>125</v>
      </c>
      <c r="AT270" s="15" t="s">
        <v>157</v>
      </c>
      <c r="AU270" s="15" t="s">
        <v>78</v>
      </c>
      <c r="AY270" s="15" t="s">
        <v>118</v>
      </c>
      <c r="BE270" s="215">
        <f>IF(N270="základní",J270,0)</f>
        <v>0</v>
      </c>
      <c r="BF270" s="215">
        <f>IF(N270="snížená",J270,0)</f>
        <v>0</v>
      </c>
      <c r="BG270" s="215">
        <f>IF(N270="zákl. přenesená",J270,0)</f>
        <v>0</v>
      </c>
      <c r="BH270" s="215">
        <f>IF(N270="sníž. přenesená",J270,0)</f>
        <v>0</v>
      </c>
      <c r="BI270" s="215">
        <f>IF(N270="nulová",J270,0)</f>
        <v>0</v>
      </c>
      <c r="BJ270" s="15" t="s">
        <v>74</v>
      </c>
      <c r="BK270" s="215">
        <f>ROUND(I270*H270,2)</f>
        <v>0</v>
      </c>
      <c r="BL270" s="15" t="s">
        <v>125</v>
      </c>
      <c r="BM270" s="15" t="s">
        <v>436</v>
      </c>
    </row>
    <row r="271" s="1" customFormat="1">
      <c r="B271" s="36"/>
      <c r="C271" s="37"/>
      <c r="D271" s="216" t="s">
        <v>127</v>
      </c>
      <c r="E271" s="37"/>
      <c r="F271" s="217" t="s">
        <v>437</v>
      </c>
      <c r="G271" s="37"/>
      <c r="H271" s="37"/>
      <c r="I271" s="129"/>
      <c r="J271" s="37"/>
      <c r="K271" s="37"/>
      <c r="L271" s="41"/>
      <c r="M271" s="218"/>
      <c r="N271" s="77"/>
      <c r="O271" s="77"/>
      <c r="P271" s="77"/>
      <c r="Q271" s="77"/>
      <c r="R271" s="77"/>
      <c r="S271" s="77"/>
      <c r="T271" s="78"/>
      <c r="AT271" s="15" t="s">
        <v>127</v>
      </c>
      <c r="AU271" s="15" t="s">
        <v>78</v>
      </c>
    </row>
    <row r="272" s="11" customFormat="1">
      <c r="B272" s="219"/>
      <c r="C272" s="220"/>
      <c r="D272" s="216" t="s">
        <v>137</v>
      </c>
      <c r="E272" s="221" t="s">
        <v>1</v>
      </c>
      <c r="F272" s="222" t="s">
        <v>438</v>
      </c>
      <c r="G272" s="220"/>
      <c r="H272" s="223">
        <v>29.199999999999999</v>
      </c>
      <c r="I272" s="224"/>
      <c r="J272" s="220"/>
      <c r="K272" s="220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137</v>
      </c>
      <c r="AU272" s="229" t="s">
        <v>78</v>
      </c>
      <c r="AV272" s="11" t="s">
        <v>78</v>
      </c>
      <c r="AW272" s="11" t="s">
        <v>31</v>
      </c>
      <c r="AX272" s="11" t="s">
        <v>69</v>
      </c>
      <c r="AY272" s="229" t="s">
        <v>118</v>
      </c>
    </row>
    <row r="273" s="11" customFormat="1">
      <c r="B273" s="219"/>
      <c r="C273" s="220"/>
      <c r="D273" s="216" t="s">
        <v>137</v>
      </c>
      <c r="E273" s="221" t="s">
        <v>1</v>
      </c>
      <c r="F273" s="222" t="s">
        <v>325</v>
      </c>
      <c r="G273" s="220"/>
      <c r="H273" s="223">
        <v>54.799999999999997</v>
      </c>
      <c r="I273" s="224"/>
      <c r="J273" s="220"/>
      <c r="K273" s="220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137</v>
      </c>
      <c r="AU273" s="229" t="s">
        <v>78</v>
      </c>
      <c r="AV273" s="11" t="s">
        <v>78</v>
      </c>
      <c r="AW273" s="11" t="s">
        <v>31</v>
      </c>
      <c r="AX273" s="11" t="s">
        <v>69</v>
      </c>
      <c r="AY273" s="229" t="s">
        <v>118</v>
      </c>
    </row>
    <row r="274" s="11" customFormat="1">
      <c r="B274" s="219"/>
      <c r="C274" s="220"/>
      <c r="D274" s="216" t="s">
        <v>137</v>
      </c>
      <c r="E274" s="221" t="s">
        <v>1</v>
      </c>
      <c r="F274" s="222" t="s">
        <v>439</v>
      </c>
      <c r="G274" s="220"/>
      <c r="H274" s="223">
        <v>95.299999999999997</v>
      </c>
      <c r="I274" s="224"/>
      <c r="J274" s="220"/>
      <c r="K274" s="220"/>
      <c r="L274" s="225"/>
      <c r="M274" s="226"/>
      <c r="N274" s="227"/>
      <c r="O274" s="227"/>
      <c r="P274" s="227"/>
      <c r="Q274" s="227"/>
      <c r="R274" s="227"/>
      <c r="S274" s="227"/>
      <c r="T274" s="228"/>
      <c r="AT274" s="229" t="s">
        <v>137</v>
      </c>
      <c r="AU274" s="229" t="s">
        <v>78</v>
      </c>
      <c r="AV274" s="11" t="s">
        <v>78</v>
      </c>
      <c r="AW274" s="11" t="s">
        <v>31</v>
      </c>
      <c r="AX274" s="11" t="s">
        <v>69</v>
      </c>
      <c r="AY274" s="229" t="s">
        <v>118</v>
      </c>
    </row>
    <row r="275" s="11" customFormat="1">
      <c r="B275" s="219"/>
      <c r="C275" s="220"/>
      <c r="D275" s="216" t="s">
        <v>137</v>
      </c>
      <c r="E275" s="221" t="s">
        <v>1</v>
      </c>
      <c r="F275" s="222" t="s">
        <v>440</v>
      </c>
      <c r="G275" s="220"/>
      <c r="H275" s="223">
        <v>204</v>
      </c>
      <c r="I275" s="224"/>
      <c r="J275" s="220"/>
      <c r="K275" s="220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137</v>
      </c>
      <c r="AU275" s="229" t="s">
        <v>78</v>
      </c>
      <c r="AV275" s="11" t="s">
        <v>78</v>
      </c>
      <c r="AW275" s="11" t="s">
        <v>31</v>
      </c>
      <c r="AX275" s="11" t="s">
        <v>69</v>
      </c>
      <c r="AY275" s="229" t="s">
        <v>118</v>
      </c>
    </row>
    <row r="276" s="11" customFormat="1">
      <c r="B276" s="219"/>
      <c r="C276" s="220"/>
      <c r="D276" s="216" t="s">
        <v>137</v>
      </c>
      <c r="E276" s="221" t="s">
        <v>1</v>
      </c>
      <c r="F276" s="222" t="s">
        <v>441</v>
      </c>
      <c r="G276" s="220"/>
      <c r="H276" s="223">
        <v>94.900000000000006</v>
      </c>
      <c r="I276" s="224"/>
      <c r="J276" s="220"/>
      <c r="K276" s="220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137</v>
      </c>
      <c r="AU276" s="229" t="s">
        <v>78</v>
      </c>
      <c r="AV276" s="11" t="s">
        <v>78</v>
      </c>
      <c r="AW276" s="11" t="s">
        <v>31</v>
      </c>
      <c r="AX276" s="11" t="s">
        <v>69</v>
      </c>
      <c r="AY276" s="229" t="s">
        <v>118</v>
      </c>
    </row>
    <row r="277" s="11" customFormat="1">
      <c r="B277" s="219"/>
      <c r="C277" s="220"/>
      <c r="D277" s="216" t="s">
        <v>137</v>
      </c>
      <c r="E277" s="221" t="s">
        <v>1</v>
      </c>
      <c r="F277" s="222" t="s">
        <v>442</v>
      </c>
      <c r="G277" s="220"/>
      <c r="H277" s="223">
        <v>15.9</v>
      </c>
      <c r="I277" s="224"/>
      <c r="J277" s="220"/>
      <c r="K277" s="220"/>
      <c r="L277" s="225"/>
      <c r="M277" s="226"/>
      <c r="N277" s="227"/>
      <c r="O277" s="227"/>
      <c r="P277" s="227"/>
      <c r="Q277" s="227"/>
      <c r="R277" s="227"/>
      <c r="S277" s="227"/>
      <c r="T277" s="228"/>
      <c r="AT277" s="229" t="s">
        <v>137</v>
      </c>
      <c r="AU277" s="229" t="s">
        <v>78</v>
      </c>
      <c r="AV277" s="11" t="s">
        <v>78</v>
      </c>
      <c r="AW277" s="11" t="s">
        <v>31</v>
      </c>
      <c r="AX277" s="11" t="s">
        <v>69</v>
      </c>
      <c r="AY277" s="229" t="s">
        <v>118</v>
      </c>
    </row>
    <row r="278" s="12" customFormat="1">
      <c r="B278" s="239"/>
      <c r="C278" s="240"/>
      <c r="D278" s="216" t="s">
        <v>137</v>
      </c>
      <c r="E278" s="241" t="s">
        <v>1</v>
      </c>
      <c r="F278" s="242" t="s">
        <v>174</v>
      </c>
      <c r="G278" s="240"/>
      <c r="H278" s="243">
        <v>494.10000000000002</v>
      </c>
      <c r="I278" s="244"/>
      <c r="J278" s="240"/>
      <c r="K278" s="240"/>
      <c r="L278" s="245"/>
      <c r="M278" s="246"/>
      <c r="N278" s="247"/>
      <c r="O278" s="247"/>
      <c r="P278" s="247"/>
      <c r="Q278" s="247"/>
      <c r="R278" s="247"/>
      <c r="S278" s="247"/>
      <c r="T278" s="248"/>
      <c r="AT278" s="249" t="s">
        <v>137</v>
      </c>
      <c r="AU278" s="249" t="s">
        <v>78</v>
      </c>
      <c r="AV278" s="12" t="s">
        <v>125</v>
      </c>
      <c r="AW278" s="12" t="s">
        <v>31</v>
      </c>
      <c r="AX278" s="12" t="s">
        <v>74</v>
      </c>
      <c r="AY278" s="249" t="s">
        <v>118</v>
      </c>
    </row>
    <row r="279" s="1" customFormat="1" ht="16.5" customHeight="1">
      <c r="B279" s="36"/>
      <c r="C279" s="230" t="s">
        <v>443</v>
      </c>
      <c r="D279" s="230" t="s">
        <v>157</v>
      </c>
      <c r="E279" s="231" t="s">
        <v>444</v>
      </c>
      <c r="F279" s="232" t="s">
        <v>445</v>
      </c>
      <c r="G279" s="233" t="s">
        <v>153</v>
      </c>
      <c r="H279" s="234">
        <v>116.09999999999999</v>
      </c>
      <c r="I279" s="235"/>
      <c r="J279" s="236">
        <f>ROUND(I279*H279,2)</f>
        <v>0</v>
      </c>
      <c r="K279" s="232" t="s">
        <v>135</v>
      </c>
      <c r="L279" s="41"/>
      <c r="M279" s="237" t="s">
        <v>1</v>
      </c>
      <c r="N279" s="238" t="s">
        <v>40</v>
      </c>
      <c r="O279" s="77"/>
      <c r="P279" s="213">
        <f>O279*H279</f>
        <v>0</v>
      </c>
      <c r="Q279" s="213">
        <v>0</v>
      </c>
      <c r="R279" s="213">
        <f>Q279*H279</f>
        <v>0</v>
      </c>
      <c r="S279" s="213">
        <v>0</v>
      </c>
      <c r="T279" s="214">
        <f>S279*H279</f>
        <v>0</v>
      </c>
      <c r="AR279" s="15" t="s">
        <v>125</v>
      </c>
      <c r="AT279" s="15" t="s">
        <v>157</v>
      </c>
      <c r="AU279" s="15" t="s">
        <v>78</v>
      </c>
      <c r="AY279" s="15" t="s">
        <v>118</v>
      </c>
      <c r="BE279" s="215">
        <f>IF(N279="základní",J279,0)</f>
        <v>0</v>
      </c>
      <c r="BF279" s="215">
        <f>IF(N279="snížená",J279,0)</f>
        <v>0</v>
      </c>
      <c r="BG279" s="215">
        <f>IF(N279="zákl. přenesená",J279,0)</f>
        <v>0</v>
      </c>
      <c r="BH279" s="215">
        <f>IF(N279="sníž. přenesená",J279,0)</f>
        <v>0</v>
      </c>
      <c r="BI279" s="215">
        <f>IF(N279="nulová",J279,0)</f>
        <v>0</v>
      </c>
      <c r="BJ279" s="15" t="s">
        <v>74</v>
      </c>
      <c r="BK279" s="215">
        <f>ROUND(I279*H279,2)</f>
        <v>0</v>
      </c>
      <c r="BL279" s="15" t="s">
        <v>125</v>
      </c>
      <c r="BM279" s="15" t="s">
        <v>446</v>
      </c>
    </row>
    <row r="280" s="1" customFormat="1">
      <c r="B280" s="36"/>
      <c r="C280" s="37"/>
      <c r="D280" s="216" t="s">
        <v>127</v>
      </c>
      <c r="E280" s="37"/>
      <c r="F280" s="217" t="s">
        <v>447</v>
      </c>
      <c r="G280" s="37"/>
      <c r="H280" s="37"/>
      <c r="I280" s="129"/>
      <c r="J280" s="37"/>
      <c r="K280" s="37"/>
      <c r="L280" s="41"/>
      <c r="M280" s="218"/>
      <c r="N280" s="77"/>
      <c r="O280" s="77"/>
      <c r="P280" s="77"/>
      <c r="Q280" s="77"/>
      <c r="R280" s="77"/>
      <c r="S280" s="77"/>
      <c r="T280" s="78"/>
      <c r="AT280" s="15" t="s">
        <v>127</v>
      </c>
      <c r="AU280" s="15" t="s">
        <v>78</v>
      </c>
    </row>
    <row r="281" s="11" customFormat="1">
      <c r="B281" s="219"/>
      <c r="C281" s="220"/>
      <c r="D281" s="216" t="s">
        <v>137</v>
      </c>
      <c r="E281" s="221" t="s">
        <v>1</v>
      </c>
      <c r="F281" s="222" t="s">
        <v>448</v>
      </c>
      <c r="G281" s="220"/>
      <c r="H281" s="223">
        <v>21.199999999999999</v>
      </c>
      <c r="I281" s="224"/>
      <c r="J281" s="220"/>
      <c r="K281" s="220"/>
      <c r="L281" s="225"/>
      <c r="M281" s="226"/>
      <c r="N281" s="227"/>
      <c r="O281" s="227"/>
      <c r="P281" s="227"/>
      <c r="Q281" s="227"/>
      <c r="R281" s="227"/>
      <c r="S281" s="227"/>
      <c r="T281" s="228"/>
      <c r="AT281" s="229" t="s">
        <v>137</v>
      </c>
      <c r="AU281" s="229" t="s">
        <v>78</v>
      </c>
      <c r="AV281" s="11" t="s">
        <v>78</v>
      </c>
      <c r="AW281" s="11" t="s">
        <v>31</v>
      </c>
      <c r="AX281" s="11" t="s">
        <v>69</v>
      </c>
      <c r="AY281" s="229" t="s">
        <v>118</v>
      </c>
    </row>
    <row r="282" s="11" customFormat="1">
      <c r="B282" s="219"/>
      <c r="C282" s="220"/>
      <c r="D282" s="216" t="s">
        <v>137</v>
      </c>
      <c r="E282" s="221" t="s">
        <v>1</v>
      </c>
      <c r="F282" s="222" t="s">
        <v>441</v>
      </c>
      <c r="G282" s="220"/>
      <c r="H282" s="223">
        <v>94.900000000000006</v>
      </c>
      <c r="I282" s="224"/>
      <c r="J282" s="220"/>
      <c r="K282" s="220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137</v>
      </c>
      <c r="AU282" s="229" t="s">
        <v>78</v>
      </c>
      <c r="AV282" s="11" t="s">
        <v>78</v>
      </c>
      <c r="AW282" s="11" t="s">
        <v>31</v>
      </c>
      <c r="AX282" s="11" t="s">
        <v>69</v>
      </c>
      <c r="AY282" s="229" t="s">
        <v>118</v>
      </c>
    </row>
    <row r="283" s="12" customFormat="1">
      <c r="B283" s="239"/>
      <c r="C283" s="240"/>
      <c r="D283" s="216" t="s">
        <v>137</v>
      </c>
      <c r="E283" s="241" t="s">
        <v>1</v>
      </c>
      <c r="F283" s="242" t="s">
        <v>174</v>
      </c>
      <c r="G283" s="240"/>
      <c r="H283" s="243">
        <v>116.09999999999999</v>
      </c>
      <c r="I283" s="244"/>
      <c r="J283" s="240"/>
      <c r="K283" s="240"/>
      <c r="L283" s="245"/>
      <c r="M283" s="246"/>
      <c r="N283" s="247"/>
      <c r="O283" s="247"/>
      <c r="P283" s="247"/>
      <c r="Q283" s="247"/>
      <c r="R283" s="247"/>
      <c r="S283" s="247"/>
      <c r="T283" s="248"/>
      <c r="AT283" s="249" t="s">
        <v>137</v>
      </c>
      <c r="AU283" s="249" t="s">
        <v>78</v>
      </c>
      <c r="AV283" s="12" t="s">
        <v>125</v>
      </c>
      <c r="AW283" s="12" t="s">
        <v>31</v>
      </c>
      <c r="AX283" s="12" t="s">
        <v>74</v>
      </c>
      <c r="AY283" s="249" t="s">
        <v>118</v>
      </c>
    </row>
    <row r="284" s="1" customFormat="1" ht="16.5" customHeight="1">
      <c r="B284" s="36"/>
      <c r="C284" s="230" t="s">
        <v>449</v>
      </c>
      <c r="D284" s="230" t="s">
        <v>157</v>
      </c>
      <c r="E284" s="231" t="s">
        <v>450</v>
      </c>
      <c r="F284" s="232" t="s">
        <v>451</v>
      </c>
      <c r="G284" s="233" t="s">
        <v>153</v>
      </c>
      <c r="H284" s="234">
        <v>275.10000000000002</v>
      </c>
      <c r="I284" s="235"/>
      <c r="J284" s="236">
        <f>ROUND(I284*H284,2)</f>
        <v>0</v>
      </c>
      <c r="K284" s="232" t="s">
        <v>135</v>
      </c>
      <c r="L284" s="41"/>
      <c r="M284" s="237" t="s">
        <v>1</v>
      </c>
      <c r="N284" s="238" t="s">
        <v>40</v>
      </c>
      <c r="O284" s="77"/>
      <c r="P284" s="213">
        <f>O284*H284</f>
        <v>0</v>
      </c>
      <c r="Q284" s="213">
        <v>0.059089999999999997</v>
      </c>
      <c r="R284" s="213">
        <f>Q284*H284</f>
        <v>16.255659000000001</v>
      </c>
      <c r="S284" s="213">
        <v>0</v>
      </c>
      <c r="T284" s="214">
        <f>S284*H284</f>
        <v>0</v>
      </c>
      <c r="AR284" s="15" t="s">
        <v>125</v>
      </c>
      <c r="AT284" s="15" t="s">
        <v>157</v>
      </c>
      <c r="AU284" s="15" t="s">
        <v>78</v>
      </c>
      <c r="AY284" s="15" t="s">
        <v>118</v>
      </c>
      <c r="BE284" s="215">
        <f>IF(N284="základní",J284,0)</f>
        <v>0</v>
      </c>
      <c r="BF284" s="215">
        <f>IF(N284="snížená",J284,0)</f>
        <v>0</v>
      </c>
      <c r="BG284" s="215">
        <f>IF(N284="zákl. přenesená",J284,0)</f>
        <v>0</v>
      </c>
      <c r="BH284" s="215">
        <f>IF(N284="sníž. přenesená",J284,0)</f>
        <v>0</v>
      </c>
      <c r="BI284" s="215">
        <f>IF(N284="nulová",J284,0)</f>
        <v>0</v>
      </c>
      <c r="BJ284" s="15" t="s">
        <v>74</v>
      </c>
      <c r="BK284" s="215">
        <f>ROUND(I284*H284,2)</f>
        <v>0</v>
      </c>
      <c r="BL284" s="15" t="s">
        <v>125</v>
      </c>
      <c r="BM284" s="15" t="s">
        <v>452</v>
      </c>
    </row>
    <row r="285" s="1" customFormat="1">
      <c r="B285" s="36"/>
      <c r="C285" s="37"/>
      <c r="D285" s="216" t="s">
        <v>127</v>
      </c>
      <c r="E285" s="37"/>
      <c r="F285" s="217" t="s">
        <v>453</v>
      </c>
      <c r="G285" s="37"/>
      <c r="H285" s="37"/>
      <c r="I285" s="129"/>
      <c r="J285" s="37"/>
      <c r="K285" s="37"/>
      <c r="L285" s="41"/>
      <c r="M285" s="218"/>
      <c r="N285" s="77"/>
      <c r="O285" s="77"/>
      <c r="P285" s="77"/>
      <c r="Q285" s="77"/>
      <c r="R285" s="77"/>
      <c r="S285" s="77"/>
      <c r="T285" s="78"/>
      <c r="AT285" s="15" t="s">
        <v>127</v>
      </c>
      <c r="AU285" s="15" t="s">
        <v>78</v>
      </c>
    </row>
    <row r="286" s="11" customFormat="1">
      <c r="B286" s="219"/>
      <c r="C286" s="220"/>
      <c r="D286" s="216" t="s">
        <v>137</v>
      </c>
      <c r="E286" s="221" t="s">
        <v>1</v>
      </c>
      <c r="F286" s="222" t="s">
        <v>454</v>
      </c>
      <c r="G286" s="220"/>
      <c r="H286" s="223">
        <v>131.19999999999999</v>
      </c>
      <c r="I286" s="224"/>
      <c r="J286" s="220"/>
      <c r="K286" s="220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137</v>
      </c>
      <c r="AU286" s="229" t="s">
        <v>78</v>
      </c>
      <c r="AV286" s="11" t="s">
        <v>78</v>
      </c>
      <c r="AW286" s="11" t="s">
        <v>31</v>
      </c>
      <c r="AX286" s="11" t="s">
        <v>69</v>
      </c>
      <c r="AY286" s="229" t="s">
        <v>118</v>
      </c>
    </row>
    <row r="287" s="11" customFormat="1">
      <c r="B287" s="219"/>
      <c r="C287" s="220"/>
      <c r="D287" s="216" t="s">
        <v>137</v>
      </c>
      <c r="E287" s="221" t="s">
        <v>1</v>
      </c>
      <c r="F287" s="222" t="s">
        <v>455</v>
      </c>
      <c r="G287" s="220"/>
      <c r="H287" s="223">
        <v>96</v>
      </c>
      <c r="I287" s="224"/>
      <c r="J287" s="220"/>
      <c r="K287" s="220"/>
      <c r="L287" s="225"/>
      <c r="M287" s="226"/>
      <c r="N287" s="227"/>
      <c r="O287" s="227"/>
      <c r="P287" s="227"/>
      <c r="Q287" s="227"/>
      <c r="R287" s="227"/>
      <c r="S287" s="227"/>
      <c r="T287" s="228"/>
      <c r="AT287" s="229" t="s">
        <v>137</v>
      </c>
      <c r="AU287" s="229" t="s">
        <v>78</v>
      </c>
      <c r="AV287" s="11" t="s">
        <v>78</v>
      </c>
      <c r="AW287" s="11" t="s">
        <v>31</v>
      </c>
      <c r="AX287" s="11" t="s">
        <v>69</v>
      </c>
      <c r="AY287" s="229" t="s">
        <v>118</v>
      </c>
    </row>
    <row r="288" s="11" customFormat="1">
      <c r="B288" s="219"/>
      <c r="C288" s="220"/>
      <c r="D288" s="216" t="s">
        <v>137</v>
      </c>
      <c r="E288" s="221" t="s">
        <v>1</v>
      </c>
      <c r="F288" s="222" t="s">
        <v>456</v>
      </c>
      <c r="G288" s="220"/>
      <c r="H288" s="223">
        <v>7.9000000000000004</v>
      </c>
      <c r="I288" s="224"/>
      <c r="J288" s="220"/>
      <c r="K288" s="220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137</v>
      </c>
      <c r="AU288" s="229" t="s">
        <v>78</v>
      </c>
      <c r="AV288" s="11" t="s">
        <v>78</v>
      </c>
      <c r="AW288" s="11" t="s">
        <v>31</v>
      </c>
      <c r="AX288" s="11" t="s">
        <v>69</v>
      </c>
      <c r="AY288" s="229" t="s">
        <v>118</v>
      </c>
    </row>
    <row r="289" s="11" customFormat="1">
      <c r="B289" s="219"/>
      <c r="C289" s="220"/>
      <c r="D289" s="216" t="s">
        <v>137</v>
      </c>
      <c r="E289" s="221" t="s">
        <v>1</v>
      </c>
      <c r="F289" s="222" t="s">
        <v>457</v>
      </c>
      <c r="G289" s="220"/>
      <c r="H289" s="223">
        <v>40</v>
      </c>
      <c r="I289" s="224"/>
      <c r="J289" s="220"/>
      <c r="K289" s="220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137</v>
      </c>
      <c r="AU289" s="229" t="s">
        <v>78</v>
      </c>
      <c r="AV289" s="11" t="s">
        <v>78</v>
      </c>
      <c r="AW289" s="11" t="s">
        <v>31</v>
      </c>
      <c r="AX289" s="11" t="s">
        <v>69</v>
      </c>
      <c r="AY289" s="229" t="s">
        <v>118</v>
      </c>
    </row>
    <row r="290" s="12" customFormat="1">
      <c r="B290" s="239"/>
      <c r="C290" s="240"/>
      <c r="D290" s="216" t="s">
        <v>137</v>
      </c>
      <c r="E290" s="241" t="s">
        <v>1</v>
      </c>
      <c r="F290" s="242" t="s">
        <v>174</v>
      </c>
      <c r="G290" s="240"/>
      <c r="H290" s="243">
        <v>275.10000000000002</v>
      </c>
      <c r="I290" s="244"/>
      <c r="J290" s="240"/>
      <c r="K290" s="240"/>
      <c r="L290" s="245"/>
      <c r="M290" s="246"/>
      <c r="N290" s="247"/>
      <c r="O290" s="247"/>
      <c r="P290" s="247"/>
      <c r="Q290" s="247"/>
      <c r="R290" s="247"/>
      <c r="S290" s="247"/>
      <c r="T290" s="248"/>
      <c r="AT290" s="249" t="s">
        <v>137</v>
      </c>
      <c r="AU290" s="249" t="s">
        <v>78</v>
      </c>
      <c r="AV290" s="12" t="s">
        <v>125</v>
      </c>
      <c r="AW290" s="12" t="s">
        <v>31</v>
      </c>
      <c r="AX290" s="12" t="s">
        <v>74</v>
      </c>
      <c r="AY290" s="249" t="s">
        <v>118</v>
      </c>
    </row>
    <row r="291" s="1" customFormat="1" ht="16.5" customHeight="1">
      <c r="B291" s="36"/>
      <c r="C291" s="230" t="s">
        <v>458</v>
      </c>
      <c r="D291" s="230" t="s">
        <v>157</v>
      </c>
      <c r="E291" s="231" t="s">
        <v>459</v>
      </c>
      <c r="F291" s="232" t="s">
        <v>460</v>
      </c>
      <c r="G291" s="233" t="s">
        <v>153</v>
      </c>
      <c r="H291" s="234">
        <v>245</v>
      </c>
      <c r="I291" s="235"/>
      <c r="J291" s="236">
        <f>ROUND(I291*H291,2)</f>
        <v>0</v>
      </c>
      <c r="K291" s="232" t="s">
        <v>135</v>
      </c>
      <c r="L291" s="41"/>
      <c r="M291" s="237" t="s">
        <v>1</v>
      </c>
      <c r="N291" s="238" t="s">
        <v>40</v>
      </c>
      <c r="O291" s="77"/>
      <c r="P291" s="213">
        <f>O291*H291</f>
        <v>0</v>
      </c>
      <c r="Q291" s="213">
        <v>0.17726</v>
      </c>
      <c r="R291" s="213">
        <f>Q291*H291</f>
        <v>43.428699999999999</v>
      </c>
      <c r="S291" s="213">
        <v>0</v>
      </c>
      <c r="T291" s="214">
        <f>S291*H291</f>
        <v>0</v>
      </c>
      <c r="AR291" s="15" t="s">
        <v>125</v>
      </c>
      <c r="AT291" s="15" t="s">
        <v>157</v>
      </c>
      <c r="AU291" s="15" t="s">
        <v>78</v>
      </c>
      <c r="AY291" s="15" t="s">
        <v>118</v>
      </c>
      <c r="BE291" s="215">
        <f>IF(N291="základní",J291,0)</f>
        <v>0</v>
      </c>
      <c r="BF291" s="215">
        <f>IF(N291="snížená",J291,0)</f>
        <v>0</v>
      </c>
      <c r="BG291" s="215">
        <f>IF(N291="zákl. přenesená",J291,0)</f>
        <v>0</v>
      </c>
      <c r="BH291" s="215">
        <f>IF(N291="sníž. přenesená",J291,0)</f>
        <v>0</v>
      </c>
      <c r="BI291" s="215">
        <f>IF(N291="nulová",J291,0)</f>
        <v>0</v>
      </c>
      <c r="BJ291" s="15" t="s">
        <v>74</v>
      </c>
      <c r="BK291" s="215">
        <f>ROUND(I291*H291,2)</f>
        <v>0</v>
      </c>
      <c r="BL291" s="15" t="s">
        <v>125</v>
      </c>
      <c r="BM291" s="15" t="s">
        <v>461</v>
      </c>
    </row>
    <row r="292" s="1" customFormat="1">
      <c r="B292" s="36"/>
      <c r="C292" s="37"/>
      <c r="D292" s="216" t="s">
        <v>127</v>
      </c>
      <c r="E292" s="37"/>
      <c r="F292" s="217" t="s">
        <v>462</v>
      </c>
      <c r="G292" s="37"/>
      <c r="H292" s="37"/>
      <c r="I292" s="129"/>
      <c r="J292" s="37"/>
      <c r="K292" s="37"/>
      <c r="L292" s="41"/>
      <c r="M292" s="218"/>
      <c r="N292" s="77"/>
      <c r="O292" s="77"/>
      <c r="P292" s="77"/>
      <c r="Q292" s="77"/>
      <c r="R292" s="77"/>
      <c r="S292" s="77"/>
      <c r="T292" s="78"/>
      <c r="AT292" s="15" t="s">
        <v>127</v>
      </c>
      <c r="AU292" s="15" t="s">
        <v>78</v>
      </c>
    </row>
    <row r="293" s="11" customFormat="1">
      <c r="B293" s="219"/>
      <c r="C293" s="220"/>
      <c r="D293" s="216" t="s">
        <v>137</v>
      </c>
      <c r="E293" s="221" t="s">
        <v>1</v>
      </c>
      <c r="F293" s="222" t="s">
        <v>463</v>
      </c>
      <c r="G293" s="220"/>
      <c r="H293" s="223">
        <v>234</v>
      </c>
      <c r="I293" s="224"/>
      <c r="J293" s="220"/>
      <c r="K293" s="220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137</v>
      </c>
      <c r="AU293" s="229" t="s">
        <v>78</v>
      </c>
      <c r="AV293" s="11" t="s">
        <v>78</v>
      </c>
      <c r="AW293" s="11" t="s">
        <v>31</v>
      </c>
      <c r="AX293" s="11" t="s">
        <v>69</v>
      </c>
      <c r="AY293" s="229" t="s">
        <v>118</v>
      </c>
    </row>
    <row r="294" s="11" customFormat="1">
      <c r="B294" s="219"/>
      <c r="C294" s="220"/>
      <c r="D294" s="216" t="s">
        <v>137</v>
      </c>
      <c r="E294" s="221" t="s">
        <v>1</v>
      </c>
      <c r="F294" s="222" t="s">
        <v>464</v>
      </c>
      <c r="G294" s="220"/>
      <c r="H294" s="223">
        <v>11</v>
      </c>
      <c r="I294" s="224"/>
      <c r="J294" s="220"/>
      <c r="K294" s="220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137</v>
      </c>
      <c r="AU294" s="229" t="s">
        <v>78</v>
      </c>
      <c r="AV294" s="11" t="s">
        <v>78</v>
      </c>
      <c r="AW294" s="11" t="s">
        <v>31</v>
      </c>
      <c r="AX294" s="11" t="s">
        <v>69</v>
      </c>
      <c r="AY294" s="229" t="s">
        <v>118</v>
      </c>
    </row>
    <row r="295" s="12" customFormat="1">
      <c r="B295" s="239"/>
      <c r="C295" s="240"/>
      <c r="D295" s="216" t="s">
        <v>137</v>
      </c>
      <c r="E295" s="241" t="s">
        <v>1</v>
      </c>
      <c r="F295" s="242" t="s">
        <v>174</v>
      </c>
      <c r="G295" s="240"/>
      <c r="H295" s="243">
        <v>245</v>
      </c>
      <c r="I295" s="244"/>
      <c r="J295" s="240"/>
      <c r="K295" s="240"/>
      <c r="L295" s="245"/>
      <c r="M295" s="246"/>
      <c r="N295" s="247"/>
      <c r="O295" s="247"/>
      <c r="P295" s="247"/>
      <c r="Q295" s="247"/>
      <c r="R295" s="247"/>
      <c r="S295" s="247"/>
      <c r="T295" s="248"/>
      <c r="AT295" s="249" t="s">
        <v>137</v>
      </c>
      <c r="AU295" s="249" t="s">
        <v>78</v>
      </c>
      <c r="AV295" s="12" t="s">
        <v>125</v>
      </c>
      <c r="AW295" s="12" t="s">
        <v>31</v>
      </c>
      <c r="AX295" s="12" t="s">
        <v>74</v>
      </c>
      <c r="AY295" s="249" t="s">
        <v>118</v>
      </c>
    </row>
    <row r="296" s="1" customFormat="1" ht="16.5" customHeight="1">
      <c r="B296" s="36"/>
      <c r="C296" s="230" t="s">
        <v>465</v>
      </c>
      <c r="D296" s="230" t="s">
        <v>157</v>
      </c>
      <c r="E296" s="231" t="s">
        <v>466</v>
      </c>
      <c r="F296" s="232" t="s">
        <v>467</v>
      </c>
      <c r="G296" s="233" t="s">
        <v>153</v>
      </c>
      <c r="H296" s="234">
        <v>396.57600000000002</v>
      </c>
      <c r="I296" s="235"/>
      <c r="J296" s="236">
        <f>ROUND(I296*H296,2)</f>
        <v>0</v>
      </c>
      <c r="K296" s="232" t="s">
        <v>135</v>
      </c>
      <c r="L296" s="41"/>
      <c r="M296" s="237" t="s">
        <v>1</v>
      </c>
      <c r="N296" s="238" t="s">
        <v>40</v>
      </c>
      <c r="O296" s="77"/>
      <c r="P296" s="213">
        <f>O296*H296</f>
        <v>0</v>
      </c>
      <c r="Q296" s="213">
        <v>0</v>
      </c>
      <c r="R296" s="213">
        <f>Q296*H296</f>
        <v>0</v>
      </c>
      <c r="S296" s="213">
        <v>0</v>
      </c>
      <c r="T296" s="214">
        <f>S296*H296</f>
        <v>0</v>
      </c>
      <c r="AR296" s="15" t="s">
        <v>125</v>
      </c>
      <c r="AT296" s="15" t="s">
        <v>157</v>
      </c>
      <c r="AU296" s="15" t="s">
        <v>78</v>
      </c>
      <c r="AY296" s="15" t="s">
        <v>118</v>
      </c>
      <c r="BE296" s="215">
        <f>IF(N296="základní",J296,0)</f>
        <v>0</v>
      </c>
      <c r="BF296" s="215">
        <f>IF(N296="snížená",J296,0)</f>
        <v>0</v>
      </c>
      <c r="BG296" s="215">
        <f>IF(N296="zákl. přenesená",J296,0)</f>
        <v>0</v>
      </c>
      <c r="BH296" s="215">
        <f>IF(N296="sníž. přenesená",J296,0)</f>
        <v>0</v>
      </c>
      <c r="BI296" s="215">
        <f>IF(N296="nulová",J296,0)</f>
        <v>0</v>
      </c>
      <c r="BJ296" s="15" t="s">
        <v>74</v>
      </c>
      <c r="BK296" s="215">
        <f>ROUND(I296*H296,2)</f>
        <v>0</v>
      </c>
      <c r="BL296" s="15" t="s">
        <v>125</v>
      </c>
      <c r="BM296" s="15" t="s">
        <v>468</v>
      </c>
    </row>
    <row r="297" s="1" customFormat="1">
      <c r="B297" s="36"/>
      <c r="C297" s="37"/>
      <c r="D297" s="216" t="s">
        <v>127</v>
      </c>
      <c r="E297" s="37"/>
      <c r="F297" s="217" t="s">
        <v>469</v>
      </c>
      <c r="G297" s="37"/>
      <c r="H297" s="37"/>
      <c r="I297" s="129"/>
      <c r="J297" s="37"/>
      <c r="K297" s="37"/>
      <c r="L297" s="41"/>
      <c r="M297" s="218"/>
      <c r="N297" s="77"/>
      <c r="O297" s="77"/>
      <c r="P297" s="77"/>
      <c r="Q297" s="77"/>
      <c r="R297" s="77"/>
      <c r="S297" s="77"/>
      <c r="T297" s="78"/>
      <c r="AT297" s="15" t="s">
        <v>127</v>
      </c>
      <c r="AU297" s="15" t="s">
        <v>78</v>
      </c>
    </row>
    <row r="298" s="11" customFormat="1">
      <c r="B298" s="219"/>
      <c r="C298" s="220"/>
      <c r="D298" s="216" t="s">
        <v>137</v>
      </c>
      <c r="E298" s="221" t="s">
        <v>1</v>
      </c>
      <c r="F298" s="222" t="s">
        <v>470</v>
      </c>
      <c r="G298" s="220"/>
      <c r="H298" s="223">
        <v>188.244</v>
      </c>
      <c r="I298" s="224"/>
      <c r="J298" s="220"/>
      <c r="K298" s="220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137</v>
      </c>
      <c r="AU298" s="229" t="s">
        <v>78</v>
      </c>
      <c r="AV298" s="11" t="s">
        <v>78</v>
      </c>
      <c r="AW298" s="11" t="s">
        <v>31</v>
      </c>
      <c r="AX298" s="11" t="s">
        <v>69</v>
      </c>
      <c r="AY298" s="229" t="s">
        <v>118</v>
      </c>
    </row>
    <row r="299" s="11" customFormat="1">
      <c r="B299" s="219"/>
      <c r="C299" s="220"/>
      <c r="D299" s="216" t="s">
        <v>137</v>
      </c>
      <c r="E299" s="221" t="s">
        <v>1</v>
      </c>
      <c r="F299" s="222" t="s">
        <v>471</v>
      </c>
      <c r="G299" s="220"/>
      <c r="H299" s="223">
        <v>43.091999999999999</v>
      </c>
      <c r="I299" s="224"/>
      <c r="J299" s="220"/>
      <c r="K299" s="220"/>
      <c r="L299" s="225"/>
      <c r="M299" s="226"/>
      <c r="N299" s="227"/>
      <c r="O299" s="227"/>
      <c r="P299" s="227"/>
      <c r="Q299" s="227"/>
      <c r="R299" s="227"/>
      <c r="S299" s="227"/>
      <c r="T299" s="228"/>
      <c r="AT299" s="229" t="s">
        <v>137</v>
      </c>
      <c r="AU299" s="229" t="s">
        <v>78</v>
      </c>
      <c r="AV299" s="11" t="s">
        <v>78</v>
      </c>
      <c r="AW299" s="11" t="s">
        <v>31</v>
      </c>
      <c r="AX299" s="11" t="s">
        <v>69</v>
      </c>
      <c r="AY299" s="229" t="s">
        <v>118</v>
      </c>
    </row>
    <row r="300" s="11" customFormat="1">
      <c r="B300" s="219"/>
      <c r="C300" s="220"/>
      <c r="D300" s="216" t="s">
        <v>137</v>
      </c>
      <c r="E300" s="221" t="s">
        <v>1</v>
      </c>
      <c r="F300" s="222" t="s">
        <v>472</v>
      </c>
      <c r="G300" s="220"/>
      <c r="H300" s="223">
        <v>165.24000000000001</v>
      </c>
      <c r="I300" s="224"/>
      <c r="J300" s="220"/>
      <c r="K300" s="220"/>
      <c r="L300" s="225"/>
      <c r="M300" s="226"/>
      <c r="N300" s="227"/>
      <c r="O300" s="227"/>
      <c r="P300" s="227"/>
      <c r="Q300" s="227"/>
      <c r="R300" s="227"/>
      <c r="S300" s="227"/>
      <c r="T300" s="228"/>
      <c r="AT300" s="229" t="s">
        <v>137</v>
      </c>
      <c r="AU300" s="229" t="s">
        <v>78</v>
      </c>
      <c r="AV300" s="11" t="s">
        <v>78</v>
      </c>
      <c r="AW300" s="11" t="s">
        <v>31</v>
      </c>
      <c r="AX300" s="11" t="s">
        <v>69</v>
      </c>
      <c r="AY300" s="229" t="s">
        <v>118</v>
      </c>
    </row>
    <row r="301" s="12" customFormat="1">
      <c r="B301" s="239"/>
      <c r="C301" s="240"/>
      <c r="D301" s="216" t="s">
        <v>137</v>
      </c>
      <c r="E301" s="241" t="s">
        <v>1</v>
      </c>
      <c r="F301" s="242" t="s">
        <v>174</v>
      </c>
      <c r="G301" s="240"/>
      <c r="H301" s="243">
        <v>396.57600000000002</v>
      </c>
      <c r="I301" s="244"/>
      <c r="J301" s="240"/>
      <c r="K301" s="240"/>
      <c r="L301" s="245"/>
      <c r="M301" s="246"/>
      <c r="N301" s="247"/>
      <c r="O301" s="247"/>
      <c r="P301" s="247"/>
      <c r="Q301" s="247"/>
      <c r="R301" s="247"/>
      <c r="S301" s="247"/>
      <c r="T301" s="248"/>
      <c r="AT301" s="249" t="s">
        <v>137</v>
      </c>
      <c r="AU301" s="249" t="s">
        <v>78</v>
      </c>
      <c r="AV301" s="12" t="s">
        <v>125</v>
      </c>
      <c r="AW301" s="12" t="s">
        <v>31</v>
      </c>
      <c r="AX301" s="12" t="s">
        <v>74</v>
      </c>
      <c r="AY301" s="249" t="s">
        <v>118</v>
      </c>
    </row>
    <row r="302" s="1" customFormat="1" ht="16.5" customHeight="1">
      <c r="B302" s="36"/>
      <c r="C302" s="230" t="s">
        <v>473</v>
      </c>
      <c r="D302" s="230" t="s">
        <v>157</v>
      </c>
      <c r="E302" s="231" t="s">
        <v>474</v>
      </c>
      <c r="F302" s="232" t="s">
        <v>475</v>
      </c>
      <c r="G302" s="233" t="s">
        <v>153</v>
      </c>
      <c r="H302" s="234">
        <v>396.57600000000002</v>
      </c>
      <c r="I302" s="235"/>
      <c r="J302" s="236">
        <f>ROUND(I302*H302,2)</f>
        <v>0</v>
      </c>
      <c r="K302" s="232" t="s">
        <v>135</v>
      </c>
      <c r="L302" s="41"/>
      <c r="M302" s="237" t="s">
        <v>1</v>
      </c>
      <c r="N302" s="238" t="s">
        <v>40</v>
      </c>
      <c r="O302" s="77"/>
      <c r="P302" s="213">
        <f>O302*H302</f>
        <v>0</v>
      </c>
      <c r="Q302" s="213">
        <v>0</v>
      </c>
      <c r="R302" s="213">
        <f>Q302*H302</f>
        <v>0</v>
      </c>
      <c r="S302" s="213">
        <v>0</v>
      </c>
      <c r="T302" s="214">
        <f>S302*H302</f>
        <v>0</v>
      </c>
      <c r="AR302" s="15" t="s">
        <v>125</v>
      </c>
      <c r="AT302" s="15" t="s">
        <v>157</v>
      </c>
      <c r="AU302" s="15" t="s">
        <v>78</v>
      </c>
      <c r="AY302" s="15" t="s">
        <v>118</v>
      </c>
      <c r="BE302" s="215">
        <f>IF(N302="základní",J302,0)</f>
        <v>0</v>
      </c>
      <c r="BF302" s="215">
        <f>IF(N302="snížená",J302,0)</f>
        <v>0</v>
      </c>
      <c r="BG302" s="215">
        <f>IF(N302="zákl. přenesená",J302,0)</f>
        <v>0</v>
      </c>
      <c r="BH302" s="215">
        <f>IF(N302="sníž. přenesená",J302,0)</f>
        <v>0</v>
      </c>
      <c r="BI302" s="215">
        <f>IF(N302="nulová",J302,0)</f>
        <v>0</v>
      </c>
      <c r="BJ302" s="15" t="s">
        <v>74</v>
      </c>
      <c r="BK302" s="215">
        <f>ROUND(I302*H302,2)</f>
        <v>0</v>
      </c>
      <c r="BL302" s="15" t="s">
        <v>125</v>
      </c>
      <c r="BM302" s="15" t="s">
        <v>476</v>
      </c>
    </row>
    <row r="303" s="1" customFormat="1">
      <c r="B303" s="36"/>
      <c r="C303" s="37"/>
      <c r="D303" s="216" t="s">
        <v>127</v>
      </c>
      <c r="E303" s="37"/>
      <c r="F303" s="217" t="s">
        <v>477</v>
      </c>
      <c r="G303" s="37"/>
      <c r="H303" s="37"/>
      <c r="I303" s="129"/>
      <c r="J303" s="37"/>
      <c r="K303" s="37"/>
      <c r="L303" s="41"/>
      <c r="M303" s="218"/>
      <c r="N303" s="77"/>
      <c r="O303" s="77"/>
      <c r="P303" s="77"/>
      <c r="Q303" s="77"/>
      <c r="R303" s="77"/>
      <c r="S303" s="77"/>
      <c r="T303" s="78"/>
      <c r="AT303" s="15" t="s">
        <v>127</v>
      </c>
      <c r="AU303" s="15" t="s">
        <v>78</v>
      </c>
    </row>
    <row r="304" s="11" customFormat="1">
      <c r="B304" s="219"/>
      <c r="C304" s="220"/>
      <c r="D304" s="216" t="s">
        <v>137</v>
      </c>
      <c r="E304" s="221" t="s">
        <v>1</v>
      </c>
      <c r="F304" s="222" t="s">
        <v>470</v>
      </c>
      <c r="G304" s="220"/>
      <c r="H304" s="223">
        <v>188.244</v>
      </c>
      <c r="I304" s="224"/>
      <c r="J304" s="220"/>
      <c r="K304" s="220"/>
      <c r="L304" s="225"/>
      <c r="M304" s="226"/>
      <c r="N304" s="227"/>
      <c r="O304" s="227"/>
      <c r="P304" s="227"/>
      <c r="Q304" s="227"/>
      <c r="R304" s="227"/>
      <c r="S304" s="227"/>
      <c r="T304" s="228"/>
      <c r="AT304" s="229" t="s">
        <v>137</v>
      </c>
      <c r="AU304" s="229" t="s">
        <v>78</v>
      </c>
      <c r="AV304" s="11" t="s">
        <v>78</v>
      </c>
      <c r="AW304" s="11" t="s">
        <v>31</v>
      </c>
      <c r="AX304" s="11" t="s">
        <v>69</v>
      </c>
      <c r="AY304" s="229" t="s">
        <v>118</v>
      </c>
    </row>
    <row r="305" s="11" customFormat="1">
      <c r="B305" s="219"/>
      <c r="C305" s="220"/>
      <c r="D305" s="216" t="s">
        <v>137</v>
      </c>
      <c r="E305" s="221" t="s">
        <v>1</v>
      </c>
      <c r="F305" s="222" t="s">
        <v>471</v>
      </c>
      <c r="G305" s="220"/>
      <c r="H305" s="223">
        <v>43.091999999999999</v>
      </c>
      <c r="I305" s="224"/>
      <c r="J305" s="220"/>
      <c r="K305" s="220"/>
      <c r="L305" s="225"/>
      <c r="M305" s="226"/>
      <c r="N305" s="227"/>
      <c r="O305" s="227"/>
      <c r="P305" s="227"/>
      <c r="Q305" s="227"/>
      <c r="R305" s="227"/>
      <c r="S305" s="227"/>
      <c r="T305" s="228"/>
      <c r="AT305" s="229" t="s">
        <v>137</v>
      </c>
      <c r="AU305" s="229" t="s">
        <v>78</v>
      </c>
      <c r="AV305" s="11" t="s">
        <v>78</v>
      </c>
      <c r="AW305" s="11" t="s">
        <v>31</v>
      </c>
      <c r="AX305" s="11" t="s">
        <v>69</v>
      </c>
      <c r="AY305" s="229" t="s">
        <v>118</v>
      </c>
    </row>
    <row r="306" s="11" customFormat="1">
      <c r="B306" s="219"/>
      <c r="C306" s="220"/>
      <c r="D306" s="216" t="s">
        <v>137</v>
      </c>
      <c r="E306" s="221" t="s">
        <v>1</v>
      </c>
      <c r="F306" s="222" t="s">
        <v>472</v>
      </c>
      <c r="G306" s="220"/>
      <c r="H306" s="223">
        <v>165.24000000000001</v>
      </c>
      <c r="I306" s="224"/>
      <c r="J306" s="220"/>
      <c r="K306" s="220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137</v>
      </c>
      <c r="AU306" s="229" t="s">
        <v>78</v>
      </c>
      <c r="AV306" s="11" t="s">
        <v>78</v>
      </c>
      <c r="AW306" s="11" t="s">
        <v>31</v>
      </c>
      <c r="AX306" s="11" t="s">
        <v>69</v>
      </c>
      <c r="AY306" s="229" t="s">
        <v>118</v>
      </c>
    </row>
    <row r="307" s="12" customFormat="1">
      <c r="B307" s="239"/>
      <c r="C307" s="240"/>
      <c r="D307" s="216" t="s">
        <v>137</v>
      </c>
      <c r="E307" s="241" t="s">
        <v>1</v>
      </c>
      <c r="F307" s="242" t="s">
        <v>174</v>
      </c>
      <c r="G307" s="240"/>
      <c r="H307" s="243">
        <v>396.57600000000002</v>
      </c>
      <c r="I307" s="244"/>
      <c r="J307" s="240"/>
      <c r="K307" s="240"/>
      <c r="L307" s="245"/>
      <c r="M307" s="246"/>
      <c r="N307" s="247"/>
      <c r="O307" s="247"/>
      <c r="P307" s="247"/>
      <c r="Q307" s="247"/>
      <c r="R307" s="247"/>
      <c r="S307" s="247"/>
      <c r="T307" s="248"/>
      <c r="AT307" s="249" t="s">
        <v>137</v>
      </c>
      <c r="AU307" s="249" t="s">
        <v>78</v>
      </c>
      <c r="AV307" s="12" t="s">
        <v>125</v>
      </c>
      <c r="AW307" s="12" t="s">
        <v>31</v>
      </c>
      <c r="AX307" s="12" t="s">
        <v>74</v>
      </c>
      <c r="AY307" s="249" t="s">
        <v>118</v>
      </c>
    </row>
    <row r="308" s="1" customFormat="1" ht="16.5" customHeight="1">
      <c r="B308" s="36"/>
      <c r="C308" s="230" t="s">
        <v>478</v>
      </c>
      <c r="D308" s="230" t="s">
        <v>157</v>
      </c>
      <c r="E308" s="231" t="s">
        <v>479</v>
      </c>
      <c r="F308" s="232" t="s">
        <v>480</v>
      </c>
      <c r="G308" s="233" t="s">
        <v>153</v>
      </c>
      <c r="H308" s="234">
        <v>367.19999999999999</v>
      </c>
      <c r="I308" s="235"/>
      <c r="J308" s="236">
        <f>ROUND(I308*H308,2)</f>
        <v>0</v>
      </c>
      <c r="K308" s="232" t="s">
        <v>135</v>
      </c>
      <c r="L308" s="41"/>
      <c r="M308" s="237" t="s">
        <v>1</v>
      </c>
      <c r="N308" s="238" t="s">
        <v>40</v>
      </c>
      <c r="O308" s="77"/>
      <c r="P308" s="213">
        <f>O308*H308</f>
        <v>0</v>
      </c>
      <c r="Q308" s="213">
        <v>0</v>
      </c>
      <c r="R308" s="213">
        <f>Q308*H308</f>
        <v>0</v>
      </c>
      <c r="S308" s="213">
        <v>0</v>
      </c>
      <c r="T308" s="214">
        <f>S308*H308</f>
        <v>0</v>
      </c>
      <c r="AR308" s="15" t="s">
        <v>125</v>
      </c>
      <c r="AT308" s="15" t="s">
        <v>157</v>
      </c>
      <c r="AU308" s="15" t="s">
        <v>78</v>
      </c>
      <c r="AY308" s="15" t="s">
        <v>118</v>
      </c>
      <c r="BE308" s="215">
        <f>IF(N308="základní",J308,0)</f>
        <v>0</v>
      </c>
      <c r="BF308" s="215">
        <f>IF(N308="snížená",J308,0)</f>
        <v>0</v>
      </c>
      <c r="BG308" s="215">
        <f>IF(N308="zákl. přenesená",J308,0)</f>
        <v>0</v>
      </c>
      <c r="BH308" s="215">
        <f>IF(N308="sníž. přenesená",J308,0)</f>
        <v>0</v>
      </c>
      <c r="BI308" s="215">
        <f>IF(N308="nulová",J308,0)</f>
        <v>0</v>
      </c>
      <c r="BJ308" s="15" t="s">
        <v>74</v>
      </c>
      <c r="BK308" s="215">
        <f>ROUND(I308*H308,2)</f>
        <v>0</v>
      </c>
      <c r="BL308" s="15" t="s">
        <v>125</v>
      </c>
      <c r="BM308" s="15" t="s">
        <v>481</v>
      </c>
    </row>
    <row r="309" s="1" customFormat="1">
      <c r="B309" s="36"/>
      <c r="C309" s="37"/>
      <c r="D309" s="216" t="s">
        <v>127</v>
      </c>
      <c r="E309" s="37"/>
      <c r="F309" s="217" t="s">
        <v>482</v>
      </c>
      <c r="G309" s="37"/>
      <c r="H309" s="37"/>
      <c r="I309" s="129"/>
      <c r="J309" s="37"/>
      <c r="K309" s="37"/>
      <c r="L309" s="41"/>
      <c r="M309" s="218"/>
      <c r="N309" s="77"/>
      <c r="O309" s="77"/>
      <c r="P309" s="77"/>
      <c r="Q309" s="77"/>
      <c r="R309" s="77"/>
      <c r="S309" s="77"/>
      <c r="T309" s="78"/>
      <c r="AT309" s="15" t="s">
        <v>127</v>
      </c>
      <c r="AU309" s="15" t="s">
        <v>78</v>
      </c>
    </row>
    <row r="310" s="11" customFormat="1">
      <c r="B310" s="219"/>
      <c r="C310" s="220"/>
      <c r="D310" s="216" t="s">
        <v>137</v>
      </c>
      <c r="E310" s="221" t="s">
        <v>1</v>
      </c>
      <c r="F310" s="222" t="s">
        <v>483</v>
      </c>
      <c r="G310" s="220"/>
      <c r="H310" s="223">
        <v>174.30000000000001</v>
      </c>
      <c r="I310" s="224"/>
      <c r="J310" s="220"/>
      <c r="K310" s="220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137</v>
      </c>
      <c r="AU310" s="229" t="s">
        <v>78</v>
      </c>
      <c r="AV310" s="11" t="s">
        <v>78</v>
      </c>
      <c r="AW310" s="11" t="s">
        <v>31</v>
      </c>
      <c r="AX310" s="11" t="s">
        <v>69</v>
      </c>
      <c r="AY310" s="229" t="s">
        <v>118</v>
      </c>
    </row>
    <row r="311" s="11" customFormat="1">
      <c r="B311" s="219"/>
      <c r="C311" s="220"/>
      <c r="D311" s="216" t="s">
        <v>137</v>
      </c>
      <c r="E311" s="221" t="s">
        <v>1</v>
      </c>
      <c r="F311" s="222" t="s">
        <v>484</v>
      </c>
      <c r="G311" s="220"/>
      <c r="H311" s="223">
        <v>39.899999999999999</v>
      </c>
      <c r="I311" s="224"/>
      <c r="J311" s="220"/>
      <c r="K311" s="220"/>
      <c r="L311" s="225"/>
      <c r="M311" s="226"/>
      <c r="N311" s="227"/>
      <c r="O311" s="227"/>
      <c r="P311" s="227"/>
      <c r="Q311" s="227"/>
      <c r="R311" s="227"/>
      <c r="S311" s="227"/>
      <c r="T311" s="228"/>
      <c r="AT311" s="229" t="s">
        <v>137</v>
      </c>
      <c r="AU311" s="229" t="s">
        <v>78</v>
      </c>
      <c r="AV311" s="11" t="s">
        <v>78</v>
      </c>
      <c r="AW311" s="11" t="s">
        <v>31</v>
      </c>
      <c r="AX311" s="11" t="s">
        <v>69</v>
      </c>
      <c r="AY311" s="229" t="s">
        <v>118</v>
      </c>
    </row>
    <row r="312" s="11" customFormat="1">
      <c r="B312" s="219"/>
      <c r="C312" s="220"/>
      <c r="D312" s="216" t="s">
        <v>137</v>
      </c>
      <c r="E312" s="221" t="s">
        <v>1</v>
      </c>
      <c r="F312" s="222" t="s">
        <v>485</v>
      </c>
      <c r="G312" s="220"/>
      <c r="H312" s="223">
        <v>153</v>
      </c>
      <c r="I312" s="224"/>
      <c r="J312" s="220"/>
      <c r="K312" s="220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137</v>
      </c>
      <c r="AU312" s="229" t="s">
        <v>78</v>
      </c>
      <c r="AV312" s="11" t="s">
        <v>78</v>
      </c>
      <c r="AW312" s="11" t="s">
        <v>31</v>
      </c>
      <c r="AX312" s="11" t="s">
        <v>69</v>
      </c>
      <c r="AY312" s="229" t="s">
        <v>118</v>
      </c>
    </row>
    <row r="313" s="12" customFormat="1">
      <c r="B313" s="239"/>
      <c r="C313" s="240"/>
      <c r="D313" s="216" t="s">
        <v>137</v>
      </c>
      <c r="E313" s="241" t="s">
        <v>1</v>
      </c>
      <c r="F313" s="242" t="s">
        <v>174</v>
      </c>
      <c r="G313" s="240"/>
      <c r="H313" s="243">
        <v>367.19999999999999</v>
      </c>
      <c r="I313" s="244"/>
      <c r="J313" s="240"/>
      <c r="K313" s="240"/>
      <c r="L313" s="245"/>
      <c r="M313" s="246"/>
      <c r="N313" s="247"/>
      <c r="O313" s="247"/>
      <c r="P313" s="247"/>
      <c r="Q313" s="247"/>
      <c r="R313" s="247"/>
      <c r="S313" s="247"/>
      <c r="T313" s="248"/>
      <c r="AT313" s="249" t="s">
        <v>137</v>
      </c>
      <c r="AU313" s="249" t="s">
        <v>78</v>
      </c>
      <c r="AV313" s="12" t="s">
        <v>125</v>
      </c>
      <c r="AW313" s="12" t="s">
        <v>31</v>
      </c>
      <c r="AX313" s="12" t="s">
        <v>74</v>
      </c>
      <c r="AY313" s="249" t="s">
        <v>118</v>
      </c>
    </row>
    <row r="314" s="1" customFormat="1" ht="16.5" customHeight="1">
      <c r="B314" s="36"/>
      <c r="C314" s="230" t="s">
        <v>486</v>
      </c>
      <c r="D314" s="230" t="s">
        <v>157</v>
      </c>
      <c r="E314" s="231" t="s">
        <v>487</v>
      </c>
      <c r="F314" s="232" t="s">
        <v>488</v>
      </c>
      <c r="G314" s="233" t="s">
        <v>153</v>
      </c>
      <c r="H314" s="234">
        <v>100.14</v>
      </c>
      <c r="I314" s="235"/>
      <c r="J314" s="236">
        <f>ROUND(I314*H314,2)</f>
        <v>0</v>
      </c>
      <c r="K314" s="232" t="s">
        <v>135</v>
      </c>
      <c r="L314" s="41"/>
      <c r="M314" s="237" t="s">
        <v>1</v>
      </c>
      <c r="N314" s="238" t="s">
        <v>40</v>
      </c>
      <c r="O314" s="77"/>
      <c r="P314" s="213">
        <f>O314*H314</f>
        <v>0</v>
      </c>
      <c r="Q314" s="213">
        <v>0.083500000000000005</v>
      </c>
      <c r="R314" s="213">
        <f>Q314*H314</f>
        <v>8.3616900000000012</v>
      </c>
      <c r="S314" s="213">
        <v>0</v>
      </c>
      <c r="T314" s="214">
        <f>S314*H314</f>
        <v>0</v>
      </c>
      <c r="AR314" s="15" t="s">
        <v>125</v>
      </c>
      <c r="AT314" s="15" t="s">
        <v>157</v>
      </c>
      <c r="AU314" s="15" t="s">
        <v>78</v>
      </c>
      <c r="AY314" s="15" t="s">
        <v>118</v>
      </c>
      <c r="BE314" s="215">
        <f>IF(N314="základní",J314,0)</f>
        <v>0</v>
      </c>
      <c r="BF314" s="215">
        <f>IF(N314="snížená",J314,0)</f>
        <v>0</v>
      </c>
      <c r="BG314" s="215">
        <f>IF(N314="zákl. přenesená",J314,0)</f>
        <v>0</v>
      </c>
      <c r="BH314" s="215">
        <f>IF(N314="sníž. přenesená",J314,0)</f>
        <v>0</v>
      </c>
      <c r="BI314" s="215">
        <f>IF(N314="nulová",J314,0)</f>
        <v>0</v>
      </c>
      <c r="BJ314" s="15" t="s">
        <v>74</v>
      </c>
      <c r="BK314" s="215">
        <f>ROUND(I314*H314,2)</f>
        <v>0</v>
      </c>
      <c r="BL314" s="15" t="s">
        <v>125</v>
      </c>
      <c r="BM314" s="15" t="s">
        <v>489</v>
      </c>
    </row>
    <row r="315" s="1" customFormat="1">
      <c r="B315" s="36"/>
      <c r="C315" s="37"/>
      <c r="D315" s="216" t="s">
        <v>127</v>
      </c>
      <c r="E315" s="37"/>
      <c r="F315" s="217" t="s">
        <v>490</v>
      </c>
      <c r="G315" s="37"/>
      <c r="H315" s="37"/>
      <c r="I315" s="129"/>
      <c r="J315" s="37"/>
      <c r="K315" s="37"/>
      <c r="L315" s="41"/>
      <c r="M315" s="218"/>
      <c r="N315" s="77"/>
      <c r="O315" s="77"/>
      <c r="P315" s="77"/>
      <c r="Q315" s="77"/>
      <c r="R315" s="77"/>
      <c r="S315" s="77"/>
      <c r="T315" s="78"/>
      <c r="AT315" s="15" t="s">
        <v>127</v>
      </c>
      <c r="AU315" s="15" t="s">
        <v>78</v>
      </c>
    </row>
    <row r="316" s="11" customFormat="1">
      <c r="B316" s="219"/>
      <c r="C316" s="220"/>
      <c r="D316" s="216" t="s">
        <v>137</v>
      </c>
      <c r="E316" s="221" t="s">
        <v>1</v>
      </c>
      <c r="F316" s="222" t="s">
        <v>491</v>
      </c>
      <c r="G316" s="220"/>
      <c r="H316" s="223">
        <v>48</v>
      </c>
      <c r="I316" s="224"/>
      <c r="J316" s="220"/>
      <c r="K316" s="220"/>
      <c r="L316" s="225"/>
      <c r="M316" s="226"/>
      <c r="N316" s="227"/>
      <c r="O316" s="227"/>
      <c r="P316" s="227"/>
      <c r="Q316" s="227"/>
      <c r="R316" s="227"/>
      <c r="S316" s="227"/>
      <c r="T316" s="228"/>
      <c r="AT316" s="229" t="s">
        <v>137</v>
      </c>
      <c r="AU316" s="229" t="s">
        <v>78</v>
      </c>
      <c r="AV316" s="11" t="s">
        <v>78</v>
      </c>
      <c r="AW316" s="11" t="s">
        <v>31</v>
      </c>
      <c r="AX316" s="11" t="s">
        <v>69</v>
      </c>
      <c r="AY316" s="229" t="s">
        <v>118</v>
      </c>
    </row>
    <row r="317" s="11" customFormat="1">
      <c r="B317" s="219"/>
      <c r="C317" s="220"/>
      <c r="D317" s="216" t="s">
        <v>137</v>
      </c>
      <c r="E317" s="221" t="s">
        <v>1</v>
      </c>
      <c r="F317" s="222" t="s">
        <v>492</v>
      </c>
      <c r="G317" s="220"/>
      <c r="H317" s="223">
        <v>12</v>
      </c>
      <c r="I317" s="224"/>
      <c r="J317" s="220"/>
      <c r="K317" s="220"/>
      <c r="L317" s="225"/>
      <c r="M317" s="226"/>
      <c r="N317" s="227"/>
      <c r="O317" s="227"/>
      <c r="P317" s="227"/>
      <c r="Q317" s="227"/>
      <c r="R317" s="227"/>
      <c r="S317" s="227"/>
      <c r="T317" s="228"/>
      <c r="AT317" s="229" t="s">
        <v>137</v>
      </c>
      <c r="AU317" s="229" t="s">
        <v>78</v>
      </c>
      <c r="AV317" s="11" t="s">
        <v>78</v>
      </c>
      <c r="AW317" s="11" t="s">
        <v>31</v>
      </c>
      <c r="AX317" s="11" t="s">
        <v>69</v>
      </c>
      <c r="AY317" s="229" t="s">
        <v>118</v>
      </c>
    </row>
    <row r="318" s="11" customFormat="1">
      <c r="B318" s="219"/>
      <c r="C318" s="220"/>
      <c r="D318" s="216" t="s">
        <v>137</v>
      </c>
      <c r="E318" s="221" t="s">
        <v>1</v>
      </c>
      <c r="F318" s="222" t="s">
        <v>493</v>
      </c>
      <c r="G318" s="220"/>
      <c r="H318" s="223">
        <v>12</v>
      </c>
      <c r="I318" s="224"/>
      <c r="J318" s="220"/>
      <c r="K318" s="220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137</v>
      </c>
      <c r="AU318" s="229" t="s">
        <v>78</v>
      </c>
      <c r="AV318" s="11" t="s">
        <v>78</v>
      </c>
      <c r="AW318" s="11" t="s">
        <v>31</v>
      </c>
      <c r="AX318" s="11" t="s">
        <v>69</v>
      </c>
      <c r="AY318" s="229" t="s">
        <v>118</v>
      </c>
    </row>
    <row r="319" s="11" customFormat="1">
      <c r="B319" s="219"/>
      <c r="C319" s="220"/>
      <c r="D319" s="216" t="s">
        <v>137</v>
      </c>
      <c r="E319" s="221" t="s">
        <v>1</v>
      </c>
      <c r="F319" s="222" t="s">
        <v>494</v>
      </c>
      <c r="G319" s="220"/>
      <c r="H319" s="223">
        <v>28.140000000000001</v>
      </c>
      <c r="I319" s="224"/>
      <c r="J319" s="220"/>
      <c r="K319" s="220"/>
      <c r="L319" s="225"/>
      <c r="M319" s="226"/>
      <c r="N319" s="227"/>
      <c r="O319" s="227"/>
      <c r="P319" s="227"/>
      <c r="Q319" s="227"/>
      <c r="R319" s="227"/>
      <c r="S319" s="227"/>
      <c r="T319" s="228"/>
      <c r="AT319" s="229" t="s">
        <v>137</v>
      </c>
      <c r="AU319" s="229" t="s">
        <v>78</v>
      </c>
      <c r="AV319" s="11" t="s">
        <v>78</v>
      </c>
      <c r="AW319" s="11" t="s">
        <v>31</v>
      </c>
      <c r="AX319" s="11" t="s">
        <v>69</v>
      </c>
      <c r="AY319" s="229" t="s">
        <v>118</v>
      </c>
    </row>
    <row r="320" s="12" customFormat="1">
      <c r="B320" s="239"/>
      <c r="C320" s="240"/>
      <c r="D320" s="216" t="s">
        <v>137</v>
      </c>
      <c r="E320" s="241" t="s">
        <v>1</v>
      </c>
      <c r="F320" s="242" t="s">
        <v>174</v>
      </c>
      <c r="G320" s="240"/>
      <c r="H320" s="243">
        <v>100.14</v>
      </c>
      <c r="I320" s="244"/>
      <c r="J320" s="240"/>
      <c r="K320" s="240"/>
      <c r="L320" s="245"/>
      <c r="M320" s="246"/>
      <c r="N320" s="247"/>
      <c r="O320" s="247"/>
      <c r="P320" s="247"/>
      <c r="Q320" s="247"/>
      <c r="R320" s="247"/>
      <c r="S320" s="247"/>
      <c r="T320" s="248"/>
      <c r="AT320" s="249" t="s">
        <v>137</v>
      </c>
      <c r="AU320" s="249" t="s">
        <v>78</v>
      </c>
      <c r="AV320" s="12" t="s">
        <v>125</v>
      </c>
      <c r="AW320" s="12" t="s">
        <v>31</v>
      </c>
      <c r="AX320" s="12" t="s">
        <v>74</v>
      </c>
      <c r="AY320" s="249" t="s">
        <v>118</v>
      </c>
    </row>
    <row r="321" s="1" customFormat="1" ht="16.5" customHeight="1">
      <c r="B321" s="36"/>
      <c r="C321" s="203" t="s">
        <v>495</v>
      </c>
      <c r="D321" s="203" t="s">
        <v>120</v>
      </c>
      <c r="E321" s="204" t="s">
        <v>496</v>
      </c>
      <c r="F321" s="205" t="s">
        <v>497</v>
      </c>
      <c r="G321" s="206" t="s">
        <v>123</v>
      </c>
      <c r="H321" s="207">
        <v>8</v>
      </c>
      <c r="I321" s="208"/>
      <c r="J321" s="209">
        <f>ROUND(I321*H321,2)</f>
        <v>0</v>
      </c>
      <c r="K321" s="205" t="s">
        <v>1</v>
      </c>
      <c r="L321" s="210"/>
      <c r="M321" s="211" t="s">
        <v>1</v>
      </c>
      <c r="N321" s="212" t="s">
        <v>40</v>
      </c>
      <c r="O321" s="77"/>
      <c r="P321" s="213">
        <f>O321*H321</f>
        <v>0</v>
      </c>
      <c r="Q321" s="213">
        <v>3.8660000000000001</v>
      </c>
      <c r="R321" s="213">
        <f>Q321*H321</f>
        <v>30.928000000000001</v>
      </c>
      <c r="S321" s="213">
        <v>0</v>
      </c>
      <c r="T321" s="214">
        <f>S321*H321</f>
        <v>0</v>
      </c>
      <c r="AR321" s="15" t="s">
        <v>124</v>
      </c>
      <c r="AT321" s="15" t="s">
        <v>120</v>
      </c>
      <c r="AU321" s="15" t="s">
        <v>78</v>
      </c>
      <c r="AY321" s="15" t="s">
        <v>118</v>
      </c>
      <c r="BE321" s="215">
        <f>IF(N321="základní",J321,0)</f>
        <v>0</v>
      </c>
      <c r="BF321" s="215">
        <f>IF(N321="snížená",J321,0)</f>
        <v>0</v>
      </c>
      <c r="BG321" s="215">
        <f>IF(N321="zákl. přenesená",J321,0)</f>
        <v>0</v>
      </c>
      <c r="BH321" s="215">
        <f>IF(N321="sníž. přenesená",J321,0)</f>
        <v>0</v>
      </c>
      <c r="BI321" s="215">
        <f>IF(N321="nulová",J321,0)</f>
        <v>0</v>
      </c>
      <c r="BJ321" s="15" t="s">
        <v>74</v>
      </c>
      <c r="BK321" s="215">
        <f>ROUND(I321*H321,2)</f>
        <v>0</v>
      </c>
      <c r="BL321" s="15" t="s">
        <v>125</v>
      </c>
      <c r="BM321" s="15" t="s">
        <v>498</v>
      </c>
    </row>
    <row r="322" s="1" customFormat="1" ht="16.5" customHeight="1">
      <c r="B322" s="36"/>
      <c r="C322" s="203" t="s">
        <v>499</v>
      </c>
      <c r="D322" s="203" t="s">
        <v>120</v>
      </c>
      <c r="E322" s="204" t="s">
        <v>500</v>
      </c>
      <c r="F322" s="205" t="s">
        <v>501</v>
      </c>
      <c r="G322" s="206" t="s">
        <v>123</v>
      </c>
      <c r="H322" s="207">
        <v>2</v>
      </c>
      <c r="I322" s="208"/>
      <c r="J322" s="209">
        <f>ROUND(I322*H322,2)</f>
        <v>0</v>
      </c>
      <c r="K322" s="205" t="s">
        <v>1</v>
      </c>
      <c r="L322" s="210"/>
      <c r="M322" s="211" t="s">
        <v>1</v>
      </c>
      <c r="N322" s="212" t="s">
        <v>40</v>
      </c>
      <c r="O322" s="77"/>
      <c r="P322" s="213">
        <f>O322*H322</f>
        <v>0</v>
      </c>
      <c r="Q322" s="213">
        <v>3.6859999999999999</v>
      </c>
      <c r="R322" s="213">
        <f>Q322*H322</f>
        <v>7.3719999999999999</v>
      </c>
      <c r="S322" s="213">
        <v>0</v>
      </c>
      <c r="T322" s="214">
        <f>S322*H322</f>
        <v>0</v>
      </c>
      <c r="AR322" s="15" t="s">
        <v>124</v>
      </c>
      <c r="AT322" s="15" t="s">
        <v>120</v>
      </c>
      <c r="AU322" s="15" t="s">
        <v>78</v>
      </c>
      <c r="AY322" s="15" t="s">
        <v>118</v>
      </c>
      <c r="BE322" s="215">
        <f>IF(N322="základní",J322,0)</f>
        <v>0</v>
      </c>
      <c r="BF322" s="215">
        <f>IF(N322="snížená",J322,0)</f>
        <v>0</v>
      </c>
      <c r="BG322" s="215">
        <f>IF(N322="zákl. přenesená",J322,0)</f>
        <v>0</v>
      </c>
      <c r="BH322" s="215">
        <f>IF(N322="sníž. přenesená",J322,0)</f>
        <v>0</v>
      </c>
      <c r="BI322" s="215">
        <f>IF(N322="nulová",J322,0)</f>
        <v>0</v>
      </c>
      <c r="BJ322" s="15" t="s">
        <v>74</v>
      </c>
      <c r="BK322" s="215">
        <f>ROUND(I322*H322,2)</f>
        <v>0</v>
      </c>
      <c r="BL322" s="15" t="s">
        <v>125</v>
      </c>
      <c r="BM322" s="15" t="s">
        <v>502</v>
      </c>
    </row>
    <row r="323" s="1" customFormat="1" ht="16.5" customHeight="1">
      <c r="B323" s="36"/>
      <c r="C323" s="203" t="s">
        <v>503</v>
      </c>
      <c r="D323" s="203" t="s">
        <v>120</v>
      </c>
      <c r="E323" s="204" t="s">
        <v>504</v>
      </c>
      <c r="F323" s="205" t="s">
        <v>505</v>
      </c>
      <c r="G323" s="206" t="s">
        <v>123</v>
      </c>
      <c r="H323" s="207">
        <v>2</v>
      </c>
      <c r="I323" s="208"/>
      <c r="J323" s="209">
        <f>ROUND(I323*H323,2)</f>
        <v>0</v>
      </c>
      <c r="K323" s="205" t="s">
        <v>1</v>
      </c>
      <c r="L323" s="210"/>
      <c r="M323" s="211" t="s">
        <v>1</v>
      </c>
      <c r="N323" s="212" t="s">
        <v>40</v>
      </c>
      <c r="O323" s="77"/>
      <c r="P323" s="213">
        <f>O323*H323</f>
        <v>0</v>
      </c>
      <c r="Q323" s="213">
        <v>3.8660000000000001</v>
      </c>
      <c r="R323" s="213">
        <f>Q323*H323</f>
        <v>7.7320000000000002</v>
      </c>
      <c r="S323" s="213">
        <v>0</v>
      </c>
      <c r="T323" s="214">
        <f>S323*H323</f>
        <v>0</v>
      </c>
      <c r="AR323" s="15" t="s">
        <v>124</v>
      </c>
      <c r="AT323" s="15" t="s">
        <v>120</v>
      </c>
      <c r="AU323" s="15" t="s">
        <v>78</v>
      </c>
      <c r="AY323" s="15" t="s">
        <v>118</v>
      </c>
      <c r="BE323" s="215">
        <f>IF(N323="základní",J323,0)</f>
        <v>0</v>
      </c>
      <c r="BF323" s="215">
        <f>IF(N323="snížená",J323,0)</f>
        <v>0</v>
      </c>
      <c r="BG323" s="215">
        <f>IF(N323="zákl. přenesená",J323,0)</f>
        <v>0</v>
      </c>
      <c r="BH323" s="215">
        <f>IF(N323="sníž. přenesená",J323,0)</f>
        <v>0</v>
      </c>
      <c r="BI323" s="215">
        <f>IF(N323="nulová",J323,0)</f>
        <v>0</v>
      </c>
      <c r="BJ323" s="15" t="s">
        <v>74</v>
      </c>
      <c r="BK323" s="215">
        <f>ROUND(I323*H323,2)</f>
        <v>0</v>
      </c>
      <c r="BL323" s="15" t="s">
        <v>125</v>
      </c>
      <c r="BM323" s="15" t="s">
        <v>506</v>
      </c>
    </row>
    <row r="324" s="1" customFormat="1" ht="16.5" customHeight="1">
      <c r="B324" s="36"/>
      <c r="C324" s="203" t="s">
        <v>507</v>
      </c>
      <c r="D324" s="203" t="s">
        <v>120</v>
      </c>
      <c r="E324" s="204" t="s">
        <v>508</v>
      </c>
      <c r="F324" s="205" t="s">
        <v>509</v>
      </c>
      <c r="G324" s="206" t="s">
        <v>123</v>
      </c>
      <c r="H324" s="207">
        <v>2</v>
      </c>
      <c r="I324" s="208"/>
      <c r="J324" s="209">
        <f>ROUND(I324*H324,2)</f>
        <v>0</v>
      </c>
      <c r="K324" s="205" t="s">
        <v>1</v>
      </c>
      <c r="L324" s="210"/>
      <c r="M324" s="211" t="s">
        <v>1</v>
      </c>
      <c r="N324" s="212" t="s">
        <v>40</v>
      </c>
      <c r="O324" s="77"/>
      <c r="P324" s="213">
        <f>O324*H324</f>
        <v>0</v>
      </c>
      <c r="Q324" s="213">
        <v>0.81599999999999995</v>
      </c>
      <c r="R324" s="213">
        <f>Q324*H324</f>
        <v>1.6319999999999999</v>
      </c>
      <c r="S324" s="213">
        <v>0</v>
      </c>
      <c r="T324" s="214">
        <f>S324*H324</f>
        <v>0</v>
      </c>
      <c r="AR324" s="15" t="s">
        <v>124</v>
      </c>
      <c r="AT324" s="15" t="s">
        <v>120</v>
      </c>
      <c r="AU324" s="15" t="s">
        <v>78</v>
      </c>
      <c r="AY324" s="15" t="s">
        <v>118</v>
      </c>
      <c r="BE324" s="215">
        <f>IF(N324="základní",J324,0)</f>
        <v>0</v>
      </c>
      <c r="BF324" s="215">
        <f>IF(N324="snížená",J324,0)</f>
        <v>0</v>
      </c>
      <c r="BG324" s="215">
        <f>IF(N324="zákl. přenesená",J324,0)</f>
        <v>0</v>
      </c>
      <c r="BH324" s="215">
        <f>IF(N324="sníž. přenesená",J324,0)</f>
        <v>0</v>
      </c>
      <c r="BI324" s="215">
        <f>IF(N324="nulová",J324,0)</f>
        <v>0</v>
      </c>
      <c r="BJ324" s="15" t="s">
        <v>74</v>
      </c>
      <c r="BK324" s="215">
        <f>ROUND(I324*H324,2)</f>
        <v>0</v>
      </c>
      <c r="BL324" s="15" t="s">
        <v>125</v>
      </c>
      <c r="BM324" s="15" t="s">
        <v>510</v>
      </c>
    </row>
    <row r="325" s="1" customFormat="1" ht="16.5" customHeight="1">
      <c r="B325" s="36"/>
      <c r="C325" s="203" t="s">
        <v>511</v>
      </c>
      <c r="D325" s="203" t="s">
        <v>120</v>
      </c>
      <c r="E325" s="204" t="s">
        <v>512</v>
      </c>
      <c r="F325" s="205" t="s">
        <v>513</v>
      </c>
      <c r="G325" s="206" t="s">
        <v>123</v>
      </c>
      <c r="H325" s="207">
        <v>2</v>
      </c>
      <c r="I325" s="208"/>
      <c r="J325" s="209">
        <f>ROUND(I325*H325,2)</f>
        <v>0</v>
      </c>
      <c r="K325" s="205" t="s">
        <v>1</v>
      </c>
      <c r="L325" s="210"/>
      <c r="M325" s="211" t="s">
        <v>1</v>
      </c>
      <c r="N325" s="212" t="s">
        <v>40</v>
      </c>
      <c r="O325" s="77"/>
      <c r="P325" s="213">
        <f>O325*H325</f>
        <v>0</v>
      </c>
      <c r="Q325" s="213">
        <v>0.46400000000000002</v>
      </c>
      <c r="R325" s="213">
        <f>Q325*H325</f>
        <v>0.92800000000000005</v>
      </c>
      <c r="S325" s="213">
        <v>0</v>
      </c>
      <c r="T325" s="214">
        <f>S325*H325</f>
        <v>0</v>
      </c>
      <c r="AR325" s="15" t="s">
        <v>124</v>
      </c>
      <c r="AT325" s="15" t="s">
        <v>120</v>
      </c>
      <c r="AU325" s="15" t="s">
        <v>78</v>
      </c>
      <c r="AY325" s="15" t="s">
        <v>118</v>
      </c>
      <c r="BE325" s="215">
        <f>IF(N325="základní",J325,0)</f>
        <v>0</v>
      </c>
      <c r="BF325" s="215">
        <f>IF(N325="snížená",J325,0)</f>
        <v>0</v>
      </c>
      <c r="BG325" s="215">
        <f>IF(N325="zákl. přenesená",J325,0)</f>
        <v>0</v>
      </c>
      <c r="BH325" s="215">
        <f>IF(N325="sníž. přenesená",J325,0)</f>
        <v>0</v>
      </c>
      <c r="BI325" s="215">
        <f>IF(N325="nulová",J325,0)</f>
        <v>0</v>
      </c>
      <c r="BJ325" s="15" t="s">
        <v>74</v>
      </c>
      <c r="BK325" s="215">
        <f>ROUND(I325*H325,2)</f>
        <v>0</v>
      </c>
      <c r="BL325" s="15" t="s">
        <v>125</v>
      </c>
      <c r="BM325" s="15" t="s">
        <v>514</v>
      </c>
    </row>
    <row r="326" s="1" customFormat="1" ht="16.5" customHeight="1">
      <c r="B326" s="36"/>
      <c r="C326" s="203" t="s">
        <v>515</v>
      </c>
      <c r="D326" s="203" t="s">
        <v>120</v>
      </c>
      <c r="E326" s="204" t="s">
        <v>516</v>
      </c>
      <c r="F326" s="205" t="s">
        <v>517</v>
      </c>
      <c r="G326" s="206" t="s">
        <v>123</v>
      </c>
      <c r="H326" s="207">
        <v>8</v>
      </c>
      <c r="I326" s="208"/>
      <c r="J326" s="209">
        <f>ROUND(I326*H326,2)</f>
        <v>0</v>
      </c>
      <c r="K326" s="205" t="s">
        <v>1</v>
      </c>
      <c r="L326" s="210"/>
      <c r="M326" s="211" t="s">
        <v>1</v>
      </c>
      <c r="N326" s="212" t="s">
        <v>40</v>
      </c>
      <c r="O326" s="77"/>
      <c r="P326" s="213">
        <f>O326*H326</f>
        <v>0</v>
      </c>
      <c r="Q326" s="213">
        <v>0.318</v>
      </c>
      <c r="R326" s="213">
        <f>Q326*H326</f>
        <v>2.544</v>
      </c>
      <c r="S326" s="213">
        <v>0</v>
      </c>
      <c r="T326" s="214">
        <f>S326*H326</f>
        <v>0</v>
      </c>
      <c r="AR326" s="15" t="s">
        <v>124</v>
      </c>
      <c r="AT326" s="15" t="s">
        <v>120</v>
      </c>
      <c r="AU326" s="15" t="s">
        <v>78</v>
      </c>
      <c r="AY326" s="15" t="s">
        <v>118</v>
      </c>
      <c r="BE326" s="215">
        <f>IF(N326="základní",J326,0)</f>
        <v>0</v>
      </c>
      <c r="BF326" s="215">
        <f>IF(N326="snížená",J326,0)</f>
        <v>0</v>
      </c>
      <c r="BG326" s="215">
        <f>IF(N326="zákl. přenesená",J326,0)</f>
        <v>0</v>
      </c>
      <c r="BH326" s="215">
        <f>IF(N326="sníž. přenesená",J326,0)</f>
        <v>0</v>
      </c>
      <c r="BI326" s="215">
        <f>IF(N326="nulová",J326,0)</f>
        <v>0</v>
      </c>
      <c r="BJ326" s="15" t="s">
        <v>74</v>
      </c>
      <c r="BK326" s="215">
        <f>ROUND(I326*H326,2)</f>
        <v>0</v>
      </c>
      <c r="BL326" s="15" t="s">
        <v>125</v>
      </c>
      <c r="BM326" s="15" t="s">
        <v>518</v>
      </c>
    </row>
    <row r="327" s="1" customFormat="1" ht="16.5" customHeight="1">
      <c r="B327" s="36"/>
      <c r="C327" s="203" t="s">
        <v>519</v>
      </c>
      <c r="D327" s="203" t="s">
        <v>120</v>
      </c>
      <c r="E327" s="204" t="s">
        <v>520</v>
      </c>
      <c r="F327" s="205" t="s">
        <v>521</v>
      </c>
      <c r="G327" s="206" t="s">
        <v>123</v>
      </c>
      <c r="H327" s="207">
        <v>2</v>
      </c>
      <c r="I327" s="208"/>
      <c r="J327" s="209">
        <f>ROUND(I327*H327,2)</f>
        <v>0</v>
      </c>
      <c r="K327" s="205" t="s">
        <v>1</v>
      </c>
      <c r="L327" s="210"/>
      <c r="M327" s="211" t="s">
        <v>1</v>
      </c>
      <c r="N327" s="212" t="s">
        <v>40</v>
      </c>
      <c r="O327" s="77"/>
      <c r="P327" s="213">
        <f>O327*H327</f>
        <v>0</v>
      </c>
      <c r="Q327" s="213">
        <v>0.41399999999999998</v>
      </c>
      <c r="R327" s="213">
        <f>Q327*H327</f>
        <v>0.82799999999999996</v>
      </c>
      <c r="S327" s="213">
        <v>0</v>
      </c>
      <c r="T327" s="214">
        <f>S327*H327</f>
        <v>0</v>
      </c>
      <c r="AR327" s="15" t="s">
        <v>124</v>
      </c>
      <c r="AT327" s="15" t="s">
        <v>120</v>
      </c>
      <c r="AU327" s="15" t="s">
        <v>78</v>
      </c>
      <c r="AY327" s="15" t="s">
        <v>118</v>
      </c>
      <c r="BE327" s="215">
        <f>IF(N327="základní",J327,0)</f>
        <v>0</v>
      </c>
      <c r="BF327" s="215">
        <f>IF(N327="snížená",J327,0)</f>
        <v>0</v>
      </c>
      <c r="BG327" s="215">
        <f>IF(N327="zákl. přenesená",J327,0)</f>
        <v>0</v>
      </c>
      <c r="BH327" s="215">
        <f>IF(N327="sníž. přenesená",J327,0)</f>
        <v>0</v>
      </c>
      <c r="BI327" s="215">
        <f>IF(N327="nulová",J327,0)</f>
        <v>0</v>
      </c>
      <c r="BJ327" s="15" t="s">
        <v>74</v>
      </c>
      <c r="BK327" s="215">
        <f>ROUND(I327*H327,2)</f>
        <v>0</v>
      </c>
      <c r="BL327" s="15" t="s">
        <v>125</v>
      </c>
      <c r="BM327" s="15" t="s">
        <v>522</v>
      </c>
    </row>
    <row r="328" s="1" customFormat="1" ht="16.5" customHeight="1">
      <c r="B328" s="36"/>
      <c r="C328" s="203" t="s">
        <v>523</v>
      </c>
      <c r="D328" s="203" t="s">
        <v>120</v>
      </c>
      <c r="E328" s="204" t="s">
        <v>524</v>
      </c>
      <c r="F328" s="205" t="s">
        <v>509</v>
      </c>
      <c r="G328" s="206" t="s">
        <v>123</v>
      </c>
      <c r="H328" s="207">
        <v>2</v>
      </c>
      <c r="I328" s="208"/>
      <c r="J328" s="209">
        <f>ROUND(I328*H328,2)</f>
        <v>0</v>
      </c>
      <c r="K328" s="205" t="s">
        <v>1</v>
      </c>
      <c r="L328" s="210"/>
      <c r="M328" s="211" t="s">
        <v>1</v>
      </c>
      <c r="N328" s="212" t="s">
        <v>40</v>
      </c>
      <c r="O328" s="77"/>
      <c r="P328" s="213">
        <f>O328*H328</f>
        <v>0</v>
      </c>
      <c r="Q328" s="213">
        <v>0.41399999999999998</v>
      </c>
      <c r="R328" s="213">
        <f>Q328*H328</f>
        <v>0.82799999999999996</v>
      </c>
      <c r="S328" s="213">
        <v>0</v>
      </c>
      <c r="T328" s="214">
        <f>S328*H328</f>
        <v>0</v>
      </c>
      <c r="AR328" s="15" t="s">
        <v>124</v>
      </c>
      <c r="AT328" s="15" t="s">
        <v>120</v>
      </c>
      <c r="AU328" s="15" t="s">
        <v>78</v>
      </c>
      <c r="AY328" s="15" t="s">
        <v>118</v>
      </c>
      <c r="BE328" s="215">
        <f>IF(N328="základní",J328,0)</f>
        <v>0</v>
      </c>
      <c r="BF328" s="215">
        <f>IF(N328="snížená",J328,0)</f>
        <v>0</v>
      </c>
      <c r="BG328" s="215">
        <f>IF(N328="zákl. přenesená",J328,0)</f>
        <v>0</v>
      </c>
      <c r="BH328" s="215">
        <f>IF(N328="sníž. přenesená",J328,0)</f>
        <v>0</v>
      </c>
      <c r="BI328" s="215">
        <f>IF(N328="nulová",J328,0)</f>
        <v>0</v>
      </c>
      <c r="BJ328" s="15" t="s">
        <v>74</v>
      </c>
      <c r="BK328" s="215">
        <f>ROUND(I328*H328,2)</f>
        <v>0</v>
      </c>
      <c r="BL328" s="15" t="s">
        <v>125</v>
      </c>
      <c r="BM328" s="15" t="s">
        <v>525</v>
      </c>
    </row>
    <row r="329" s="1" customFormat="1" ht="16.5" customHeight="1">
      <c r="B329" s="36"/>
      <c r="C329" s="203" t="s">
        <v>526</v>
      </c>
      <c r="D329" s="203" t="s">
        <v>120</v>
      </c>
      <c r="E329" s="204" t="s">
        <v>527</v>
      </c>
      <c r="F329" s="205" t="s">
        <v>528</v>
      </c>
      <c r="G329" s="206" t="s">
        <v>529</v>
      </c>
      <c r="H329" s="207">
        <v>1</v>
      </c>
      <c r="I329" s="208"/>
      <c r="J329" s="209">
        <f>ROUND(I329*H329,2)</f>
        <v>0</v>
      </c>
      <c r="K329" s="205" t="s">
        <v>1</v>
      </c>
      <c r="L329" s="210"/>
      <c r="M329" s="211" t="s">
        <v>1</v>
      </c>
      <c r="N329" s="212" t="s">
        <v>40</v>
      </c>
      <c r="O329" s="77"/>
      <c r="P329" s="213">
        <f>O329*H329</f>
        <v>0</v>
      </c>
      <c r="Q329" s="213">
        <v>1.3100000000000001</v>
      </c>
      <c r="R329" s="213">
        <f>Q329*H329</f>
        <v>1.3100000000000001</v>
      </c>
      <c r="S329" s="213">
        <v>0</v>
      </c>
      <c r="T329" s="214">
        <f>S329*H329</f>
        <v>0</v>
      </c>
      <c r="AR329" s="15" t="s">
        <v>124</v>
      </c>
      <c r="AT329" s="15" t="s">
        <v>120</v>
      </c>
      <c r="AU329" s="15" t="s">
        <v>78</v>
      </c>
      <c r="AY329" s="15" t="s">
        <v>118</v>
      </c>
      <c r="BE329" s="215">
        <f>IF(N329="základní",J329,0)</f>
        <v>0</v>
      </c>
      <c r="BF329" s="215">
        <f>IF(N329="snížená",J329,0)</f>
        <v>0</v>
      </c>
      <c r="BG329" s="215">
        <f>IF(N329="zákl. přenesená",J329,0)</f>
        <v>0</v>
      </c>
      <c r="BH329" s="215">
        <f>IF(N329="sníž. přenesená",J329,0)</f>
        <v>0</v>
      </c>
      <c r="BI329" s="215">
        <f>IF(N329="nulová",J329,0)</f>
        <v>0</v>
      </c>
      <c r="BJ329" s="15" t="s">
        <v>74</v>
      </c>
      <c r="BK329" s="215">
        <f>ROUND(I329*H329,2)</f>
        <v>0</v>
      </c>
      <c r="BL329" s="15" t="s">
        <v>125</v>
      </c>
      <c r="BM329" s="15" t="s">
        <v>530</v>
      </c>
    </row>
    <row r="330" s="1" customFormat="1" ht="16.5" customHeight="1">
      <c r="B330" s="36"/>
      <c r="C330" s="230" t="s">
        <v>531</v>
      </c>
      <c r="D330" s="230" t="s">
        <v>157</v>
      </c>
      <c r="E330" s="231" t="s">
        <v>532</v>
      </c>
      <c r="F330" s="232" t="s">
        <v>533</v>
      </c>
      <c r="G330" s="233" t="s">
        <v>153</v>
      </c>
      <c r="H330" s="234">
        <v>386.69999999999999</v>
      </c>
      <c r="I330" s="235"/>
      <c r="J330" s="236">
        <f>ROUND(I330*H330,2)</f>
        <v>0</v>
      </c>
      <c r="K330" s="232" t="s">
        <v>135</v>
      </c>
      <c r="L330" s="41"/>
      <c r="M330" s="237" t="s">
        <v>1</v>
      </c>
      <c r="N330" s="238" t="s">
        <v>40</v>
      </c>
      <c r="O330" s="77"/>
      <c r="P330" s="213">
        <f>O330*H330</f>
        <v>0</v>
      </c>
      <c r="Q330" s="213">
        <v>0.084250000000000005</v>
      </c>
      <c r="R330" s="213">
        <f>Q330*H330</f>
        <v>32.579475000000002</v>
      </c>
      <c r="S330" s="213">
        <v>0</v>
      </c>
      <c r="T330" s="214">
        <f>S330*H330</f>
        <v>0</v>
      </c>
      <c r="AR330" s="15" t="s">
        <v>125</v>
      </c>
      <c r="AT330" s="15" t="s">
        <v>157</v>
      </c>
      <c r="AU330" s="15" t="s">
        <v>78</v>
      </c>
      <c r="AY330" s="15" t="s">
        <v>118</v>
      </c>
      <c r="BE330" s="215">
        <f>IF(N330="základní",J330,0)</f>
        <v>0</v>
      </c>
      <c r="BF330" s="215">
        <f>IF(N330="snížená",J330,0)</f>
        <v>0</v>
      </c>
      <c r="BG330" s="215">
        <f>IF(N330="zákl. přenesená",J330,0)</f>
        <v>0</v>
      </c>
      <c r="BH330" s="215">
        <f>IF(N330="sníž. přenesená",J330,0)</f>
        <v>0</v>
      </c>
      <c r="BI330" s="215">
        <f>IF(N330="nulová",J330,0)</f>
        <v>0</v>
      </c>
      <c r="BJ330" s="15" t="s">
        <v>74</v>
      </c>
      <c r="BK330" s="215">
        <f>ROUND(I330*H330,2)</f>
        <v>0</v>
      </c>
      <c r="BL330" s="15" t="s">
        <v>125</v>
      </c>
      <c r="BM330" s="15" t="s">
        <v>534</v>
      </c>
    </row>
    <row r="331" s="1" customFormat="1">
      <c r="B331" s="36"/>
      <c r="C331" s="37"/>
      <c r="D331" s="216" t="s">
        <v>127</v>
      </c>
      <c r="E331" s="37"/>
      <c r="F331" s="217" t="s">
        <v>535</v>
      </c>
      <c r="G331" s="37"/>
      <c r="H331" s="37"/>
      <c r="I331" s="129"/>
      <c r="J331" s="37"/>
      <c r="K331" s="37"/>
      <c r="L331" s="41"/>
      <c r="M331" s="218"/>
      <c r="N331" s="77"/>
      <c r="O331" s="77"/>
      <c r="P331" s="77"/>
      <c r="Q331" s="77"/>
      <c r="R331" s="77"/>
      <c r="S331" s="77"/>
      <c r="T331" s="78"/>
      <c r="AT331" s="15" t="s">
        <v>127</v>
      </c>
      <c r="AU331" s="15" t="s">
        <v>78</v>
      </c>
    </row>
    <row r="332" s="11" customFormat="1">
      <c r="B332" s="219"/>
      <c r="C332" s="220"/>
      <c r="D332" s="216" t="s">
        <v>137</v>
      </c>
      <c r="E332" s="221" t="s">
        <v>1</v>
      </c>
      <c r="F332" s="222" t="s">
        <v>536</v>
      </c>
      <c r="G332" s="220"/>
      <c r="H332" s="223">
        <v>256.39999999999998</v>
      </c>
      <c r="I332" s="224"/>
      <c r="J332" s="220"/>
      <c r="K332" s="220"/>
      <c r="L332" s="225"/>
      <c r="M332" s="226"/>
      <c r="N332" s="227"/>
      <c r="O332" s="227"/>
      <c r="P332" s="227"/>
      <c r="Q332" s="227"/>
      <c r="R332" s="227"/>
      <c r="S332" s="227"/>
      <c r="T332" s="228"/>
      <c r="AT332" s="229" t="s">
        <v>137</v>
      </c>
      <c r="AU332" s="229" t="s">
        <v>78</v>
      </c>
      <c r="AV332" s="11" t="s">
        <v>78</v>
      </c>
      <c r="AW332" s="11" t="s">
        <v>31</v>
      </c>
      <c r="AX332" s="11" t="s">
        <v>69</v>
      </c>
      <c r="AY332" s="229" t="s">
        <v>118</v>
      </c>
    </row>
    <row r="333" s="11" customFormat="1">
      <c r="B333" s="219"/>
      <c r="C333" s="220"/>
      <c r="D333" s="216" t="s">
        <v>137</v>
      </c>
      <c r="E333" s="221" t="s">
        <v>1</v>
      </c>
      <c r="F333" s="222" t="s">
        <v>464</v>
      </c>
      <c r="G333" s="220"/>
      <c r="H333" s="223">
        <v>11</v>
      </c>
      <c r="I333" s="224"/>
      <c r="J333" s="220"/>
      <c r="K333" s="220"/>
      <c r="L333" s="225"/>
      <c r="M333" s="226"/>
      <c r="N333" s="227"/>
      <c r="O333" s="227"/>
      <c r="P333" s="227"/>
      <c r="Q333" s="227"/>
      <c r="R333" s="227"/>
      <c r="S333" s="227"/>
      <c r="T333" s="228"/>
      <c r="AT333" s="229" t="s">
        <v>137</v>
      </c>
      <c r="AU333" s="229" t="s">
        <v>78</v>
      </c>
      <c r="AV333" s="11" t="s">
        <v>78</v>
      </c>
      <c r="AW333" s="11" t="s">
        <v>31</v>
      </c>
      <c r="AX333" s="11" t="s">
        <v>69</v>
      </c>
      <c r="AY333" s="229" t="s">
        <v>118</v>
      </c>
    </row>
    <row r="334" s="11" customFormat="1">
      <c r="B334" s="219"/>
      <c r="C334" s="220"/>
      <c r="D334" s="216" t="s">
        <v>137</v>
      </c>
      <c r="E334" s="221" t="s">
        <v>1</v>
      </c>
      <c r="F334" s="222" t="s">
        <v>537</v>
      </c>
      <c r="G334" s="220"/>
      <c r="H334" s="223">
        <v>24</v>
      </c>
      <c r="I334" s="224"/>
      <c r="J334" s="220"/>
      <c r="K334" s="220"/>
      <c r="L334" s="225"/>
      <c r="M334" s="226"/>
      <c r="N334" s="227"/>
      <c r="O334" s="227"/>
      <c r="P334" s="227"/>
      <c r="Q334" s="227"/>
      <c r="R334" s="227"/>
      <c r="S334" s="227"/>
      <c r="T334" s="228"/>
      <c r="AT334" s="229" t="s">
        <v>137</v>
      </c>
      <c r="AU334" s="229" t="s">
        <v>78</v>
      </c>
      <c r="AV334" s="11" t="s">
        <v>78</v>
      </c>
      <c r="AW334" s="11" t="s">
        <v>31</v>
      </c>
      <c r="AX334" s="11" t="s">
        <v>69</v>
      </c>
      <c r="AY334" s="229" t="s">
        <v>118</v>
      </c>
    </row>
    <row r="335" s="11" customFormat="1">
      <c r="B335" s="219"/>
      <c r="C335" s="220"/>
      <c r="D335" s="216" t="s">
        <v>137</v>
      </c>
      <c r="E335" s="221" t="s">
        <v>1</v>
      </c>
      <c r="F335" s="222" t="s">
        <v>538</v>
      </c>
      <c r="G335" s="220"/>
      <c r="H335" s="223">
        <v>95.299999999999997</v>
      </c>
      <c r="I335" s="224"/>
      <c r="J335" s="220"/>
      <c r="K335" s="220"/>
      <c r="L335" s="225"/>
      <c r="M335" s="226"/>
      <c r="N335" s="227"/>
      <c r="O335" s="227"/>
      <c r="P335" s="227"/>
      <c r="Q335" s="227"/>
      <c r="R335" s="227"/>
      <c r="S335" s="227"/>
      <c r="T335" s="228"/>
      <c r="AT335" s="229" t="s">
        <v>137</v>
      </c>
      <c r="AU335" s="229" t="s">
        <v>78</v>
      </c>
      <c r="AV335" s="11" t="s">
        <v>78</v>
      </c>
      <c r="AW335" s="11" t="s">
        <v>31</v>
      </c>
      <c r="AX335" s="11" t="s">
        <v>69</v>
      </c>
      <c r="AY335" s="229" t="s">
        <v>118</v>
      </c>
    </row>
    <row r="336" s="12" customFormat="1">
      <c r="B336" s="239"/>
      <c r="C336" s="240"/>
      <c r="D336" s="216" t="s">
        <v>137</v>
      </c>
      <c r="E336" s="241" t="s">
        <v>1</v>
      </c>
      <c r="F336" s="242" t="s">
        <v>174</v>
      </c>
      <c r="G336" s="240"/>
      <c r="H336" s="243">
        <v>386.69999999999999</v>
      </c>
      <c r="I336" s="244"/>
      <c r="J336" s="240"/>
      <c r="K336" s="240"/>
      <c r="L336" s="245"/>
      <c r="M336" s="246"/>
      <c r="N336" s="247"/>
      <c r="O336" s="247"/>
      <c r="P336" s="247"/>
      <c r="Q336" s="247"/>
      <c r="R336" s="247"/>
      <c r="S336" s="247"/>
      <c r="T336" s="248"/>
      <c r="AT336" s="249" t="s">
        <v>137</v>
      </c>
      <c r="AU336" s="249" t="s">
        <v>78</v>
      </c>
      <c r="AV336" s="12" t="s">
        <v>125</v>
      </c>
      <c r="AW336" s="12" t="s">
        <v>31</v>
      </c>
      <c r="AX336" s="12" t="s">
        <v>74</v>
      </c>
      <c r="AY336" s="249" t="s">
        <v>118</v>
      </c>
    </row>
    <row r="337" s="1" customFormat="1" ht="16.5" customHeight="1">
      <c r="B337" s="36"/>
      <c r="C337" s="203" t="s">
        <v>539</v>
      </c>
      <c r="D337" s="203" t="s">
        <v>120</v>
      </c>
      <c r="E337" s="204" t="s">
        <v>540</v>
      </c>
      <c r="F337" s="205" t="s">
        <v>541</v>
      </c>
      <c r="G337" s="206" t="s">
        <v>153</v>
      </c>
      <c r="H337" s="207">
        <v>375.22899999999998</v>
      </c>
      <c r="I337" s="208"/>
      <c r="J337" s="209">
        <f>ROUND(I337*H337,2)</f>
        <v>0</v>
      </c>
      <c r="K337" s="205" t="s">
        <v>135</v>
      </c>
      <c r="L337" s="210"/>
      <c r="M337" s="211" t="s">
        <v>1</v>
      </c>
      <c r="N337" s="212" t="s">
        <v>40</v>
      </c>
      <c r="O337" s="77"/>
      <c r="P337" s="213">
        <f>O337*H337</f>
        <v>0</v>
      </c>
      <c r="Q337" s="213">
        <v>0.13100000000000001</v>
      </c>
      <c r="R337" s="213">
        <f>Q337*H337</f>
        <v>49.154998999999997</v>
      </c>
      <c r="S337" s="213">
        <v>0</v>
      </c>
      <c r="T337" s="214">
        <f>S337*H337</f>
        <v>0</v>
      </c>
      <c r="AR337" s="15" t="s">
        <v>124</v>
      </c>
      <c r="AT337" s="15" t="s">
        <v>120</v>
      </c>
      <c r="AU337" s="15" t="s">
        <v>78</v>
      </c>
      <c r="AY337" s="15" t="s">
        <v>118</v>
      </c>
      <c r="BE337" s="215">
        <f>IF(N337="základní",J337,0)</f>
        <v>0</v>
      </c>
      <c r="BF337" s="215">
        <f>IF(N337="snížená",J337,0)</f>
        <v>0</v>
      </c>
      <c r="BG337" s="215">
        <f>IF(N337="zákl. přenesená",J337,0)</f>
        <v>0</v>
      </c>
      <c r="BH337" s="215">
        <f>IF(N337="sníž. přenesená",J337,0)</f>
        <v>0</v>
      </c>
      <c r="BI337" s="215">
        <f>IF(N337="nulová",J337,0)</f>
        <v>0</v>
      </c>
      <c r="BJ337" s="15" t="s">
        <v>74</v>
      </c>
      <c r="BK337" s="215">
        <f>ROUND(I337*H337,2)</f>
        <v>0</v>
      </c>
      <c r="BL337" s="15" t="s">
        <v>125</v>
      </c>
      <c r="BM337" s="15" t="s">
        <v>542</v>
      </c>
    </row>
    <row r="338" s="1" customFormat="1">
      <c r="B338" s="36"/>
      <c r="C338" s="37"/>
      <c r="D338" s="216" t="s">
        <v>127</v>
      </c>
      <c r="E338" s="37"/>
      <c r="F338" s="217" t="s">
        <v>541</v>
      </c>
      <c r="G338" s="37"/>
      <c r="H338" s="37"/>
      <c r="I338" s="129"/>
      <c r="J338" s="37"/>
      <c r="K338" s="37"/>
      <c r="L338" s="41"/>
      <c r="M338" s="218"/>
      <c r="N338" s="77"/>
      <c r="O338" s="77"/>
      <c r="P338" s="77"/>
      <c r="Q338" s="77"/>
      <c r="R338" s="77"/>
      <c r="S338" s="77"/>
      <c r="T338" s="78"/>
      <c r="AT338" s="15" t="s">
        <v>127</v>
      </c>
      <c r="AU338" s="15" t="s">
        <v>78</v>
      </c>
    </row>
    <row r="339" s="11" customFormat="1">
      <c r="B339" s="219"/>
      <c r="C339" s="220"/>
      <c r="D339" s="216" t="s">
        <v>137</v>
      </c>
      <c r="E339" s="221" t="s">
        <v>1</v>
      </c>
      <c r="F339" s="222" t="s">
        <v>543</v>
      </c>
      <c r="G339" s="220"/>
      <c r="H339" s="223">
        <v>241.02000000000001</v>
      </c>
      <c r="I339" s="224"/>
      <c r="J339" s="220"/>
      <c r="K339" s="220"/>
      <c r="L339" s="225"/>
      <c r="M339" s="226"/>
      <c r="N339" s="227"/>
      <c r="O339" s="227"/>
      <c r="P339" s="227"/>
      <c r="Q339" s="227"/>
      <c r="R339" s="227"/>
      <c r="S339" s="227"/>
      <c r="T339" s="228"/>
      <c r="AT339" s="229" t="s">
        <v>137</v>
      </c>
      <c r="AU339" s="229" t="s">
        <v>78</v>
      </c>
      <c r="AV339" s="11" t="s">
        <v>78</v>
      </c>
      <c r="AW339" s="11" t="s">
        <v>31</v>
      </c>
      <c r="AX339" s="11" t="s">
        <v>69</v>
      </c>
      <c r="AY339" s="229" t="s">
        <v>118</v>
      </c>
    </row>
    <row r="340" s="11" customFormat="1">
      <c r="B340" s="219"/>
      <c r="C340" s="220"/>
      <c r="D340" s="216" t="s">
        <v>137</v>
      </c>
      <c r="E340" s="221" t="s">
        <v>1</v>
      </c>
      <c r="F340" s="222" t="s">
        <v>544</v>
      </c>
      <c r="G340" s="220"/>
      <c r="H340" s="223">
        <v>11.33</v>
      </c>
      <c r="I340" s="224"/>
      <c r="J340" s="220"/>
      <c r="K340" s="220"/>
      <c r="L340" s="225"/>
      <c r="M340" s="226"/>
      <c r="N340" s="227"/>
      <c r="O340" s="227"/>
      <c r="P340" s="227"/>
      <c r="Q340" s="227"/>
      <c r="R340" s="227"/>
      <c r="S340" s="227"/>
      <c r="T340" s="228"/>
      <c r="AT340" s="229" t="s">
        <v>137</v>
      </c>
      <c r="AU340" s="229" t="s">
        <v>78</v>
      </c>
      <c r="AV340" s="11" t="s">
        <v>78</v>
      </c>
      <c r="AW340" s="11" t="s">
        <v>31</v>
      </c>
      <c r="AX340" s="11" t="s">
        <v>69</v>
      </c>
      <c r="AY340" s="229" t="s">
        <v>118</v>
      </c>
    </row>
    <row r="341" s="11" customFormat="1">
      <c r="B341" s="219"/>
      <c r="C341" s="220"/>
      <c r="D341" s="216" t="s">
        <v>137</v>
      </c>
      <c r="E341" s="221" t="s">
        <v>1</v>
      </c>
      <c r="F341" s="222" t="s">
        <v>545</v>
      </c>
      <c r="G341" s="220"/>
      <c r="H341" s="223">
        <v>24.719999999999999</v>
      </c>
      <c r="I341" s="224"/>
      <c r="J341" s="220"/>
      <c r="K341" s="220"/>
      <c r="L341" s="225"/>
      <c r="M341" s="226"/>
      <c r="N341" s="227"/>
      <c r="O341" s="227"/>
      <c r="P341" s="227"/>
      <c r="Q341" s="227"/>
      <c r="R341" s="227"/>
      <c r="S341" s="227"/>
      <c r="T341" s="228"/>
      <c r="AT341" s="229" t="s">
        <v>137</v>
      </c>
      <c r="AU341" s="229" t="s">
        <v>78</v>
      </c>
      <c r="AV341" s="11" t="s">
        <v>78</v>
      </c>
      <c r="AW341" s="11" t="s">
        <v>31</v>
      </c>
      <c r="AX341" s="11" t="s">
        <v>69</v>
      </c>
      <c r="AY341" s="229" t="s">
        <v>118</v>
      </c>
    </row>
    <row r="342" s="11" customFormat="1">
      <c r="B342" s="219"/>
      <c r="C342" s="220"/>
      <c r="D342" s="216" t="s">
        <v>137</v>
      </c>
      <c r="E342" s="221" t="s">
        <v>1</v>
      </c>
      <c r="F342" s="222" t="s">
        <v>546</v>
      </c>
      <c r="G342" s="220"/>
      <c r="H342" s="223">
        <v>98.159000000000006</v>
      </c>
      <c r="I342" s="224"/>
      <c r="J342" s="220"/>
      <c r="K342" s="220"/>
      <c r="L342" s="225"/>
      <c r="M342" s="226"/>
      <c r="N342" s="227"/>
      <c r="O342" s="227"/>
      <c r="P342" s="227"/>
      <c r="Q342" s="227"/>
      <c r="R342" s="227"/>
      <c r="S342" s="227"/>
      <c r="T342" s="228"/>
      <c r="AT342" s="229" t="s">
        <v>137</v>
      </c>
      <c r="AU342" s="229" t="s">
        <v>78</v>
      </c>
      <c r="AV342" s="11" t="s">
        <v>78</v>
      </c>
      <c r="AW342" s="11" t="s">
        <v>31</v>
      </c>
      <c r="AX342" s="11" t="s">
        <v>69</v>
      </c>
      <c r="AY342" s="229" t="s">
        <v>118</v>
      </c>
    </row>
    <row r="343" s="12" customFormat="1">
      <c r="B343" s="239"/>
      <c r="C343" s="240"/>
      <c r="D343" s="216" t="s">
        <v>137</v>
      </c>
      <c r="E343" s="241" t="s">
        <v>1</v>
      </c>
      <c r="F343" s="242" t="s">
        <v>174</v>
      </c>
      <c r="G343" s="240"/>
      <c r="H343" s="243">
        <v>375.22899999999998</v>
      </c>
      <c r="I343" s="244"/>
      <c r="J343" s="240"/>
      <c r="K343" s="240"/>
      <c r="L343" s="245"/>
      <c r="M343" s="246"/>
      <c r="N343" s="247"/>
      <c r="O343" s="247"/>
      <c r="P343" s="247"/>
      <c r="Q343" s="247"/>
      <c r="R343" s="247"/>
      <c r="S343" s="247"/>
      <c r="T343" s="248"/>
      <c r="AT343" s="249" t="s">
        <v>137</v>
      </c>
      <c r="AU343" s="249" t="s">
        <v>78</v>
      </c>
      <c r="AV343" s="12" t="s">
        <v>125</v>
      </c>
      <c r="AW343" s="12" t="s">
        <v>31</v>
      </c>
      <c r="AX343" s="12" t="s">
        <v>74</v>
      </c>
      <c r="AY343" s="249" t="s">
        <v>118</v>
      </c>
    </row>
    <row r="344" s="1" customFormat="1" ht="16.5" customHeight="1">
      <c r="B344" s="36"/>
      <c r="C344" s="203" t="s">
        <v>547</v>
      </c>
      <c r="D344" s="203" t="s">
        <v>120</v>
      </c>
      <c r="E344" s="204" t="s">
        <v>548</v>
      </c>
      <c r="F344" s="205" t="s">
        <v>549</v>
      </c>
      <c r="G344" s="206" t="s">
        <v>153</v>
      </c>
      <c r="H344" s="207">
        <v>12.113</v>
      </c>
      <c r="I344" s="208"/>
      <c r="J344" s="209">
        <f>ROUND(I344*H344,2)</f>
        <v>0</v>
      </c>
      <c r="K344" s="205" t="s">
        <v>135</v>
      </c>
      <c r="L344" s="210"/>
      <c r="M344" s="211" t="s">
        <v>1</v>
      </c>
      <c r="N344" s="212" t="s">
        <v>40</v>
      </c>
      <c r="O344" s="77"/>
      <c r="P344" s="213">
        <f>O344*H344</f>
        <v>0</v>
      </c>
      <c r="Q344" s="213">
        <v>0.13100000000000001</v>
      </c>
      <c r="R344" s="213">
        <f>Q344*H344</f>
        <v>1.586803</v>
      </c>
      <c r="S344" s="213">
        <v>0</v>
      </c>
      <c r="T344" s="214">
        <f>S344*H344</f>
        <v>0</v>
      </c>
      <c r="AR344" s="15" t="s">
        <v>124</v>
      </c>
      <c r="AT344" s="15" t="s">
        <v>120</v>
      </c>
      <c r="AU344" s="15" t="s">
        <v>78</v>
      </c>
      <c r="AY344" s="15" t="s">
        <v>118</v>
      </c>
      <c r="BE344" s="215">
        <f>IF(N344="základní",J344,0)</f>
        <v>0</v>
      </c>
      <c r="BF344" s="215">
        <f>IF(N344="snížená",J344,0)</f>
        <v>0</v>
      </c>
      <c r="BG344" s="215">
        <f>IF(N344="zákl. přenesená",J344,0)</f>
        <v>0</v>
      </c>
      <c r="BH344" s="215">
        <f>IF(N344="sníž. přenesená",J344,0)</f>
        <v>0</v>
      </c>
      <c r="BI344" s="215">
        <f>IF(N344="nulová",J344,0)</f>
        <v>0</v>
      </c>
      <c r="BJ344" s="15" t="s">
        <v>74</v>
      </c>
      <c r="BK344" s="215">
        <f>ROUND(I344*H344,2)</f>
        <v>0</v>
      </c>
      <c r="BL344" s="15" t="s">
        <v>125</v>
      </c>
      <c r="BM344" s="15" t="s">
        <v>550</v>
      </c>
    </row>
    <row r="345" s="1" customFormat="1">
      <c r="B345" s="36"/>
      <c r="C345" s="37"/>
      <c r="D345" s="216" t="s">
        <v>127</v>
      </c>
      <c r="E345" s="37"/>
      <c r="F345" s="217" t="s">
        <v>549</v>
      </c>
      <c r="G345" s="37"/>
      <c r="H345" s="37"/>
      <c r="I345" s="129"/>
      <c r="J345" s="37"/>
      <c r="K345" s="37"/>
      <c r="L345" s="41"/>
      <c r="M345" s="218"/>
      <c r="N345" s="77"/>
      <c r="O345" s="77"/>
      <c r="P345" s="77"/>
      <c r="Q345" s="77"/>
      <c r="R345" s="77"/>
      <c r="S345" s="77"/>
      <c r="T345" s="78"/>
      <c r="AT345" s="15" t="s">
        <v>127</v>
      </c>
      <c r="AU345" s="15" t="s">
        <v>78</v>
      </c>
    </row>
    <row r="346" s="11" customFormat="1">
      <c r="B346" s="219"/>
      <c r="C346" s="220"/>
      <c r="D346" s="216" t="s">
        <v>137</v>
      </c>
      <c r="E346" s="221" t="s">
        <v>1</v>
      </c>
      <c r="F346" s="222" t="s">
        <v>551</v>
      </c>
      <c r="G346" s="220"/>
      <c r="H346" s="223">
        <v>4.0170000000000003</v>
      </c>
      <c r="I346" s="224"/>
      <c r="J346" s="220"/>
      <c r="K346" s="220"/>
      <c r="L346" s="225"/>
      <c r="M346" s="226"/>
      <c r="N346" s="227"/>
      <c r="O346" s="227"/>
      <c r="P346" s="227"/>
      <c r="Q346" s="227"/>
      <c r="R346" s="227"/>
      <c r="S346" s="227"/>
      <c r="T346" s="228"/>
      <c r="AT346" s="229" t="s">
        <v>137</v>
      </c>
      <c r="AU346" s="229" t="s">
        <v>78</v>
      </c>
      <c r="AV346" s="11" t="s">
        <v>78</v>
      </c>
      <c r="AW346" s="11" t="s">
        <v>31</v>
      </c>
      <c r="AX346" s="11" t="s">
        <v>69</v>
      </c>
      <c r="AY346" s="229" t="s">
        <v>118</v>
      </c>
    </row>
    <row r="347" s="11" customFormat="1">
      <c r="B347" s="219"/>
      <c r="C347" s="220"/>
      <c r="D347" s="216" t="s">
        <v>137</v>
      </c>
      <c r="E347" s="221" t="s">
        <v>1</v>
      </c>
      <c r="F347" s="222" t="s">
        <v>552</v>
      </c>
      <c r="G347" s="220"/>
      <c r="H347" s="223">
        <v>4.2850000000000001</v>
      </c>
      <c r="I347" s="224"/>
      <c r="J347" s="220"/>
      <c r="K347" s="220"/>
      <c r="L347" s="225"/>
      <c r="M347" s="226"/>
      <c r="N347" s="227"/>
      <c r="O347" s="227"/>
      <c r="P347" s="227"/>
      <c r="Q347" s="227"/>
      <c r="R347" s="227"/>
      <c r="S347" s="227"/>
      <c r="T347" s="228"/>
      <c r="AT347" s="229" t="s">
        <v>137</v>
      </c>
      <c r="AU347" s="229" t="s">
        <v>78</v>
      </c>
      <c r="AV347" s="11" t="s">
        <v>78</v>
      </c>
      <c r="AW347" s="11" t="s">
        <v>31</v>
      </c>
      <c r="AX347" s="11" t="s">
        <v>69</v>
      </c>
      <c r="AY347" s="229" t="s">
        <v>118</v>
      </c>
    </row>
    <row r="348" s="11" customFormat="1">
      <c r="B348" s="219"/>
      <c r="C348" s="220"/>
      <c r="D348" s="216" t="s">
        <v>137</v>
      </c>
      <c r="E348" s="221" t="s">
        <v>1</v>
      </c>
      <c r="F348" s="222" t="s">
        <v>553</v>
      </c>
      <c r="G348" s="220"/>
      <c r="H348" s="223">
        <v>2.6779999999999999</v>
      </c>
      <c r="I348" s="224"/>
      <c r="J348" s="220"/>
      <c r="K348" s="220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137</v>
      </c>
      <c r="AU348" s="229" t="s">
        <v>78</v>
      </c>
      <c r="AV348" s="11" t="s">
        <v>78</v>
      </c>
      <c r="AW348" s="11" t="s">
        <v>31</v>
      </c>
      <c r="AX348" s="11" t="s">
        <v>69</v>
      </c>
      <c r="AY348" s="229" t="s">
        <v>118</v>
      </c>
    </row>
    <row r="349" s="11" customFormat="1">
      <c r="B349" s="219"/>
      <c r="C349" s="220"/>
      <c r="D349" s="216" t="s">
        <v>137</v>
      </c>
      <c r="E349" s="221" t="s">
        <v>1</v>
      </c>
      <c r="F349" s="222" t="s">
        <v>554</v>
      </c>
      <c r="G349" s="220"/>
      <c r="H349" s="223">
        <v>1.133</v>
      </c>
      <c r="I349" s="224"/>
      <c r="J349" s="220"/>
      <c r="K349" s="220"/>
      <c r="L349" s="225"/>
      <c r="M349" s="226"/>
      <c r="N349" s="227"/>
      <c r="O349" s="227"/>
      <c r="P349" s="227"/>
      <c r="Q349" s="227"/>
      <c r="R349" s="227"/>
      <c r="S349" s="227"/>
      <c r="T349" s="228"/>
      <c r="AT349" s="229" t="s">
        <v>137</v>
      </c>
      <c r="AU349" s="229" t="s">
        <v>78</v>
      </c>
      <c r="AV349" s="11" t="s">
        <v>78</v>
      </c>
      <c r="AW349" s="11" t="s">
        <v>31</v>
      </c>
      <c r="AX349" s="11" t="s">
        <v>69</v>
      </c>
      <c r="AY349" s="229" t="s">
        <v>118</v>
      </c>
    </row>
    <row r="350" s="12" customFormat="1">
      <c r="B350" s="239"/>
      <c r="C350" s="240"/>
      <c r="D350" s="216" t="s">
        <v>137</v>
      </c>
      <c r="E350" s="241" t="s">
        <v>1</v>
      </c>
      <c r="F350" s="242" t="s">
        <v>174</v>
      </c>
      <c r="G350" s="240"/>
      <c r="H350" s="243">
        <v>12.113</v>
      </c>
      <c r="I350" s="244"/>
      <c r="J350" s="240"/>
      <c r="K350" s="240"/>
      <c r="L350" s="245"/>
      <c r="M350" s="246"/>
      <c r="N350" s="247"/>
      <c r="O350" s="247"/>
      <c r="P350" s="247"/>
      <c r="Q350" s="247"/>
      <c r="R350" s="247"/>
      <c r="S350" s="247"/>
      <c r="T350" s="248"/>
      <c r="AT350" s="249" t="s">
        <v>137</v>
      </c>
      <c r="AU350" s="249" t="s">
        <v>78</v>
      </c>
      <c r="AV350" s="12" t="s">
        <v>125</v>
      </c>
      <c r="AW350" s="12" t="s">
        <v>31</v>
      </c>
      <c r="AX350" s="12" t="s">
        <v>74</v>
      </c>
      <c r="AY350" s="249" t="s">
        <v>118</v>
      </c>
    </row>
    <row r="351" s="1" customFormat="1" ht="16.5" customHeight="1">
      <c r="B351" s="36"/>
      <c r="C351" s="203" t="s">
        <v>555</v>
      </c>
      <c r="D351" s="203" t="s">
        <v>120</v>
      </c>
      <c r="E351" s="204" t="s">
        <v>556</v>
      </c>
      <c r="F351" s="205" t="s">
        <v>557</v>
      </c>
      <c r="G351" s="206" t="s">
        <v>153</v>
      </c>
      <c r="H351" s="207">
        <v>18.849</v>
      </c>
      <c r="I351" s="208"/>
      <c r="J351" s="209">
        <f>ROUND(I351*H351,2)</f>
        <v>0</v>
      </c>
      <c r="K351" s="205" t="s">
        <v>1</v>
      </c>
      <c r="L351" s="210"/>
      <c r="M351" s="211" t="s">
        <v>1</v>
      </c>
      <c r="N351" s="212" t="s">
        <v>40</v>
      </c>
      <c r="O351" s="77"/>
      <c r="P351" s="213">
        <f>O351*H351</f>
        <v>0</v>
      </c>
      <c r="Q351" s="213">
        <v>0.13100000000000001</v>
      </c>
      <c r="R351" s="213">
        <f>Q351*H351</f>
        <v>2.4692190000000003</v>
      </c>
      <c r="S351" s="213">
        <v>0</v>
      </c>
      <c r="T351" s="214">
        <f>S351*H351</f>
        <v>0</v>
      </c>
      <c r="AR351" s="15" t="s">
        <v>124</v>
      </c>
      <c r="AT351" s="15" t="s">
        <v>120</v>
      </c>
      <c r="AU351" s="15" t="s">
        <v>78</v>
      </c>
      <c r="AY351" s="15" t="s">
        <v>118</v>
      </c>
      <c r="BE351" s="215">
        <f>IF(N351="základní",J351,0)</f>
        <v>0</v>
      </c>
      <c r="BF351" s="215">
        <f>IF(N351="snížená",J351,0)</f>
        <v>0</v>
      </c>
      <c r="BG351" s="215">
        <f>IF(N351="zákl. přenesená",J351,0)</f>
        <v>0</v>
      </c>
      <c r="BH351" s="215">
        <f>IF(N351="sníž. přenesená",J351,0)</f>
        <v>0</v>
      </c>
      <c r="BI351" s="215">
        <f>IF(N351="nulová",J351,0)</f>
        <v>0</v>
      </c>
      <c r="BJ351" s="15" t="s">
        <v>74</v>
      </c>
      <c r="BK351" s="215">
        <f>ROUND(I351*H351,2)</f>
        <v>0</v>
      </c>
      <c r="BL351" s="15" t="s">
        <v>125</v>
      </c>
      <c r="BM351" s="15" t="s">
        <v>558</v>
      </c>
    </row>
    <row r="352" s="1" customFormat="1">
      <c r="B352" s="36"/>
      <c r="C352" s="37"/>
      <c r="D352" s="216" t="s">
        <v>127</v>
      </c>
      <c r="E352" s="37"/>
      <c r="F352" s="217" t="s">
        <v>549</v>
      </c>
      <c r="G352" s="37"/>
      <c r="H352" s="37"/>
      <c r="I352" s="129"/>
      <c r="J352" s="37"/>
      <c r="K352" s="37"/>
      <c r="L352" s="41"/>
      <c r="M352" s="218"/>
      <c r="N352" s="77"/>
      <c r="O352" s="77"/>
      <c r="P352" s="77"/>
      <c r="Q352" s="77"/>
      <c r="R352" s="77"/>
      <c r="S352" s="77"/>
      <c r="T352" s="78"/>
      <c r="AT352" s="15" t="s">
        <v>127</v>
      </c>
      <c r="AU352" s="15" t="s">
        <v>78</v>
      </c>
    </row>
    <row r="353" s="11" customFormat="1">
      <c r="B353" s="219"/>
      <c r="C353" s="220"/>
      <c r="D353" s="216" t="s">
        <v>137</v>
      </c>
      <c r="E353" s="221" t="s">
        <v>1</v>
      </c>
      <c r="F353" s="222" t="s">
        <v>559</v>
      </c>
      <c r="G353" s="220"/>
      <c r="H353" s="223">
        <v>14.523</v>
      </c>
      <c r="I353" s="224"/>
      <c r="J353" s="220"/>
      <c r="K353" s="220"/>
      <c r="L353" s="225"/>
      <c r="M353" s="226"/>
      <c r="N353" s="227"/>
      <c r="O353" s="227"/>
      <c r="P353" s="227"/>
      <c r="Q353" s="227"/>
      <c r="R353" s="227"/>
      <c r="S353" s="227"/>
      <c r="T353" s="228"/>
      <c r="AT353" s="229" t="s">
        <v>137</v>
      </c>
      <c r="AU353" s="229" t="s">
        <v>78</v>
      </c>
      <c r="AV353" s="11" t="s">
        <v>78</v>
      </c>
      <c r="AW353" s="11" t="s">
        <v>31</v>
      </c>
      <c r="AX353" s="11" t="s">
        <v>69</v>
      </c>
      <c r="AY353" s="229" t="s">
        <v>118</v>
      </c>
    </row>
    <row r="354" s="11" customFormat="1">
      <c r="B354" s="219"/>
      <c r="C354" s="220"/>
      <c r="D354" s="216" t="s">
        <v>137</v>
      </c>
      <c r="E354" s="221" t="s">
        <v>1</v>
      </c>
      <c r="F354" s="222" t="s">
        <v>560</v>
      </c>
      <c r="G354" s="220"/>
      <c r="H354" s="223">
        <v>4.3259999999999996</v>
      </c>
      <c r="I354" s="224"/>
      <c r="J354" s="220"/>
      <c r="K354" s="220"/>
      <c r="L354" s="225"/>
      <c r="M354" s="226"/>
      <c r="N354" s="227"/>
      <c r="O354" s="227"/>
      <c r="P354" s="227"/>
      <c r="Q354" s="227"/>
      <c r="R354" s="227"/>
      <c r="S354" s="227"/>
      <c r="T354" s="228"/>
      <c r="AT354" s="229" t="s">
        <v>137</v>
      </c>
      <c r="AU354" s="229" t="s">
        <v>78</v>
      </c>
      <c r="AV354" s="11" t="s">
        <v>78</v>
      </c>
      <c r="AW354" s="11" t="s">
        <v>31</v>
      </c>
      <c r="AX354" s="11" t="s">
        <v>69</v>
      </c>
      <c r="AY354" s="229" t="s">
        <v>118</v>
      </c>
    </row>
    <row r="355" s="12" customFormat="1">
      <c r="B355" s="239"/>
      <c r="C355" s="240"/>
      <c r="D355" s="216" t="s">
        <v>137</v>
      </c>
      <c r="E355" s="241" t="s">
        <v>1</v>
      </c>
      <c r="F355" s="242" t="s">
        <v>174</v>
      </c>
      <c r="G355" s="240"/>
      <c r="H355" s="243">
        <v>18.849</v>
      </c>
      <c r="I355" s="244"/>
      <c r="J355" s="240"/>
      <c r="K355" s="240"/>
      <c r="L355" s="245"/>
      <c r="M355" s="246"/>
      <c r="N355" s="247"/>
      <c r="O355" s="247"/>
      <c r="P355" s="247"/>
      <c r="Q355" s="247"/>
      <c r="R355" s="247"/>
      <c r="S355" s="247"/>
      <c r="T355" s="248"/>
      <c r="AT355" s="249" t="s">
        <v>137</v>
      </c>
      <c r="AU355" s="249" t="s">
        <v>78</v>
      </c>
      <c r="AV355" s="12" t="s">
        <v>125</v>
      </c>
      <c r="AW355" s="12" t="s">
        <v>31</v>
      </c>
      <c r="AX355" s="12" t="s">
        <v>74</v>
      </c>
      <c r="AY355" s="249" t="s">
        <v>118</v>
      </c>
    </row>
    <row r="356" s="1" customFormat="1" ht="16.5" customHeight="1">
      <c r="B356" s="36"/>
      <c r="C356" s="203" t="s">
        <v>561</v>
      </c>
      <c r="D356" s="203" t="s">
        <v>120</v>
      </c>
      <c r="E356" s="204" t="s">
        <v>562</v>
      </c>
      <c r="F356" s="205" t="s">
        <v>563</v>
      </c>
      <c r="G356" s="206" t="s">
        <v>153</v>
      </c>
      <c r="H356" s="207">
        <v>11.515000000000001</v>
      </c>
      <c r="I356" s="208"/>
      <c r="J356" s="209">
        <f>ROUND(I356*H356,2)</f>
        <v>0</v>
      </c>
      <c r="K356" s="205" t="s">
        <v>135</v>
      </c>
      <c r="L356" s="210"/>
      <c r="M356" s="211" t="s">
        <v>1</v>
      </c>
      <c r="N356" s="212" t="s">
        <v>40</v>
      </c>
      <c r="O356" s="77"/>
      <c r="P356" s="213">
        <f>O356*H356</f>
        <v>0</v>
      </c>
      <c r="Q356" s="213">
        <v>0.13100000000000001</v>
      </c>
      <c r="R356" s="213">
        <f>Q356*H356</f>
        <v>1.5084650000000002</v>
      </c>
      <c r="S356" s="213">
        <v>0</v>
      </c>
      <c r="T356" s="214">
        <f>S356*H356</f>
        <v>0</v>
      </c>
      <c r="AR356" s="15" t="s">
        <v>124</v>
      </c>
      <c r="AT356" s="15" t="s">
        <v>120</v>
      </c>
      <c r="AU356" s="15" t="s">
        <v>78</v>
      </c>
      <c r="AY356" s="15" t="s">
        <v>118</v>
      </c>
      <c r="BE356" s="215">
        <f>IF(N356="základní",J356,0)</f>
        <v>0</v>
      </c>
      <c r="BF356" s="215">
        <f>IF(N356="snížená",J356,0)</f>
        <v>0</v>
      </c>
      <c r="BG356" s="215">
        <f>IF(N356="zákl. přenesená",J356,0)</f>
        <v>0</v>
      </c>
      <c r="BH356" s="215">
        <f>IF(N356="sníž. přenesená",J356,0)</f>
        <v>0</v>
      </c>
      <c r="BI356" s="215">
        <f>IF(N356="nulová",J356,0)</f>
        <v>0</v>
      </c>
      <c r="BJ356" s="15" t="s">
        <v>74</v>
      </c>
      <c r="BK356" s="215">
        <f>ROUND(I356*H356,2)</f>
        <v>0</v>
      </c>
      <c r="BL356" s="15" t="s">
        <v>125</v>
      </c>
      <c r="BM356" s="15" t="s">
        <v>564</v>
      </c>
    </row>
    <row r="357" s="1" customFormat="1">
      <c r="B357" s="36"/>
      <c r="C357" s="37"/>
      <c r="D357" s="216" t="s">
        <v>127</v>
      </c>
      <c r="E357" s="37"/>
      <c r="F357" s="217" t="s">
        <v>563</v>
      </c>
      <c r="G357" s="37"/>
      <c r="H357" s="37"/>
      <c r="I357" s="129"/>
      <c r="J357" s="37"/>
      <c r="K357" s="37"/>
      <c r="L357" s="41"/>
      <c r="M357" s="218"/>
      <c r="N357" s="77"/>
      <c r="O357" s="77"/>
      <c r="P357" s="77"/>
      <c r="Q357" s="77"/>
      <c r="R357" s="77"/>
      <c r="S357" s="77"/>
      <c r="T357" s="78"/>
      <c r="AT357" s="15" t="s">
        <v>127</v>
      </c>
      <c r="AU357" s="15" t="s">
        <v>78</v>
      </c>
    </row>
    <row r="358" s="11" customFormat="1">
      <c r="B358" s="219"/>
      <c r="C358" s="220"/>
      <c r="D358" s="216" t="s">
        <v>137</v>
      </c>
      <c r="E358" s="221" t="s">
        <v>1</v>
      </c>
      <c r="F358" s="222" t="s">
        <v>565</v>
      </c>
      <c r="G358" s="220"/>
      <c r="H358" s="223">
        <v>5.7469999999999999</v>
      </c>
      <c r="I358" s="224"/>
      <c r="J358" s="220"/>
      <c r="K358" s="220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137</v>
      </c>
      <c r="AU358" s="229" t="s">
        <v>78</v>
      </c>
      <c r="AV358" s="11" t="s">
        <v>78</v>
      </c>
      <c r="AW358" s="11" t="s">
        <v>31</v>
      </c>
      <c r="AX358" s="11" t="s">
        <v>69</v>
      </c>
      <c r="AY358" s="229" t="s">
        <v>118</v>
      </c>
    </row>
    <row r="359" s="11" customFormat="1">
      <c r="B359" s="219"/>
      <c r="C359" s="220"/>
      <c r="D359" s="216" t="s">
        <v>137</v>
      </c>
      <c r="E359" s="221" t="s">
        <v>1</v>
      </c>
      <c r="F359" s="222" t="s">
        <v>566</v>
      </c>
      <c r="G359" s="220"/>
      <c r="H359" s="223">
        <v>5.7679999999999998</v>
      </c>
      <c r="I359" s="224"/>
      <c r="J359" s="220"/>
      <c r="K359" s="220"/>
      <c r="L359" s="225"/>
      <c r="M359" s="226"/>
      <c r="N359" s="227"/>
      <c r="O359" s="227"/>
      <c r="P359" s="227"/>
      <c r="Q359" s="227"/>
      <c r="R359" s="227"/>
      <c r="S359" s="227"/>
      <c r="T359" s="228"/>
      <c r="AT359" s="229" t="s">
        <v>137</v>
      </c>
      <c r="AU359" s="229" t="s">
        <v>78</v>
      </c>
      <c r="AV359" s="11" t="s">
        <v>78</v>
      </c>
      <c r="AW359" s="11" t="s">
        <v>31</v>
      </c>
      <c r="AX359" s="11" t="s">
        <v>69</v>
      </c>
      <c r="AY359" s="229" t="s">
        <v>118</v>
      </c>
    </row>
    <row r="360" s="12" customFormat="1">
      <c r="B360" s="239"/>
      <c r="C360" s="240"/>
      <c r="D360" s="216" t="s">
        <v>137</v>
      </c>
      <c r="E360" s="241" t="s">
        <v>1</v>
      </c>
      <c r="F360" s="242" t="s">
        <v>174</v>
      </c>
      <c r="G360" s="240"/>
      <c r="H360" s="243">
        <v>11.515000000000001</v>
      </c>
      <c r="I360" s="244"/>
      <c r="J360" s="240"/>
      <c r="K360" s="240"/>
      <c r="L360" s="245"/>
      <c r="M360" s="246"/>
      <c r="N360" s="247"/>
      <c r="O360" s="247"/>
      <c r="P360" s="247"/>
      <c r="Q360" s="247"/>
      <c r="R360" s="247"/>
      <c r="S360" s="247"/>
      <c r="T360" s="248"/>
      <c r="AT360" s="249" t="s">
        <v>137</v>
      </c>
      <c r="AU360" s="249" t="s">
        <v>78</v>
      </c>
      <c r="AV360" s="12" t="s">
        <v>125</v>
      </c>
      <c r="AW360" s="12" t="s">
        <v>31</v>
      </c>
      <c r="AX360" s="12" t="s">
        <v>74</v>
      </c>
      <c r="AY360" s="249" t="s">
        <v>118</v>
      </c>
    </row>
    <row r="361" s="10" customFormat="1" ht="22.8" customHeight="1">
      <c r="B361" s="187"/>
      <c r="C361" s="188"/>
      <c r="D361" s="189" t="s">
        <v>68</v>
      </c>
      <c r="E361" s="201" t="s">
        <v>166</v>
      </c>
      <c r="F361" s="201" t="s">
        <v>567</v>
      </c>
      <c r="G361" s="188"/>
      <c r="H361" s="188"/>
      <c r="I361" s="191"/>
      <c r="J361" s="202">
        <f>BK361</f>
        <v>0</v>
      </c>
      <c r="K361" s="188"/>
      <c r="L361" s="193"/>
      <c r="M361" s="194"/>
      <c r="N361" s="195"/>
      <c r="O361" s="195"/>
      <c r="P361" s="196">
        <f>SUM(P362:P487)</f>
        <v>0</v>
      </c>
      <c r="Q361" s="195"/>
      <c r="R361" s="196">
        <f>SUM(R362:R487)</f>
        <v>38.313981500000004</v>
      </c>
      <c r="S361" s="195"/>
      <c r="T361" s="197">
        <f>SUM(T362:T487)</f>
        <v>0.27400000000000002</v>
      </c>
      <c r="AR361" s="198" t="s">
        <v>74</v>
      </c>
      <c r="AT361" s="199" t="s">
        <v>68</v>
      </c>
      <c r="AU361" s="199" t="s">
        <v>74</v>
      </c>
      <c r="AY361" s="198" t="s">
        <v>118</v>
      </c>
      <c r="BK361" s="200">
        <f>SUM(BK362:BK487)</f>
        <v>0</v>
      </c>
    </row>
    <row r="362" s="1" customFormat="1" ht="16.5" customHeight="1">
      <c r="B362" s="36"/>
      <c r="C362" s="230" t="s">
        <v>568</v>
      </c>
      <c r="D362" s="230" t="s">
        <v>157</v>
      </c>
      <c r="E362" s="231" t="s">
        <v>569</v>
      </c>
      <c r="F362" s="232" t="s">
        <v>570</v>
      </c>
      <c r="G362" s="233" t="s">
        <v>123</v>
      </c>
      <c r="H362" s="234">
        <v>8</v>
      </c>
      <c r="I362" s="235"/>
      <c r="J362" s="236">
        <f>ROUND(I362*H362,2)</f>
        <v>0</v>
      </c>
      <c r="K362" s="232" t="s">
        <v>135</v>
      </c>
      <c r="L362" s="41"/>
      <c r="M362" s="237" t="s">
        <v>1</v>
      </c>
      <c r="N362" s="238" t="s">
        <v>40</v>
      </c>
      <c r="O362" s="77"/>
      <c r="P362" s="213">
        <f>O362*H362</f>
        <v>0</v>
      </c>
      <c r="Q362" s="213">
        <v>0.00069999999999999999</v>
      </c>
      <c r="R362" s="213">
        <f>Q362*H362</f>
        <v>0.0055999999999999999</v>
      </c>
      <c r="S362" s="213">
        <v>0</v>
      </c>
      <c r="T362" s="214">
        <f>S362*H362</f>
        <v>0</v>
      </c>
      <c r="AR362" s="15" t="s">
        <v>125</v>
      </c>
      <c r="AT362" s="15" t="s">
        <v>157</v>
      </c>
      <c r="AU362" s="15" t="s">
        <v>78</v>
      </c>
      <c r="AY362" s="15" t="s">
        <v>118</v>
      </c>
      <c r="BE362" s="215">
        <f>IF(N362="základní",J362,0)</f>
        <v>0</v>
      </c>
      <c r="BF362" s="215">
        <f>IF(N362="snížená",J362,0)</f>
        <v>0</v>
      </c>
      <c r="BG362" s="215">
        <f>IF(N362="zákl. přenesená",J362,0)</f>
        <v>0</v>
      </c>
      <c r="BH362" s="215">
        <f>IF(N362="sníž. přenesená",J362,0)</f>
        <v>0</v>
      </c>
      <c r="BI362" s="215">
        <f>IF(N362="nulová",J362,0)</f>
        <v>0</v>
      </c>
      <c r="BJ362" s="15" t="s">
        <v>74</v>
      </c>
      <c r="BK362" s="215">
        <f>ROUND(I362*H362,2)</f>
        <v>0</v>
      </c>
      <c r="BL362" s="15" t="s">
        <v>125</v>
      </c>
      <c r="BM362" s="15" t="s">
        <v>571</v>
      </c>
    </row>
    <row r="363" s="1" customFormat="1">
      <c r="B363" s="36"/>
      <c r="C363" s="37"/>
      <c r="D363" s="216" t="s">
        <v>127</v>
      </c>
      <c r="E363" s="37"/>
      <c r="F363" s="217" t="s">
        <v>572</v>
      </c>
      <c r="G363" s="37"/>
      <c r="H363" s="37"/>
      <c r="I363" s="129"/>
      <c r="J363" s="37"/>
      <c r="K363" s="37"/>
      <c r="L363" s="41"/>
      <c r="M363" s="218"/>
      <c r="N363" s="77"/>
      <c r="O363" s="77"/>
      <c r="P363" s="77"/>
      <c r="Q363" s="77"/>
      <c r="R363" s="77"/>
      <c r="S363" s="77"/>
      <c r="T363" s="78"/>
      <c r="AT363" s="15" t="s">
        <v>127</v>
      </c>
      <c r="AU363" s="15" t="s">
        <v>78</v>
      </c>
    </row>
    <row r="364" s="1" customFormat="1" ht="16.5" customHeight="1">
      <c r="B364" s="36"/>
      <c r="C364" s="230" t="s">
        <v>573</v>
      </c>
      <c r="D364" s="230" t="s">
        <v>157</v>
      </c>
      <c r="E364" s="231" t="s">
        <v>574</v>
      </c>
      <c r="F364" s="232" t="s">
        <v>575</v>
      </c>
      <c r="G364" s="233" t="s">
        <v>123</v>
      </c>
      <c r="H364" s="234">
        <v>2</v>
      </c>
      <c r="I364" s="235"/>
      <c r="J364" s="236">
        <f>ROUND(I364*H364,2)</f>
        <v>0</v>
      </c>
      <c r="K364" s="232" t="s">
        <v>135</v>
      </c>
      <c r="L364" s="41"/>
      <c r="M364" s="237" t="s">
        <v>1</v>
      </c>
      <c r="N364" s="238" t="s">
        <v>40</v>
      </c>
      <c r="O364" s="77"/>
      <c r="P364" s="213">
        <f>O364*H364</f>
        <v>0</v>
      </c>
      <c r="Q364" s="213">
        <v>1.0000000000000001E-05</v>
      </c>
      <c r="R364" s="213">
        <f>Q364*H364</f>
        <v>2.0000000000000002E-05</v>
      </c>
      <c r="S364" s="213">
        <v>0</v>
      </c>
      <c r="T364" s="214">
        <f>S364*H364</f>
        <v>0</v>
      </c>
      <c r="AR364" s="15" t="s">
        <v>125</v>
      </c>
      <c r="AT364" s="15" t="s">
        <v>157</v>
      </c>
      <c r="AU364" s="15" t="s">
        <v>78</v>
      </c>
      <c r="AY364" s="15" t="s">
        <v>118</v>
      </c>
      <c r="BE364" s="215">
        <f>IF(N364="základní",J364,0)</f>
        <v>0</v>
      </c>
      <c r="BF364" s="215">
        <f>IF(N364="snížená",J364,0)</f>
        <v>0</v>
      </c>
      <c r="BG364" s="215">
        <f>IF(N364="zákl. přenesená",J364,0)</f>
        <v>0</v>
      </c>
      <c r="BH364" s="215">
        <f>IF(N364="sníž. přenesená",J364,0)</f>
        <v>0</v>
      </c>
      <c r="BI364" s="215">
        <f>IF(N364="nulová",J364,0)</f>
        <v>0</v>
      </c>
      <c r="BJ364" s="15" t="s">
        <v>74</v>
      </c>
      <c r="BK364" s="215">
        <f>ROUND(I364*H364,2)</f>
        <v>0</v>
      </c>
      <c r="BL364" s="15" t="s">
        <v>125</v>
      </c>
      <c r="BM364" s="15" t="s">
        <v>576</v>
      </c>
    </row>
    <row r="365" s="1" customFormat="1">
      <c r="B365" s="36"/>
      <c r="C365" s="37"/>
      <c r="D365" s="216" t="s">
        <v>127</v>
      </c>
      <c r="E365" s="37"/>
      <c r="F365" s="217" t="s">
        <v>577</v>
      </c>
      <c r="G365" s="37"/>
      <c r="H365" s="37"/>
      <c r="I365" s="129"/>
      <c r="J365" s="37"/>
      <c r="K365" s="37"/>
      <c r="L365" s="41"/>
      <c r="M365" s="218"/>
      <c r="N365" s="77"/>
      <c r="O365" s="77"/>
      <c r="P365" s="77"/>
      <c r="Q365" s="77"/>
      <c r="R365" s="77"/>
      <c r="S365" s="77"/>
      <c r="T365" s="78"/>
      <c r="AT365" s="15" t="s">
        <v>127</v>
      </c>
      <c r="AU365" s="15" t="s">
        <v>78</v>
      </c>
    </row>
    <row r="366" s="1" customFormat="1" ht="16.5" customHeight="1">
      <c r="B366" s="36"/>
      <c r="C366" s="203" t="s">
        <v>578</v>
      </c>
      <c r="D366" s="203" t="s">
        <v>120</v>
      </c>
      <c r="E366" s="204" t="s">
        <v>579</v>
      </c>
      <c r="F366" s="205" t="s">
        <v>580</v>
      </c>
      <c r="G366" s="206" t="s">
        <v>123</v>
      </c>
      <c r="H366" s="207">
        <v>4</v>
      </c>
      <c r="I366" s="208"/>
      <c r="J366" s="209">
        <f>ROUND(I366*H366,2)</f>
        <v>0</v>
      </c>
      <c r="K366" s="205" t="s">
        <v>135</v>
      </c>
      <c r="L366" s="210"/>
      <c r="M366" s="211" t="s">
        <v>1</v>
      </c>
      <c r="N366" s="212" t="s">
        <v>40</v>
      </c>
      <c r="O366" s="77"/>
      <c r="P366" s="213">
        <f>O366*H366</f>
        <v>0</v>
      </c>
      <c r="Q366" s="213">
        <v>0.0025000000000000001</v>
      </c>
      <c r="R366" s="213">
        <f>Q366*H366</f>
        <v>0.01</v>
      </c>
      <c r="S366" s="213">
        <v>0</v>
      </c>
      <c r="T366" s="214">
        <f>S366*H366</f>
        <v>0</v>
      </c>
      <c r="AR366" s="15" t="s">
        <v>124</v>
      </c>
      <c r="AT366" s="15" t="s">
        <v>120</v>
      </c>
      <c r="AU366" s="15" t="s">
        <v>78</v>
      </c>
      <c r="AY366" s="15" t="s">
        <v>118</v>
      </c>
      <c r="BE366" s="215">
        <f>IF(N366="základní",J366,0)</f>
        <v>0</v>
      </c>
      <c r="BF366" s="215">
        <f>IF(N366="snížená",J366,0)</f>
        <v>0</v>
      </c>
      <c r="BG366" s="215">
        <f>IF(N366="zákl. přenesená",J366,0)</f>
        <v>0</v>
      </c>
      <c r="BH366" s="215">
        <f>IF(N366="sníž. přenesená",J366,0)</f>
        <v>0</v>
      </c>
      <c r="BI366" s="215">
        <f>IF(N366="nulová",J366,0)</f>
        <v>0</v>
      </c>
      <c r="BJ366" s="15" t="s">
        <v>74</v>
      </c>
      <c r="BK366" s="215">
        <f>ROUND(I366*H366,2)</f>
        <v>0</v>
      </c>
      <c r="BL366" s="15" t="s">
        <v>125</v>
      </c>
      <c r="BM366" s="15" t="s">
        <v>581</v>
      </c>
    </row>
    <row r="367" s="1" customFormat="1">
      <c r="B367" s="36"/>
      <c r="C367" s="37"/>
      <c r="D367" s="216" t="s">
        <v>127</v>
      </c>
      <c r="E367" s="37"/>
      <c r="F367" s="217" t="s">
        <v>580</v>
      </c>
      <c r="G367" s="37"/>
      <c r="H367" s="37"/>
      <c r="I367" s="129"/>
      <c r="J367" s="37"/>
      <c r="K367" s="37"/>
      <c r="L367" s="41"/>
      <c r="M367" s="218"/>
      <c r="N367" s="77"/>
      <c r="O367" s="77"/>
      <c r="P367" s="77"/>
      <c r="Q367" s="77"/>
      <c r="R367" s="77"/>
      <c r="S367" s="77"/>
      <c r="T367" s="78"/>
      <c r="AT367" s="15" t="s">
        <v>127</v>
      </c>
      <c r="AU367" s="15" t="s">
        <v>78</v>
      </c>
    </row>
    <row r="368" s="1" customFormat="1" ht="16.5" customHeight="1">
      <c r="B368" s="36"/>
      <c r="C368" s="203" t="s">
        <v>582</v>
      </c>
      <c r="D368" s="203" t="s">
        <v>120</v>
      </c>
      <c r="E368" s="204" t="s">
        <v>583</v>
      </c>
      <c r="F368" s="205" t="s">
        <v>584</v>
      </c>
      <c r="G368" s="206" t="s">
        <v>123</v>
      </c>
      <c r="H368" s="207">
        <v>3</v>
      </c>
      <c r="I368" s="208"/>
      <c r="J368" s="209">
        <f>ROUND(I368*H368,2)</f>
        <v>0</v>
      </c>
      <c r="K368" s="205" t="s">
        <v>135</v>
      </c>
      <c r="L368" s="210"/>
      <c r="M368" s="211" t="s">
        <v>1</v>
      </c>
      <c r="N368" s="212" t="s">
        <v>40</v>
      </c>
      <c r="O368" s="77"/>
      <c r="P368" s="213">
        <f>O368*H368</f>
        <v>0</v>
      </c>
      <c r="Q368" s="213">
        <v>0.0011999999999999999</v>
      </c>
      <c r="R368" s="213">
        <f>Q368*H368</f>
        <v>0.0035999999999999999</v>
      </c>
      <c r="S368" s="213">
        <v>0</v>
      </c>
      <c r="T368" s="214">
        <f>S368*H368</f>
        <v>0</v>
      </c>
      <c r="AR368" s="15" t="s">
        <v>124</v>
      </c>
      <c r="AT368" s="15" t="s">
        <v>120</v>
      </c>
      <c r="AU368" s="15" t="s">
        <v>78</v>
      </c>
      <c r="AY368" s="15" t="s">
        <v>118</v>
      </c>
      <c r="BE368" s="215">
        <f>IF(N368="základní",J368,0)</f>
        <v>0</v>
      </c>
      <c r="BF368" s="215">
        <f>IF(N368="snížená",J368,0)</f>
        <v>0</v>
      </c>
      <c r="BG368" s="215">
        <f>IF(N368="zákl. přenesená",J368,0)</f>
        <v>0</v>
      </c>
      <c r="BH368" s="215">
        <f>IF(N368="sníž. přenesená",J368,0)</f>
        <v>0</v>
      </c>
      <c r="BI368" s="215">
        <f>IF(N368="nulová",J368,0)</f>
        <v>0</v>
      </c>
      <c r="BJ368" s="15" t="s">
        <v>74</v>
      </c>
      <c r="BK368" s="215">
        <f>ROUND(I368*H368,2)</f>
        <v>0</v>
      </c>
      <c r="BL368" s="15" t="s">
        <v>125</v>
      </c>
      <c r="BM368" s="15" t="s">
        <v>585</v>
      </c>
    </row>
    <row r="369" s="1" customFormat="1">
      <c r="B369" s="36"/>
      <c r="C369" s="37"/>
      <c r="D369" s="216" t="s">
        <v>127</v>
      </c>
      <c r="E369" s="37"/>
      <c r="F369" s="217" t="s">
        <v>584</v>
      </c>
      <c r="G369" s="37"/>
      <c r="H369" s="37"/>
      <c r="I369" s="129"/>
      <c r="J369" s="37"/>
      <c r="K369" s="37"/>
      <c r="L369" s="41"/>
      <c r="M369" s="218"/>
      <c r="N369" s="77"/>
      <c r="O369" s="77"/>
      <c r="P369" s="77"/>
      <c r="Q369" s="77"/>
      <c r="R369" s="77"/>
      <c r="S369" s="77"/>
      <c r="T369" s="78"/>
      <c r="AT369" s="15" t="s">
        <v>127</v>
      </c>
      <c r="AU369" s="15" t="s">
        <v>78</v>
      </c>
    </row>
    <row r="370" s="1" customFormat="1" ht="16.5" customHeight="1">
      <c r="B370" s="36"/>
      <c r="C370" s="203" t="s">
        <v>586</v>
      </c>
      <c r="D370" s="203" t="s">
        <v>120</v>
      </c>
      <c r="E370" s="204" t="s">
        <v>587</v>
      </c>
      <c r="F370" s="205" t="s">
        <v>588</v>
      </c>
      <c r="G370" s="206" t="s">
        <v>123</v>
      </c>
      <c r="H370" s="207">
        <v>1</v>
      </c>
      <c r="I370" s="208"/>
      <c r="J370" s="209">
        <f>ROUND(I370*H370,2)</f>
        <v>0</v>
      </c>
      <c r="K370" s="205" t="s">
        <v>135</v>
      </c>
      <c r="L370" s="210"/>
      <c r="M370" s="211" t="s">
        <v>1</v>
      </c>
      <c r="N370" s="212" t="s">
        <v>40</v>
      </c>
      <c r="O370" s="77"/>
      <c r="P370" s="213">
        <f>O370*H370</f>
        <v>0</v>
      </c>
      <c r="Q370" s="213">
        <v>0.0014</v>
      </c>
      <c r="R370" s="213">
        <f>Q370*H370</f>
        <v>0.0014</v>
      </c>
      <c r="S370" s="213">
        <v>0</v>
      </c>
      <c r="T370" s="214">
        <f>S370*H370</f>
        <v>0</v>
      </c>
      <c r="AR370" s="15" t="s">
        <v>124</v>
      </c>
      <c r="AT370" s="15" t="s">
        <v>120</v>
      </c>
      <c r="AU370" s="15" t="s">
        <v>78</v>
      </c>
      <c r="AY370" s="15" t="s">
        <v>118</v>
      </c>
      <c r="BE370" s="215">
        <f>IF(N370="základní",J370,0)</f>
        <v>0</v>
      </c>
      <c r="BF370" s="215">
        <f>IF(N370="snížená",J370,0)</f>
        <v>0</v>
      </c>
      <c r="BG370" s="215">
        <f>IF(N370="zákl. přenesená",J370,0)</f>
        <v>0</v>
      </c>
      <c r="BH370" s="215">
        <f>IF(N370="sníž. přenesená",J370,0)</f>
        <v>0</v>
      </c>
      <c r="BI370" s="215">
        <f>IF(N370="nulová",J370,0)</f>
        <v>0</v>
      </c>
      <c r="BJ370" s="15" t="s">
        <v>74</v>
      </c>
      <c r="BK370" s="215">
        <f>ROUND(I370*H370,2)</f>
        <v>0</v>
      </c>
      <c r="BL370" s="15" t="s">
        <v>125</v>
      </c>
      <c r="BM370" s="15" t="s">
        <v>589</v>
      </c>
    </row>
    <row r="371" s="1" customFormat="1">
      <c r="B371" s="36"/>
      <c r="C371" s="37"/>
      <c r="D371" s="216" t="s">
        <v>127</v>
      </c>
      <c r="E371" s="37"/>
      <c r="F371" s="217" t="s">
        <v>588</v>
      </c>
      <c r="G371" s="37"/>
      <c r="H371" s="37"/>
      <c r="I371" s="129"/>
      <c r="J371" s="37"/>
      <c r="K371" s="37"/>
      <c r="L371" s="41"/>
      <c r="M371" s="218"/>
      <c r="N371" s="77"/>
      <c r="O371" s="77"/>
      <c r="P371" s="77"/>
      <c r="Q371" s="77"/>
      <c r="R371" s="77"/>
      <c r="S371" s="77"/>
      <c r="T371" s="78"/>
      <c r="AT371" s="15" t="s">
        <v>127</v>
      </c>
      <c r="AU371" s="15" t="s">
        <v>78</v>
      </c>
    </row>
    <row r="372" s="1" customFormat="1" ht="16.5" customHeight="1">
      <c r="B372" s="36"/>
      <c r="C372" s="203" t="s">
        <v>590</v>
      </c>
      <c r="D372" s="203" t="s">
        <v>120</v>
      </c>
      <c r="E372" s="204" t="s">
        <v>591</v>
      </c>
      <c r="F372" s="205" t="s">
        <v>592</v>
      </c>
      <c r="G372" s="206" t="s">
        <v>123</v>
      </c>
      <c r="H372" s="207">
        <v>2</v>
      </c>
      <c r="I372" s="208"/>
      <c r="J372" s="209">
        <f>ROUND(I372*H372,2)</f>
        <v>0</v>
      </c>
      <c r="K372" s="205" t="s">
        <v>135</v>
      </c>
      <c r="L372" s="210"/>
      <c r="M372" s="211" t="s">
        <v>1</v>
      </c>
      <c r="N372" s="212" t="s">
        <v>40</v>
      </c>
      <c r="O372" s="77"/>
      <c r="P372" s="213">
        <f>O372*H372</f>
        <v>0</v>
      </c>
      <c r="Q372" s="213">
        <v>0.0012999999999999999</v>
      </c>
      <c r="R372" s="213">
        <f>Q372*H372</f>
        <v>0.0025999999999999999</v>
      </c>
      <c r="S372" s="213">
        <v>0</v>
      </c>
      <c r="T372" s="214">
        <f>S372*H372</f>
        <v>0</v>
      </c>
      <c r="AR372" s="15" t="s">
        <v>124</v>
      </c>
      <c r="AT372" s="15" t="s">
        <v>120</v>
      </c>
      <c r="AU372" s="15" t="s">
        <v>78</v>
      </c>
      <c r="AY372" s="15" t="s">
        <v>118</v>
      </c>
      <c r="BE372" s="215">
        <f>IF(N372="základní",J372,0)</f>
        <v>0</v>
      </c>
      <c r="BF372" s="215">
        <f>IF(N372="snížená",J372,0)</f>
        <v>0</v>
      </c>
      <c r="BG372" s="215">
        <f>IF(N372="zákl. přenesená",J372,0)</f>
        <v>0</v>
      </c>
      <c r="BH372" s="215">
        <f>IF(N372="sníž. přenesená",J372,0)</f>
        <v>0</v>
      </c>
      <c r="BI372" s="215">
        <f>IF(N372="nulová",J372,0)</f>
        <v>0</v>
      </c>
      <c r="BJ372" s="15" t="s">
        <v>74</v>
      </c>
      <c r="BK372" s="215">
        <f>ROUND(I372*H372,2)</f>
        <v>0</v>
      </c>
      <c r="BL372" s="15" t="s">
        <v>125</v>
      </c>
      <c r="BM372" s="15" t="s">
        <v>593</v>
      </c>
    </row>
    <row r="373" s="1" customFormat="1">
      <c r="B373" s="36"/>
      <c r="C373" s="37"/>
      <c r="D373" s="216" t="s">
        <v>127</v>
      </c>
      <c r="E373" s="37"/>
      <c r="F373" s="217" t="s">
        <v>592</v>
      </c>
      <c r="G373" s="37"/>
      <c r="H373" s="37"/>
      <c r="I373" s="129"/>
      <c r="J373" s="37"/>
      <c r="K373" s="37"/>
      <c r="L373" s="41"/>
      <c r="M373" s="218"/>
      <c r="N373" s="77"/>
      <c r="O373" s="77"/>
      <c r="P373" s="77"/>
      <c r="Q373" s="77"/>
      <c r="R373" s="77"/>
      <c r="S373" s="77"/>
      <c r="T373" s="78"/>
      <c r="AT373" s="15" t="s">
        <v>127</v>
      </c>
      <c r="AU373" s="15" t="s">
        <v>78</v>
      </c>
    </row>
    <row r="374" s="1" customFormat="1" ht="16.5" customHeight="1">
      <c r="B374" s="36"/>
      <c r="C374" s="230" t="s">
        <v>594</v>
      </c>
      <c r="D374" s="230" t="s">
        <v>157</v>
      </c>
      <c r="E374" s="231" t="s">
        <v>595</v>
      </c>
      <c r="F374" s="232" t="s">
        <v>596</v>
      </c>
      <c r="G374" s="233" t="s">
        <v>123</v>
      </c>
      <c r="H374" s="234">
        <v>5</v>
      </c>
      <c r="I374" s="235"/>
      <c r="J374" s="236">
        <f>ROUND(I374*H374,2)</f>
        <v>0</v>
      </c>
      <c r="K374" s="232" t="s">
        <v>135</v>
      </c>
      <c r="L374" s="41"/>
      <c r="M374" s="237" t="s">
        <v>1</v>
      </c>
      <c r="N374" s="238" t="s">
        <v>40</v>
      </c>
      <c r="O374" s="77"/>
      <c r="P374" s="213">
        <f>O374*H374</f>
        <v>0</v>
      </c>
      <c r="Q374" s="213">
        <v>0.10940999999999999</v>
      </c>
      <c r="R374" s="213">
        <f>Q374*H374</f>
        <v>0.54704999999999993</v>
      </c>
      <c r="S374" s="213">
        <v>0</v>
      </c>
      <c r="T374" s="214">
        <f>S374*H374</f>
        <v>0</v>
      </c>
      <c r="AR374" s="15" t="s">
        <v>125</v>
      </c>
      <c r="AT374" s="15" t="s">
        <v>157</v>
      </c>
      <c r="AU374" s="15" t="s">
        <v>78</v>
      </c>
      <c r="AY374" s="15" t="s">
        <v>118</v>
      </c>
      <c r="BE374" s="215">
        <f>IF(N374="základní",J374,0)</f>
        <v>0</v>
      </c>
      <c r="BF374" s="215">
        <f>IF(N374="snížená",J374,0)</f>
        <v>0</v>
      </c>
      <c r="BG374" s="215">
        <f>IF(N374="zákl. přenesená",J374,0)</f>
        <v>0</v>
      </c>
      <c r="BH374" s="215">
        <f>IF(N374="sníž. přenesená",J374,0)</f>
        <v>0</v>
      </c>
      <c r="BI374" s="215">
        <f>IF(N374="nulová",J374,0)</f>
        <v>0</v>
      </c>
      <c r="BJ374" s="15" t="s">
        <v>74</v>
      </c>
      <c r="BK374" s="215">
        <f>ROUND(I374*H374,2)</f>
        <v>0</v>
      </c>
      <c r="BL374" s="15" t="s">
        <v>125</v>
      </c>
      <c r="BM374" s="15" t="s">
        <v>597</v>
      </c>
    </row>
    <row r="375" s="1" customFormat="1">
      <c r="B375" s="36"/>
      <c r="C375" s="37"/>
      <c r="D375" s="216" t="s">
        <v>127</v>
      </c>
      <c r="E375" s="37"/>
      <c r="F375" s="217" t="s">
        <v>598</v>
      </c>
      <c r="G375" s="37"/>
      <c r="H375" s="37"/>
      <c r="I375" s="129"/>
      <c r="J375" s="37"/>
      <c r="K375" s="37"/>
      <c r="L375" s="41"/>
      <c r="M375" s="218"/>
      <c r="N375" s="77"/>
      <c r="O375" s="77"/>
      <c r="P375" s="77"/>
      <c r="Q375" s="77"/>
      <c r="R375" s="77"/>
      <c r="S375" s="77"/>
      <c r="T375" s="78"/>
      <c r="AT375" s="15" t="s">
        <v>127</v>
      </c>
      <c r="AU375" s="15" t="s">
        <v>78</v>
      </c>
    </row>
    <row r="376" s="1" customFormat="1" ht="16.5" customHeight="1">
      <c r="B376" s="36"/>
      <c r="C376" s="203" t="s">
        <v>599</v>
      </c>
      <c r="D376" s="203" t="s">
        <v>120</v>
      </c>
      <c r="E376" s="204" t="s">
        <v>600</v>
      </c>
      <c r="F376" s="205" t="s">
        <v>601</v>
      </c>
      <c r="G376" s="206" t="s">
        <v>123</v>
      </c>
      <c r="H376" s="207">
        <v>5</v>
      </c>
      <c r="I376" s="208"/>
      <c r="J376" s="209">
        <f>ROUND(I376*H376,2)</f>
        <v>0</v>
      </c>
      <c r="K376" s="205" t="s">
        <v>135</v>
      </c>
      <c r="L376" s="210"/>
      <c r="M376" s="211" t="s">
        <v>1</v>
      </c>
      <c r="N376" s="212" t="s">
        <v>40</v>
      </c>
      <c r="O376" s="77"/>
      <c r="P376" s="213">
        <f>O376*H376</f>
        <v>0</v>
      </c>
      <c r="Q376" s="213">
        <v>0.0061000000000000004</v>
      </c>
      <c r="R376" s="213">
        <f>Q376*H376</f>
        <v>0.030500000000000003</v>
      </c>
      <c r="S376" s="213">
        <v>0</v>
      </c>
      <c r="T376" s="214">
        <f>S376*H376</f>
        <v>0</v>
      </c>
      <c r="AR376" s="15" t="s">
        <v>124</v>
      </c>
      <c r="AT376" s="15" t="s">
        <v>120</v>
      </c>
      <c r="AU376" s="15" t="s">
        <v>78</v>
      </c>
      <c r="AY376" s="15" t="s">
        <v>118</v>
      </c>
      <c r="BE376" s="215">
        <f>IF(N376="základní",J376,0)</f>
        <v>0</v>
      </c>
      <c r="BF376" s="215">
        <f>IF(N376="snížená",J376,0)</f>
        <v>0</v>
      </c>
      <c r="BG376" s="215">
        <f>IF(N376="zákl. přenesená",J376,0)</f>
        <v>0</v>
      </c>
      <c r="BH376" s="215">
        <f>IF(N376="sníž. přenesená",J376,0)</f>
        <v>0</v>
      </c>
      <c r="BI376" s="215">
        <f>IF(N376="nulová",J376,0)</f>
        <v>0</v>
      </c>
      <c r="BJ376" s="15" t="s">
        <v>74</v>
      </c>
      <c r="BK376" s="215">
        <f>ROUND(I376*H376,2)</f>
        <v>0</v>
      </c>
      <c r="BL376" s="15" t="s">
        <v>125</v>
      </c>
      <c r="BM376" s="15" t="s">
        <v>602</v>
      </c>
    </row>
    <row r="377" s="1" customFormat="1">
      <c r="B377" s="36"/>
      <c r="C377" s="37"/>
      <c r="D377" s="216" t="s">
        <v>127</v>
      </c>
      <c r="E377" s="37"/>
      <c r="F377" s="217" t="s">
        <v>601</v>
      </c>
      <c r="G377" s="37"/>
      <c r="H377" s="37"/>
      <c r="I377" s="129"/>
      <c r="J377" s="37"/>
      <c r="K377" s="37"/>
      <c r="L377" s="41"/>
      <c r="M377" s="218"/>
      <c r="N377" s="77"/>
      <c r="O377" s="77"/>
      <c r="P377" s="77"/>
      <c r="Q377" s="77"/>
      <c r="R377" s="77"/>
      <c r="S377" s="77"/>
      <c r="T377" s="78"/>
      <c r="AT377" s="15" t="s">
        <v>127</v>
      </c>
      <c r="AU377" s="15" t="s">
        <v>78</v>
      </c>
    </row>
    <row r="378" s="1" customFormat="1" ht="16.5" customHeight="1">
      <c r="B378" s="36"/>
      <c r="C378" s="203" t="s">
        <v>603</v>
      </c>
      <c r="D378" s="203" t="s">
        <v>120</v>
      </c>
      <c r="E378" s="204" t="s">
        <v>604</v>
      </c>
      <c r="F378" s="205" t="s">
        <v>605</v>
      </c>
      <c r="G378" s="206" t="s">
        <v>123</v>
      </c>
      <c r="H378" s="207">
        <v>5</v>
      </c>
      <c r="I378" s="208"/>
      <c r="J378" s="209">
        <f>ROUND(I378*H378,2)</f>
        <v>0</v>
      </c>
      <c r="K378" s="205" t="s">
        <v>135</v>
      </c>
      <c r="L378" s="210"/>
      <c r="M378" s="211" t="s">
        <v>1</v>
      </c>
      <c r="N378" s="212" t="s">
        <v>40</v>
      </c>
      <c r="O378" s="77"/>
      <c r="P378" s="213">
        <f>O378*H378</f>
        <v>0</v>
      </c>
      <c r="Q378" s="213">
        <v>0.00010000000000000001</v>
      </c>
      <c r="R378" s="213">
        <f>Q378*H378</f>
        <v>0.00050000000000000001</v>
      </c>
      <c r="S378" s="213">
        <v>0</v>
      </c>
      <c r="T378" s="214">
        <f>S378*H378</f>
        <v>0</v>
      </c>
      <c r="AR378" s="15" t="s">
        <v>124</v>
      </c>
      <c r="AT378" s="15" t="s">
        <v>120</v>
      </c>
      <c r="AU378" s="15" t="s">
        <v>78</v>
      </c>
      <c r="AY378" s="15" t="s">
        <v>118</v>
      </c>
      <c r="BE378" s="215">
        <f>IF(N378="základní",J378,0)</f>
        <v>0</v>
      </c>
      <c r="BF378" s="215">
        <f>IF(N378="snížená",J378,0)</f>
        <v>0</v>
      </c>
      <c r="BG378" s="215">
        <f>IF(N378="zákl. přenesená",J378,0)</f>
        <v>0</v>
      </c>
      <c r="BH378" s="215">
        <f>IF(N378="sníž. přenesená",J378,0)</f>
        <v>0</v>
      </c>
      <c r="BI378" s="215">
        <f>IF(N378="nulová",J378,0)</f>
        <v>0</v>
      </c>
      <c r="BJ378" s="15" t="s">
        <v>74</v>
      </c>
      <c r="BK378" s="215">
        <f>ROUND(I378*H378,2)</f>
        <v>0</v>
      </c>
      <c r="BL378" s="15" t="s">
        <v>125</v>
      </c>
      <c r="BM378" s="15" t="s">
        <v>606</v>
      </c>
    </row>
    <row r="379" s="1" customFormat="1">
      <c r="B379" s="36"/>
      <c r="C379" s="37"/>
      <c r="D379" s="216" t="s">
        <v>127</v>
      </c>
      <c r="E379" s="37"/>
      <c r="F379" s="217" t="s">
        <v>605</v>
      </c>
      <c r="G379" s="37"/>
      <c r="H379" s="37"/>
      <c r="I379" s="129"/>
      <c r="J379" s="37"/>
      <c r="K379" s="37"/>
      <c r="L379" s="41"/>
      <c r="M379" s="218"/>
      <c r="N379" s="77"/>
      <c r="O379" s="77"/>
      <c r="P379" s="77"/>
      <c r="Q379" s="77"/>
      <c r="R379" s="77"/>
      <c r="S379" s="77"/>
      <c r="T379" s="78"/>
      <c r="AT379" s="15" t="s">
        <v>127</v>
      </c>
      <c r="AU379" s="15" t="s">
        <v>78</v>
      </c>
    </row>
    <row r="380" s="1" customFormat="1" ht="16.5" customHeight="1">
      <c r="B380" s="36"/>
      <c r="C380" s="230" t="s">
        <v>607</v>
      </c>
      <c r="D380" s="230" t="s">
        <v>157</v>
      </c>
      <c r="E380" s="231" t="s">
        <v>608</v>
      </c>
      <c r="F380" s="232" t="s">
        <v>609</v>
      </c>
      <c r="G380" s="233" t="s">
        <v>197</v>
      </c>
      <c r="H380" s="234">
        <v>254.59999999999999</v>
      </c>
      <c r="I380" s="235"/>
      <c r="J380" s="236">
        <f>ROUND(I380*H380,2)</f>
        <v>0</v>
      </c>
      <c r="K380" s="232" t="s">
        <v>135</v>
      </c>
      <c r="L380" s="41"/>
      <c r="M380" s="237" t="s">
        <v>1</v>
      </c>
      <c r="N380" s="238" t="s">
        <v>40</v>
      </c>
      <c r="O380" s="77"/>
      <c r="P380" s="213">
        <f>O380*H380</f>
        <v>0</v>
      </c>
      <c r="Q380" s="213">
        <v>0.00020000000000000001</v>
      </c>
      <c r="R380" s="213">
        <f>Q380*H380</f>
        <v>0.05092</v>
      </c>
      <c r="S380" s="213">
        <v>0</v>
      </c>
      <c r="T380" s="214">
        <f>S380*H380</f>
        <v>0</v>
      </c>
      <c r="AR380" s="15" t="s">
        <v>125</v>
      </c>
      <c r="AT380" s="15" t="s">
        <v>157</v>
      </c>
      <c r="AU380" s="15" t="s">
        <v>78</v>
      </c>
      <c r="AY380" s="15" t="s">
        <v>118</v>
      </c>
      <c r="BE380" s="215">
        <f>IF(N380="základní",J380,0)</f>
        <v>0</v>
      </c>
      <c r="BF380" s="215">
        <f>IF(N380="snížená",J380,0)</f>
        <v>0</v>
      </c>
      <c r="BG380" s="215">
        <f>IF(N380="zákl. přenesená",J380,0)</f>
        <v>0</v>
      </c>
      <c r="BH380" s="215">
        <f>IF(N380="sníž. přenesená",J380,0)</f>
        <v>0</v>
      </c>
      <c r="BI380" s="215">
        <f>IF(N380="nulová",J380,0)</f>
        <v>0</v>
      </c>
      <c r="BJ380" s="15" t="s">
        <v>74</v>
      </c>
      <c r="BK380" s="215">
        <f>ROUND(I380*H380,2)</f>
        <v>0</v>
      </c>
      <c r="BL380" s="15" t="s">
        <v>125</v>
      </c>
      <c r="BM380" s="15" t="s">
        <v>610</v>
      </c>
    </row>
    <row r="381" s="1" customFormat="1">
      <c r="B381" s="36"/>
      <c r="C381" s="37"/>
      <c r="D381" s="216" t="s">
        <v>127</v>
      </c>
      <c r="E381" s="37"/>
      <c r="F381" s="217" t="s">
        <v>611</v>
      </c>
      <c r="G381" s="37"/>
      <c r="H381" s="37"/>
      <c r="I381" s="129"/>
      <c r="J381" s="37"/>
      <c r="K381" s="37"/>
      <c r="L381" s="41"/>
      <c r="M381" s="218"/>
      <c r="N381" s="77"/>
      <c r="O381" s="77"/>
      <c r="P381" s="77"/>
      <c r="Q381" s="77"/>
      <c r="R381" s="77"/>
      <c r="S381" s="77"/>
      <c r="T381" s="78"/>
      <c r="AT381" s="15" t="s">
        <v>127</v>
      </c>
      <c r="AU381" s="15" t="s">
        <v>78</v>
      </c>
    </row>
    <row r="382" s="11" customFormat="1">
      <c r="B382" s="219"/>
      <c r="C382" s="220"/>
      <c r="D382" s="216" t="s">
        <v>137</v>
      </c>
      <c r="E382" s="221" t="s">
        <v>1</v>
      </c>
      <c r="F382" s="222" t="s">
        <v>612</v>
      </c>
      <c r="G382" s="220"/>
      <c r="H382" s="223">
        <v>124.09999999999999</v>
      </c>
      <c r="I382" s="224"/>
      <c r="J382" s="220"/>
      <c r="K382" s="220"/>
      <c r="L382" s="225"/>
      <c r="M382" s="226"/>
      <c r="N382" s="227"/>
      <c r="O382" s="227"/>
      <c r="P382" s="227"/>
      <c r="Q382" s="227"/>
      <c r="R382" s="227"/>
      <c r="S382" s="227"/>
      <c r="T382" s="228"/>
      <c r="AT382" s="229" t="s">
        <v>137</v>
      </c>
      <c r="AU382" s="229" t="s">
        <v>78</v>
      </c>
      <c r="AV382" s="11" t="s">
        <v>78</v>
      </c>
      <c r="AW382" s="11" t="s">
        <v>31</v>
      </c>
      <c r="AX382" s="11" t="s">
        <v>69</v>
      </c>
      <c r="AY382" s="229" t="s">
        <v>118</v>
      </c>
    </row>
    <row r="383" s="11" customFormat="1">
      <c r="B383" s="219"/>
      <c r="C383" s="220"/>
      <c r="D383" s="216" t="s">
        <v>137</v>
      </c>
      <c r="E383" s="221" t="s">
        <v>1</v>
      </c>
      <c r="F383" s="222" t="s">
        <v>613</v>
      </c>
      <c r="G383" s="220"/>
      <c r="H383" s="223">
        <v>59.899999999999999</v>
      </c>
      <c r="I383" s="224"/>
      <c r="J383" s="220"/>
      <c r="K383" s="220"/>
      <c r="L383" s="225"/>
      <c r="M383" s="226"/>
      <c r="N383" s="227"/>
      <c r="O383" s="227"/>
      <c r="P383" s="227"/>
      <c r="Q383" s="227"/>
      <c r="R383" s="227"/>
      <c r="S383" s="227"/>
      <c r="T383" s="228"/>
      <c r="AT383" s="229" t="s">
        <v>137</v>
      </c>
      <c r="AU383" s="229" t="s">
        <v>78</v>
      </c>
      <c r="AV383" s="11" t="s">
        <v>78</v>
      </c>
      <c r="AW383" s="11" t="s">
        <v>31</v>
      </c>
      <c r="AX383" s="11" t="s">
        <v>69</v>
      </c>
      <c r="AY383" s="229" t="s">
        <v>118</v>
      </c>
    </row>
    <row r="384" s="11" customFormat="1">
      <c r="B384" s="219"/>
      <c r="C384" s="220"/>
      <c r="D384" s="216" t="s">
        <v>137</v>
      </c>
      <c r="E384" s="221" t="s">
        <v>1</v>
      </c>
      <c r="F384" s="222" t="s">
        <v>614</v>
      </c>
      <c r="G384" s="220"/>
      <c r="H384" s="223">
        <v>70.599999999999994</v>
      </c>
      <c r="I384" s="224"/>
      <c r="J384" s="220"/>
      <c r="K384" s="220"/>
      <c r="L384" s="225"/>
      <c r="M384" s="226"/>
      <c r="N384" s="227"/>
      <c r="O384" s="227"/>
      <c r="P384" s="227"/>
      <c r="Q384" s="227"/>
      <c r="R384" s="227"/>
      <c r="S384" s="227"/>
      <c r="T384" s="228"/>
      <c r="AT384" s="229" t="s">
        <v>137</v>
      </c>
      <c r="AU384" s="229" t="s">
        <v>78</v>
      </c>
      <c r="AV384" s="11" t="s">
        <v>78</v>
      </c>
      <c r="AW384" s="11" t="s">
        <v>31</v>
      </c>
      <c r="AX384" s="11" t="s">
        <v>69</v>
      </c>
      <c r="AY384" s="229" t="s">
        <v>118</v>
      </c>
    </row>
    <row r="385" s="12" customFormat="1">
      <c r="B385" s="239"/>
      <c r="C385" s="240"/>
      <c r="D385" s="216" t="s">
        <v>137</v>
      </c>
      <c r="E385" s="241" t="s">
        <v>1</v>
      </c>
      <c r="F385" s="242" t="s">
        <v>174</v>
      </c>
      <c r="G385" s="240"/>
      <c r="H385" s="243">
        <v>254.59999999999999</v>
      </c>
      <c r="I385" s="244"/>
      <c r="J385" s="240"/>
      <c r="K385" s="240"/>
      <c r="L385" s="245"/>
      <c r="M385" s="246"/>
      <c r="N385" s="247"/>
      <c r="O385" s="247"/>
      <c r="P385" s="247"/>
      <c r="Q385" s="247"/>
      <c r="R385" s="247"/>
      <c r="S385" s="247"/>
      <c r="T385" s="248"/>
      <c r="AT385" s="249" t="s">
        <v>137</v>
      </c>
      <c r="AU385" s="249" t="s">
        <v>78</v>
      </c>
      <c r="AV385" s="12" t="s">
        <v>125</v>
      </c>
      <c r="AW385" s="12" t="s">
        <v>31</v>
      </c>
      <c r="AX385" s="12" t="s">
        <v>74</v>
      </c>
      <c r="AY385" s="249" t="s">
        <v>118</v>
      </c>
    </row>
    <row r="386" s="1" customFormat="1" ht="16.5" customHeight="1">
      <c r="B386" s="36"/>
      <c r="C386" s="230" t="s">
        <v>615</v>
      </c>
      <c r="D386" s="230" t="s">
        <v>157</v>
      </c>
      <c r="E386" s="231" t="s">
        <v>616</v>
      </c>
      <c r="F386" s="232" t="s">
        <v>617</v>
      </c>
      <c r="G386" s="233" t="s">
        <v>197</v>
      </c>
      <c r="H386" s="234">
        <v>31.800000000000001</v>
      </c>
      <c r="I386" s="235"/>
      <c r="J386" s="236">
        <f>ROUND(I386*H386,2)</f>
        <v>0</v>
      </c>
      <c r="K386" s="232" t="s">
        <v>135</v>
      </c>
      <c r="L386" s="41"/>
      <c r="M386" s="237" t="s">
        <v>1</v>
      </c>
      <c r="N386" s="238" t="s">
        <v>40</v>
      </c>
      <c r="O386" s="77"/>
      <c r="P386" s="213">
        <f>O386*H386</f>
        <v>0</v>
      </c>
      <c r="Q386" s="213">
        <v>6.9999999999999994E-05</v>
      </c>
      <c r="R386" s="213">
        <f>Q386*H386</f>
        <v>0.0022259999999999997</v>
      </c>
      <c r="S386" s="213">
        <v>0</v>
      </c>
      <c r="T386" s="214">
        <f>S386*H386</f>
        <v>0</v>
      </c>
      <c r="AR386" s="15" t="s">
        <v>125</v>
      </c>
      <c r="AT386" s="15" t="s">
        <v>157</v>
      </c>
      <c r="AU386" s="15" t="s">
        <v>78</v>
      </c>
      <c r="AY386" s="15" t="s">
        <v>118</v>
      </c>
      <c r="BE386" s="215">
        <f>IF(N386="základní",J386,0)</f>
        <v>0</v>
      </c>
      <c r="BF386" s="215">
        <f>IF(N386="snížená",J386,0)</f>
        <v>0</v>
      </c>
      <c r="BG386" s="215">
        <f>IF(N386="zákl. přenesená",J386,0)</f>
        <v>0</v>
      </c>
      <c r="BH386" s="215">
        <f>IF(N386="sníž. přenesená",J386,0)</f>
        <v>0</v>
      </c>
      <c r="BI386" s="215">
        <f>IF(N386="nulová",J386,0)</f>
        <v>0</v>
      </c>
      <c r="BJ386" s="15" t="s">
        <v>74</v>
      </c>
      <c r="BK386" s="215">
        <f>ROUND(I386*H386,2)</f>
        <v>0</v>
      </c>
      <c r="BL386" s="15" t="s">
        <v>125</v>
      </c>
      <c r="BM386" s="15" t="s">
        <v>618</v>
      </c>
    </row>
    <row r="387" s="1" customFormat="1">
      <c r="B387" s="36"/>
      <c r="C387" s="37"/>
      <c r="D387" s="216" t="s">
        <v>127</v>
      </c>
      <c r="E387" s="37"/>
      <c r="F387" s="217" t="s">
        <v>619</v>
      </c>
      <c r="G387" s="37"/>
      <c r="H387" s="37"/>
      <c r="I387" s="129"/>
      <c r="J387" s="37"/>
      <c r="K387" s="37"/>
      <c r="L387" s="41"/>
      <c r="M387" s="218"/>
      <c r="N387" s="77"/>
      <c r="O387" s="77"/>
      <c r="P387" s="77"/>
      <c r="Q387" s="77"/>
      <c r="R387" s="77"/>
      <c r="S387" s="77"/>
      <c r="T387" s="78"/>
      <c r="AT387" s="15" t="s">
        <v>127</v>
      </c>
      <c r="AU387" s="15" t="s">
        <v>78</v>
      </c>
    </row>
    <row r="388" s="11" customFormat="1">
      <c r="B388" s="219"/>
      <c r="C388" s="220"/>
      <c r="D388" s="216" t="s">
        <v>137</v>
      </c>
      <c r="E388" s="221" t="s">
        <v>1</v>
      </c>
      <c r="F388" s="222" t="s">
        <v>620</v>
      </c>
      <c r="G388" s="220"/>
      <c r="H388" s="223">
        <v>31.800000000000001</v>
      </c>
      <c r="I388" s="224"/>
      <c r="J388" s="220"/>
      <c r="K388" s="220"/>
      <c r="L388" s="225"/>
      <c r="M388" s="226"/>
      <c r="N388" s="227"/>
      <c r="O388" s="227"/>
      <c r="P388" s="227"/>
      <c r="Q388" s="227"/>
      <c r="R388" s="227"/>
      <c r="S388" s="227"/>
      <c r="T388" s="228"/>
      <c r="AT388" s="229" t="s">
        <v>137</v>
      </c>
      <c r="AU388" s="229" t="s">
        <v>78</v>
      </c>
      <c r="AV388" s="11" t="s">
        <v>78</v>
      </c>
      <c r="AW388" s="11" t="s">
        <v>31</v>
      </c>
      <c r="AX388" s="11" t="s">
        <v>74</v>
      </c>
      <c r="AY388" s="229" t="s">
        <v>118</v>
      </c>
    </row>
    <row r="389" s="1" customFormat="1" ht="16.5" customHeight="1">
      <c r="B389" s="36"/>
      <c r="C389" s="230" t="s">
        <v>621</v>
      </c>
      <c r="D389" s="230" t="s">
        <v>157</v>
      </c>
      <c r="E389" s="231" t="s">
        <v>622</v>
      </c>
      <c r="F389" s="232" t="s">
        <v>623</v>
      </c>
      <c r="G389" s="233" t="s">
        <v>197</v>
      </c>
      <c r="H389" s="234">
        <v>153.90000000000001</v>
      </c>
      <c r="I389" s="235"/>
      <c r="J389" s="236">
        <f>ROUND(I389*H389,2)</f>
        <v>0</v>
      </c>
      <c r="K389" s="232" t="s">
        <v>135</v>
      </c>
      <c r="L389" s="41"/>
      <c r="M389" s="237" t="s">
        <v>1</v>
      </c>
      <c r="N389" s="238" t="s">
        <v>40</v>
      </c>
      <c r="O389" s="77"/>
      <c r="P389" s="213">
        <f>O389*H389</f>
        <v>0</v>
      </c>
      <c r="Q389" s="213">
        <v>0.00040000000000000002</v>
      </c>
      <c r="R389" s="213">
        <f>Q389*H389</f>
        <v>0.061560000000000004</v>
      </c>
      <c r="S389" s="213">
        <v>0</v>
      </c>
      <c r="T389" s="214">
        <f>S389*H389</f>
        <v>0</v>
      </c>
      <c r="AR389" s="15" t="s">
        <v>125</v>
      </c>
      <c r="AT389" s="15" t="s">
        <v>157</v>
      </c>
      <c r="AU389" s="15" t="s">
        <v>78</v>
      </c>
      <c r="AY389" s="15" t="s">
        <v>118</v>
      </c>
      <c r="BE389" s="215">
        <f>IF(N389="základní",J389,0)</f>
        <v>0</v>
      </c>
      <c r="BF389" s="215">
        <f>IF(N389="snížená",J389,0)</f>
        <v>0</v>
      </c>
      <c r="BG389" s="215">
        <f>IF(N389="zákl. přenesená",J389,0)</f>
        <v>0</v>
      </c>
      <c r="BH389" s="215">
        <f>IF(N389="sníž. přenesená",J389,0)</f>
        <v>0</v>
      </c>
      <c r="BI389" s="215">
        <f>IF(N389="nulová",J389,0)</f>
        <v>0</v>
      </c>
      <c r="BJ389" s="15" t="s">
        <v>74</v>
      </c>
      <c r="BK389" s="215">
        <f>ROUND(I389*H389,2)</f>
        <v>0</v>
      </c>
      <c r="BL389" s="15" t="s">
        <v>125</v>
      </c>
      <c r="BM389" s="15" t="s">
        <v>624</v>
      </c>
    </row>
    <row r="390" s="1" customFormat="1">
      <c r="B390" s="36"/>
      <c r="C390" s="37"/>
      <c r="D390" s="216" t="s">
        <v>127</v>
      </c>
      <c r="E390" s="37"/>
      <c r="F390" s="217" t="s">
        <v>625</v>
      </c>
      <c r="G390" s="37"/>
      <c r="H390" s="37"/>
      <c r="I390" s="129"/>
      <c r="J390" s="37"/>
      <c r="K390" s="37"/>
      <c r="L390" s="41"/>
      <c r="M390" s="218"/>
      <c r="N390" s="77"/>
      <c r="O390" s="77"/>
      <c r="P390" s="77"/>
      <c r="Q390" s="77"/>
      <c r="R390" s="77"/>
      <c r="S390" s="77"/>
      <c r="T390" s="78"/>
      <c r="AT390" s="15" t="s">
        <v>127</v>
      </c>
      <c r="AU390" s="15" t="s">
        <v>78</v>
      </c>
    </row>
    <row r="391" s="11" customFormat="1">
      <c r="B391" s="219"/>
      <c r="C391" s="220"/>
      <c r="D391" s="216" t="s">
        <v>137</v>
      </c>
      <c r="E391" s="221" t="s">
        <v>1</v>
      </c>
      <c r="F391" s="222" t="s">
        <v>626</v>
      </c>
      <c r="G391" s="220"/>
      <c r="H391" s="223">
        <v>153.90000000000001</v>
      </c>
      <c r="I391" s="224"/>
      <c r="J391" s="220"/>
      <c r="K391" s="220"/>
      <c r="L391" s="225"/>
      <c r="M391" s="226"/>
      <c r="N391" s="227"/>
      <c r="O391" s="227"/>
      <c r="P391" s="227"/>
      <c r="Q391" s="227"/>
      <c r="R391" s="227"/>
      <c r="S391" s="227"/>
      <c r="T391" s="228"/>
      <c r="AT391" s="229" t="s">
        <v>137</v>
      </c>
      <c r="AU391" s="229" t="s">
        <v>78</v>
      </c>
      <c r="AV391" s="11" t="s">
        <v>78</v>
      </c>
      <c r="AW391" s="11" t="s">
        <v>31</v>
      </c>
      <c r="AX391" s="11" t="s">
        <v>74</v>
      </c>
      <c r="AY391" s="229" t="s">
        <v>118</v>
      </c>
    </row>
    <row r="392" s="1" customFormat="1" ht="16.5" customHeight="1">
      <c r="B392" s="36"/>
      <c r="C392" s="230" t="s">
        <v>627</v>
      </c>
      <c r="D392" s="230" t="s">
        <v>157</v>
      </c>
      <c r="E392" s="231" t="s">
        <v>628</v>
      </c>
      <c r="F392" s="232" t="s">
        <v>629</v>
      </c>
      <c r="G392" s="233" t="s">
        <v>197</v>
      </c>
      <c r="H392" s="234">
        <v>96.599999999999994</v>
      </c>
      <c r="I392" s="235"/>
      <c r="J392" s="236">
        <f>ROUND(I392*H392,2)</f>
        <v>0</v>
      </c>
      <c r="K392" s="232" t="s">
        <v>135</v>
      </c>
      <c r="L392" s="41"/>
      <c r="M392" s="237" t="s">
        <v>1</v>
      </c>
      <c r="N392" s="238" t="s">
        <v>40</v>
      </c>
      <c r="O392" s="77"/>
      <c r="P392" s="213">
        <f>O392*H392</f>
        <v>0</v>
      </c>
      <c r="Q392" s="213">
        <v>0.00012999999999999999</v>
      </c>
      <c r="R392" s="213">
        <f>Q392*H392</f>
        <v>0.012557999999999998</v>
      </c>
      <c r="S392" s="213">
        <v>0</v>
      </c>
      <c r="T392" s="214">
        <f>S392*H392</f>
        <v>0</v>
      </c>
      <c r="AR392" s="15" t="s">
        <v>125</v>
      </c>
      <c r="AT392" s="15" t="s">
        <v>157</v>
      </c>
      <c r="AU392" s="15" t="s">
        <v>78</v>
      </c>
      <c r="AY392" s="15" t="s">
        <v>118</v>
      </c>
      <c r="BE392" s="215">
        <f>IF(N392="základní",J392,0)</f>
        <v>0</v>
      </c>
      <c r="BF392" s="215">
        <f>IF(N392="snížená",J392,0)</f>
        <v>0</v>
      </c>
      <c r="BG392" s="215">
        <f>IF(N392="zákl. přenesená",J392,0)</f>
        <v>0</v>
      </c>
      <c r="BH392" s="215">
        <f>IF(N392="sníž. přenesená",J392,0)</f>
        <v>0</v>
      </c>
      <c r="BI392" s="215">
        <f>IF(N392="nulová",J392,0)</f>
        <v>0</v>
      </c>
      <c r="BJ392" s="15" t="s">
        <v>74</v>
      </c>
      <c r="BK392" s="215">
        <f>ROUND(I392*H392,2)</f>
        <v>0</v>
      </c>
      <c r="BL392" s="15" t="s">
        <v>125</v>
      </c>
      <c r="BM392" s="15" t="s">
        <v>630</v>
      </c>
    </row>
    <row r="393" s="1" customFormat="1">
      <c r="B393" s="36"/>
      <c r="C393" s="37"/>
      <c r="D393" s="216" t="s">
        <v>127</v>
      </c>
      <c r="E393" s="37"/>
      <c r="F393" s="217" t="s">
        <v>631</v>
      </c>
      <c r="G393" s="37"/>
      <c r="H393" s="37"/>
      <c r="I393" s="129"/>
      <c r="J393" s="37"/>
      <c r="K393" s="37"/>
      <c r="L393" s="41"/>
      <c r="M393" s="218"/>
      <c r="N393" s="77"/>
      <c r="O393" s="77"/>
      <c r="P393" s="77"/>
      <c r="Q393" s="77"/>
      <c r="R393" s="77"/>
      <c r="S393" s="77"/>
      <c r="T393" s="78"/>
      <c r="AT393" s="15" t="s">
        <v>127</v>
      </c>
      <c r="AU393" s="15" t="s">
        <v>78</v>
      </c>
    </row>
    <row r="394" s="11" customFormat="1">
      <c r="B394" s="219"/>
      <c r="C394" s="220"/>
      <c r="D394" s="216" t="s">
        <v>137</v>
      </c>
      <c r="E394" s="221" t="s">
        <v>1</v>
      </c>
      <c r="F394" s="222" t="s">
        <v>632</v>
      </c>
      <c r="G394" s="220"/>
      <c r="H394" s="223">
        <v>96.599999999999994</v>
      </c>
      <c r="I394" s="224"/>
      <c r="J394" s="220"/>
      <c r="K394" s="220"/>
      <c r="L394" s="225"/>
      <c r="M394" s="226"/>
      <c r="N394" s="227"/>
      <c r="O394" s="227"/>
      <c r="P394" s="227"/>
      <c r="Q394" s="227"/>
      <c r="R394" s="227"/>
      <c r="S394" s="227"/>
      <c r="T394" s="228"/>
      <c r="AT394" s="229" t="s">
        <v>137</v>
      </c>
      <c r="AU394" s="229" t="s">
        <v>78</v>
      </c>
      <c r="AV394" s="11" t="s">
        <v>78</v>
      </c>
      <c r="AW394" s="11" t="s">
        <v>31</v>
      </c>
      <c r="AX394" s="11" t="s">
        <v>74</v>
      </c>
      <c r="AY394" s="229" t="s">
        <v>118</v>
      </c>
    </row>
    <row r="395" s="1" customFormat="1" ht="16.5" customHeight="1">
      <c r="B395" s="36"/>
      <c r="C395" s="230" t="s">
        <v>633</v>
      </c>
      <c r="D395" s="230" t="s">
        <v>157</v>
      </c>
      <c r="E395" s="231" t="s">
        <v>634</v>
      </c>
      <c r="F395" s="232" t="s">
        <v>635</v>
      </c>
      <c r="G395" s="233" t="s">
        <v>153</v>
      </c>
      <c r="H395" s="234">
        <v>27.100000000000001</v>
      </c>
      <c r="I395" s="235"/>
      <c r="J395" s="236">
        <f>ROUND(I395*H395,2)</f>
        <v>0</v>
      </c>
      <c r="K395" s="232" t="s">
        <v>135</v>
      </c>
      <c r="L395" s="41"/>
      <c r="M395" s="237" t="s">
        <v>1</v>
      </c>
      <c r="N395" s="238" t="s">
        <v>40</v>
      </c>
      <c r="O395" s="77"/>
      <c r="P395" s="213">
        <f>O395*H395</f>
        <v>0</v>
      </c>
      <c r="Q395" s="213">
        <v>0.0016000000000000001</v>
      </c>
      <c r="R395" s="213">
        <f>Q395*H395</f>
        <v>0.043360000000000003</v>
      </c>
      <c r="S395" s="213">
        <v>0</v>
      </c>
      <c r="T395" s="214">
        <f>S395*H395</f>
        <v>0</v>
      </c>
      <c r="AR395" s="15" t="s">
        <v>125</v>
      </c>
      <c r="AT395" s="15" t="s">
        <v>157</v>
      </c>
      <c r="AU395" s="15" t="s">
        <v>78</v>
      </c>
      <c r="AY395" s="15" t="s">
        <v>118</v>
      </c>
      <c r="BE395" s="215">
        <f>IF(N395="základní",J395,0)</f>
        <v>0</v>
      </c>
      <c r="BF395" s="215">
        <f>IF(N395="snížená",J395,0)</f>
        <v>0</v>
      </c>
      <c r="BG395" s="215">
        <f>IF(N395="zákl. přenesená",J395,0)</f>
        <v>0</v>
      </c>
      <c r="BH395" s="215">
        <f>IF(N395="sníž. přenesená",J395,0)</f>
        <v>0</v>
      </c>
      <c r="BI395" s="215">
        <f>IF(N395="nulová",J395,0)</f>
        <v>0</v>
      </c>
      <c r="BJ395" s="15" t="s">
        <v>74</v>
      </c>
      <c r="BK395" s="215">
        <f>ROUND(I395*H395,2)</f>
        <v>0</v>
      </c>
      <c r="BL395" s="15" t="s">
        <v>125</v>
      </c>
      <c r="BM395" s="15" t="s">
        <v>636</v>
      </c>
    </row>
    <row r="396" s="1" customFormat="1">
      <c r="B396" s="36"/>
      <c r="C396" s="37"/>
      <c r="D396" s="216" t="s">
        <v>127</v>
      </c>
      <c r="E396" s="37"/>
      <c r="F396" s="217" t="s">
        <v>637</v>
      </c>
      <c r="G396" s="37"/>
      <c r="H396" s="37"/>
      <c r="I396" s="129"/>
      <c r="J396" s="37"/>
      <c r="K396" s="37"/>
      <c r="L396" s="41"/>
      <c r="M396" s="218"/>
      <c r="N396" s="77"/>
      <c r="O396" s="77"/>
      <c r="P396" s="77"/>
      <c r="Q396" s="77"/>
      <c r="R396" s="77"/>
      <c r="S396" s="77"/>
      <c r="T396" s="78"/>
      <c r="AT396" s="15" t="s">
        <v>127</v>
      </c>
      <c r="AU396" s="15" t="s">
        <v>78</v>
      </c>
    </row>
    <row r="397" s="11" customFormat="1">
      <c r="B397" s="219"/>
      <c r="C397" s="220"/>
      <c r="D397" s="216" t="s">
        <v>137</v>
      </c>
      <c r="E397" s="221" t="s">
        <v>1</v>
      </c>
      <c r="F397" s="222" t="s">
        <v>638</v>
      </c>
      <c r="G397" s="220"/>
      <c r="H397" s="223">
        <v>13.1</v>
      </c>
      <c r="I397" s="224"/>
      <c r="J397" s="220"/>
      <c r="K397" s="220"/>
      <c r="L397" s="225"/>
      <c r="M397" s="226"/>
      <c r="N397" s="227"/>
      <c r="O397" s="227"/>
      <c r="P397" s="227"/>
      <c r="Q397" s="227"/>
      <c r="R397" s="227"/>
      <c r="S397" s="227"/>
      <c r="T397" s="228"/>
      <c r="AT397" s="229" t="s">
        <v>137</v>
      </c>
      <c r="AU397" s="229" t="s">
        <v>78</v>
      </c>
      <c r="AV397" s="11" t="s">
        <v>78</v>
      </c>
      <c r="AW397" s="11" t="s">
        <v>31</v>
      </c>
      <c r="AX397" s="11" t="s">
        <v>69</v>
      </c>
      <c r="AY397" s="229" t="s">
        <v>118</v>
      </c>
    </row>
    <row r="398" s="11" customFormat="1">
      <c r="B398" s="219"/>
      <c r="C398" s="220"/>
      <c r="D398" s="216" t="s">
        <v>137</v>
      </c>
      <c r="E398" s="221" t="s">
        <v>1</v>
      </c>
      <c r="F398" s="222" t="s">
        <v>639</v>
      </c>
      <c r="G398" s="220"/>
      <c r="H398" s="223">
        <v>12</v>
      </c>
      <c r="I398" s="224"/>
      <c r="J398" s="220"/>
      <c r="K398" s="220"/>
      <c r="L398" s="225"/>
      <c r="M398" s="226"/>
      <c r="N398" s="227"/>
      <c r="O398" s="227"/>
      <c r="P398" s="227"/>
      <c r="Q398" s="227"/>
      <c r="R398" s="227"/>
      <c r="S398" s="227"/>
      <c r="T398" s="228"/>
      <c r="AT398" s="229" t="s">
        <v>137</v>
      </c>
      <c r="AU398" s="229" t="s">
        <v>78</v>
      </c>
      <c r="AV398" s="11" t="s">
        <v>78</v>
      </c>
      <c r="AW398" s="11" t="s">
        <v>31</v>
      </c>
      <c r="AX398" s="11" t="s">
        <v>69</v>
      </c>
      <c r="AY398" s="229" t="s">
        <v>118</v>
      </c>
    </row>
    <row r="399" s="11" customFormat="1">
      <c r="B399" s="219"/>
      <c r="C399" s="220"/>
      <c r="D399" s="216" t="s">
        <v>137</v>
      </c>
      <c r="E399" s="221" t="s">
        <v>1</v>
      </c>
      <c r="F399" s="222" t="s">
        <v>640</v>
      </c>
      <c r="G399" s="220"/>
      <c r="H399" s="223">
        <v>2</v>
      </c>
      <c r="I399" s="224"/>
      <c r="J399" s="220"/>
      <c r="K399" s="220"/>
      <c r="L399" s="225"/>
      <c r="M399" s="226"/>
      <c r="N399" s="227"/>
      <c r="O399" s="227"/>
      <c r="P399" s="227"/>
      <c r="Q399" s="227"/>
      <c r="R399" s="227"/>
      <c r="S399" s="227"/>
      <c r="T399" s="228"/>
      <c r="AT399" s="229" t="s">
        <v>137</v>
      </c>
      <c r="AU399" s="229" t="s">
        <v>78</v>
      </c>
      <c r="AV399" s="11" t="s">
        <v>78</v>
      </c>
      <c r="AW399" s="11" t="s">
        <v>31</v>
      </c>
      <c r="AX399" s="11" t="s">
        <v>69</v>
      </c>
      <c r="AY399" s="229" t="s">
        <v>118</v>
      </c>
    </row>
    <row r="400" s="12" customFormat="1">
      <c r="B400" s="239"/>
      <c r="C400" s="240"/>
      <c r="D400" s="216" t="s">
        <v>137</v>
      </c>
      <c r="E400" s="241" t="s">
        <v>1</v>
      </c>
      <c r="F400" s="242" t="s">
        <v>174</v>
      </c>
      <c r="G400" s="240"/>
      <c r="H400" s="243">
        <v>27.100000000000001</v>
      </c>
      <c r="I400" s="244"/>
      <c r="J400" s="240"/>
      <c r="K400" s="240"/>
      <c r="L400" s="245"/>
      <c r="M400" s="246"/>
      <c r="N400" s="247"/>
      <c r="O400" s="247"/>
      <c r="P400" s="247"/>
      <c r="Q400" s="247"/>
      <c r="R400" s="247"/>
      <c r="S400" s="247"/>
      <c r="T400" s="248"/>
      <c r="AT400" s="249" t="s">
        <v>137</v>
      </c>
      <c r="AU400" s="249" t="s">
        <v>78</v>
      </c>
      <c r="AV400" s="12" t="s">
        <v>125</v>
      </c>
      <c r="AW400" s="12" t="s">
        <v>31</v>
      </c>
      <c r="AX400" s="12" t="s">
        <v>74</v>
      </c>
      <c r="AY400" s="249" t="s">
        <v>118</v>
      </c>
    </row>
    <row r="401" s="1" customFormat="1" ht="16.5" customHeight="1">
      <c r="B401" s="36"/>
      <c r="C401" s="230" t="s">
        <v>641</v>
      </c>
      <c r="D401" s="230" t="s">
        <v>157</v>
      </c>
      <c r="E401" s="231" t="s">
        <v>642</v>
      </c>
      <c r="F401" s="232" t="s">
        <v>643</v>
      </c>
      <c r="G401" s="233" t="s">
        <v>197</v>
      </c>
      <c r="H401" s="234">
        <v>536.89999999999998</v>
      </c>
      <c r="I401" s="235"/>
      <c r="J401" s="236">
        <f>ROUND(I401*H401,2)</f>
        <v>0</v>
      </c>
      <c r="K401" s="232" t="s">
        <v>135</v>
      </c>
      <c r="L401" s="41"/>
      <c r="M401" s="237" t="s">
        <v>1</v>
      </c>
      <c r="N401" s="238" t="s">
        <v>40</v>
      </c>
      <c r="O401" s="77"/>
      <c r="P401" s="213">
        <f>O401*H401</f>
        <v>0</v>
      </c>
      <c r="Q401" s="213">
        <v>0</v>
      </c>
      <c r="R401" s="213">
        <f>Q401*H401</f>
        <v>0</v>
      </c>
      <c r="S401" s="213">
        <v>0</v>
      </c>
      <c r="T401" s="214">
        <f>S401*H401</f>
        <v>0</v>
      </c>
      <c r="AR401" s="15" t="s">
        <v>125</v>
      </c>
      <c r="AT401" s="15" t="s">
        <v>157</v>
      </c>
      <c r="AU401" s="15" t="s">
        <v>78</v>
      </c>
      <c r="AY401" s="15" t="s">
        <v>118</v>
      </c>
      <c r="BE401" s="215">
        <f>IF(N401="základní",J401,0)</f>
        <v>0</v>
      </c>
      <c r="BF401" s="215">
        <f>IF(N401="snížená",J401,0)</f>
        <v>0</v>
      </c>
      <c r="BG401" s="215">
        <f>IF(N401="zákl. přenesená",J401,0)</f>
        <v>0</v>
      </c>
      <c r="BH401" s="215">
        <f>IF(N401="sníž. přenesená",J401,0)</f>
        <v>0</v>
      </c>
      <c r="BI401" s="215">
        <f>IF(N401="nulová",J401,0)</f>
        <v>0</v>
      </c>
      <c r="BJ401" s="15" t="s">
        <v>74</v>
      </c>
      <c r="BK401" s="215">
        <f>ROUND(I401*H401,2)</f>
        <v>0</v>
      </c>
      <c r="BL401" s="15" t="s">
        <v>125</v>
      </c>
      <c r="BM401" s="15" t="s">
        <v>644</v>
      </c>
    </row>
    <row r="402" s="1" customFormat="1">
      <c r="B402" s="36"/>
      <c r="C402" s="37"/>
      <c r="D402" s="216" t="s">
        <v>127</v>
      </c>
      <c r="E402" s="37"/>
      <c r="F402" s="217" t="s">
        <v>645</v>
      </c>
      <c r="G402" s="37"/>
      <c r="H402" s="37"/>
      <c r="I402" s="129"/>
      <c r="J402" s="37"/>
      <c r="K402" s="37"/>
      <c r="L402" s="41"/>
      <c r="M402" s="218"/>
      <c r="N402" s="77"/>
      <c r="O402" s="77"/>
      <c r="P402" s="77"/>
      <c r="Q402" s="77"/>
      <c r="R402" s="77"/>
      <c r="S402" s="77"/>
      <c r="T402" s="78"/>
      <c r="AT402" s="15" t="s">
        <v>127</v>
      </c>
      <c r="AU402" s="15" t="s">
        <v>78</v>
      </c>
    </row>
    <row r="403" s="11" customFormat="1">
      <c r="B403" s="219"/>
      <c r="C403" s="220"/>
      <c r="D403" s="216" t="s">
        <v>137</v>
      </c>
      <c r="E403" s="221" t="s">
        <v>1</v>
      </c>
      <c r="F403" s="222" t="s">
        <v>626</v>
      </c>
      <c r="G403" s="220"/>
      <c r="H403" s="223">
        <v>153.90000000000001</v>
      </c>
      <c r="I403" s="224"/>
      <c r="J403" s="220"/>
      <c r="K403" s="220"/>
      <c r="L403" s="225"/>
      <c r="M403" s="226"/>
      <c r="N403" s="227"/>
      <c r="O403" s="227"/>
      <c r="P403" s="227"/>
      <c r="Q403" s="227"/>
      <c r="R403" s="227"/>
      <c r="S403" s="227"/>
      <c r="T403" s="228"/>
      <c r="AT403" s="229" t="s">
        <v>137</v>
      </c>
      <c r="AU403" s="229" t="s">
        <v>78</v>
      </c>
      <c r="AV403" s="11" t="s">
        <v>78</v>
      </c>
      <c r="AW403" s="11" t="s">
        <v>31</v>
      </c>
      <c r="AX403" s="11" t="s">
        <v>69</v>
      </c>
      <c r="AY403" s="229" t="s">
        <v>118</v>
      </c>
    </row>
    <row r="404" s="11" customFormat="1">
      <c r="B404" s="219"/>
      <c r="C404" s="220"/>
      <c r="D404" s="216" t="s">
        <v>137</v>
      </c>
      <c r="E404" s="221" t="s">
        <v>1</v>
      </c>
      <c r="F404" s="222" t="s">
        <v>632</v>
      </c>
      <c r="G404" s="220"/>
      <c r="H404" s="223">
        <v>96.599999999999994</v>
      </c>
      <c r="I404" s="224"/>
      <c r="J404" s="220"/>
      <c r="K404" s="220"/>
      <c r="L404" s="225"/>
      <c r="M404" s="226"/>
      <c r="N404" s="227"/>
      <c r="O404" s="227"/>
      <c r="P404" s="227"/>
      <c r="Q404" s="227"/>
      <c r="R404" s="227"/>
      <c r="S404" s="227"/>
      <c r="T404" s="228"/>
      <c r="AT404" s="229" t="s">
        <v>137</v>
      </c>
      <c r="AU404" s="229" t="s">
        <v>78</v>
      </c>
      <c r="AV404" s="11" t="s">
        <v>78</v>
      </c>
      <c r="AW404" s="11" t="s">
        <v>31</v>
      </c>
      <c r="AX404" s="11" t="s">
        <v>69</v>
      </c>
      <c r="AY404" s="229" t="s">
        <v>118</v>
      </c>
    </row>
    <row r="405" s="11" customFormat="1">
      <c r="B405" s="219"/>
      <c r="C405" s="220"/>
      <c r="D405" s="216" t="s">
        <v>137</v>
      </c>
      <c r="E405" s="221" t="s">
        <v>1</v>
      </c>
      <c r="F405" s="222" t="s">
        <v>612</v>
      </c>
      <c r="G405" s="220"/>
      <c r="H405" s="223">
        <v>124.09999999999999</v>
      </c>
      <c r="I405" s="224"/>
      <c r="J405" s="220"/>
      <c r="K405" s="220"/>
      <c r="L405" s="225"/>
      <c r="M405" s="226"/>
      <c r="N405" s="227"/>
      <c r="O405" s="227"/>
      <c r="P405" s="227"/>
      <c r="Q405" s="227"/>
      <c r="R405" s="227"/>
      <c r="S405" s="227"/>
      <c r="T405" s="228"/>
      <c r="AT405" s="229" t="s">
        <v>137</v>
      </c>
      <c r="AU405" s="229" t="s">
        <v>78</v>
      </c>
      <c r="AV405" s="11" t="s">
        <v>78</v>
      </c>
      <c r="AW405" s="11" t="s">
        <v>31</v>
      </c>
      <c r="AX405" s="11" t="s">
        <v>69</v>
      </c>
      <c r="AY405" s="229" t="s">
        <v>118</v>
      </c>
    </row>
    <row r="406" s="11" customFormat="1">
      <c r="B406" s="219"/>
      <c r="C406" s="220"/>
      <c r="D406" s="216" t="s">
        <v>137</v>
      </c>
      <c r="E406" s="221" t="s">
        <v>1</v>
      </c>
      <c r="F406" s="222" t="s">
        <v>620</v>
      </c>
      <c r="G406" s="220"/>
      <c r="H406" s="223">
        <v>31.800000000000001</v>
      </c>
      <c r="I406" s="224"/>
      <c r="J406" s="220"/>
      <c r="K406" s="220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137</v>
      </c>
      <c r="AU406" s="229" t="s">
        <v>78</v>
      </c>
      <c r="AV406" s="11" t="s">
        <v>78</v>
      </c>
      <c r="AW406" s="11" t="s">
        <v>31</v>
      </c>
      <c r="AX406" s="11" t="s">
        <v>69</v>
      </c>
      <c r="AY406" s="229" t="s">
        <v>118</v>
      </c>
    </row>
    <row r="407" s="11" customFormat="1">
      <c r="B407" s="219"/>
      <c r="C407" s="220"/>
      <c r="D407" s="216" t="s">
        <v>137</v>
      </c>
      <c r="E407" s="221" t="s">
        <v>1</v>
      </c>
      <c r="F407" s="222" t="s">
        <v>613</v>
      </c>
      <c r="G407" s="220"/>
      <c r="H407" s="223">
        <v>59.899999999999999</v>
      </c>
      <c r="I407" s="224"/>
      <c r="J407" s="220"/>
      <c r="K407" s="220"/>
      <c r="L407" s="225"/>
      <c r="M407" s="226"/>
      <c r="N407" s="227"/>
      <c r="O407" s="227"/>
      <c r="P407" s="227"/>
      <c r="Q407" s="227"/>
      <c r="R407" s="227"/>
      <c r="S407" s="227"/>
      <c r="T407" s="228"/>
      <c r="AT407" s="229" t="s">
        <v>137</v>
      </c>
      <c r="AU407" s="229" t="s">
        <v>78</v>
      </c>
      <c r="AV407" s="11" t="s">
        <v>78</v>
      </c>
      <c r="AW407" s="11" t="s">
        <v>31</v>
      </c>
      <c r="AX407" s="11" t="s">
        <v>69</v>
      </c>
      <c r="AY407" s="229" t="s">
        <v>118</v>
      </c>
    </row>
    <row r="408" s="11" customFormat="1">
      <c r="B408" s="219"/>
      <c r="C408" s="220"/>
      <c r="D408" s="216" t="s">
        <v>137</v>
      </c>
      <c r="E408" s="221" t="s">
        <v>1</v>
      </c>
      <c r="F408" s="222" t="s">
        <v>614</v>
      </c>
      <c r="G408" s="220"/>
      <c r="H408" s="223">
        <v>70.599999999999994</v>
      </c>
      <c r="I408" s="224"/>
      <c r="J408" s="220"/>
      <c r="K408" s="220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137</v>
      </c>
      <c r="AU408" s="229" t="s">
        <v>78</v>
      </c>
      <c r="AV408" s="11" t="s">
        <v>78</v>
      </c>
      <c r="AW408" s="11" t="s">
        <v>31</v>
      </c>
      <c r="AX408" s="11" t="s">
        <v>69</v>
      </c>
      <c r="AY408" s="229" t="s">
        <v>118</v>
      </c>
    </row>
    <row r="409" s="12" customFormat="1">
      <c r="B409" s="239"/>
      <c r="C409" s="240"/>
      <c r="D409" s="216" t="s">
        <v>137</v>
      </c>
      <c r="E409" s="241" t="s">
        <v>1</v>
      </c>
      <c r="F409" s="242" t="s">
        <v>174</v>
      </c>
      <c r="G409" s="240"/>
      <c r="H409" s="243">
        <v>536.89999999999998</v>
      </c>
      <c r="I409" s="244"/>
      <c r="J409" s="240"/>
      <c r="K409" s="240"/>
      <c r="L409" s="245"/>
      <c r="M409" s="246"/>
      <c r="N409" s="247"/>
      <c r="O409" s="247"/>
      <c r="P409" s="247"/>
      <c r="Q409" s="247"/>
      <c r="R409" s="247"/>
      <c r="S409" s="247"/>
      <c r="T409" s="248"/>
      <c r="AT409" s="249" t="s">
        <v>137</v>
      </c>
      <c r="AU409" s="249" t="s">
        <v>78</v>
      </c>
      <c r="AV409" s="12" t="s">
        <v>125</v>
      </c>
      <c r="AW409" s="12" t="s">
        <v>31</v>
      </c>
      <c r="AX409" s="12" t="s">
        <v>74</v>
      </c>
      <c r="AY409" s="249" t="s">
        <v>118</v>
      </c>
    </row>
    <row r="410" s="1" customFormat="1" ht="16.5" customHeight="1">
      <c r="B410" s="36"/>
      <c r="C410" s="230" t="s">
        <v>646</v>
      </c>
      <c r="D410" s="230" t="s">
        <v>157</v>
      </c>
      <c r="E410" s="231" t="s">
        <v>647</v>
      </c>
      <c r="F410" s="232" t="s">
        <v>648</v>
      </c>
      <c r="G410" s="233" t="s">
        <v>153</v>
      </c>
      <c r="H410" s="234">
        <v>27.100000000000001</v>
      </c>
      <c r="I410" s="235"/>
      <c r="J410" s="236">
        <f>ROUND(I410*H410,2)</f>
        <v>0</v>
      </c>
      <c r="K410" s="232" t="s">
        <v>135</v>
      </c>
      <c r="L410" s="41"/>
      <c r="M410" s="237" t="s">
        <v>1</v>
      </c>
      <c r="N410" s="238" t="s">
        <v>40</v>
      </c>
      <c r="O410" s="77"/>
      <c r="P410" s="213">
        <f>O410*H410</f>
        <v>0</v>
      </c>
      <c r="Q410" s="213">
        <v>1.0000000000000001E-05</v>
      </c>
      <c r="R410" s="213">
        <f>Q410*H410</f>
        <v>0.00027100000000000003</v>
      </c>
      <c r="S410" s="213">
        <v>0</v>
      </c>
      <c r="T410" s="214">
        <f>S410*H410</f>
        <v>0</v>
      </c>
      <c r="AR410" s="15" t="s">
        <v>125</v>
      </c>
      <c r="AT410" s="15" t="s">
        <v>157</v>
      </c>
      <c r="AU410" s="15" t="s">
        <v>78</v>
      </c>
      <c r="AY410" s="15" t="s">
        <v>118</v>
      </c>
      <c r="BE410" s="215">
        <f>IF(N410="základní",J410,0)</f>
        <v>0</v>
      </c>
      <c r="BF410" s="215">
        <f>IF(N410="snížená",J410,0)</f>
        <v>0</v>
      </c>
      <c r="BG410" s="215">
        <f>IF(N410="zákl. přenesená",J410,0)</f>
        <v>0</v>
      </c>
      <c r="BH410" s="215">
        <f>IF(N410="sníž. přenesená",J410,0)</f>
        <v>0</v>
      </c>
      <c r="BI410" s="215">
        <f>IF(N410="nulová",J410,0)</f>
        <v>0</v>
      </c>
      <c r="BJ410" s="15" t="s">
        <v>74</v>
      </c>
      <c r="BK410" s="215">
        <f>ROUND(I410*H410,2)</f>
        <v>0</v>
      </c>
      <c r="BL410" s="15" t="s">
        <v>125</v>
      </c>
      <c r="BM410" s="15" t="s">
        <v>649</v>
      </c>
    </row>
    <row r="411" s="1" customFormat="1">
      <c r="B411" s="36"/>
      <c r="C411" s="37"/>
      <c r="D411" s="216" t="s">
        <v>127</v>
      </c>
      <c r="E411" s="37"/>
      <c r="F411" s="217" t="s">
        <v>650</v>
      </c>
      <c r="G411" s="37"/>
      <c r="H411" s="37"/>
      <c r="I411" s="129"/>
      <c r="J411" s="37"/>
      <c r="K411" s="37"/>
      <c r="L411" s="41"/>
      <c r="M411" s="218"/>
      <c r="N411" s="77"/>
      <c r="O411" s="77"/>
      <c r="P411" s="77"/>
      <c r="Q411" s="77"/>
      <c r="R411" s="77"/>
      <c r="S411" s="77"/>
      <c r="T411" s="78"/>
      <c r="AT411" s="15" t="s">
        <v>127</v>
      </c>
      <c r="AU411" s="15" t="s">
        <v>78</v>
      </c>
    </row>
    <row r="412" s="11" customFormat="1">
      <c r="B412" s="219"/>
      <c r="C412" s="220"/>
      <c r="D412" s="216" t="s">
        <v>137</v>
      </c>
      <c r="E412" s="221" t="s">
        <v>1</v>
      </c>
      <c r="F412" s="222" t="s">
        <v>638</v>
      </c>
      <c r="G412" s="220"/>
      <c r="H412" s="223">
        <v>13.1</v>
      </c>
      <c r="I412" s="224"/>
      <c r="J412" s="220"/>
      <c r="K412" s="220"/>
      <c r="L412" s="225"/>
      <c r="M412" s="226"/>
      <c r="N412" s="227"/>
      <c r="O412" s="227"/>
      <c r="P412" s="227"/>
      <c r="Q412" s="227"/>
      <c r="R412" s="227"/>
      <c r="S412" s="227"/>
      <c r="T412" s="228"/>
      <c r="AT412" s="229" t="s">
        <v>137</v>
      </c>
      <c r="AU412" s="229" t="s">
        <v>78</v>
      </c>
      <c r="AV412" s="11" t="s">
        <v>78</v>
      </c>
      <c r="AW412" s="11" t="s">
        <v>31</v>
      </c>
      <c r="AX412" s="11" t="s">
        <v>69</v>
      </c>
      <c r="AY412" s="229" t="s">
        <v>118</v>
      </c>
    </row>
    <row r="413" s="11" customFormat="1">
      <c r="B413" s="219"/>
      <c r="C413" s="220"/>
      <c r="D413" s="216" t="s">
        <v>137</v>
      </c>
      <c r="E413" s="221" t="s">
        <v>1</v>
      </c>
      <c r="F413" s="222" t="s">
        <v>639</v>
      </c>
      <c r="G413" s="220"/>
      <c r="H413" s="223">
        <v>12</v>
      </c>
      <c r="I413" s="224"/>
      <c r="J413" s="220"/>
      <c r="K413" s="220"/>
      <c r="L413" s="225"/>
      <c r="M413" s="226"/>
      <c r="N413" s="227"/>
      <c r="O413" s="227"/>
      <c r="P413" s="227"/>
      <c r="Q413" s="227"/>
      <c r="R413" s="227"/>
      <c r="S413" s="227"/>
      <c r="T413" s="228"/>
      <c r="AT413" s="229" t="s">
        <v>137</v>
      </c>
      <c r="AU413" s="229" t="s">
        <v>78</v>
      </c>
      <c r="AV413" s="11" t="s">
        <v>78</v>
      </c>
      <c r="AW413" s="11" t="s">
        <v>31</v>
      </c>
      <c r="AX413" s="11" t="s">
        <v>69</v>
      </c>
      <c r="AY413" s="229" t="s">
        <v>118</v>
      </c>
    </row>
    <row r="414" s="11" customFormat="1">
      <c r="B414" s="219"/>
      <c r="C414" s="220"/>
      <c r="D414" s="216" t="s">
        <v>137</v>
      </c>
      <c r="E414" s="221" t="s">
        <v>1</v>
      </c>
      <c r="F414" s="222" t="s">
        <v>640</v>
      </c>
      <c r="G414" s="220"/>
      <c r="H414" s="223">
        <v>2</v>
      </c>
      <c r="I414" s="224"/>
      <c r="J414" s="220"/>
      <c r="K414" s="220"/>
      <c r="L414" s="225"/>
      <c r="M414" s="226"/>
      <c r="N414" s="227"/>
      <c r="O414" s="227"/>
      <c r="P414" s="227"/>
      <c r="Q414" s="227"/>
      <c r="R414" s="227"/>
      <c r="S414" s="227"/>
      <c r="T414" s="228"/>
      <c r="AT414" s="229" t="s">
        <v>137</v>
      </c>
      <c r="AU414" s="229" t="s">
        <v>78</v>
      </c>
      <c r="AV414" s="11" t="s">
        <v>78</v>
      </c>
      <c r="AW414" s="11" t="s">
        <v>31</v>
      </c>
      <c r="AX414" s="11" t="s">
        <v>69</v>
      </c>
      <c r="AY414" s="229" t="s">
        <v>118</v>
      </c>
    </row>
    <row r="415" s="12" customFormat="1">
      <c r="B415" s="239"/>
      <c r="C415" s="240"/>
      <c r="D415" s="216" t="s">
        <v>137</v>
      </c>
      <c r="E415" s="241" t="s">
        <v>1</v>
      </c>
      <c r="F415" s="242" t="s">
        <v>174</v>
      </c>
      <c r="G415" s="240"/>
      <c r="H415" s="243">
        <v>27.100000000000001</v>
      </c>
      <c r="I415" s="244"/>
      <c r="J415" s="240"/>
      <c r="K415" s="240"/>
      <c r="L415" s="245"/>
      <c r="M415" s="246"/>
      <c r="N415" s="247"/>
      <c r="O415" s="247"/>
      <c r="P415" s="247"/>
      <c r="Q415" s="247"/>
      <c r="R415" s="247"/>
      <c r="S415" s="247"/>
      <c r="T415" s="248"/>
      <c r="AT415" s="249" t="s">
        <v>137</v>
      </c>
      <c r="AU415" s="249" t="s">
        <v>78</v>
      </c>
      <c r="AV415" s="12" t="s">
        <v>125</v>
      </c>
      <c r="AW415" s="12" t="s">
        <v>31</v>
      </c>
      <c r="AX415" s="12" t="s">
        <v>74</v>
      </c>
      <c r="AY415" s="249" t="s">
        <v>118</v>
      </c>
    </row>
    <row r="416" s="1" customFormat="1" ht="16.5" customHeight="1">
      <c r="B416" s="36"/>
      <c r="C416" s="230" t="s">
        <v>651</v>
      </c>
      <c r="D416" s="230" t="s">
        <v>157</v>
      </c>
      <c r="E416" s="231" t="s">
        <v>652</v>
      </c>
      <c r="F416" s="232" t="s">
        <v>653</v>
      </c>
      <c r="G416" s="233" t="s">
        <v>197</v>
      </c>
      <c r="H416" s="234">
        <v>104.09999999999999</v>
      </c>
      <c r="I416" s="235"/>
      <c r="J416" s="236">
        <f>ROUND(I416*H416,2)</f>
        <v>0</v>
      </c>
      <c r="K416" s="232" t="s">
        <v>135</v>
      </c>
      <c r="L416" s="41"/>
      <c r="M416" s="237" t="s">
        <v>1</v>
      </c>
      <c r="N416" s="238" t="s">
        <v>40</v>
      </c>
      <c r="O416" s="77"/>
      <c r="P416" s="213">
        <f>O416*H416</f>
        <v>0</v>
      </c>
      <c r="Q416" s="213">
        <v>0.15540000000000001</v>
      </c>
      <c r="R416" s="213">
        <f>Q416*H416</f>
        <v>16.177140000000001</v>
      </c>
      <c r="S416" s="213">
        <v>0</v>
      </c>
      <c r="T416" s="214">
        <f>S416*H416</f>
        <v>0</v>
      </c>
      <c r="AR416" s="15" t="s">
        <v>125</v>
      </c>
      <c r="AT416" s="15" t="s">
        <v>157</v>
      </c>
      <c r="AU416" s="15" t="s">
        <v>78</v>
      </c>
      <c r="AY416" s="15" t="s">
        <v>118</v>
      </c>
      <c r="BE416" s="215">
        <f>IF(N416="základní",J416,0)</f>
        <v>0</v>
      </c>
      <c r="BF416" s="215">
        <f>IF(N416="snížená",J416,0)</f>
        <v>0</v>
      </c>
      <c r="BG416" s="215">
        <f>IF(N416="zákl. přenesená",J416,0)</f>
        <v>0</v>
      </c>
      <c r="BH416" s="215">
        <f>IF(N416="sníž. přenesená",J416,0)</f>
        <v>0</v>
      </c>
      <c r="BI416" s="215">
        <f>IF(N416="nulová",J416,0)</f>
        <v>0</v>
      </c>
      <c r="BJ416" s="15" t="s">
        <v>74</v>
      </c>
      <c r="BK416" s="215">
        <f>ROUND(I416*H416,2)</f>
        <v>0</v>
      </c>
      <c r="BL416" s="15" t="s">
        <v>125</v>
      </c>
      <c r="BM416" s="15" t="s">
        <v>654</v>
      </c>
    </row>
    <row r="417" s="1" customFormat="1">
      <c r="B417" s="36"/>
      <c r="C417" s="37"/>
      <c r="D417" s="216" t="s">
        <v>127</v>
      </c>
      <c r="E417" s="37"/>
      <c r="F417" s="217" t="s">
        <v>655</v>
      </c>
      <c r="G417" s="37"/>
      <c r="H417" s="37"/>
      <c r="I417" s="129"/>
      <c r="J417" s="37"/>
      <c r="K417" s="37"/>
      <c r="L417" s="41"/>
      <c r="M417" s="218"/>
      <c r="N417" s="77"/>
      <c r="O417" s="77"/>
      <c r="P417" s="77"/>
      <c r="Q417" s="77"/>
      <c r="R417" s="77"/>
      <c r="S417" s="77"/>
      <c r="T417" s="78"/>
      <c r="AT417" s="15" t="s">
        <v>127</v>
      </c>
      <c r="AU417" s="15" t="s">
        <v>78</v>
      </c>
    </row>
    <row r="418" s="11" customFormat="1">
      <c r="B418" s="219"/>
      <c r="C418" s="220"/>
      <c r="D418" s="216" t="s">
        <v>137</v>
      </c>
      <c r="E418" s="221" t="s">
        <v>1</v>
      </c>
      <c r="F418" s="222" t="s">
        <v>656</v>
      </c>
      <c r="G418" s="220"/>
      <c r="H418" s="223">
        <v>52.5</v>
      </c>
      <c r="I418" s="224"/>
      <c r="J418" s="220"/>
      <c r="K418" s="220"/>
      <c r="L418" s="225"/>
      <c r="M418" s="226"/>
      <c r="N418" s="227"/>
      <c r="O418" s="227"/>
      <c r="P418" s="227"/>
      <c r="Q418" s="227"/>
      <c r="R418" s="227"/>
      <c r="S418" s="227"/>
      <c r="T418" s="228"/>
      <c r="AT418" s="229" t="s">
        <v>137</v>
      </c>
      <c r="AU418" s="229" t="s">
        <v>78</v>
      </c>
      <c r="AV418" s="11" t="s">
        <v>78</v>
      </c>
      <c r="AW418" s="11" t="s">
        <v>31</v>
      </c>
      <c r="AX418" s="11" t="s">
        <v>69</v>
      </c>
      <c r="AY418" s="229" t="s">
        <v>118</v>
      </c>
    </row>
    <row r="419" s="11" customFormat="1">
      <c r="B419" s="219"/>
      <c r="C419" s="220"/>
      <c r="D419" s="216" t="s">
        <v>137</v>
      </c>
      <c r="E419" s="221" t="s">
        <v>1</v>
      </c>
      <c r="F419" s="222" t="s">
        <v>657</v>
      </c>
      <c r="G419" s="220"/>
      <c r="H419" s="223">
        <v>6</v>
      </c>
      <c r="I419" s="224"/>
      <c r="J419" s="220"/>
      <c r="K419" s="220"/>
      <c r="L419" s="225"/>
      <c r="M419" s="226"/>
      <c r="N419" s="227"/>
      <c r="O419" s="227"/>
      <c r="P419" s="227"/>
      <c r="Q419" s="227"/>
      <c r="R419" s="227"/>
      <c r="S419" s="227"/>
      <c r="T419" s="228"/>
      <c r="AT419" s="229" t="s">
        <v>137</v>
      </c>
      <c r="AU419" s="229" t="s">
        <v>78</v>
      </c>
      <c r="AV419" s="11" t="s">
        <v>78</v>
      </c>
      <c r="AW419" s="11" t="s">
        <v>31</v>
      </c>
      <c r="AX419" s="11" t="s">
        <v>69</v>
      </c>
      <c r="AY419" s="229" t="s">
        <v>118</v>
      </c>
    </row>
    <row r="420" s="11" customFormat="1">
      <c r="B420" s="219"/>
      <c r="C420" s="220"/>
      <c r="D420" s="216" t="s">
        <v>137</v>
      </c>
      <c r="E420" s="221" t="s">
        <v>1</v>
      </c>
      <c r="F420" s="222" t="s">
        <v>658</v>
      </c>
      <c r="G420" s="220"/>
      <c r="H420" s="223">
        <v>45.600000000000001</v>
      </c>
      <c r="I420" s="224"/>
      <c r="J420" s="220"/>
      <c r="K420" s="220"/>
      <c r="L420" s="225"/>
      <c r="M420" s="226"/>
      <c r="N420" s="227"/>
      <c r="O420" s="227"/>
      <c r="P420" s="227"/>
      <c r="Q420" s="227"/>
      <c r="R420" s="227"/>
      <c r="S420" s="227"/>
      <c r="T420" s="228"/>
      <c r="AT420" s="229" t="s">
        <v>137</v>
      </c>
      <c r="AU420" s="229" t="s">
        <v>78</v>
      </c>
      <c r="AV420" s="11" t="s">
        <v>78</v>
      </c>
      <c r="AW420" s="11" t="s">
        <v>31</v>
      </c>
      <c r="AX420" s="11" t="s">
        <v>69</v>
      </c>
      <c r="AY420" s="229" t="s">
        <v>118</v>
      </c>
    </row>
    <row r="421" s="12" customFormat="1">
      <c r="B421" s="239"/>
      <c r="C421" s="240"/>
      <c r="D421" s="216" t="s">
        <v>137</v>
      </c>
      <c r="E421" s="241" t="s">
        <v>1</v>
      </c>
      <c r="F421" s="242" t="s">
        <v>174</v>
      </c>
      <c r="G421" s="240"/>
      <c r="H421" s="243">
        <v>104.09999999999999</v>
      </c>
      <c r="I421" s="244"/>
      <c r="J421" s="240"/>
      <c r="K421" s="240"/>
      <c r="L421" s="245"/>
      <c r="M421" s="246"/>
      <c r="N421" s="247"/>
      <c r="O421" s="247"/>
      <c r="P421" s="247"/>
      <c r="Q421" s="247"/>
      <c r="R421" s="247"/>
      <c r="S421" s="247"/>
      <c r="T421" s="248"/>
      <c r="AT421" s="249" t="s">
        <v>137</v>
      </c>
      <c r="AU421" s="249" t="s">
        <v>78</v>
      </c>
      <c r="AV421" s="12" t="s">
        <v>125</v>
      </c>
      <c r="AW421" s="12" t="s">
        <v>31</v>
      </c>
      <c r="AX421" s="12" t="s">
        <v>74</v>
      </c>
      <c r="AY421" s="249" t="s">
        <v>118</v>
      </c>
    </row>
    <row r="422" s="1" customFormat="1" ht="16.5" customHeight="1">
      <c r="B422" s="36"/>
      <c r="C422" s="203" t="s">
        <v>659</v>
      </c>
      <c r="D422" s="203" t="s">
        <v>120</v>
      </c>
      <c r="E422" s="204" t="s">
        <v>660</v>
      </c>
      <c r="F422" s="205" t="s">
        <v>661</v>
      </c>
      <c r="G422" s="206" t="s">
        <v>197</v>
      </c>
      <c r="H422" s="207">
        <v>90.742999999999995</v>
      </c>
      <c r="I422" s="208"/>
      <c r="J422" s="209">
        <f>ROUND(I422*H422,2)</f>
        <v>0</v>
      </c>
      <c r="K422" s="205" t="s">
        <v>135</v>
      </c>
      <c r="L422" s="210"/>
      <c r="M422" s="211" t="s">
        <v>1</v>
      </c>
      <c r="N422" s="212" t="s">
        <v>40</v>
      </c>
      <c r="O422" s="77"/>
      <c r="P422" s="213">
        <f>O422*H422</f>
        <v>0</v>
      </c>
      <c r="Q422" s="213">
        <v>0.081000000000000003</v>
      </c>
      <c r="R422" s="213">
        <f>Q422*H422</f>
        <v>7.3501829999999995</v>
      </c>
      <c r="S422" s="213">
        <v>0</v>
      </c>
      <c r="T422" s="214">
        <f>S422*H422</f>
        <v>0</v>
      </c>
      <c r="AR422" s="15" t="s">
        <v>124</v>
      </c>
      <c r="AT422" s="15" t="s">
        <v>120</v>
      </c>
      <c r="AU422" s="15" t="s">
        <v>78</v>
      </c>
      <c r="AY422" s="15" t="s">
        <v>118</v>
      </c>
      <c r="BE422" s="215">
        <f>IF(N422="základní",J422,0)</f>
        <v>0</v>
      </c>
      <c r="BF422" s="215">
        <f>IF(N422="snížená",J422,0)</f>
        <v>0</v>
      </c>
      <c r="BG422" s="215">
        <f>IF(N422="zákl. přenesená",J422,0)</f>
        <v>0</v>
      </c>
      <c r="BH422" s="215">
        <f>IF(N422="sníž. přenesená",J422,0)</f>
        <v>0</v>
      </c>
      <c r="BI422" s="215">
        <f>IF(N422="nulová",J422,0)</f>
        <v>0</v>
      </c>
      <c r="BJ422" s="15" t="s">
        <v>74</v>
      </c>
      <c r="BK422" s="215">
        <f>ROUND(I422*H422,2)</f>
        <v>0</v>
      </c>
      <c r="BL422" s="15" t="s">
        <v>125</v>
      </c>
      <c r="BM422" s="15" t="s">
        <v>662</v>
      </c>
    </row>
    <row r="423" s="1" customFormat="1">
      <c r="B423" s="36"/>
      <c r="C423" s="37"/>
      <c r="D423" s="216" t="s">
        <v>127</v>
      </c>
      <c r="E423" s="37"/>
      <c r="F423" s="217" t="s">
        <v>661</v>
      </c>
      <c r="G423" s="37"/>
      <c r="H423" s="37"/>
      <c r="I423" s="129"/>
      <c r="J423" s="37"/>
      <c r="K423" s="37"/>
      <c r="L423" s="41"/>
      <c r="M423" s="218"/>
      <c r="N423" s="77"/>
      <c r="O423" s="77"/>
      <c r="P423" s="77"/>
      <c r="Q423" s="77"/>
      <c r="R423" s="77"/>
      <c r="S423" s="77"/>
      <c r="T423" s="78"/>
      <c r="AT423" s="15" t="s">
        <v>127</v>
      </c>
      <c r="AU423" s="15" t="s">
        <v>78</v>
      </c>
    </row>
    <row r="424" s="11" customFormat="1">
      <c r="B424" s="219"/>
      <c r="C424" s="220"/>
      <c r="D424" s="216" t="s">
        <v>137</v>
      </c>
      <c r="E424" s="221" t="s">
        <v>1</v>
      </c>
      <c r="F424" s="222" t="s">
        <v>663</v>
      </c>
      <c r="G424" s="220"/>
      <c r="H424" s="223">
        <v>48.409999999999997</v>
      </c>
      <c r="I424" s="224"/>
      <c r="J424" s="220"/>
      <c r="K424" s="220"/>
      <c r="L424" s="225"/>
      <c r="M424" s="226"/>
      <c r="N424" s="227"/>
      <c r="O424" s="227"/>
      <c r="P424" s="227"/>
      <c r="Q424" s="227"/>
      <c r="R424" s="227"/>
      <c r="S424" s="227"/>
      <c r="T424" s="228"/>
      <c r="AT424" s="229" t="s">
        <v>137</v>
      </c>
      <c r="AU424" s="229" t="s">
        <v>78</v>
      </c>
      <c r="AV424" s="11" t="s">
        <v>78</v>
      </c>
      <c r="AW424" s="11" t="s">
        <v>31</v>
      </c>
      <c r="AX424" s="11" t="s">
        <v>69</v>
      </c>
      <c r="AY424" s="229" t="s">
        <v>118</v>
      </c>
    </row>
    <row r="425" s="11" customFormat="1">
      <c r="B425" s="219"/>
      <c r="C425" s="220"/>
      <c r="D425" s="216" t="s">
        <v>137</v>
      </c>
      <c r="E425" s="221" t="s">
        <v>1</v>
      </c>
      <c r="F425" s="222" t="s">
        <v>664</v>
      </c>
      <c r="G425" s="220"/>
      <c r="H425" s="223">
        <v>42.332999999999998</v>
      </c>
      <c r="I425" s="224"/>
      <c r="J425" s="220"/>
      <c r="K425" s="220"/>
      <c r="L425" s="225"/>
      <c r="M425" s="226"/>
      <c r="N425" s="227"/>
      <c r="O425" s="227"/>
      <c r="P425" s="227"/>
      <c r="Q425" s="227"/>
      <c r="R425" s="227"/>
      <c r="S425" s="227"/>
      <c r="T425" s="228"/>
      <c r="AT425" s="229" t="s">
        <v>137</v>
      </c>
      <c r="AU425" s="229" t="s">
        <v>78</v>
      </c>
      <c r="AV425" s="11" t="s">
        <v>78</v>
      </c>
      <c r="AW425" s="11" t="s">
        <v>31</v>
      </c>
      <c r="AX425" s="11" t="s">
        <v>69</v>
      </c>
      <c r="AY425" s="229" t="s">
        <v>118</v>
      </c>
    </row>
    <row r="426" s="12" customFormat="1">
      <c r="B426" s="239"/>
      <c r="C426" s="240"/>
      <c r="D426" s="216" t="s">
        <v>137</v>
      </c>
      <c r="E426" s="241" t="s">
        <v>1</v>
      </c>
      <c r="F426" s="242" t="s">
        <v>174</v>
      </c>
      <c r="G426" s="240"/>
      <c r="H426" s="243">
        <v>90.742999999999995</v>
      </c>
      <c r="I426" s="244"/>
      <c r="J426" s="240"/>
      <c r="K426" s="240"/>
      <c r="L426" s="245"/>
      <c r="M426" s="246"/>
      <c r="N426" s="247"/>
      <c r="O426" s="247"/>
      <c r="P426" s="247"/>
      <c r="Q426" s="247"/>
      <c r="R426" s="247"/>
      <c r="S426" s="247"/>
      <c r="T426" s="248"/>
      <c r="AT426" s="249" t="s">
        <v>137</v>
      </c>
      <c r="AU426" s="249" t="s">
        <v>78</v>
      </c>
      <c r="AV426" s="12" t="s">
        <v>125</v>
      </c>
      <c r="AW426" s="12" t="s">
        <v>31</v>
      </c>
      <c r="AX426" s="12" t="s">
        <v>74</v>
      </c>
      <c r="AY426" s="249" t="s">
        <v>118</v>
      </c>
    </row>
    <row r="427" s="1" customFormat="1" ht="16.5" customHeight="1">
      <c r="B427" s="36"/>
      <c r="C427" s="203" t="s">
        <v>665</v>
      </c>
      <c r="D427" s="203" t="s">
        <v>120</v>
      </c>
      <c r="E427" s="204" t="s">
        <v>666</v>
      </c>
      <c r="F427" s="205" t="s">
        <v>667</v>
      </c>
      <c r="G427" s="206" t="s">
        <v>197</v>
      </c>
      <c r="H427" s="207">
        <v>3</v>
      </c>
      <c r="I427" s="208"/>
      <c r="J427" s="209">
        <f>ROUND(I427*H427,2)</f>
        <v>0</v>
      </c>
      <c r="K427" s="205" t="s">
        <v>135</v>
      </c>
      <c r="L427" s="210"/>
      <c r="M427" s="211" t="s">
        <v>1</v>
      </c>
      <c r="N427" s="212" t="s">
        <v>40</v>
      </c>
      <c r="O427" s="77"/>
      <c r="P427" s="213">
        <f>O427*H427</f>
        <v>0</v>
      </c>
      <c r="Q427" s="213">
        <v>0.14999999999999999</v>
      </c>
      <c r="R427" s="213">
        <f>Q427*H427</f>
        <v>0.44999999999999996</v>
      </c>
      <c r="S427" s="213">
        <v>0</v>
      </c>
      <c r="T427" s="214">
        <f>S427*H427</f>
        <v>0</v>
      </c>
      <c r="AR427" s="15" t="s">
        <v>124</v>
      </c>
      <c r="AT427" s="15" t="s">
        <v>120</v>
      </c>
      <c r="AU427" s="15" t="s">
        <v>78</v>
      </c>
      <c r="AY427" s="15" t="s">
        <v>118</v>
      </c>
      <c r="BE427" s="215">
        <f>IF(N427="základní",J427,0)</f>
        <v>0</v>
      </c>
      <c r="BF427" s="215">
        <f>IF(N427="snížená",J427,0)</f>
        <v>0</v>
      </c>
      <c r="BG427" s="215">
        <f>IF(N427="zákl. přenesená",J427,0)</f>
        <v>0</v>
      </c>
      <c r="BH427" s="215">
        <f>IF(N427="sníž. přenesená",J427,0)</f>
        <v>0</v>
      </c>
      <c r="BI427" s="215">
        <f>IF(N427="nulová",J427,0)</f>
        <v>0</v>
      </c>
      <c r="BJ427" s="15" t="s">
        <v>74</v>
      </c>
      <c r="BK427" s="215">
        <f>ROUND(I427*H427,2)</f>
        <v>0</v>
      </c>
      <c r="BL427" s="15" t="s">
        <v>125</v>
      </c>
      <c r="BM427" s="15" t="s">
        <v>668</v>
      </c>
    </row>
    <row r="428" s="1" customFormat="1">
      <c r="B428" s="36"/>
      <c r="C428" s="37"/>
      <c r="D428" s="216" t="s">
        <v>127</v>
      </c>
      <c r="E428" s="37"/>
      <c r="F428" s="217" t="s">
        <v>667</v>
      </c>
      <c r="G428" s="37"/>
      <c r="H428" s="37"/>
      <c r="I428" s="129"/>
      <c r="J428" s="37"/>
      <c r="K428" s="37"/>
      <c r="L428" s="41"/>
      <c r="M428" s="218"/>
      <c r="N428" s="77"/>
      <c r="O428" s="77"/>
      <c r="P428" s="77"/>
      <c r="Q428" s="77"/>
      <c r="R428" s="77"/>
      <c r="S428" s="77"/>
      <c r="T428" s="78"/>
      <c r="AT428" s="15" t="s">
        <v>127</v>
      </c>
      <c r="AU428" s="15" t="s">
        <v>78</v>
      </c>
    </row>
    <row r="429" s="11" customFormat="1">
      <c r="B429" s="219"/>
      <c r="C429" s="220"/>
      <c r="D429" s="216" t="s">
        <v>137</v>
      </c>
      <c r="E429" s="221" t="s">
        <v>1</v>
      </c>
      <c r="F429" s="222" t="s">
        <v>669</v>
      </c>
      <c r="G429" s="220"/>
      <c r="H429" s="223">
        <v>3</v>
      </c>
      <c r="I429" s="224"/>
      <c r="J429" s="220"/>
      <c r="K429" s="220"/>
      <c r="L429" s="225"/>
      <c r="M429" s="226"/>
      <c r="N429" s="227"/>
      <c r="O429" s="227"/>
      <c r="P429" s="227"/>
      <c r="Q429" s="227"/>
      <c r="R429" s="227"/>
      <c r="S429" s="227"/>
      <c r="T429" s="228"/>
      <c r="AT429" s="229" t="s">
        <v>137</v>
      </c>
      <c r="AU429" s="229" t="s">
        <v>78</v>
      </c>
      <c r="AV429" s="11" t="s">
        <v>78</v>
      </c>
      <c r="AW429" s="11" t="s">
        <v>31</v>
      </c>
      <c r="AX429" s="11" t="s">
        <v>74</v>
      </c>
      <c r="AY429" s="229" t="s">
        <v>118</v>
      </c>
    </row>
    <row r="430" s="1" customFormat="1" ht="16.5" customHeight="1">
      <c r="B430" s="36"/>
      <c r="C430" s="203" t="s">
        <v>670</v>
      </c>
      <c r="D430" s="203" t="s">
        <v>120</v>
      </c>
      <c r="E430" s="204" t="s">
        <v>671</v>
      </c>
      <c r="F430" s="205" t="s">
        <v>672</v>
      </c>
      <c r="G430" s="206" t="s">
        <v>197</v>
      </c>
      <c r="H430" s="207">
        <v>10.300000000000001</v>
      </c>
      <c r="I430" s="208"/>
      <c r="J430" s="209">
        <f>ROUND(I430*H430,2)</f>
        <v>0</v>
      </c>
      <c r="K430" s="205" t="s">
        <v>135</v>
      </c>
      <c r="L430" s="210"/>
      <c r="M430" s="211" t="s">
        <v>1</v>
      </c>
      <c r="N430" s="212" t="s">
        <v>40</v>
      </c>
      <c r="O430" s="77"/>
      <c r="P430" s="213">
        <f>O430*H430</f>
        <v>0</v>
      </c>
      <c r="Q430" s="213">
        <v>0.064000000000000001</v>
      </c>
      <c r="R430" s="213">
        <f>Q430*H430</f>
        <v>0.65920000000000001</v>
      </c>
      <c r="S430" s="213">
        <v>0</v>
      </c>
      <c r="T430" s="214">
        <f>S430*H430</f>
        <v>0</v>
      </c>
      <c r="AR430" s="15" t="s">
        <v>124</v>
      </c>
      <c r="AT430" s="15" t="s">
        <v>120</v>
      </c>
      <c r="AU430" s="15" t="s">
        <v>78</v>
      </c>
      <c r="AY430" s="15" t="s">
        <v>118</v>
      </c>
      <c r="BE430" s="215">
        <f>IF(N430="základní",J430,0)</f>
        <v>0</v>
      </c>
      <c r="BF430" s="215">
        <f>IF(N430="snížená",J430,0)</f>
        <v>0</v>
      </c>
      <c r="BG430" s="215">
        <f>IF(N430="zákl. přenesená",J430,0)</f>
        <v>0</v>
      </c>
      <c r="BH430" s="215">
        <f>IF(N430="sníž. přenesená",J430,0)</f>
        <v>0</v>
      </c>
      <c r="BI430" s="215">
        <f>IF(N430="nulová",J430,0)</f>
        <v>0</v>
      </c>
      <c r="BJ430" s="15" t="s">
        <v>74</v>
      </c>
      <c r="BK430" s="215">
        <f>ROUND(I430*H430,2)</f>
        <v>0</v>
      </c>
      <c r="BL430" s="15" t="s">
        <v>125</v>
      </c>
      <c r="BM430" s="15" t="s">
        <v>673</v>
      </c>
    </row>
    <row r="431" s="1" customFormat="1">
      <c r="B431" s="36"/>
      <c r="C431" s="37"/>
      <c r="D431" s="216" t="s">
        <v>127</v>
      </c>
      <c r="E431" s="37"/>
      <c r="F431" s="217" t="s">
        <v>672</v>
      </c>
      <c r="G431" s="37"/>
      <c r="H431" s="37"/>
      <c r="I431" s="129"/>
      <c r="J431" s="37"/>
      <c r="K431" s="37"/>
      <c r="L431" s="41"/>
      <c r="M431" s="218"/>
      <c r="N431" s="77"/>
      <c r="O431" s="77"/>
      <c r="P431" s="77"/>
      <c r="Q431" s="77"/>
      <c r="R431" s="77"/>
      <c r="S431" s="77"/>
      <c r="T431" s="78"/>
      <c r="AT431" s="15" t="s">
        <v>127</v>
      </c>
      <c r="AU431" s="15" t="s">
        <v>78</v>
      </c>
    </row>
    <row r="432" s="11" customFormat="1">
      <c r="B432" s="219"/>
      <c r="C432" s="220"/>
      <c r="D432" s="216" t="s">
        <v>137</v>
      </c>
      <c r="E432" s="221" t="s">
        <v>1</v>
      </c>
      <c r="F432" s="222" t="s">
        <v>674</v>
      </c>
      <c r="G432" s="220"/>
      <c r="H432" s="223">
        <v>10.300000000000001</v>
      </c>
      <c r="I432" s="224"/>
      <c r="J432" s="220"/>
      <c r="K432" s="220"/>
      <c r="L432" s="225"/>
      <c r="M432" s="226"/>
      <c r="N432" s="227"/>
      <c r="O432" s="227"/>
      <c r="P432" s="227"/>
      <c r="Q432" s="227"/>
      <c r="R432" s="227"/>
      <c r="S432" s="227"/>
      <c r="T432" s="228"/>
      <c r="AT432" s="229" t="s">
        <v>137</v>
      </c>
      <c r="AU432" s="229" t="s">
        <v>78</v>
      </c>
      <c r="AV432" s="11" t="s">
        <v>78</v>
      </c>
      <c r="AW432" s="11" t="s">
        <v>31</v>
      </c>
      <c r="AX432" s="11" t="s">
        <v>74</v>
      </c>
      <c r="AY432" s="229" t="s">
        <v>118</v>
      </c>
    </row>
    <row r="433" s="1" customFormat="1" ht="16.5" customHeight="1">
      <c r="B433" s="36"/>
      <c r="C433" s="203" t="s">
        <v>675</v>
      </c>
      <c r="D433" s="203" t="s">
        <v>120</v>
      </c>
      <c r="E433" s="204" t="s">
        <v>676</v>
      </c>
      <c r="F433" s="205" t="s">
        <v>677</v>
      </c>
      <c r="G433" s="206" t="s">
        <v>197</v>
      </c>
      <c r="H433" s="207">
        <v>17.510000000000002</v>
      </c>
      <c r="I433" s="208"/>
      <c r="J433" s="209">
        <f>ROUND(I433*H433,2)</f>
        <v>0</v>
      </c>
      <c r="K433" s="205" t="s">
        <v>135</v>
      </c>
      <c r="L433" s="210"/>
      <c r="M433" s="211" t="s">
        <v>1</v>
      </c>
      <c r="N433" s="212" t="s">
        <v>40</v>
      </c>
      <c r="O433" s="77"/>
      <c r="P433" s="213">
        <f>O433*H433</f>
        <v>0</v>
      </c>
      <c r="Q433" s="213">
        <v>0.048300000000000003</v>
      </c>
      <c r="R433" s="213">
        <f>Q433*H433</f>
        <v>0.84573300000000007</v>
      </c>
      <c r="S433" s="213">
        <v>0</v>
      </c>
      <c r="T433" s="214">
        <f>S433*H433</f>
        <v>0</v>
      </c>
      <c r="AR433" s="15" t="s">
        <v>124</v>
      </c>
      <c r="AT433" s="15" t="s">
        <v>120</v>
      </c>
      <c r="AU433" s="15" t="s">
        <v>78</v>
      </c>
      <c r="AY433" s="15" t="s">
        <v>118</v>
      </c>
      <c r="BE433" s="215">
        <f>IF(N433="základní",J433,0)</f>
        <v>0</v>
      </c>
      <c r="BF433" s="215">
        <f>IF(N433="snížená",J433,0)</f>
        <v>0</v>
      </c>
      <c r="BG433" s="215">
        <f>IF(N433="zákl. přenesená",J433,0)</f>
        <v>0</v>
      </c>
      <c r="BH433" s="215">
        <f>IF(N433="sníž. přenesená",J433,0)</f>
        <v>0</v>
      </c>
      <c r="BI433" s="215">
        <f>IF(N433="nulová",J433,0)</f>
        <v>0</v>
      </c>
      <c r="BJ433" s="15" t="s">
        <v>74</v>
      </c>
      <c r="BK433" s="215">
        <f>ROUND(I433*H433,2)</f>
        <v>0</v>
      </c>
      <c r="BL433" s="15" t="s">
        <v>125</v>
      </c>
      <c r="BM433" s="15" t="s">
        <v>678</v>
      </c>
    </row>
    <row r="434" s="1" customFormat="1">
      <c r="B434" s="36"/>
      <c r="C434" s="37"/>
      <c r="D434" s="216" t="s">
        <v>127</v>
      </c>
      <c r="E434" s="37"/>
      <c r="F434" s="217" t="s">
        <v>677</v>
      </c>
      <c r="G434" s="37"/>
      <c r="H434" s="37"/>
      <c r="I434" s="129"/>
      <c r="J434" s="37"/>
      <c r="K434" s="37"/>
      <c r="L434" s="41"/>
      <c r="M434" s="218"/>
      <c r="N434" s="77"/>
      <c r="O434" s="77"/>
      <c r="P434" s="77"/>
      <c r="Q434" s="77"/>
      <c r="R434" s="77"/>
      <c r="S434" s="77"/>
      <c r="T434" s="78"/>
      <c r="AT434" s="15" t="s">
        <v>127</v>
      </c>
      <c r="AU434" s="15" t="s">
        <v>78</v>
      </c>
    </row>
    <row r="435" s="11" customFormat="1">
      <c r="B435" s="219"/>
      <c r="C435" s="220"/>
      <c r="D435" s="216" t="s">
        <v>137</v>
      </c>
      <c r="E435" s="221" t="s">
        <v>1</v>
      </c>
      <c r="F435" s="222" t="s">
        <v>679</v>
      </c>
      <c r="G435" s="220"/>
      <c r="H435" s="223">
        <v>17.510000000000002</v>
      </c>
      <c r="I435" s="224"/>
      <c r="J435" s="220"/>
      <c r="K435" s="220"/>
      <c r="L435" s="225"/>
      <c r="M435" s="226"/>
      <c r="N435" s="227"/>
      <c r="O435" s="227"/>
      <c r="P435" s="227"/>
      <c r="Q435" s="227"/>
      <c r="R435" s="227"/>
      <c r="S435" s="227"/>
      <c r="T435" s="228"/>
      <c r="AT435" s="229" t="s">
        <v>137</v>
      </c>
      <c r="AU435" s="229" t="s">
        <v>78</v>
      </c>
      <c r="AV435" s="11" t="s">
        <v>78</v>
      </c>
      <c r="AW435" s="11" t="s">
        <v>31</v>
      </c>
      <c r="AX435" s="11" t="s">
        <v>74</v>
      </c>
      <c r="AY435" s="229" t="s">
        <v>118</v>
      </c>
    </row>
    <row r="436" s="1" customFormat="1" ht="16.5" customHeight="1">
      <c r="B436" s="36"/>
      <c r="C436" s="230" t="s">
        <v>680</v>
      </c>
      <c r="D436" s="230" t="s">
        <v>157</v>
      </c>
      <c r="E436" s="231" t="s">
        <v>681</v>
      </c>
      <c r="F436" s="232" t="s">
        <v>682</v>
      </c>
      <c r="G436" s="233" t="s">
        <v>197</v>
      </c>
      <c r="H436" s="234">
        <v>16.899999999999999</v>
      </c>
      <c r="I436" s="235"/>
      <c r="J436" s="236">
        <f>ROUND(I436*H436,2)</f>
        <v>0</v>
      </c>
      <c r="K436" s="232" t="s">
        <v>135</v>
      </c>
      <c r="L436" s="41"/>
      <c r="M436" s="237" t="s">
        <v>1</v>
      </c>
      <c r="N436" s="238" t="s">
        <v>40</v>
      </c>
      <c r="O436" s="77"/>
      <c r="P436" s="213">
        <f>O436*H436</f>
        <v>0</v>
      </c>
      <c r="Q436" s="213">
        <v>0.1295</v>
      </c>
      <c r="R436" s="213">
        <f>Q436*H436</f>
        <v>2.1885499999999998</v>
      </c>
      <c r="S436" s="213">
        <v>0</v>
      </c>
      <c r="T436" s="214">
        <f>S436*H436</f>
        <v>0</v>
      </c>
      <c r="AR436" s="15" t="s">
        <v>125</v>
      </c>
      <c r="AT436" s="15" t="s">
        <v>157</v>
      </c>
      <c r="AU436" s="15" t="s">
        <v>78</v>
      </c>
      <c r="AY436" s="15" t="s">
        <v>118</v>
      </c>
      <c r="BE436" s="215">
        <f>IF(N436="základní",J436,0)</f>
        <v>0</v>
      </c>
      <c r="BF436" s="215">
        <f>IF(N436="snížená",J436,0)</f>
        <v>0</v>
      </c>
      <c r="BG436" s="215">
        <f>IF(N436="zákl. přenesená",J436,0)</f>
        <v>0</v>
      </c>
      <c r="BH436" s="215">
        <f>IF(N436="sníž. přenesená",J436,0)</f>
        <v>0</v>
      </c>
      <c r="BI436" s="215">
        <f>IF(N436="nulová",J436,0)</f>
        <v>0</v>
      </c>
      <c r="BJ436" s="15" t="s">
        <v>74</v>
      </c>
      <c r="BK436" s="215">
        <f>ROUND(I436*H436,2)</f>
        <v>0</v>
      </c>
      <c r="BL436" s="15" t="s">
        <v>125</v>
      </c>
      <c r="BM436" s="15" t="s">
        <v>683</v>
      </c>
    </row>
    <row r="437" s="1" customFormat="1">
      <c r="B437" s="36"/>
      <c r="C437" s="37"/>
      <c r="D437" s="216" t="s">
        <v>127</v>
      </c>
      <c r="E437" s="37"/>
      <c r="F437" s="217" t="s">
        <v>684</v>
      </c>
      <c r="G437" s="37"/>
      <c r="H437" s="37"/>
      <c r="I437" s="129"/>
      <c r="J437" s="37"/>
      <c r="K437" s="37"/>
      <c r="L437" s="41"/>
      <c r="M437" s="218"/>
      <c r="N437" s="77"/>
      <c r="O437" s="77"/>
      <c r="P437" s="77"/>
      <c r="Q437" s="77"/>
      <c r="R437" s="77"/>
      <c r="S437" s="77"/>
      <c r="T437" s="78"/>
      <c r="AT437" s="15" t="s">
        <v>127</v>
      </c>
      <c r="AU437" s="15" t="s">
        <v>78</v>
      </c>
    </row>
    <row r="438" s="11" customFormat="1">
      <c r="B438" s="219"/>
      <c r="C438" s="220"/>
      <c r="D438" s="216" t="s">
        <v>137</v>
      </c>
      <c r="E438" s="221" t="s">
        <v>1</v>
      </c>
      <c r="F438" s="222" t="s">
        <v>685</v>
      </c>
      <c r="G438" s="220"/>
      <c r="H438" s="223">
        <v>16.899999999999999</v>
      </c>
      <c r="I438" s="224"/>
      <c r="J438" s="220"/>
      <c r="K438" s="220"/>
      <c r="L438" s="225"/>
      <c r="M438" s="226"/>
      <c r="N438" s="227"/>
      <c r="O438" s="227"/>
      <c r="P438" s="227"/>
      <c r="Q438" s="227"/>
      <c r="R438" s="227"/>
      <c r="S438" s="227"/>
      <c r="T438" s="228"/>
      <c r="AT438" s="229" t="s">
        <v>137</v>
      </c>
      <c r="AU438" s="229" t="s">
        <v>78</v>
      </c>
      <c r="AV438" s="11" t="s">
        <v>78</v>
      </c>
      <c r="AW438" s="11" t="s">
        <v>31</v>
      </c>
      <c r="AX438" s="11" t="s">
        <v>74</v>
      </c>
      <c r="AY438" s="229" t="s">
        <v>118</v>
      </c>
    </row>
    <row r="439" s="1" customFormat="1" ht="16.5" customHeight="1">
      <c r="B439" s="36"/>
      <c r="C439" s="203" t="s">
        <v>686</v>
      </c>
      <c r="D439" s="203" t="s">
        <v>120</v>
      </c>
      <c r="E439" s="204" t="s">
        <v>687</v>
      </c>
      <c r="F439" s="205" t="s">
        <v>688</v>
      </c>
      <c r="G439" s="206" t="s">
        <v>197</v>
      </c>
      <c r="H439" s="207">
        <v>17.407</v>
      </c>
      <c r="I439" s="208"/>
      <c r="J439" s="209">
        <f>ROUND(I439*H439,2)</f>
        <v>0</v>
      </c>
      <c r="K439" s="205" t="s">
        <v>135</v>
      </c>
      <c r="L439" s="210"/>
      <c r="M439" s="211" t="s">
        <v>1</v>
      </c>
      <c r="N439" s="212" t="s">
        <v>40</v>
      </c>
      <c r="O439" s="77"/>
      <c r="P439" s="213">
        <f>O439*H439</f>
        <v>0</v>
      </c>
      <c r="Q439" s="213">
        <v>0.033500000000000002</v>
      </c>
      <c r="R439" s="213">
        <f>Q439*H439</f>
        <v>0.5831345</v>
      </c>
      <c r="S439" s="213">
        <v>0</v>
      </c>
      <c r="T439" s="214">
        <f>S439*H439</f>
        <v>0</v>
      </c>
      <c r="AR439" s="15" t="s">
        <v>124</v>
      </c>
      <c r="AT439" s="15" t="s">
        <v>120</v>
      </c>
      <c r="AU439" s="15" t="s">
        <v>78</v>
      </c>
      <c r="AY439" s="15" t="s">
        <v>118</v>
      </c>
      <c r="BE439" s="215">
        <f>IF(N439="základní",J439,0)</f>
        <v>0</v>
      </c>
      <c r="BF439" s="215">
        <f>IF(N439="snížená",J439,0)</f>
        <v>0</v>
      </c>
      <c r="BG439" s="215">
        <f>IF(N439="zákl. přenesená",J439,0)</f>
        <v>0</v>
      </c>
      <c r="BH439" s="215">
        <f>IF(N439="sníž. přenesená",J439,0)</f>
        <v>0</v>
      </c>
      <c r="BI439" s="215">
        <f>IF(N439="nulová",J439,0)</f>
        <v>0</v>
      </c>
      <c r="BJ439" s="15" t="s">
        <v>74</v>
      </c>
      <c r="BK439" s="215">
        <f>ROUND(I439*H439,2)</f>
        <v>0</v>
      </c>
      <c r="BL439" s="15" t="s">
        <v>125</v>
      </c>
      <c r="BM439" s="15" t="s">
        <v>689</v>
      </c>
    </row>
    <row r="440" s="1" customFormat="1">
      <c r="B440" s="36"/>
      <c r="C440" s="37"/>
      <c r="D440" s="216" t="s">
        <v>127</v>
      </c>
      <c r="E440" s="37"/>
      <c r="F440" s="217" t="s">
        <v>688</v>
      </c>
      <c r="G440" s="37"/>
      <c r="H440" s="37"/>
      <c r="I440" s="129"/>
      <c r="J440" s="37"/>
      <c r="K440" s="37"/>
      <c r="L440" s="41"/>
      <c r="M440" s="218"/>
      <c r="N440" s="77"/>
      <c r="O440" s="77"/>
      <c r="P440" s="77"/>
      <c r="Q440" s="77"/>
      <c r="R440" s="77"/>
      <c r="S440" s="77"/>
      <c r="T440" s="78"/>
      <c r="AT440" s="15" t="s">
        <v>127</v>
      </c>
      <c r="AU440" s="15" t="s">
        <v>78</v>
      </c>
    </row>
    <row r="441" s="11" customFormat="1">
      <c r="B441" s="219"/>
      <c r="C441" s="220"/>
      <c r="D441" s="216" t="s">
        <v>137</v>
      </c>
      <c r="E441" s="221" t="s">
        <v>1</v>
      </c>
      <c r="F441" s="222" t="s">
        <v>690</v>
      </c>
      <c r="G441" s="220"/>
      <c r="H441" s="223">
        <v>17.407</v>
      </c>
      <c r="I441" s="224"/>
      <c r="J441" s="220"/>
      <c r="K441" s="220"/>
      <c r="L441" s="225"/>
      <c r="M441" s="226"/>
      <c r="N441" s="227"/>
      <c r="O441" s="227"/>
      <c r="P441" s="227"/>
      <c r="Q441" s="227"/>
      <c r="R441" s="227"/>
      <c r="S441" s="227"/>
      <c r="T441" s="228"/>
      <c r="AT441" s="229" t="s">
        <v>137</v>
      </c>
      <c r="AU441" s="229" t="s">
        <v>78</v>
      </c>
      <c r="AV441" s="11" t="s">
        <v>78</v>
      </c>
      <c r="AW441" s="11" t="s">
        <v>31</v>
      </c>
      <c r="AX441" s="11" t="s">
        <v>74</v>
      </c>
      <c r="AY441" s="229" t="s">
        <v>118</v>
      </c>
    </row>
    <row r="442" s="1" customFormat="1" ht="16.5" customHeight="1">
      <c r="B442" s="36"/>
      <c r="C442" s="230" t="s">
        <v>691</v>
      </c>
      <c r="D442" s="230" t="s">
        <v>157</v>
      </c>
      <c r="E442" s="231" t="s">
        <v>692</v>
      </c>
      <c r="F442" s="232" t="s">
        <v>693</v>
      </c>
      <c r="G442" s="233" t="s">
        <v>197</v>
      </c>
      <c r="H442" s="234">
        <v>20</v>
      </c>
      <c r="I442" s="235"/>
      <c r="J442" s="236">
        <f>ROUND(I442*H442,2)</f>
        <v>0</v>
      </c>
      <c r="K442" s="232" t="s">
        <v>694</v>
      </c>
      <c r="L442" s="41"/>
      <c r="M442" s="237" t="s">
        <v>1</v>
      </c>
      <c r="N442" s="238" t="s">
        <v>40</v>
      </c>
      <c r="O442" s="77"/>
      <c r="P442" s="213">
        <f>O442*H442</f>
        <v>0</v>
      </c>
      <c r="Q442" s="213">
        <v>0.16849</v>
      </c>
      <c r="R442" s="213">
        <f>Q442*H442</f>
        <v>3.3698000000000001</v>
      </c>
      <c r="S442" s="213">
        <v>0</v>
      </c>
      <c r="T442" s="214">
        <f>S442*H442</f>
        <v>0</v>
      </c>
      <c r="AR442" s="15" t="s">
        <v>125</v>
      </c>
      <c r="AT442" s="15" t="s">
        <v>157</v>
      </c>
      <c r="AU442" s="15" t="s">
        <v>78</v>
      </c>
      <c r="AY442" s="15" t="s">
        <v>118</v>
      </c>
      <c r="BE442" s="215">
        <f>IF(N442="základní",J442,0)</f>
        <v>0</v>
      </c>
      <c r="BF442" s="215">
        <f>IF(N442="snížená",J442,0)</f>
        <v>0</v>
      </c>
      <c r="BG442" s="215">
        <f>IF(N442="zákl. přenesená",J442,0)</f>
        <v>0</v>
      </c>
      <c r="BH442" s="215">
        <f>IF(N442="sníž. přenesená",J442,0)</f>
        <v>0</v>
      </c>
      <c r="BI442" s="215">
        <f>IF(N442="nulová",J442,0)</f>
        <v>0</v>
      </c>
      <c r="BJ442" s="15" t="s">
        <v>74</v>
      </c>
      <c r="BK442" s="215">
        <f>ROUND(I442*H442,2)</f>
        <v>0</v>
      </c>
      <c r="BL442" s="15" t="s">
        <v>125</v>
      </c>
      <c r="BM442" s="15" t="s">
        <v>695</v>
      </c>
    </row>
    <row r="443" s="1" customFormat="1">
      <c r="B443" s="36"/>
      <c r="C443" s="37"/>
      <c r="D443" s="216" t="s">
        <v>127</v>
      </c>
      <c r="E443" s="37"/>
      <c r="F443" s="217" t="s">
        <v>696</v>
      </c>
      <c r="G443" s="37"/>
      <c r="H443" s="37"/>
      <c r="I443" s="129"/>
      <c r="J443" s="37"/>
      <c r="K443" s="37"/>
      <c r="L443" s="41"/>
      <c r="M443" s="218"/>
      <c r="N443" s="77"/>
      <c r="O443" s="77"/>
      <c r="P443" s="77"/>
      <c r="Q443" s="77"/>
      <c r="R443" s="77"/>
      <c r="S443" s="77"/>
      <c r="T443" s="78"/>
      <c r="AT443" s="15" t="s">
        <v>127</v>
      </c>
      <c r="AU443" s="15" t="s">
        <v>78</v>
      </c>
    </row>
    <row r="444" s="1" customFormat="1" ht="16.5" customHeight="1">
      <c r="B444" s="36"/>
      <c r="C444" s="203" t="s">
        <v>697</v>
      </c>
      <c r="D444" s="203" t="s">
        <v>120</v>
      </c>
      <c r="E444" s="204" t="s">
        <v>698</v>
      </c>
      <c r="F444" s="205" t="s">
        <v>699</v>
      </c>
      <c r="G444" s="206" t="s">
        <v>197</v>
      </c>
      <c r="H444" s="207">
        <v>4</v>
      </c>
      <c r="I444" s="208"/>
      <c r="J444" s="209">
        <f>ROUND(I444*H444,2)</f>
        <v>0</v>
      </c>
      <c r="K444" s="205" t="s">
        <v>694</v>
      </c>
      <c r="L444" s="210"/>
      <c r="M444" s="211" t="s">
        <v>1</v>
      </c>
      <c r="N444" s="212" t="s">
        <v>40</v>
      </c>
      <c r="O444" s="77"/>
      <c r="P444" s="213">
        <f>O444*H444</f>
        <v>0</v>
      </c>
      <c r="Q444" s="213">
        <v>0.16200000000000001</v>
      </c>
      <c r="R444" s="213">
        <f>Q444*H444</f>
        <v>0.64800000000000002</v>
      </c>
      <c r="S444" s="213">
        <v>0</v>
      </c>
      <c r="T444" s="214">
        <f>S444*H444</f>
        <v>0</v>
      </c>
      <c r="AR444" s="15" t="s">
        <v>124</v>
      </c>
      <c r="AT444" s="15" t="s">
        <v>120</v>
      </c>
      <c r="AU444" s="15" t="s">
        <v>78</v>
      </c>
      <c r="AY444" s="15" t="s">
        <v>118</v>
      </c>
      <c r="BE444" s="215">
        <f>IF(N444="základní",J444,0)</f>
        <v>0</v>
      </c>
      <c r="BF444" s="215">
        <f>IF(N444="snížená",J444,0)</f>
        <v>0</v>
      </c>
      <c r="BG444" s="215">
        <f>IF(N444="zákl. přenesená",J444,0)</f>
        <v>0</v>
      </c>
      <c r="BH444" s="215">
        <f>IF(N444="sníž. přenesená",J444,0)</f>
        <v>0</v>
      </c>
      <c r="BI444" s="215">
        <f>IF(N444="nulová",J444,0)</f>
        <v>0</v>
      </c>
      <c r="BJ444" s="15" t="s">
        <v>74</v>
      </c>
      <c r="BK444" s="215">
        <f>ROUND(I444*H444,2)</f>
        <v>0</v>
      </c>
      <c r="BL444" s="15" t="s">
        <v>125</v>
      </c>
      <c r="BM444" s="15" t="s">
        <v>700</v>
      </c>
    </row>
    <row r="445" s="1" customFormat="1">
      <c r="B445" s="36"/>
      <c r="C445" s="37"/>
      <c r="D445" s="216" t="s">
        <v>127</v>
      </c>
      <c r="E445" s="37"/>
      <c r="F445" s="217" t="s">
        <v>701</v>
      </c>
      <c r="G445" s="37"/>
      <c r="H445" s="37"/>
      <c r="I445" s="129"/>
      <c r="J445" s="37"/>
      <c r="K445" s="37"/>
      <c r="L445" s="41"/>
      <c r="M445" s="218"/>
      <c r="N445" s="77"/>
      <c r="O445" s="77"/>
      <c r="P445" s="77"/>
      <c r="Q445" s="77"/>
      <c r="R445" s="77"/>
      <c r="S445" s="77"/>
      <c r="T445" s="78"/>
      <c r="AT445" s="15" t="s">
        <v>127</v>
      </c>
      <c r="AU445" s="15" t="s">
        <v>78</v>
      </c>
    </row>
    <row r="446" s="1" customFormat="1" ht="16.5" customHeight="1">
      <c r="B446" s="36"/>
      <c r="C446" s="203" t="s">
        <v>702</v>
      </c>
      <c r="D446" s="203" t="s">
        <v>120</v>
      </c>
      <c r="E446" s="204" t="s">
        <v>703</v>
      </c>
      <c r="F446" s="205" t="s">
        <v>704</v>
      </c>
      <c r="G446" s="206" t="s">
        <v>197</v>
      </c>
      <c r="H446" s="207">
        <v>8</v>
      </c>
      <c r="I446" s="208"/>
      <c r="J446" s="209">
        <f>ROUND(I446*H446,2)</f>
        <v>0</v>
      </c>
      <c r="K446" s="205" t="s">
        <v>694</v>
      </c>
      <c r="L446" s="210"/>
      <c r="M446" s="211" t="s">
        <v>1</v>
      </c>
      <c r="N446" s="212" t="s">
        <v>40</v>
      </c>
      <c r="O446" s="77"/>
      <c r="P446" s="213">
        <f>O446*H446</f>
        <v>0</v>
      </c>
      <c r="Q446" s="213">
        <v>0.14999999999999999</v>
      </c>
      <c r="R446" s="213">
        <f>Q446*H446</f>
        <v>1.2</v>
      </c>
      <c r="S446" s="213">
        <v>0</v>
      </c>
      <c r="T446" s="214">
        <f>S446*H446</f>
        <v>0</v>
      </c>
      <c r="AR446" s="15" t="s">
        <v>124</v>
      </c>
      <c r="AT446" s="15" t="s">
        <v>120</v>
      </c>
      <c r="AU446" s="15" t="s">
        <v>78</v>
      </c>
      <c r="AY446" s="15" t="s">
        <v>118</v>
      </c>
      <c r="BE446" s="215">
        <f>IF(N446="základní",J446,0)</f>
        <v>0</v>
      </c>
      <c r="BF446" s="215">
        <f>IF(N446="snížená",J446,0)</f>
        <v>0</v>
      </c>
      <c r="BG446" s="215">
        <f>IF(N446="zákl. přenesená",J446,0)</f>
        <v>0</v>
      </c>
      <c r="BH446" s="215">
        <f>IF(N446="sníž. přenesená",J446,0)</f>
        <v>0</v>
      </c>
      <c r="BI446" s="215">
        <f>IF(N446="nulová",J446,0)</f>
        <v>0</v>
      </c>
      <c r="BJ446" s="15" t="s">
        <v>74</v>
      </c>
      <c r="BK446" s="215">
        <f>ROUND(I446*H446,2)</f>
        <v>0</v>
      </c>
      <c r="BL446" s="15" t="s">
        <v>125</v>
      </c>
      <c r="BM446" s="15" t="s">
        <v>705</v>
      </c>
    </row>
    <row r="447" s="1" customFormat="1">
      <c r="B447" s="36"/>
      <c r="C447" s="37"/>
      <c r="D447" s="216" t="s">
        <v>127</v>
      </c>
      <c r="E447" s="37"/>
      <c r="F447" s="217" t="s">
        <v>706</v>
      </c>
      <c r="G447" s="37"/>
      <c r="H447" s="37"/>
      <c r="I447" s="129"/>
      <c r="J447" s="37"/>
      <c r="K447" s="37"/>
      <c r="L447" s="41"/>
      <c r="M447" s="218"/>
      <c r="N447" s="77"/>
      <c r="O447" s="77"/>
      <c r="P447" s="77"/>
      <c r="Q447" s="77"/>
      <c r="R447" s="77"/>
      <c r="S447" s="77"/>
      <c r="T447" s="78"/>
      <c r="AT447" s="15" t="s">
        <v>127</v>
      </c>
      <c r="AU447" s="15" t="s">
        <v>78</v>
      </c>
    </row>
    <row r="448" s="1" customFormat="1" ht="16.5" customHeight="1">
      <c r="B448" s="36"/>
      <c r="C448" s="203" t="s">
        <v>707</v>
      </c>
      <c r="D448" s="203" t="s">
        <v>120</v>
      </c>
      <c r="E448" s="204" t="s">
        <v>708</v>
      </c>
      <c r="F448" s="205" t="s">
        <v>709</v>
      </c>
      <c r="G448" s="206" t="s">
        <v>197</v>
      </c>
      <c r="H448" s="207">
        <v>8</v>
      </c>
      <c r="I448" s="208"/>
      <c r="J448" s="209">
        <f>ROUND(I448*H448,2)</f>
        <v>0</v>
      </c>
      <c r="K448" s="205" t="s">
        <v>694</v>
      </c>
      <c r="L448" s="210"/>
      <c r="M448" s="211" t="s">
        <v>1</v>
      </c>
      <c r="N448" s="212" t="s">
        <v>40</v>
      </c>
      <c r="O448" s="77"/>
      <c r="P448" s="213">
        <f>O448*H448</f>
        <v>0</v>
      </c>
      <c r="Q448" s="213">
        <v>0.10100000000000001</v>
      </c>
      <c r="R448" s="213">
        <f>Q448*H448</f>
        <v>0.80800000000000005</v>
      </c>
      <c r="S448" s="213">
        <v>0</v>
      </c>
      <c r="T448" s="214">
        <f>S448*H448</f>
        <v>0</v>
      </c>
      <c r="AR448" s="15" t="s">
        <v>124</v>
      </c>
      <c r="AT448" s="15" t="s">
        <v>120</v>
      </c>
      <c r="AU448" s="15" t="s">
        <v>78</v>
      </c>
      <c r="AY448" s="15" t="s">
        <v>118</v>
      </c>
      <c r="BE448" s="215">
        <f>IF(N448="základní",J448,0)</f>
        <v>0</v>
      </c>
      <c r="BF448" s="215">
        <f>IF(N448="snížená",J448,0)</f>
        <v>0</v>
      </c>
      <c r="BG448" s="215">
        <f>IF(N448="zákl. přenesená",J448,0)</f>
        <v>0</v>
      </c>
      <c r="BH448" s="215">
        <f>IF(N448="sníž. přenesená",J448,0)</f>
        <v>0</v>
      </c>
      <c r="BI448" s="215">
        <f>IF(N448="nulová",J448,0)</f>
        <v>0</v>
      </c>
      <c r="BJ448" s="15" t="s">
        <v>74</v>
      </c>
      <c r="BK448" s="215">
        <f>ROUND(I448*H448,2)</f>
        <v>0</v>
      </c>
      <c r="BL448" s="15" t="s">
        <v>125</v>
      </c>
      <c r="BM448" s="15" t="s">
        <v>710</v>
      </c>
    </row>
    <row r="449" s="1" customFormat="1">
      <c r="B449" s="36"/>
      <c r="C449" s="37"/>
      <c r="D449" s="216" t="s">
        <v>127</v>
      </c>
      <c r="E449" s="37"/>
      <c r="F449" s="217" t="s">
        <v>711</v>
      </c>
      <c r="G449" s="37"/>
      <c r="H449" s="37"/>
      <c r="I449" s="129"/>
      <c r="J449" s="37"/>
      <c r="K449" s="37"/>
      <c r="L449" s="41"/>
      <c r="M449" s="218"/>
      <c r="N449" s="77"/>
      <c r="O449" s="77"/>
      <c r="P449" s="77"/>
      <c r="Q449" s="77"/>
      <c r="R449" s="77"/>
      <c r="S449" s="77"/>
      <c r="T449" s="78"/>
      <c r="AT449" s="15" t="s">
        <v>127</v>
      </c>
      <c r="AU449" s="15" t="s">
        <v>78</v>
      </c>
    </row>
    <row r="450" s="11" customFormat="1">
      <c r="B450" s="219"/>
      <c r="C450" s="220"/>
      <c r="D450" s="216" t="s">
        <v>137</v>
      </c>
      <c r="E450" s="221" t="s">
        <v>1</v>
      </c>
      <c r="F450" s="222" t="s">
        <v>712</v>
      </c>
      <c r="G450" s="220"/>
      <c r="H450" s="223">
        <v>8</v>
      </c>
      <c r="I450" s="224"/>
      <c r="J450" s="220"/>
      <c r="K450" s="220"/>
      <c r="L450" s="225"/>
      <c r="M450" s="226"/>
      <c r="N450" s="227"/>
      <c r="O450" s="227"/>
      <c r="P450" s="227"/>
      <c r="Q450" s="227"/>
      <c r="R450" s="227"/>
      <c r="S450" s="227"/>
      <c r="T450" s="228"/>
      <c r="AT450" s="229" t="s">
        <v>137</v>
      </c>
      <c r="AU450" s="229" t="s">
        <v>78</v>
      </c>
      <c r="AV450" s="11" t="s">
        <v>78</v>
      </c>
      <c r="AW450" s="11" t="s">
        <v>31</v>
      </c>
      <c r="AX450" s="11" t="s">
        <v>74</v>
      </c>
      <c r="AY450" s="229" t="s">
        <v>118</v>
      </c>
    </row>
    <row r="451" s="1" customFormat="1" ht="16.5" customHeight="1">
      <c r="B451" s="36"/>
      <c r="C451" s="230" t="s">
        <v>713</v>
      </c>
      <c r="D451" s="230" t="s">
        <v>157</v>
      </c>
      <c r="E451" s="231" t="s">
        <v>714</v>
      </c>
      <c r="F451" s="232" t="s">
        <v>715</v>
      </c>
      <c r="G451" s="233" t="s">
        <v>147</v>
      </c>
      <c r="H451" s="234">
        <v>1.3999999999999999</v>
      </c>
      <c r="I451" s="235"/>
      <c r="J451" s="236">
        <f>ROUND(I451*H451,2)</f>
        <v>0</v>
      </c>
      <c r="K451" s="232" t="s">
        <v>135</v>
      </c>
      <c r="L451" s="41"/>
      <c r="M451" s="237" t="s">
        <v>1</v>
      </c>
      <c r="N451" s="238" t="s">
        <v>40</v>
      </c>
      <c r="O451" s="77"/>
      <c r="P451" s="213">
        <f>O451*H451</f>
        <v>0</v>
      </c>
      <c r="Q451" s="213">
        <v>2.2563399999999998</v>
      </c>
      <c r="R451" s="213">
        <f>Q451*H451</f>
        <v>3.1588759999999994</v>
      </c>
      <c r="S451" s="213">
        <v>0</v>
      </c>
      <c r="T451" s="214">
        <f>S451*H451</f>
        <v>0</v>
      </c>
      <c r="AR451" s="15" t="s">
        <v>125</v>
      </c>
      <c r="AT451" s="15" t="s">
        <v>157</v>
      </c>
      <c r="AU451" s="15" t="s">
        <v>78</v>
      </c>
      <c r="AY451" s="15" t="s">
        <v>118</v>
      </c>
      <c r="BE451" s="215">
        <f>IF(N451="základní",J451,0)</f>
        <v>0</v>
      </c>
      <c r="BF451" s="215">
        <f>IF(N451="snížená",J451,0)</f>
        <v>0</v>
      </c>
      <c r="BG451" s="215">
        <f>IF(N451="zákl. přenesená",J451,0)</f>
        <v>0</v>
      </c>
      <c r="BH451" s="215">
        <f>IF(N451="sníž. přenesená",J451,0)</f>
        <v>0</v>
      </c>
      <c r="BI451" s="215">
        <f>IF(N451="nulová",J451,0)</f>
        <v>0</v>
      </c>
      <c r="BJ451" s="15" t="s">
        <v>74</v>
      </c>
      <c r="BK451" s="215">
        <f>ROUND(I451*H451,2)</f>
        <v>0</v>
      </c>
      <c r="BL451" s="15" t="s">
        <v>125</v>
      </c>
      <c r="BM451" s="15" t="s">
        <v>716</v>
      </c>
    </row>
    <row r="452" s="1" customFormat="1">
      <c r="B452" s="36"/>
      <c r="C452" s="37"/>
      <c r="D452" s="216" t="s">
        <v>127</v>
      </c>
      <c r="E452" s="37"/>
      <c r="F452" s="217" t="s">
        <v>717</v>
      </c>
      <c r="G452" s="37"/>
      <c r="H452" s="37"/>
      <c r="I452" s="129"/>
      <c r="J452" s="37"/>
      <c r="K452" s="37"/>
      <c r="L452" s="41"/>
      <c r="M452" s="218"/>
      <c r="N452" s="77"/>
      <c r="O452" s="77"/>
      <c r="P452" s="77"/>
      <c r="Q452" s="77"/>
      <c r="R452" s="77"/>
      <c r="S452" s="77"/>
      <c r="T452" s="78"/>
      <c r="AT452" s="15" t="s">
        <v>127</v>
      </c>
      <c r="AU452" s="15" t="s">
        <v>78</v>
      </c>
    </row>
    <row r="453" s="11" customFormat="1">
      <c r="B453" s="219"/>
      <c r="C453" s="220"/>
      <c r="D453" s="216" t="s">
        <v>137</v>
      </c>
      <c r="E453" s="221" t="s">
        <v>1</v>
      </c>
      <c r="F453" s="222" t="s">
        <v>718</v>
      </c>
      <c r="G453" s="220"/>
      <c r="H453" s="223">
        <v>1.3999999999999999</v>
      </c>
      <c r="I453" s="224"/>
      <c r="J453" s="220"/>
      <c r="K453" s="220"/>
      <c r="L453" s="225"/>
      <c r="M453" s="226"/>
      <c r="N453" s="227"/>
      <c r="O453" s="227"/>
      <c r="P453" s="227"/>
      <c r="Q453" s="227"/>
      <c r="R453" s="227"/>
      <c r="S453" s="227"/>
      <c r="T453" s="228"/>
      <c r="AT453" s="229" t="s">
        <v>137</v>
      </c>
      <c r="AU453" s="229" t="s">
        <v>78</v>
      </c>
      <c r="AV453" s="11" t="s">
        <v>78</v>
      </c>
      <c r="AW453" s="11" t="s">
        <v>31</v>
      </c>
      <c r="AX453" s="11" t="s">
        <v>74</v>
      </c>
      <c r="AY453" s="229" t="s">
        <v>118</v>
      </c>
    </row>
    <row r="454" s="1" customFormat="1" ht="16.5" customHeight="1">
      <c r="B454" s="36"/>
      <c r="C454" s="230" t="s">
        <v>719</v>
      </c>
      <c r="D454" s="230" t="s">
        <v>157</v>
      </c>
      <c r="E454" s="231" t="s">
        <v>720</v>
      </c>
      <c r="F454" s="232" t="s">
        <v>721</v>
      </c>
      <c r="G454" s="233" t="s">
        <v>197</v>
      </c>
      <c r="H454" s="234">
        <v>24</v>
      </c>
      <c r="I454" s="235"/>
      <c r="J454" s="236">
        <f>ROUND(I454*H454,2)</f>
        <v>0</v>
      </c>
      <c r="K454" s="232" t="s">
        <v>135</v>
      </c>
      <c r="L454" s="41"/>
      <c r="M454" s="237" t="s">
        <v>1</v>
      </c>
      <c r="N454" s="238" t="s">
        <v>40</v>
      </c>
      <c r="O454" s="77"/>
      <c r="P454" s="213">
        <f>O454*H454</f>
        <v>0</v>
      </c>
      <c r="Q454" s="213">
        <v>0.0043</v>
      </c>
      <c r="R454" s="213">
        <f>Q454*H454</f>
        <v>0.1032</v>
      </c>
      <c r="S454" s="213">
        <v>0</v>
      </c>
      <c r="T454" s="214">
        <f>S454*H454</f>
        <v>0</v>
      </c>
      <c r="AR454" s="15" t="s">
        <v>125</v>
      </c>
      <c r="AT454" s="15" t="s">
        <v>157</v>
      </c>
      <c r="AU454" s="15" t="s">
        <v>78</v>
      </c>
      <c r="AY454" s="15" t="s">
        <v>118</v>
      </c>
      <c r="BE454" s="215">
        <f>IF(N454="základní",J454,0)</f>
        <v>0</v>
      </c>
      <c r="BF454" s="215">
        <f>IF(N454="snížená",J454,0)</f>
        <v>0</v>
      </c>
      <c r="BG454" s="215">
        <f>IF(N454="zákl. přenesená",J454,0)</f>
        <v>0</v>
      </c>
      <c r="BH454" s="215">
        <f>IF(N454="sníž. přenesená",J454,0)</f>
        <v>0</v>
      </c>
      <c r="BI454" s="215">
        <f>IF(N454="nulová",J454,0)</f>
        <v>0</v>
      </c>
      <c r="BJ454" s="15" t="s">
        <v>74</v>
      </c>
      <c r="BK454" s="215">
        <f>ROUND(I454*H454,2)</f>
        <v>0</v>
      </c>
      <c r="BL454" s="15" t="s">
        <v>125</v>
      </c>
      <c r="BM454" s="15" t="s">
        <v>722</v>
      </c>
    </row>
    <row r="455" s="1" customFormat="1">
      <c r="B455" s="36"/>
      <c r="C455" s="37"/>
      <c r="D455" s="216" t="s">
        <v>127</v>
      </c>
      <c r="E455" s="37"/>
      <c r="F455" s="217" t="s">
        <v>723</v>
      </c>
      <c r="G455" s="37"/>
      <c r="H455" s="37"/>
      <c r="I455" s="129"/>
      <c r="J455" s="37"/>
      <c r="K455" s="37"/>
      <c r="L455" s="41"/>
      <c r="M455" s="218"/>
      <c r="N455" s="77"/>
      <c r="O455" s="77"/>
      <c r="P455" s="77"/>
      <c r="Q455" s="77"/>
      <c r="R455" s="77"/>
      <c r="S455" s="77"/>
      <c r="T455" s="78"/>
      <c r="AT455" s="15" t="s">
        <v>127</v>
      </c>
      <c r="AU455" s="15" t="s">
        <v>78</v>
      </c>
    </row>
    <row r="456" s="11" customFormat="1">
      <c r="B456" s="219"/>
      <c r="C456" s="220"/>
      <c r="D456" s="216" t="s">
        <v>137</v>
      </c>
      <c r="E456" s="221" t="s">
        <v>1</v>
      </c>
      <c r="F456" s="222" t="s">
        <v>724</v>
      </c>
      <c r="G456" s="220"/>
      <c r="H456" s="223">
        <v>24</v>
      </c>
      <c r="I456" s="224"/>
      <c r="J456" s="220"/>
      <c r="K456" s="220"/>
      <c r="L456" s="225"/>
      <c r="M456" s="226"/>
      <c r="N456" s="227"/>
      <c r="O456" s="227"/>
      <c r="P456" s="227"/>
      <c r="Q456" s="227"/>
      <c r="R456" s="227"/>
      <c r="S456" s="227"/>
      <c r="T456" s="228"/>
      <c r="AT456" s="229" t="s">
        <v>137</v>
      </c>
      <c r="AU456" s="229" t="s">
        <v>78</v>
      </c>
      <c r="AV456" s="11" t="s">
        <v>78</v>
      </c>
      <c r="AW456" s="11" t="s">
        <v>31</v>
      </c>
      <c r="AX456" s="11" t="s">
        <v>74</v>
      </c>
      <c r="AY456" s="229" t="s">
        <v>118</v>
      </c>
    </row>
    <row r="457" s="1" customFormat="1" ht="16.5" customHeight="1">
      <c r="B457" s="36"/>
      <c r="C457" s="230" t="s">
        <v>725</v>
      </c>
      <c r="D457" s="230" t="s">
        <v>157</v>
      </c>
      <c r="E457" s="231" t="s">
        <v>726</v>
      </c>
      <c r="F457" s="232" t="s">
        <v>727</v>
      </c>
      <c r="G457" s="233" t="s">
        <v>197</v>
      </c>
      <c r="H457" s="234">
        <v>212.90000000000001</v>
      </c>
      <c r="I457" s="235"/>
      <c r="J457" s="236">
        <f>ROUND(I457*H457,2)</f>
        <v>0</v>
      </c>
      <c r="K457" s="232" t="s">
        <v>135</v>
      </c>
      <c r="L457" s="41"/>
      <c r="M457" s="237" t="s">
        <v>1</v>
      </c>
      <c r="N457" s="238" t="s">
        <v>40</v>
      </c>
      <c r="O457" s="77"/>
      <c r="P457" s="213">
        <f>O457*H457</f>
        <v>0</v>
      </c>
      <c r="Q457" s="213">
        <v>0</v>
      </c>
      <c r="R457" s="213">
        <f>Q457*H457</f>
        <v>0</v>
      </c>
      <c r="S457" s="213">
        <v>0</v>
      </c>
      <c r="T457" s="214">
        <f>S457*H457</f>
        <v>0</v>
      </c>
      <c r="AR457" s="15" t="s">
        <v>125</v>
      </c>
      <c r="AT457" s="15" t="s">
        <v>157</v>
      </c>
      <c r="AU457" s="15" t="s">
        <v>78</v>
      </c>
      <c r="AY457" s="15" t="s">
        <v>118</v>
      </c>
      <c r="BE457" s="215">
        <f>IF(N457="základní",J457,0)</f>
        <v>0</v>
      </c>
      <c r="BF457" s="215">
        <f>IF(N457="snížená",J457,0)</f>
        <v>0</v>
      </c>
      <c r="BG457" s="215">
        <f>IF(N457="zákl. přenesená",J457,0)</f>
        <v>0</v>
      </c>
      <c r="BH457" s="215">
        <f>IF(N457="sníž. přenesená",J457,0)</f>
        <v>0</v>
      </c>
      <c r="BI457" s="215">
        <f>IF(N457="nulová",J457,0)</f>
        <v>0</v>
      </c>
      <c r="BJ457" s="15" t="s">
        <v>74</v>
      </c>
      <c r="BK457" s="215">
        <f>ROUND(I457*H457,2)</f>
        <v>0</v>
      </c>
      <c r="BL457" s="15" t="s">
        <v>125</v>
      </c>
      <c r="BM457" s="15" t="s">
        <v>728</v>
      </c>
    </row>
    <row r="458" s="1" customFormat="1">
      <c r="B458" s="36"/>
      <c r="C458" s="37"/>
      <c r="D458" s="216" t="s">
        <v>127</v>
      </c>
      <c r="E458" s="37"/>
      <c r="F458" s="217" t="s">
        <v>729</v>
      </c>
      <c r="G458" s="37"/>
      <c r="H458" s="37"/>
      <c r="I458" s="129"/>
      <c r="J458" s="37"/>
      <c r="K458" s="37"/>
      <c r="L458" s="41"/>
      <c r="M458" s="218"/>
      <c r="N458" s="77"/>
      <c r="O458" s="77"/>
      <c r="P458" s="77"/>
      <c r="Q458" s="77"/>
      <c r="R458" s="77"/>
      <c r="S458" s="77"/>
      <c r="T458" s="78"/>
      <c r="AT458" s="15" t="s">
        <v>127</v>
      </c>
      <c r="AU458" s="15" t="s">
        <v>78</v>
      </c>
    </row>
    <row r="459" s="11" customFormat="1">
      <c r="B459" s="219"/>
      <c r="C459" s="220"/>
      <c r="D459" s="216" t="s">
        <v>137</v>
      </c>
      <c r="E459" s="221" t="s">
        <v>1</v>
      </c>
      <c r="F459" s="222" t="s">
        <v>730</v>
      </c>
      <c r="G459" s="220"/>
      <c r="H459" s="223">
        <v>212.90000000000001</v>
      </c>
      <c r="I459" s="224"/>
      <c r="J459" s="220"/>
      <c r="K459" s="220"/>
      <c r="L459" s="225"/>
      <c r="M459" s="226"/>
      <c r="N459" s="227"/>
      <c r="O459" s="227"/>
      <c r="P459" s="227"/>
      <c r="Q459" s="227"/>
      <c r="R459" s="227"/>
      <c r="S459" s="227"/>
      <c r="T459" s="228"/>
      <c r="AT459" s="229" t="s">
        <v>137</v>
      </c>
      <c r="AU459" s="229" t="s">
        <v>78</v>
      </c>
      <c r="AV459" s="11" t="s">
        <v>78</v>
      </c>
      <c r="AW459" s="11" t="s">
        <v>31</v>
      </c>
      <c r="AX459" s="11" t="s">
        <v>74</v>
      </c>
      <c r="AY459" s="229" t="s">
        <v>118</v>
      </c>
    </row>
    <row r="460" s="1" customFormat="1" ht="16.5" customHeight="1">
      <c r="B460" s="36"/>
      <c r="C460" s="230" t="s">
        <v>731</v>
      </c>
      <c r="D460" s="230" t="s">
        <v>157</v>
      </c>
      <c r="E460" s="231" t="s">
        <v>732</v>
      </c>
      <c r="F460" s="232" t="s">
        <v>733</v>
      </c>
      <c r="G460" s="233" t="s">
        <v>197</v>
      </c>
      <c r="H460" s="234">
        <v>212.90000000000001</v>
      </c>
      <c r="I460" s="235"/>
      <c r="J460" s="236">
        <f>ROUND(I460*H460,2)</f>
        <v>0</v>
      </c>
      <c r="K460" s="232" t="s">
        <v>135</v>
      </c>
      <c r="L460" s="41"/>
      <c r="M460" s="237" t="s">
        <v>1</v>
      </c>
      <c r="N460" s="238" t="s">
        <v>40</v>
      </c>
      <c r="O460" s="77"/>
      <c r="P460" s="213">
        <f>O460*H460</f>
        <v>0</v>
      </c>
      <c r="Q460" s="213">
        <v>0</v>
      </c>
      <c r="R460" s="213">
        <f>Q460*H460</f>
        <v>0</v>
      </c>
      <c r="S460" s="213">
        <v>0</v>
      </c>
      <c r="T460" s="214">
        <f>S460*H460</f>
        <v>0</v>
      </c>
      <c r="AR460" s="15" t="s">
        <v>125</v>
      </c>
      <c r="AT460" s="15" t="s">
        <v>157</v>
      </c>
      <c r="AU460" s="15" t="s">
        <v>78</v>
      </c>
      <c r="AY460" s="15" t="s">
        <v>118</v>
      </c>
      <c r="BE460" s="215">
        <f>IF(N460="základní",J460,0)</f>
        <v>0</v>
      </c>
      <c r="BF460" s="215">
        <f>IF(N460="snížená",J460,0)</f>
        <v>0</v>
      </c>
      <c r="BG460" s="215">
        <f>IF(N460="zákl. přenesená",J460,0)</f>
        <v>0</v>
      </c>
      <c r="BH460" s="215">
        <f>IF(N460="sníž. přenesená",J460,0)</f>
        <v>0</v>
      </c>
      <c r="BI460" s="215">
        <f>IF(N460="nulová",J460,0)</f>
        <v>0</v>
      </c>
      <c r="BJ460" s="15" t="s">
        <v>74</v>
      </c>
      <c r="BK460" s="215">
        <f>ROUND(I460*H460,2)</f>
        <v>0</v>
      </c>
      <c r="BL460" s="15" t="s">
        <v>125</v>
      </c>
      <c r="BM460" s="15" t="s">
        <v>734</v>
      </c>
    </row>
    <row r="461" s="1" customFormat="1">
      <c r="B461" s="36"/>
      <c r="C461" s="37"/>
      <c r="D461" s="216" t="s">
        <v>127</v>
      </c>
      <c r="E461" s="37"/>
      <c r="F461" s="217" t="s">
        <v>735</v>
      </c>
      <c r="G461" s="37"/>
      <c r="H461" s="37"/>
      <c r="I461" s="129"/>
      <c r="J461" s="37"/>
      <c r="K461" s="37"/>
      <c r="L461" s="41"/>
      <c r="M461" s="218"/>
      <c r="N461" s="77"/>
      <c r="O461" s="77"/>
      <c r="P461" s="77"/>
      <c r="Q461" s="77"/>
      <c r="R461" s="77"/>
      <c r="S461" s="77"/>
      <c r="T461" s="78"/>
      <c r="AT461" s="15" t="s">
        <v>127</v>
      </c>
      <c r="AU461" s="15" t="s">
        <v>78</v>
      </c>
    </row>
    <row r="462" s="11" customFormat="1">
      <c r="B462" s="219"/>
      <c r="C462" s="220"/>
      <c r="D462" s="216" t="s">
        <v>137</v>
      </c>
      <c r="E462" s="221" t="s">
        <v>1</v>
      </c>
      <c r="F462" s="222" t="s">
        <v>736</v>
      </c>
      <c r="G462" s="220"/>
      <c r="H462" s="223">
        <v>60.299999999999997</v>
      </c>
      <c r="I462" s="224"/>
      <c r="J462" s="220"/>
      <c r="K462" s="220"/>
      <c r="L462" s="225"/>
      <c r="M462" s="226"/>
      <c r="N462" s="227"/>
      <c r="O462" s="227"/>
      <c r="P462" s="227"/>
      <c r="Q462" s="227"/>
      <c r="R462" s="227"/>
      <c r="S462" s="227"/>
      <c r="T462" s="228"/>
      <c r="AT462" s="229" t="s">
        <v>137</v>
      </c>
      <c r="AU462" s="229" t="s">
        <v>78</v>
      </c>
      <c r="AV462" s="11" t="s">
        <v>78</v>
      </c>
      <c r="AW462" s="11" t="s">
        <v>31</v>
      </c>
      <c r="AX462" s="11" t="s">
        <v>69</v>
      </c>
      <c r="AY462" s="229" t="s">
        <v>118</v>
      </c>
    </row>
    <row r="463" s="11" customFormat="1">
      <c r="B463" s="219"/>
      <c r="C463" s="220"/>
      <c r="D463" s="216" t="s">
        <v>137</v>
      </c>
      <c r="E463" s="221" t="s">
        <v>1</v>
      </c>
      <c r="F463" s="222" t="s">
        <v>737</v>
      </c>
      <c r="G463" s="220"/>
      <c r="H463" s="223">
        <v>42.399999999999999</v>
      </c>
      <c r="I463" s="224"/>
      <c r="J463" s="220"/>
      <c r="K463" s="220"/>
      <c r="L463" s="225"/>
      <c r="M463" s="226"/>
      <c r="N463" s="227"/>
      <c r="O463" s="227"/>
      <c r="P463" s="227"/>
      <c r="Q463" s="227"/>
      <c r="R463" s="227"/>
      <c r="S463" s="227"/>
      <c r="T463" s="228"/>
      <c r="AT463" s="229" t="s">
        <v>137</v>
      </c>
      <c r="AU463" s="229" t="s">
        <v>78</v>
      </c>
      <c r="AV463" s="11" t="s">
        <v>78</v>
      </c>
      <c r="AW463" s="11" t="s">
        <v>31</v>
      </c>
      <c r="AX463" s="11" t="s">
        <v>69</v>
      </c>
      <c r="AY463" s="229" t="s">
        <v>118</v>
      </c>
    </row>
    <row r="464" s="11" customFormat="1">
      <c r="B464" s="219"/>
      <c r="C464" s="220"/>
      <c r="D464" s="216" t="s">
        <v>137</v>
      </c>
      <c r="E464" s="221" t="s">
        <v>1</v>
      </c>
      <c r="F464" s="222" t="s">
        <v>738</v>
      </c>
      <c r="G464" s="220"/>
      <c r="H464" s="223">
        <v>79.900000000000006</v>
      </c>
      <c r="I464" s="224"/>
      <c r="J464" s="220"/>
      <c r="K464" s="220"/>
      <c r="L464" s="225"/>
      <c r="M464" s="226"/>
      <c r="N464" s="227"/>
      <c r="O464" s="227"/>
      <c r="P464" s="227"/>
      <c r="Q464" s="227"/>
      <c r="R464" s="227"/>
      <c r="S464" s="227"/>
      <c r="T464" s="228"/>
      <c r="AT464" s="229" t="s">
        <v>137</v>
      </c>
      <c r="AU464" s="229" t="s">
        <v>78</v>
      </c>
      <c r="AV464" s="11" t="s">
        <v>78</v>
      </c>
      <c r="AW464" s="11" t="s">
        <v>31</v>
      </c>
      <c r="AX464" s="11" t="s">
        <v>69</v>
      </c>
      <c r="AY464" s="229" t="s">
        <v>118</v>
      </c>
    </row>
    <row r="465" s="11" customFormat="1">
      <c r="B465" s="219"/>
      <c r="C465" s="220"/>
      <c r="D465" s="216" t="s">
        <v>137</v>
      </c>
      <c r="E465" s="221" t="s">
        <v>1</v>
      </c>
      <c r="F465" s="222" t="s">
        <v>739</v>
      </c>
      <c r="G465" s="220"/>
      <c r="H465" s="223">
        <v>30.300000000000001</v>
      </c>
      <c r="I465" s="224"/>
      <c r="J465" s="220"/>
      <c r="K465" s="220"/>
      <c r="L465" s="225"/>
      <c r="M465" s="226"/>
      <c r="N465" s="227"/>
      <c r="O465" s="227"/>
      <c r="P465" s="227"/>
      <c r="Q465" s="227"/>
      <c r="R465" s="227"/>
      <c r="S465" s="227"/>
      <c r="T465" s="228"/>
      <c r="AT465" s="229" t="s">
        <v>137</v>
      </c>
      <c r="AU465" s="229" t="s">
        <v>78</v>
      </c>
      <c r="AV465" s="11" t="s">
        <v>78</v>
      </c>
      <c r="AW465" s="11" t="s">
        <v>31</v>
      </c>
      <c r="AX465" s="11" t="s">
        <v>69</v>
      </c>
      <c r="AY465" s="229" t="s">
        <v>118</v>
      </c>
    </row>
    <row r="466" s="12" customFormat="1">
      <c r="B466" s="239"/>
      <c r="C466" s="240"/>
      <c r="D466" s="216" t="s">
        <v>137</v>
      </c>
      <c r="E466" s="241" t="s">
        <v>1</v>
      </c>
      <c r="F466" s="242" t="s">
        <v>174</v>
      </c>
      <c r="G466" s="240"/>
      <c r="H466" s="243">
        <v>212.90000000000001</v>
      </c>
      <c r="I466" s="244"/>
      <c r="J466" s="240"/>
      <c r="K466" s="240"/>
      <c r="L466" s="245"/>
      <c r="M466" s="246"/>
      <c r="N466" s="247"/>
      <c r="O466" s="247"/>
      <c r="P466" s="247"/>
      <c r="Q466" s="247"/>
      <c r="R466" s="247"/>
      <c r="S466" s="247"/>
      <c r="T466" s="248"/>
      <c r="AT466" s="249" t="s">
        <v>137</v>
      </c>
      <c r="AU466" s="249" t="s">
        <v>78</v>
      </c>
      <c r="AV466" s="12" t="s">
        <v>125</v>
      </c>
      <c r="AW466" s="12" t="s">
        <v>31</v>
      </c>
      <c r="AX466" s="12" t="s">
        <v>74</v>
      </c>
      <c r="AY466" s="249" t="s">
        <v>118</v>
      </c>
    </row>
    <row r="467" s="1" customFormat="1" ht="16.5" customHeight="1">
      <c r="B467" s="36"/>
      <c r="C467" s="230" t="s">
        <v>740</v>
      </c>
      <c r="D467" s="230" t="s">
        <v>157</v>
      </c>
      <c r="E467" s="231" t="s">
        <v>741</v>
      </c>
      <c r="F467" s="232" t="s">
        <v>742</v>
      </c>
      <c r="G467" s="233" t="s">
        <v>123</v>
      </c>
      <c r="H467" s="234">
        <v>3</v>
      </c>
      <c r="I467" s="235"/>
      <c r="J467" s="236">
        <f>ROUND(I467*H467,2)</f>
        <v>0</v>
      </c>
      <c r="K467" s="232" t="s">
        <v>135</v>
      </c>
      <c r="L467" s="41"/>
      <c r="M467" s="237" t="s">
        <v>1</v>
      </c>
      <c r="N467" s="238" t="s">
        <v>40</v>
      </c>
      <c r="O467" s="77"/>
      <c r="P467" s="213">
        <f>O467*H467</f>
        <v>0</v>
      </c>
      <c r="Q467" s="213">
        <v>0</v>
      </c>
      <c r="R467" s="213">
        <f>Q467*H467</f>
        <v>0</v>
      </c>
      <c r="S467" s="213">
        <v>0.082000000000000003</v>
      </c>
      <c r="T467" s="214">
        <f>S467*H467</f>
        <v>0.246</v>
      </c>
      <c r="AR467" s="15" t="s">
        <v>125</v>
      </c>
      <c r="AT467" s="15" t="s">
        <v>157</v>
      </c>
      <c r="AU467" s="15" t="s">
        <v>78</v>
      </c>
      <c r="AY467" s="15" t="s">
        <v>118</v>
      </c>
      <c r="BE467" s="215">
        <f>IF(N467="základní",J467,0)</f>
        <v>0</v>
      </c>
      <c r="BF467" s="215">
        <f>IF(N467="snížená",J467,0)</f>
        <v>0</v>
      </c>
      <c r="BG467" s="215">
        <f>IF(N467="zákl. přenesená",J467,0)</f>
        <v>0</v>
      </c>
      <c r="BH467" s="215">
        <f>IF(N467="sníž. přenesená",J467,0)</f>
        <v>0</v>
      </c>
      <c r="BI467" s="215">
        <f>IF(N467="nulová",J467,0)</f>
        <v>0</v>
      </c>
      <c r="BJ467" s="15" t="s">
        <v>74</v>
      </c>
      <c r="BK467" s="215">
        <f>ROUND(I467*H467,2)</f>
        <v>0</v>
      </c>
      <c r="BL467" s="15" t="s">
        <v>125</v>
      </c>
      <c r="BM467" s="15" t="s">
        <v>743</v>
      </c>
    </row>
    <row r="468" s="1" customFormat="1">
      <c r="B468" s="36"/>
      <c r="C468" s="37"/>
      <c r="D468" s="216" t="s">
        <v>127</v>
      </c>
      <c r="E468" s="37"/>
      <c r="F468" s="217" t="s">
        <v>744</v>
      </c>
      <c r="G468" s="37"/>
      <c r="H468" s="37"/>
      <c r="I468" s="129"/>
      <c r="J468" s="37"/>
      <c r="K468" s="37"/>
      <c r="L468" s="41"/>
      <c r="M468" s="218"/>
      <c r="N468" s="77"/>
      <c r="O468" s="77"/>
      <c r="P468" s="77"/>
      <c r="Q468" s="77"/>
      <c r="R468" s="77"/>
      <c r="S468" s="77"/>
      <c r="T468" s="78"/>
      <c r="AT468" s="15" t="s">
        <v>127</v>
      </c>
      <c r="AU468" s="15" t="s">
        <v>78</v>
      </c>
    </row>
    <row r="469" s="1" customFormat="1" ht="16.5" customHeight="1">
      <c r="B469" s="36"/>
      <c r="C469" s="230" t="s">
        <v>745</v>
      </c>
      <c r="D469" s="230" t="s">
        <v>157</v>
      </c>
      <c r="E469" s="231" t="s">
        <v>746</v>
      </c>
      <c r="F469" s="232" t="s">
        <v>747</v>
      </c>
      <c r="G469" s="233" t="s">
        <v>748</v>
      </c>
      <c r="H469" s="234">
        <v>2</v>
      </c>
      <c r="I469" s="235"/>
      <c r="J469" s="236">
        <f>ROUND(I469*H469,2)</f>
        <v>0</v>
      </c>
      <c r="K469" s="232" t="s">
        <v>1</v>
      </c>
      <c r="L469" s="41"/>
      <c r="M469" s="237" t="s">
        <v>1</v>
      </c>
      <c r="N469" s="238" t="s">
        <v>40</v>
      </c>
      <c r="O469" s="77"/>
      <c r="P469" s="213">
        <f>O469*H469</f>
        <v>0</v>
      </c>
      <c r="Q469" s="213">
        <v>0</v>
      </c>
      <c r="R469" s="213">
        <f>Q469*H469</f>
        <v>0</v>
      </c>
      <c r="S469" s="213">
        <v>0</v>
      </c>
      <c r="T469" s="214">
        <f>S469*H469</f>
        <v>0</v>
      </c>
      <c r="AR469" s="15" t="s">
        <v>125</v>
      </c>
      <c r="AT469" s="15" t="s">
        <v>157</v>
      </c>
      <c r="AU469" s="15" t="s">
        <v>78</v>
      </c>
      <c r="AY469" s="15" t="s">
        <v>118</v>
      </c>
      <c r="BE469" s="215">
        <f>IF(N469="základní",J469,0)</f>
        <v>0</v>
      </c>
      <c r="BF469" s="215">
        <f>IF(N469="snížená",J469,0)</f>
        <v>0</v>
      </c>
      <c r="BG469" s="215">
        <f>IF(N469="zákl. přenesená",J469,0)</f>
        <v>0</v>
      </c>
      <c r="BH469" s="215">
        <f>IF(N469="sníž. přenesená",J469,0)</f>
        <v>0</v>
      </c>
      <c r="BI469" s="215">
        <f>IF(N469="nulová",J469,0)</f>
        <v>0</v>
      </c>
      <c r="BJ469" s="15" t="s">
        <v>74</v>
      </c>
      <c r="BK469" s="215">
        <f>ROUND(I469*H469,2)</f>
        <v>0</v>
      </c>
      <c r="BL469" s="15" t="s">
        <v>125</v>
      </c>
      <c r="BM469" s="15" t="s">
        <v>749</v>
      </c>
    </row>
    <row r="470" s="1" customFormat="1">
      <c r="B470" s="36"/>
      <c r="C470" s="37"/>
      <c r="D470" s="216" t="s">
        <v>127</v>
      </c>
      <c r="E470" s="37"/>
      <c r="F470" s="217" t="s">
        <v>747</v>
      </c>
      <c r="G470" s="37"/>
      <c r="H470" s="37"/>
      <c r="I470" s="129"/>
      <c r="J470" s="37"/>
      <c r="K470" s="37"/>
      <c r="L470" s="41"/>
      <c r="M470" s="218"/>
      <c r="N470" s="77"/>
      <c r="O470" s="77"/>
      <c r="P470" s="77"/>
      <c r="Q470" s="77"/>
      <c r="R470" s="77"/>
      <c r="S470" s="77"/>
      <c r="T470" s="78"/>
      <c r="AT470" s="15" t="s">
        <v>127</v>
      </c>
      <c r="AU470" s="15" t="s">
        <v>78</v>
      </c>
    </row>
    <row r="471" s="1" customFormat="1" ht="16.5" customHeight="1">
      <c r="B471" s="36"/>
      <c r="C471" s="230" t="s">
        <v>750</v>
      </c>
      <c r="D471" s="230" t="s">
        <v>157</v>
      </c>
      <c r="E471" s="231" t="s">
        <v>751</v>
      </c>
      <c r="F471" s="232" t="s">
        <v>752</v>
      </c>
      <c r="G471" s="233" t="s">
        <v>529</v>
      </c>
      <c r="H471" s="234">
        <v>2</v>
      </c>
      <c r="I471" s="235"/>
      <c r="J471" s="236">
        <f>ROUND(I471*H471,2)</f>
        <v>0</v>
      </c>
      <c r="K471" s="232" t="s">
        <v>1</v>
      </c>
      <c r="L471" s="41"/>
      <c r="M471" s="237" t="s">
        <v>1</v>
      </c>
      <c r="N471" s="238" t="s">
        <v>40</v>
      </c>
      <c r="O471" s="77"/>
      <c r="P471" s="213">
        <f>O471*H471</f>
        <v>0</v>
      </c>
      <c r="Q471" s="213">
        <v>0</v>
      </c>
      <c r="R471" s="213">
        <f>Q471*H471</f>
        <v>0</v>
      </c>
      <c r="S471" s="213">
        <v>0</v>
      </c>
      <c r="T471" s="214">
        <f>S471*H471</f>
        <v>0</v>
      </c>
      <c r="AR471" s="15" t="s">
        <v>125</v>
      </c>
      <c r="AT471" s="15" t="s">
        <v>157</v>
      </c>
      <c r="AU471" s="15" t="s">
        <v>78</v>
      </c>
      <c r="AY471" s="15" t="s">
        <v>118</v>
      </c>
      <c r="BE471" s="215">
        <f>IF(N471="základní",J471,0)</f>
        <v>0</v>
      </c>
      <c r="BF471" s="215">
        <f>IF(N471="snížená",J471,0)</f>
        <v>0</v>
      </c>
      <c r="BG471" s="215">
        <f>IF(N471="zákl. přenesená",J471,0)</f>
        <v>0</v>
      </c>
      <c r="BH471" s="215">
        <f>IF(N471="sníž. přenesená",J471,0)</f>
        <v>0</v>
      </c>
      <c r="BI471" s="215">
        <f>IF(N471="nulová",J471,0)</f>
        <v>0</v>
      </c>
      <c r="BJ471" s="15" t="s">
        <v>74</v>
      </c>
      <c r="BK471" s="215">
        <f>ROUND(I471*H471,2)</f>
        <v>0</v>
      </c>
      <c r="BL471" s="15" t="s">
        <v>125</v>
      </c>
      <c r="BM471" s="15" t="s">
        <v>753</v>
      </c>
    </row>
    <row r="472" s="1" customFormat="1">
      <c r="B472" s="36"/>
      <c r="C472" s="37"/>
      <c r="D472" s="216" t="s">
        <v>127</v>
      </c>
      <c r="E472" s="37"/>
      <c r="F472" s="217" t="s">
        <v>752</v>
      </c>
      <c r="G472" s="37"/>
      <c r="H472" s="37"/>
      <c r="I472" s="129"/>
      <c r="J472" s="37"/>
      <c r="K472" s="37"/>
      <c r="L472" s="41"/>
      <c r="M472" s="218"/>
      <c r="N472" s="77"/>
      <c r="O472" s="77"/>
      <c r="P472" s="77"/>
      <c r="Q472" s="77"/>
      <c r="R472" s="77"/>
      <c r="S472" s="77"/>
      <c r="T472" s="78"/>
      <c r="AT472" s="15" t="s">
        <v>127</v>
      </c>
      <c r="AU472" s="15" t="s">
        <v>78</v>
      </c>
    </row>
    <row r="473" s="1" customFormat="1" ht="16.5" customHeight="1">
      <c r="B473" s="36"/>
      <c r="C473" s="230" t="s">
        <v>754</v>
      </c>
      <c r="D473" s="230" t="s">
        <v>157</v>
      </c>
      <c r="E473" s="231" t="s">
        <v>755</v>
      </c>
      <c r="F473" s="232" t="s">
        <v>756</v>
      </c>
      <c r="G473" s="233" t="s">
        <v>123</v>
      </c>
      <c r="H473" s="234">
        <v>7</v>
      </c>
      <c r="I473" s="235"/>
      <c r="J473" s="236">
        <f>ROUND(I473*H473,2)</f>
        <v>0</v>
      </c>
      <c r="K473" s="232" t="s">
        <v>135</v>
      </c>
      <c r="L473" s="41"/>
      <c r="M473" s="237" t="s">
        <v>1</v>
      </c>
      <c r="N473" s="238" t="s">
        <v>40</v>
      </c>
      <c r="O473" s="77"/>
      <c r="P473" s="213">
        <f>O473*H473</f>
        <v>0</v>
      </c>
      <c r="Q473" s="213">
        <v>0</v>
      </c>
      <c r="R473" s="213">
        <f>Q473*H473</f>
        <v>0</v>
      </c>
      <c r="S473" s="213">
        <v>0.0040000000000000001</v>
      </c>
      <c r="T473" s="214">
        <f>S473*H473</f>
        <v>0.028000000000000001</v>
      </c>
      <c r="AR473" s="15" t="s">
        <v>125</v>
      </c>
      <c r="AT473" s="15" t="s">
        <v>157</v>
      </c>
      <c r="AU473" s="15" t="s">
        <v>78</v>
      </c>
      <c r="AY473" s="15" t="s">
        <v>118</v>
      </c>
      <c r="BE473" s="215">
        <f>IF(N473="základní",J473,0)</f>
        <v>0</v>
      </c>
      <c r="BF473" s="215">
        <f>IF(N473="snížená",J473,0)</f>
        <v>0</v>
      </c>
      <c r="BG473" s="215">
        <f>IF(N473="zákl. přenesená",J473,0)</f>
        <v>0</v>
      </c>
      <c r="BH473" s="215">
        <f>IF(N473="sníž. přenesená",J473,0)</f>
        <v>0</v>
      </c>
      <c r="BI473" s="215">
        <f>IF(N473="nulová",J473,0)</f>
        <v>0</v>
      </c>
      <c r="BJ473" s="15" t="s">
        <v>74</v>
      </c>
      <c r="BK473" s="215">
        <f>ROUND(I473*H473,2)</f>
        <v>0</v>
      </c>
      <c r="BL473" s="15" t="s">
        <v>125</v>
      </c>
      <c r="BM473" s="15" t="s">
        <v>757</v>
      </c>
    </row>
    <row r="474" s="1" customFormat="1">
      <c r="B474" s="36"/>
      <c r="C474" s="37"/>
      <c r="D474" s="216" t="s">
        <v>127</v>
      </c>
      <c r="E474" s="37"/>
      <c r="F474" s="217" t="s">
        <v>758</v>
      </c>
      <c r="G474" s="37"/>
      <c r="H474" s="37"/>
      <c r="I474" s="129"/>
      <c r="J474" s="37"/>
      <c r="K474" s="37"/>
      <c r="L474" s="41"/>
      <c r="M474" s="218"/>
      <c r="N474" s="77"/>
      <c r="O474" s="77"/>
      <c r="P474" s="77"/>
      <c r="Q474" s="77"/>
      <c r="R474" s="77"/>
      <c r="S474" s="77"/>
      <c r="T474" s="78"/>
      <c r="AT474" s="15" t="s">
        <v>127</v>
      </c>
      <c r="AU474" s="15" t="s">
        <v>78</v>
      </c>
    </row>
    <row r="475" s="1" customFormat="1" ht="16.5" customHeight="1">
      <c r="B475" s="36"/>
      <c r="C475" s="230" t="s">
        <v>759</v>
      </c>
      <c r="D475" s="230" t="s">
        <v>157</v>
      </c>
      <c r="E475" s="231" t="s">
        <v>760</v>
      </c>
      <c r="F475" s="232" t="s">
        <v>761</v>
      </c>
      <c r="G475" s="233" t="s">
        <v>197</v>
      </c>
      <c r="H475" s="234">
        <v>113.5</v>
      </c>
      <c r="I475" s="235"/>
      <c r="J475" s="236">
        <f>ROUND(I475*H475,2)</f>
        <v>0</v>
      </c>
      <c r="K475" s="232" t="s">
        <v>135</v>
      </c>
      <c r="L475" s="41"/>
      <c r="M475" s="237" t="s">
        <v>1</v>
      </c>
      <c r="N475" s="238" t="s">
        <v>40</v>
      </c>
      <c r="O475" s="77"/>
      <c r="P475" s="213">
        <f>O475*H475</f>
        <v>0</v>
      </c>
      <c r="Q475" s="213">
        <v>0</v>
      </c>
      <c r="R475" s="213">
        <f>Q475*H475</f>
        <v>0</v>
      </c>
      <c r="S475" s="213">
        <v>0</v>
      </c>
      <c r="T475" s="214">
        <f>S475*H475</f>
        <v>0</v>
      </c>
      <c r="AR475" s="15" t="s">
        <v>125</v>
      </c>
      <c r="AT475" s="15" t="s">
        <v>157</v>
      </c>
      <c r="AU475" s="15" t="s">
        <v>78</v>
      </c>
      <c r="AY475" s="15" t="s">
        <v>118</v>
      </c>
      <c r="BE475" s="215">
        <f>IF(N475="základní",J475,0)</f>
        <v>0</v>
      </c>
      <c r="BF475" s="215">
        <f>IF(N475="snížená",J475,0)</f>
        <v>0</v>
      </c>
      <c r="BG475" s="215">
        <f>IF(N475="zákl. přenesená",J475,0)</f>
        <v>0</v>
      </c>
      <c r="BH475" s="215">
        <f>IF(N475="sníž. přenesená",J475,0)</f>
        <v>0</v>
      </c>
      <c r="BI475" s="215">
        <f>IF(N475="nulová",J475,0)</f>
        <v>0</v>
      </c>
      <c r="BJ475" s="15" t="s">
        <v>74</v>
      </c>
      <c r="BK475" s="215">
        <f>ROUND(I475*H475,2)</f>
        <v>0</v>
      </c>
      <c r="BL475" s="15" t="s">
        <v>125</v>
      </c>
      <c r="BM475" s="15" t="s">
        <v>762</v>
      </c>
    </row>
    <row r="476" s="1" customFormat="1">
      <c r="B476" s="36"/>
      <c r="C476" s="37"/>
      <c r="D476" s="216" t="s">
        <v>127</v>
      </c>
      <c r="E476" s="37"/>
      <c r="F476" s="217" t="s">
        <v>763</v>
      </c>
      <c r="G476" s="37"/>
      <c r="H476" s="37"/>
      <c r="I476" s="129"/>
      <c r="J476" s="37"/>
      <c r="K476" s="37"/>
      <c r="L476" s="41"/>
      <c r="M476" s="218"/>
      <c r="N476" s="77"/>
      <c r="O476" s="77"/>
      <c r="P476" s="77"/>
      <c r="Q476" s="77"/>
      <c r="R476" s="77"/>
      <c r="S476" s="77"/>
      <c r="T476" s="78"/>
      <c r="AT476" s="15" t="s">
        <v>127</v>
      </c>
      <c r="AU476" s="15" t="s">
        <v>78</v>
      </c>
    </row>
    <row r="477" s="11" customFormat="1">
      <c r="B477" s="219"/>
      <c r="C477" s="220"/>
      <c r="D477" s="216" t="s">
        <v>137</v>
      </c>
      <c r="E477" s="221" t="s">
        <v>1</v>
      </c>
      <c r="F477" s="222" t="s">
        <v>764</v>
      </c>
      <c r="G477" s="220"/>
      <c r="H477" s="223">
        <v>28</v>
      </c>
      <c r="I477" s="224"/>
      <c r="J477" s="220"/>
      <c r="K477" s="220"/>
      <c r="L477" s="225"/>
      <c r="M477" s="226"/>
      <c r="N477" s="227"/>
      <c r="O477" s="227"/>
      <c r="P477" s="227"/>
      <c r="Q477" s="227"/>
      <c r="R477" s="227"/>
      <c r="S477" s="227"/>
      <c r="T477" s="228"/>
      <c r="AT477" s="229" t="s">
        <v>137</v>
      </c>
      <c r="AU477" s="229" t="s">
        <v>78</v>
      </c>
      <c r="AV477" s="11" t="s">
        <v>78</v>
      </c>
      <c r="AW477" s="11" t="s">
        <v>31</v>
      </c>
      <c r="AX477" s="11" t="s">
        <v>69</v>
      </c>
      <c r="AY477" s="229" t="s">
        <v>118</v>
      </c>
    </row>
    <row r="478" s="11" customFormat="1">
      <c r="B478" s="219"/>
      <c r="C478" s="220"/>
      <c r="D478" s="216" t="s">
        <v>137</v>
      </c>
      <c r="E478" s="221" t="s">
        <v>1</v>
      </c>
      <c r="F478" s="222" t="s">
        <v>765</v>
      </c>
      <c r="G478" s="220"/>
      <c r="H478" s="223">
        <v>85.5</v>
      </c>
      <c r="I478" s="224"/>
      <c r="J478" s="220"/>
      <c r="K478" s="220"/>
      <c r="L478" s="225"/>
      <c r="M478" s="226"/>
      <c r="N478" s="227"/>
      <c r="O478" s="227"/>
      <c r="P478" s="227"/>
      <c r="Q478" s="227"/>
      <c r="R478" s="227"/>
      <c r="S478" s="227"/>
      <c r="T478" s="228"/>
      <c r="AT478" s="229" t="s">
        <v>137</v>
      </c>
      <c r="AU478" s="229" t="s">
        <v>78</v>
      </c>
      <c r="AV478" s="11" t="s">
        <v>78</v>
      </c>
      <c r="AW478" s="11" t="s">
        <v>31</v>
      </c>
      <c r="AX478" s="11" t="s">
        <v>69</v>
      </c>
      <c r="AY478" s="229" t="s">
        <v>118</v>
      </c>
    </row>
    <row r="479" s="12" customFormat="1">
      <c r="B479" s="239"/>
      <c r="C479" s="240"/>
      <c r="D479" s="216" t="s">
        <v>137</v>
      </c>
      <c r="E479" s="241" t="s">
        <v>1</v>
      </c>
      <c r="F479" s="242" t="s">
        <v>174</v>
      </c>
      <c r="G479" s="240"/>
      <c r="H479" s="243">
        <v>113.5</v>
      </c>
      <c r="I479" s="244"/>
      <c r="J479" s="240"/>
      <c r="K479" s="240"/>
      <c r="L479" s="245"/>
      <c r="M479" s="246"/>
      <c r="N479" s="247"/>
      <c r="O479" s="247"/>
      <c r="P479" s="247"/>
      <c r="Q479" s="247"/>
      <c r="R479" s="247"/>
      <c r="S479" s="247"/>
      <c r="T479" s="248"/>
      <c r="AT479" s="249" t="s">
        <v>137</v>
      </c>
      <c r="AU479" s="249" t="s">
        <v>78</v>
      </c>
      <c r="AV479" s="12" t="s">
        <v>125</v>
      </c>
      <c r="AW479" s="12" t="s">
        <v>31</v>
      </c>
      <c r="AX479" s="12" t="s">
        <v>74</v>
      </c>
      <c r="AY479" s="249" t="s">
        <v>118</v>
      </c>
    </row>
    <row r="480" s="1" customFormat="1" ht="16.5" customHeight="1">
      <c r="B480" s="36"/>
      <c r="C480" s="230" t="s">
        <v>766</v>
      </c>
      <c r="D480" s="230" t="s">
        <v>157</v>
      </c>
      <c r="E480" s="231" t="s">
        <v>767</v>
      </c>
      <c r="F480" s="232" t="s">
        <v>768</v>
      </c>
      <c r="G480" s="233" t="s">
        <v>197</v>
      </c>
      <c r="H480" s="234">
        <v>65.599999999999994</v>
      </c>
      <c r="I480" s="235"/>
      <c r="J480" s="236">
        <f>ROUND(I480*H480,2)</f>
        <v>0</v>
      </c>
      <c r="K480" s="232" t="s">
        <v>135</v>
      </c>
      <c r="L480" s="41"/>
      <c r="M480" s="237" t="s">
        <v>1</v>
      </c>
      <c r="N480" s="238" t="s">
        <v>40</v>
      </c>
      <c r="O480" s="77"/>
      <c r="P480" s="213">
        <f>O480*H480</f>
        <v>0</v>
      </c>
      <c r="Q480" s="213">
        <v>0</v>
      </c>
      <c r="R480" s="213">
        <f>Q480*H480</f>
        <v>0</v>
      </c>
      <c r="S480" s="213">
        <v>0</v>
      </c>
      <c r="T480" s="214">
        <f>S480*H480</f>
        <v>0</v>
      </c>
      <c r="AR480" s="15" t="s">
        <v>125</v>
      </c>
      <c r="AT480" s="15" t="s">
        <v>157</v>
      </c>
      <c r="AU480" s="15" t="s">
        <v>78</v>
      </c>
      <c r="AY480" s="15" t="s">
        <v>118</v>
      </c>
      <c r="BE480" s="215">
        <f>IF(N480="základní",J480,0)</f>
        <v>0</v>
      </c>
      <c r="BF480" s="215">
        <f>IF(N480="snížená",J480,0)</f>
        <v>0</v>
      </c>
      <c r="BG480" s="215">
        <f>IF(N480="zákl. přenesená",J480,0)</f>
        <v>0</v>
      </c>
      <c r="BH480" s="215">
        <f>IF(N480="sníž. přenesená",J480,0)</f>
        <v>0</v>
      </c>
      <c r="BI480" s="215">
        <f>IF(N480="nulová",J480,0)</f>
        <v>0</v>
      </c>
      <c r="BJ480" s="15" t="s">
        <v>74</v>
      </c>
      <c r="BK480" s="215">
        <f>ROUND(I480*H480,2)</f>
        <v>0</v>
      </c>
      <c r="BL480" s="15" t="s">
        <v>125</v>
      </c>
      <c r="BM480" s="15" t="s">
        <v>769</v>
      </c>
    </row>
    <row r="481" s="1" customFormat="1">
      <c r="B481" s="36"/>
      <c r="C481" s="37"/>
      <c r="D481" s="216" t="s">
        <v>127</v>
      </c>
      <c r="E481" s="37"/>
      <c r="F481" s="217" t="s">
        <v>770</v>
      </c>
      <c r="G481" s="37"/>
      <c r="H481" s="37"/>
      <c r="I481" s="129"/>
      <c r="J481" s="37"/>
      <c r="K481" s="37"/>
      <c r="L481" s="41"/>
      <c r="M481" s="218"/>
      <c r="N481" s="77"/>
      <c r="O481" s="77"/>
      <c r="P481" s="77"/>
      <c r="Q481" s="77"/>
      <c r="R481" s="77"/>
      <c r="S481" s="77"/>
      <c r="T481" s="78"/>
      <c r="AT481" s="15" t="s">
        <v>127</v>
      </c>
      <c r="AU481" s="15" t="s">
        <v>78</v>
      </c>
    </row>
    <row r="482" s="11" customFormat="1">
      <c r="B482" s="219"/>
      <c r="C482" s="220"/>
      <c r="D482" s="216" t="s">
        <v>137</v>
      </c>
      <c r="E482" s="221" t="s">
        <v>1</v>
      </c>
      <c r="F482" s="222" t="s">
        <v>771</v>
      </c>
      <c r="G482" s="220"/>
      <c r="H482" s="223">
        <v>65.599999999999994</v>
      </c>
      <c r="I482" s="224"/>
      <c r="J482" s="220"/>
      <c r="K482" s="220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137</v>
      </c>
      <c r="AU482" s="229" t="s">
        <v>78</v>
      </c>
      <c r="AV482" s="11" t="s">
        <v>78</v>
      </c>
      <c r="AW482" s="11" t="s">
        <v>31</v>
      </c>
      <c r="AX482" s="11" t="s">
        <v>74</v>
      </c>
      <c r="AY482" s="229" t="s">
        <v>118</v>
      </c>
    </row>
    <row r="483" s="1" customFormat="1" ht="16.5" customHeight="1">
      <c r="B483" s="36"/>
      <c r="C483" s="230" t="s">
        <v>772</v>
      </c>
      <c r="D483" s="230" t="s">
        <v>157</v>
      </c>
      <c r="E483" s="231" t="s">
        <v>773</v>
      </c>
      <c r="F483" s="232" t="s">
        <v>774</v>
      </c>
      <c r="G483" s="233" t="s">
        <v>153</v>
      </c>
      <c r="H483" s="234">
        <v>29.010000000000002</v>
      </c>
      <c r="I483" s="235"/>
      <c r="J483" s="236">
        <f>ROUND(I483*H483,2)</f>
        <v>0</v>
      </c>
      <c r="K483" s="232" t="s">
        <v>135</v>
      </c>
      <c r="L483" s="41"/>
      <c r="M483" s="237" t="s">
        <v>1</v>
      </c>
      <c r="N483" s="238" t="s">
        <v>40</v>
      </c>
      <c r="O483" s="77"/>
      <c r="P483" s="213">
        <f>O483*H483</f>
        <v>0</v>
      </c>
      <c r="Q483" s="213">
        <v>0</v>
      </c>
      <c r="R483" s="213">
        <f>Q483*H483</f>
        <v>0</v>
      </c>
      <c r="S483" s="213">
        <v>0</v>
      </c>
      <c r="T483" s="214">
        <f>S483*H483</f>
        <v>0</v>
      </c>
      <c r="AR483" s="15" t="s">
        <v>125</v>
      </c>
      <c r="AT483" s="15" t="s">
        <v>157</v>
      </c>
      <c r="AU483" s="15" t="s">
        <v>78</v>
      </c>
      <c r="AY483" s="15" t="s">
        <v>118</v>
      </c>
      <c r="BE483" s="215">
        <f>IF(N483="základní",J483,0)</f>
        <v>0</v>
      </c>
      <c r="BF483" s="215">
        <f>IF(N483="snížená",J483,0)</f>
        <v>0</v>
      </c>
      <c r="BG483" s="215">
        <f>IF(N483="zákl. přenesená",J483,0)</f>
        <v>0</v>
      </c>
      <c r="BH483" s="215">
        <f>IF(N483="sníž. přenesená",J483,0)</f>
        <v>0</v>
      </c>
      <c r="BI483" s="215">
        <f>IF(N483="nulová",J483,0)</f>
        <v>0</v>
      </c>
      <c r="BJ483" s="15" t="s">
        <v>74</v>
      </c>
      <c r="BK483" s="215">
        <f>ROUND(I483*H483,2)</f>
        <v>0</v>
      </c>
      <c r="BL483" s="15" t="s">
        <v>125</v>
      </c>
      <c r="BM483" s="15" t="s">
        <v>775</v>
      </c>
    </row>
    <row r="484" s="1" customFormat="1">
      <c r="B484" s="36"/>
      <c r="C484" s="37"/>
      <c r="D484" s="216" t="s">
        <v>127</v>
      </c>
      <c r="E484" s="37"/>
      <c r="F484" s="217" t="s">
        <v>776</v>
      </c>
      <c r="G484" s="37"/>
      <c r="H484" s="37"/>
      <c r="I484" s="129"/>
      <c r="J484" s="37"/>
      <c r="K484" s="37"/>
      <c r="L484" s="41"/>
      <c r="M484" s="218"/>
      <c r="N484" s="77"/>
      <c r="O484" s="77"/>
      <c r="P484" s="77"/>
      <c r="Q484" s="77"/>
      <c r="R484" s="77"/>
      <c r="S484" s="77"/>
      <c r="T484" s="78"/>
      <c r="AT484" s="15" t="s">
        <v>127</v>
      </c>
      <c r="AU484" s="15" t="s">
        <v>78</v>
      </c>
    </row>
    <row r="485" s="11" customFormat="1">
      <c r="B485" s="219"/>
      <c r="C485" s="220"/>
      <c r="D485" s="216" t="s">
        <v>137</v>
      </c>
      <c r="E485" s="221" t="s">
        <v>1</v>
      </c>
      <c r="F485" s="222" t="s">
        <v>777</v>
      </c>
      <c r="G485" s="220"/>
      <c r="H485" s="223">
        <v>16</v>
      </c>
      <c r="I485" s="224"/>
      <c r="J485" s="220"/>
      <c r="K485" s="220"/>
      <c r="L485" s="225"/>
      <c r="M485" s="226"/>
      <c r="N485" s="227"/>
      <c r="O485" s="227"/>
      <c r="P485" s="227"/>
      <c r="Q485" s="227"/>
      <c r="R485" s="227"/>
      <c r="S485" s="227"/>
      <c r="T485" s="228"/>
      <c r="AT485" s="229" t="s">
        <v>137</v>
      </c>
      <c r="AU485" s="229" t="s">
        <v>78</v>
      </c>
      <c r="AV485" s="11" t="s">
        <v>78</v>
      </c>
      <c r="AW485" s="11" t="s">
        <v>31</v>
      </c>
      <c r="AX485" s="11" t="s">
        <v>69</v>
      </c>
      <c r="AY485" s="229" t="s">
        <v>118</v>
      </c>
    </row>
    <row r="486" s="11" customFormat="1">
      <c r="B486" s="219"/>
      <c r="C486" s="220"/>
      <c r="D486" s="216" t="s">
        <v>137</v>
      </c>
      <c r="E486" s="221" t="s">
        <v>1</v>
      </c>
      <c r="F486" s="222" t="s">
        <v>778</v>
      </c>
      <c r="G486" s="220"/>
      <c r="H486" s="223">
        <v>13.01</v>
      </c>
      <c r="I486" s="224"/>
      <c r="J486" s="220"/>
      <c r="K486" s="220"/>
      <c r="L486" s="225"/>
      <c r="M486" s="226"/>
      <c r="N486" s="227"/>
      <c r="O486" s="227"/>
      <c r="P486" s="227"/>
      <c r="Q486" s="227"/>
      <c r="R486" s="227"/>
      <c r="S486" s="227"/>
      <c r="T486" s="228"/>
      <c r="AT486" s="229" t="s">
        <v>137</v>
      </c>
      <c r="AU486" s="229" t="s">
        <v>78</v>
      </c>
      <c r="AV486" s="11" t="s">
        <v>78</v>
      </c>
      <c r="AW486" s="11" t="s">
        <v>31</v>
      </c>
      <c r="AX486" s="11" t="s">
        <v>69</v>
      </c>
      <c r="AY486" s="229" t="s">
        <v>118</v>
      </c>
    </row>
    <row r="487" s="12" customFormat="1">
      <c r="B487" s="239"/>
      <c r="C487" s="240"/>
      <c r="D487" s="216" t="s">
        <v>137</v>
      </c>
      <c r="E487" s="241" t="s">
        <v>1</v>
      </c>
      <c r="F487" s="242" t="s">
        <v>174</v>
      </c>
      <c r="G487" s="240"/>
      <c r="H487" s="243">
        <v>29.010000000000002</v>
      </c>
      <c r="I487" s="244"/>
      <c r="J487" s="240"/>
      <c r="K487" s="240"/>
      <c r="L487" s="245"/>
      <c r="M487" s="246"/>
      <c r="N487" s="247"/>
      <c r="O487" s="247"/>
      <c r="P487" s="247"/>
      <c r="Q487" s="247"/>
      <c r="R487" s="247"/>
      <c r="S487" s="247"/>
      <c r="T487" s="248"/>
      <c r="AT487" s="249" t="s">
        <v>137</v>
      </c>
      <c r="AU487" s="249" t="s">
        <v>78</v>
      </c>
      <c r="AV487" s="12" t="s">
        <v>125</v>
      </c>
      <c r="AW487" s="12" t="s">
        <v>31</v>
      </c>
      <c r="AX487" s="12" t="s">
        <v>74</v>
      </c>
      <c r="AY487" s="249" t="s">
        <v>118</v>
      </c>
    </row>
    <row r="488" s="10" customFormat="1" ht="22.8" customHeight="1">
      <c r="B488" s="187"/>
      <c r="C488" s="188"/>
      <c r="D488" s="189" t="s">
        <v>68</v>
      </c>
      <c r="E488" s="201" t="s">
        <v>779</v>
      </c>
      <c r="F488" s="201" t="s">
        <v>780</v>
      </c>
      <c r="G488" s="188"/>
      <c r="H488" s="188"/>
      <c r="I488" s="191"/>
      <c r="J488" s="202">
        <f>BK488</f>
        <v>0</v>
      </c>
      <c r="K488" s="188"/>
      <c r="L488" s="193"/>
      <c r="M488" s="194"/>
      <c r="N488" s="195"/>
      <c r="O488" s="195"/>
      <c r="P488" s="196">
        <f>SUM(P489:P502)</f>
        <v>0</v>
      </c>
      <c r="Q488" s="195"/>
      <c r="R488" s="196">
        <f>SUM(R489:R502)</f>
        <v>0</v>
      </c>
      <c r="S488" s="195"/>
      <c r="T488" s="197">
        <f>SUM(T489:T502)</f>
        <v>0</v>
      </c>
      <c r="AR488" s="198" t="s">
        <v>74</v>
      </c>
      <c r="AT488" s="199" t="s">
        <v>68</v>
      </c>
      <c r="AU488" s="199" t="s">
        <v>74</v>
      </c>
      <c r="AY488" s="198" t="s">
        <v>118</v>
      </c>
      <c r="BK488" s="200">
        <f>SUM(BK489:BK502)</f>
        <v>0</v>
      </c>
    </row>
    <row r="489" s="1" customFormat="1" ht="16.5" customHeight="1">
      <c r="B489" s="36"/>
      <c r="C489" s="230" t="s">
        <v>781</v>
      </c>
      <c r="D489" s="230" t="s">
        <v>157</v>
      </c>
      <c r="E489" s="231" t="s">
        <v>782</v>
      </c>
      <c r="F489" s="232" t="s">
        <v>783</v>
      </c>
      <c r="G489" s="233" t="s">
        <v>141</v>
      </c>
      <c r="H489" s="234">
        <v>226.10300000000001</v>
      </c>
      <c r="I489" s="235"/>
      <c r="J489" s="236">
        <f>ROUND(I489*H489,2)</f>
        <v>0</v>
      </c>
      <c r="K489" s="232" t="s">
        <v>135</v>
      </c>
      <c r="L489" s="41"/>
      <c r="M489" s="237" t="s">
        <v>1</v>
      </c>
      <c r="N489" s="238" t="s">
        <v>40</v>
      </c>
      <c r="O489" s="77"/>
      <c r="P489" s="213">
        <f>O489*H489</f>
        <v>0</v>
      </c>
      <c r="Q489" s="213">
        <v>0</v>
      </c>
      <c r="R489" s="213">
        <f>Q489*H489</f>
        <v>0</v>
      </c>
      <c r="S489" s="213">
        <v>0</v>
      </c>
      <c r="T489" s="214">
        <f>S489*H489</f>
        <v>0</v>
      </c>
      <c r="AR489" s="15" t="s">
        <v>125</v>
      </c>
      <c r="AT489" s="15" t="s">
        <v>157</v>
      </c>
      <c r="AU489" s="15" t="s">
        <v>78</v>
      </c>
      <c r="AY489" s="15" t="s">
        <v>118</v>
      </c>
      <c r="BE489" s="215">
        <f>IF(N489="základní",J489,0)</f>
        <v>0</v>
      </c>
      <c r="BF489" s="215">
        <f>IF(N489="snížená",J489,0)</f>
        <v>0</v>
      </c>
      <c r="BG489" s="215">
        <f>IF(N489="zákl. přenesená",J489,0)</f>
        <v>0</v>
      </c>
      <c r="BH489" s="215">
        <f>IF(N489="sníž. přenesená",J489,0)</f>
        <v>0</v>
      </c>
      <c r="BI489" s="215">
        <f>IF(N489="nulová",J489,0)</f>
        <v>0</v>
      </c>
      <c r="BJ489" s="15" t="s">
        <v>74</v>
      </c>
      <c r="BK489" s="215">
        <f>ROUND(I489*H489,2)</f>
        <v>0</v>
      </c>
      <c r="BL489" s="15" t="s">
        <v>125</v>
      </c>
      <c r="BM489" s="15" t="s">
        <v>784</v>
      </c>
    </row>
    <row r="490" s="1" customFormat="1">
      <c r="B490" s="36"/>
      <c r="C490" s="37"/>
      <c r="D490" s="216" t="s">
        <v>127</v>
      </c>
      <c r="E490" s="37"/>
      <c r="F490" s="217" t="s">
        <v>785</v>
      </c>
      <c r="G490" s="37"/>
      <c r="H490" s="37"/>
      <c r="I490" s="129"/>
      <c r="J490" s="37"/>
      <c r="K490" s="37"/>
      <c r="L490" s="41"/>
      <c r="M490" s="218"/>
      <c r="N490" s="77"/>
      <c r="O490" s="77"/>
      <c r="P490" s="77"/>
      <c r="Q490" s="77"/>
      <c r="R490" s="77"/>
      <c r="S490" s="77"/>
      <c r="T490" s="78"/>
      <c r="AT490" s="15" t="s">
        <v>127</v>
      </c>
      <c r="AU490" s="15" t="s">
        <v>78</v>
      </c>
    </row>
    <row r="491" s="1" customFormat="1" ht="16.5" customHeight="1">
      <c r="B491" s="36"/>
      <c r="C491" s="230" t="s">
        <v>786</v>
      </c>
      <c r="D491" s="230" t="s">
        <v>157</v>
      </c>
      <c r="E491" s="231" t="s">
        <v>787</v>
      </c>
      <c r="F491" s="232" t="s">
        <v>788</v>
      </c>
      <c r="G491" s="233" t="s">
        <v>141</v>
      </c>
      <c r="H491" s="234">
        <v>3391.5450000000001</v>
      </c>
      <c r="I491" s="235"/>
      <c r="J491" s="236">
        <f>ROUND(I491*H491,2)</f>
        <v>0</v>
      </c>
      <c r="K491" s="232" t="s">
        <v>135</v>
      </c>
      <c r="L491" s="41"/>
      <c r="M491" s="237" t="s">
        <v>1</v>
      </c>
      <c r="N491" s="238" t="s">
        <v>40</v>
      </c>
      <c r="O491" s="77"/>
      <c r="P491" s="213">
        <f>O491*H491</f>
        <v>0</v>
      </c>
      <c r="Q491" s="213">
        <v>0</v>
      </c>
      <c r="R491" s="213">
        <f>Q491*H491</f>
        <v>0</v>
      </c>
      <c r="S491" s="213">
        <v>0</v>
      </c>
      <c r="T491" s="214">
        <f>S491*H491</f>
        <v>0</v>
      </c>
      <c r="AR491" s="15" t="s">
        <v>125</v>
      </c>
      <c r="AT491" s="15" t="s">
        <v>157</v>
      </c>
      <c r="AU491" s="15" t="s">
        <v>78</v>
      </c>
      <c r="AY491" s="15" t="s">
        <v>118</v>
      </c>
      <c r="BE491" s="215">
        <f>IF(N491="základní",J491,0)</f>
        <v>0</v>
      </c>
      <c r="BF491" s="215">
        <f>IF(N491="snížená",J491,0)</f>
        <v>0</v>
      </c>
      <c r="BG491" s="215">
        <f>IF(N491="zákl. přenesená",J491,0)</f>
        <v>0</v>
      </c>
      <c r="BH491" s="215">
        <f>IF(N491="sníž. přenesená",J491,0)</f>
        <v>0</v>
      </c>
      <c r="BI491" s="215">
        <f>IF(N491="nulová",J491,0)</f>
        <v>0</v>
      </c>
      <c r="BJ491" s="15" t="s">
        <v>74</v>
      </c>
      <c r="BK491" s="215">
        <f>ROUND(I491*H491,2)</f>
        <v>0</v>
      </c>
      <c r="BL491" s="15" t="s">
        <v>125</v>
      </c>
      <c r="BM491" s="15" t="s">
        <v>789</v>
      </c>
    </row>
    <row r="492" s="1" customFormat="1">
      <c r="B492" s="36"/>
      <c r="C492" s="37"/>
      <c r="D492" s="216" t="s">
        <v>127</v>
      </c>
      <c r="E492" s="37"/>
      <c r="F492" s="217" t="s">
        <v>790</v>
      </c>
      <c r="G492" s="37"/>
      <c r="H492" s="37"/>
      <c r="I492" s="129"/>
      <c r="J492" s="37"/>
      <c r="K492" s="37"/>
      <c r="L492" s="41"/>
      <c r="M492" s="218"/>
      <c r="N492" s="77"/>
      <c r="O492" s="77"/>
      <c r="P492" s="77"/>
      <c r="Q492" s="77"/>
      <c r="R492" s="77"/>
      <c r="S492" s="77"/>
      <c r="T492" s="78"/>
      <c r="AT492" s="15" t="s">
        <v>127</v>
      </c>
      <c r="AU492" s="15" t="s">
        <v>78</v>
      </c>
    </row>
    <row r="493" s="11" customFormat="1">
      <c r="B493" s="219"/>
      <c r="C493" s="220"/>
      <c r="D493" s="216" t="s">
        <v>137</v>
      </c>
      <c r="E493" s="220"/>
      <c r="F493" s="222" t="s">
        <v>791</v>
      </c>
      <c r="G493" s="220"/>
      <c r="H493" s="223">
        <v>3391.5450000000001</v>
      </c>
      <c r="I493" s="224"/>
      <c r="J493" s="220"/>
      <c r="K493" s="220"/>
      <c r="L493" s="225"/>
      <c r="M493" s="226"/>
      <c r="N493" s="227"/>
      <c r="O493" s="227"/>
      <c r="P493" s="227"/>
      <c r="Q493" s="227"/>
      <c r="R493" s="227"/>
      <c r="S493" s="227"/>
      <c r="T493" s="228"/>
      <c r="AT493" s="229" t="s">
        <v>137</v>
      </c>
      <c r="AU493" s="229" t="s">
        <v>78</v>
      </c>
      <c r="AV493" s="11" t="s">
        <v>78</v>
      </c>
      <c r="AW493" s="11" t="s">
        <v>4</v>
      </c>
      <c r="AX493" s="11" t="s">
        <v>74</v>
      </c>
      <c r="AY493" s="229" t="s">
        <v>118</v>
      </c>
    </row>
    <row r="494" s="1" customFormat="1" ht="16.5" customHeight="1">
      <c r="B494" s="36"/>
      <c r="C494" s="230" t="s">
        <v>792</v>
      </c>
      <c r="D494" s="230" t="s">
        <v>157</v>
      </c>
      <c r="E494" s="231" t="s">
        <v>793</v>
      </c>
      <c r="F494" s="232" t="s">
        <v>794</v>
      </c>
      <c r="G494" s="233" t="s">
        <v>141</v>
      </c>
      <c r="H494" s="234">
        <v>226.10300000000001</v>
      </c>
      <c r="I494" s="235"/>
      <c r="J494" s="236">
        <f>ROUND(I494*H494,2)</f>
        <v>0</v>
      </c>
      <c r="K494" s="232" t="s">
        <v>135</v>
      </c>
      <c r="L494" s="41"/>
      <c r="M494" s="237" t="s">
        <v>1</v>
      </c>
      <c r="N494" s="238" t="s">
        <v>40</v>
      </c>
      <c r="O494" s="77"/>
      <c r="P494" s="213">
        <f>O494*H494</f>
        <v>0</v>
      </c>
      <c r="Q494" s="213">
        <v>0</v>
      </c>
      <c r="R494" s="213">
        <f>Q494*H494</f>
        <v>0</v>
      </c>
      <c r="S494" s="213">
        <v>0</v>
      </c>
      <c r="T494" s="214">
        <f>S494*H494</f>
        <v>0</v>
      </c>
      <c r="AR494" s="15" t="s">
        <v>125</v>
      </c>
      <c r="AT494" s="15" t="s">
        <v>157</v>
      </c>
      <c r="AU494" s="15" t="s">
        <v>78</v>
      </c>
      <c r="AY494" s="15" t="s">
        <v>118</v>
      </c>
      <c r="BE494" s="215">
        <f>IF(N494="základní",J494,0)</f>
        <v>0</v>
      </c>
      <c r="BF494" s="215">
        <f>IF(N494="snížená",J494,0)</f>
        <v>0</v>
      </c>
      <c r="BG494" s="215">
        <f>IF(N494="zákl. přenesená",J494,0)</f>
        <v>0</v>
      </c>
      <c r="BH494" s="215">
        <f>IF(N494="sníž. přenesená",J494,0)</f>
        <v>0</v>
      </c>
      <c r="BI494" s="215">
        <f>IF(N494="nulová",J494,0)</f>
        <v>0</v>
      </c>
      <c r="BJ494" s="15" t="s">
        <v>74</v>
      </c>
      <c r="BK494" s="215">
        <f>ROUND(I494*H494,2)</f>
        <v>0</v>
      </c>
      <c r="BL494" s="15" t="s">
        <v>125</v>
      </c>
      <c r="BM494" s="15" t="s">
        <v>795</v>
      </c>
    </row>
    <row r="495" s="1" customFormat="1">
      <c r="B495" s="36"/>
      <c r="C495" s="37"/>
      <c r="D495" s="216" t="s">
        <v>127</v>
      </c>
      <c r="E495" s="37"/>
      <c r="F495" s="217" t="s">
        <v>796</v>
      </c>
      <c r="G495" s="37"/>
      <c r="H495" s="37"/>
      <c r="I495" s="129"/>
      <c r="J495" s="37"/>
      <c r="K495" s="37"/>
      <c r="L495" s="41"/>
      <c r="M495" s="218"/>
      <c r="N495" s="77"/>
      <c r="O495" s="77"/>
      <c r="P495" s="77"/>
      <c r="Q495" s="77"/>
      <c r="R495" s="77"/>
      <c r="S495" s="77"/>
      <c r="T495" s="78"/>
      <c r="AT495" s="15" t="s">
        <v>127</v>
      </c>
      <c r="AU495" s="15" t="s">
        <v>78</v>
      </c>
    </row>
    <row r="496" s="1" customFormat="1" ht="16.5" customHeight="1">
      <c r="B496" s="36"/>
      <c r="C496" s="230" t="s">
        <v>797</v>
      </c>
      <c r="D496" s="230" t="s">
        <v>157</v>
      </c>
      <c r="E496" s="231" t="s">
        <v>798</v>
      </c>
      <c r="F496" s="232" t="s">
        <v>799</v>
      </c>
      <c r="G496" s="233" t="s">
        <v>141</v>
      </c>
      <c r="H496" s="234">
        <v>20.033999999999999</v>
      </c>
      <c r="I496" s="235"/>
      <c r="J496" s="236">
        <f>ROUND(I496*H496,2)</f>
        <v>0</v>
      </c>
      <c r="K496" s="232" t="s">
        <v>135</v>
      </c>
      <c r="L496" s="41"/>
      <c r="M496" s="237" t="s">
        <v>1</v>
      </c>
      <c r="N496" s="238" t="s">
        <v>40</v>
      </c>
      <c r="O496" s="77"/>
      <c r="P496" s="213">
        <f>O496*H496</f>
        <v>0</v>
      </c>
      <c r="Q496" s="213">
        <v>0</v>
      </c>
      <c r="R496" s="213">
        <f>Q496*H496</f>
        <v>0</v>
      </c>
      <c r="S496" s="213">
        <v>0</v>
      </c>
      <c r="T496" s="214">
        <f>S496*H496</f>
        <v>0</v>
      </c>
      <c r="AR496" s="15" t="s">
        <v>125</v>
      </c>
      <c r="AT496" s="15" t="s">
        <v>157</v>
      </c>
      <c r="AU496" s="15" t="s">
        <v>78</v>
      </c>
      <c r="AY496" s="15" t="s">
        <v>118</v>
      </c>
      <c r="BE496" s="215">
        <f>IF(N496="základní",J496,0)</f>
        <v>0</v>
      </c>
      <c r="BF496" s="215">
        <f>IF(N496="snížená",J496,0)</f>
        <v>0</v>
      </c>
      <c r="BG496" s="215">
        <f>IF(N496="zákl. přenesená",J496,0)</f>
        <v>0</v>
      </c>
      <c r="BH496" s="215">
        <f>IF(N496="sníž. přenesená",J496,0)</f>
        <v>0</v>
      </c>
      <c r="BI496" s="215">
        <f>IF(N496="nulová",J496,0)</f>
        <v>0</v>
      </c>
      <c r="BJ496" s="15" t="s">
        <v>74</v>
      </c>
      <c r="BK496" s="215">
        <f>ROUND(I496*H496,2)</f>
        <v>0</v>
      </c>
      <c r="BL496" s="15" t="s">
        <v>125</v>
      </c>
      <c r="BM496" s="15" t="s">
        <v>800</v>
      </c>
    </row>
    <row r="497" s="1" customFormat="1">
      <c r="B497" s="36"/>
      <c r="C497" s="37"/>
      <c r="D497" s="216" t="s">
        <v>127</v>
      </c>
      <c r="E497" s="37"/>
      <c r="F497" s="217" t="s">
        <v>801</v>
      </c>
      <c r="G497" s="37"/>
      <c r="H497" s="37"/>
      <c r="I497" s="129"/>
      <c r="J497" s="37"/>
      <c r="K497" s="37"/>
      <c r="L497" s="41"/>
      <c r="M497" s="218"/>
      <c r="N497" s="77"/>
      <c r="O497" s="77"/>
      <c r="P497" s="77"/>
      <c r="Q497" s="77"/>
      <c r="R497" s="77"/>
      <c r="S497" s="77"/>
      <c r="T497" s="78"/>
      <c r="AT497" s="15" t="s">
        <v>127</v>
      </c>
      <c r="AU497" s="15" t="s">
        <v>78</v>
      </c>
    </row>
    <row r="498" s="1" customFormat="1" ht="16.5" customHeight="1">
      <c r="B498" s="36"/>
      <c r="C498" s="230" t="s">
        <v>802</v>
      </c>
      <c r="D498" s="230" t="s">
        <v>157</v>
      </c>
      <c r="E498" s="231" t="s">
        <v>803</v>
      </c>
      <c r="F498" s="232" t="s">
        <v>804</v>
      </c>
      <c r="G498" s="233" t="s">
        <v>141</v>
      </c>
      <c r="H498" s="234">
        <v>139.47999999999999</v>
      </c>
      <c r="I498" s="235"/>
      <c r="J498" s="236">
        <f>ROUND(I498*H498,2)</f>
        <v>0</v>
      </c>
      <c r="K498" s="232" t="s">
        <v>135</v>
      </c>
      <c r="L498" s="41"/>
      <c r="M498" s="237" t="s">
        <v>1</v>
      </c>
      <c r="N498" s="238" t="s">
        <v>40</v>
      </c>
      <c r="O498" s="77"/>
      <c r="P498" s="213">
        <f>O498*H498</f>
        <v>0</v>
      </c>
      <c r="Q498" s="213">
        <v>0</v>
      </c>
      <c r="R498" s="213">
        <f>Q498*H498</f>
        <v>0</v>
      </c>
      <c r="S498" s="213">
        <v>0</v>
      </c>
      <c r="T498" s="214">
        <f>S498*H498</f>
        <v>0</v>
      </c>
      <c r="AR498" s="15" t="s">
        <v>125</v>
      </c>
      <c r="AT498" s="15" t="s">
        <v>157</v>
      </c>
      <c r="AU498" s="15" t="s">
        <v>78</v>
      </c>
      <c r="AY498" s="15" t="s">
        <v>118</v>
      </c>
      <c r="BE498" s="215">
        <f>IF(N498="základní",J498,0)</f>
        <v>0</v>
      </c>
      <c r="BF498" s="215">
        <f>IF(N498="snížená",J498,0)</f>
        <v>0</v>
      </c>
      <c r="BG498" s="215">
        <f>IF(N498="zákl. přenesená",J498,0)</f>
        <v>0</v>
      </c>
      <c r="BH498" s="215">
        <f>IF(N498="sníž. přenesená",J498,0)</f>
        <v>0</v>
      </c>
      <c r="BI498" s="215">
        <f>IF(N498="nulová",J498,0)</f>
        <v>0</v>
      </c>
      <c r="BJ498" s="15" t="s">
        <v>74</v>
      </c>
      <c r="BK498" s="215">
        <f>ROUND(I498*H498,2)</f>
        <v>0</v>
      </c>
      <c r="BL498" s="15" t="s">
        <v>125</v>
      </c>
      <c r="BM498" s="15" t="s">
        <v>805</v>
      </c>
    </row>
    <row r="499" s="1" customFormat="1">
      <c r="B499" s="36"/>
      <c r="C499" s="37"/>
      <c r="D499" s="216" t="s">
        <v>127</v>
      </c>
      <c r="E499" s="37"/>
      <c r="F499" s="217" t="s">
        <v>806</v>
      </c>
      <c r="G499" s="37"/>
      <c r="H499" s="37"/>
      <c r="I499" s="129"/>
      <c r="J499" s="37"/>
      <c r="K499" s="37"/>
      <c r="L499" s="41"/>
      <c r="M499" s="218"/>
      <c r="N499" s="77"/>
      <c r="O499" s="77"/>
      <c r="P499" s="77"/>
      <c r="Q499" s="77"/>
      <c r="R499" s="77"/>
      <c r="S499" s="77"/>
      <c r="T499" s="78"/>
      <c r="AT499" s="15" t="s">
        <v>127</v>
      </c>
      <c r="AU499" s="15" t="s">
        <v>78</v>
      </c>
    </row>
    <row r="500" s="1" customFormat="1" ht="16.5" customHeight="1">
      <c r="B500" s="36"/>
      <c r="C500" s="230" t="s">
        <v>807</v>
      </c>
      <c r="D500" s="230" t="s">
        <v>157</v>
      </c>
      <c r="E500" s="231" t="s">
        <v>808</v>
      </c>
      <c r="F500" s="232" t="s">
        <v>809</v>
      </c>
      <c r="G500" s="233" t="s">
        <v>141</v>
      </c>
      <c r="H500" s="234">
        <v>66.588999999999999</v>
      </c>
      <c r="I500" s="235"/>
      <c r="J500" s="236">
        <f>ROUND(I500*H500,2)</f>
        <v>0</v>
      </c>
      <c r="K500" s="232" t="s">
        <v>135</v>
      </c>
      <c r="L500" s="41"/>
      <c r="M500" s="237" t="s">
        <v>1</v>
      </c>
      <c r="N500" s="238" t="s">
        <v>40</v>
      </c>
      <c r="O500" s="77"/>
      <c r="P500" s="213">
        <f>O500*H500</f>
        <v>0</v>
      </c>
      <c r="Q500" s="213">
        <v>0</v>
      </c>
      <c r="R500" s="213">
        <f>Q500*H500</f>
        <v>0</v>
      </c>
      <c r="S500" s="213">
        <v>0</v>
      </c>
      <c r="T500" s="214">
        <f>S500*H500</f>
        <v>0</v>
      </c>
      <c r="AR500" s="15" t="s">
        <v>125</v>
      </c>
      <c r="AT500" s="15" t="s">
        <v>157</v>
      </c>
      <c r="AU500" s="15" t="s">
        <v>78</v>
      </c>
      <c r="AY500" s="15" t="s">
        <v>118</v>
      </c>
      <c r="BE500" s="215">
        <f>IF(N500="základní",J500,0)</f>
        <v>0</v>
      </c>
      <c r="BF500" s="215">
        <f>IF(N500="snížená",J500,0)</f>
        <v>0</v>
      </c>
      <c r="BG500" s="215">
        <f>IF(N500="zákl. přenesená",J500,0)</f>
        <v>0</v>
      </c>
      <c r="BH500" s="215">
        <f>IF(N500="sníž. přenesená",J500,0)</f>
        <v>0</v>
      </c>
      <c r="BI500" s="215">
        <f>IF(N500="nulová",J500,0)</f>
        <v>0</v>
      </c>
      <c r="BJ500" s="15" t="s">
        <v>74</v>
      </c>
      <c r="BK500" s="215">
        <f>ROUND(I500*H500,2)</f>
        <v>0</v>
      </c>
      <c r="BL500" s="15" t="s">
        <v>125</v>
      </c>
      <c r="BM500" s="15" t="s">
        <v>810</v>
      </c>
    </row>
    <row r="501" s="1" customFormat="1">
      <c r="B501" s="36"/>
      <c r="C501" s="37"/>
      <c r="D501" s="216" t="s">
        <v>127</v>
      </c>
      <c r="E501" s="37"/>
      <c r="F501" s="217" t="s">
        <v>301</v>
      </c>
      <c r="G501" s="37"/>
      <c r="H501" s="37"/>
      <c r="I501" s="129"/>
      <c r="J501" s="37"/>
      <c r="K501" s="37"/>
      <c r="L501" s="41"/>
      <c r="M501" s="218"/>
      <c r="N501" s="77"/>
      <c r="O501" s="77"/>
      <c r="P501" s="77"/>
      <c r="Q501" s="77"/>
      <c r="R501" s="77"/>
      <c r="S501" s="77"/>
      <c r="T501" s="78"/>
      <c r="AT501" s="15" t="s">
        <v>127</v>
      </c>
      <c r="AU501" s="15" t="s">
        <v>78</v>
      </c>
    </row>
    <row r="502" s="11" customFormat="1">
      <c r="B502" s="219"/>
      <c r="C502" s="220"/>
      <c r="D502" s="216" t="s">
        <v>137</v>
      </c>
      <c r="E502" s="221" t="s">
        <v>1</v>
      </c>
      <c r="F502" s="222" t="s">
        <v>811</v>
      </c>
      <c r="G502" s="220"/>
      <c r="H502" s="223">
        <v>66.588999999999999</v>
      </c>
      <c r="I502" s="224"/>
      <c r="J502" s="220"/>
      <c r="K502" s="220"/>
      <c r="L502" s="225"/>
      <c r="M502" s="226"/>
      <c r="N502" s="227"/>
      <c r="O502" s="227"/>
      <c r="P502" s="227"/>
      <c r="Q502" s="227"/>
      <c r="R502" s="227"/>
      <c r="S502" s="227"/>
      <c r="T502" s="228"/>
      <c r="AT502" s="229" t="s">
        <v>137</v>
      </c>
      <c r="AU502" s="229" t="s">
        <v>78</v>
      </c>
      <c r="AV502" s="11" t="s">
        <v>78</v>
      </c>
      <c r="AW502" s="11" t="s">
        <v>31</v>
      </c>
      <c r="AX502" s="11" t="s">
        <v>74</v>
      </c>
      <c r="AY502" s="229" t="s">
        <v>118</v>
      </c>
    </row>
    <row r="503" s="10" customFormat="1" ht="22.8" customHeight="1">
      <c r="B503" s="187"/>
      <c r="C503" s="188"/>
      <c r="D503" s="189" t="s">
        <v>68</v>
      </c>
      <c r="E503" s="201" t="s">
        <v>812</v>
      </c>
      <c r="F503" s="201" t="s">
        <v>813</v>
      </c>
      <c r="G503" s="188"/>
      <c r="H503" s="188"/>
      <c r="I503" s="191"/>
      <c r="J503" s="202">
        <f>BK503</f>
        <v>0</v>
      </c>
      <c r="K503" s="188"/>
      <c r="L503" s="193"/>
      <c r="M503" s="194"/>
      <c r="N503" s="195"/>
      <c r="O503" s="195"/>
      <c r="P503" s="196">
        <f>SUM(P504:P505)</f>
        <v>0</v>
      </c>
      <c r="Q503" s="195"/>
      <c r="R503" s="196">
        <f>SUM(R504:R505)</f>
        <v>0</v>
      </c>
      <c r="S503" s="195"/>
      <c r="T503" s="197">
        <f>SUM(T504:T505)</f>
        <v>0</v>
      </c>
      <c r="AR503" s="198" t="s">
        <v>74</v>
      </c>
      <c r="AT503" s="199" t="s">
        <v>68</v>
      </c>
      <c r="AU503" s="199" t="s">
        <v>74</v>
      </c>
      <c r="AY503" s="198" t="s">
        <v>118</v>
      </c>
      <c r="BK503" s="200">
        <f>SUM(BK504:BK505)</f>
        <v>0</v>
      </c>
    </row>
    <row r="504" s="1" customFormat="1" ht="16.5" customHeight="1">
      <c r="B504" s="36"/>
      <c r="C504" s="230" t="s">
        <v>814</v>
      </c>
      <c r="D504" s="230" t="s">
        <v>157</v>
      </c>
      <c r="E504" s="231" t="s">
        <v>815</v>
      </c>
      <c r="F504" s="232" t="s">
        <v>816</v>
      </c>
      <c r="G504" s="233" t="s">
        <v>141</v>
      </c>
      <c r="H504" s="234">
        <v>416.02499999999998</v>
      </c>
      <c r="I504" s="235"/>
      <c r="J504" s="236">
        <f>ROUND(I504*H504,2)</f>
        <v>0</v>
      </c>
      <c r="K504" s="232" t="s">
        <v>135</v>
      </c>
      <c r="L504" s="41"/>
      <c r="M504" s="237" t="s">
        <v>1</v>
      </c>
      <c r="N504" s="238" t="s">
        <v>40</v>
      </c>
      <c r="O504" s="77"/>
      <c r="P504" s="213">
        <f>O504*H504</f>
        <v>0</v>
      </c>
      <c r="Q504" s="213">
        <v>0</v>
      </c>
      <c r="R504" s="213">
        <f>Q504*H504</f>
        <v>0</v>
      </c>
      <c r="S504" s="213">
        <v>0</v>
      </c>
      <c r="T504" s="214">
        <f>S504*H504</f>
        <v>0</v>
      </c>
      <c r="AR504" s="15" t="s">
        <v>125</v>
      </c>
      <c r="AT504" s="15" t="s">
        <v>157</v>
      </c>
      <c r="AU504" s="15" t="s">
        <v>78</v>
      </c>
      <c r="AY504" s="15" t="s">
        <v>118</v>
      </c>
      <c r="BE504" s="215">
        <f>IF(N504="základní",J504,0)</f>
        <v>0</v>
      </c>
      <c r="BF504" s="215">
        <f>IF(N504="snížená",J504,0)</f>
        <v>0</v>
      </c>
      <c r="BG504" s="215">
        <f>IF(N504="zákl. přenesená",J504,0)</f>
        <v>0</v>
      </c>
      <c r="BH504" s="215">
        <f>IF(N504="sníž. přenesená",J504,0)</f>
        <v>0</v>
      </c>
      <c r="BI504" s="215">
        <f>IF(N504="nulová",J504,0)</f>
        <v>0</v>
      </c>
      <c r="BJ504" s="15" t="s">
        <v>74</v>
      </c>
      <c r="BK504" s="215">
        <f>ROUND(I504*H504,2)</f>
        <v>0</v>
      </c>
      <c r="BL504" s="15" t="s">
        <v>125</v>
      </c>
      <c r="BM504" s="15" t="s">
        <v>817</v>
      </c>
    </row>
    <row r="505" s="1" customFormat="1">
      <c r="B505" s="36"/>
      <c r="C505" s="37"/>
      <c r="D505" s="216" t="s">
        <v>127</v>
      </c>
      <c r="E505" s="37"/>
      <c r="F505" s="217" t="s">
        <v>818</v>
      </c>
      <c r="G505" s="37"/>
      <c r="H505" s="37"/>
      <c r="I505" s="129"/>
      <c r="J505" s="37"/>
      <c r="K505" s="37"/>
      <c r="L505" s="41"/>
      <c r="M505" s="218"/>
      <c r="N505" s="77"/>
      <c r="O505" s="77"/>
      <c r="P505" s="77"/>
      <c r="Q505" s="77"/>
      <c r="R505" s="77"/>
      <c r="S505" s="77"/>
      <c r="T505" s="78"/>
      <c r="AT505" s="15" t="s">
        <v>127</v>
      </c>
      <c r="AU505" s="15" t="s">
        <v>78</v>
      </c>
    </row>
    <row r="506" s="10" customFormat="1" ht="25.92" customHeight="1">
      <c r="B506" s="187"/>
      <c r="C506" s="188"/>
      <c r="D506" s="189" t="s">
        <v>68</v>
      </c>
      <c r="E506" s="190" t="s">
        <v>819</v>
      </c>
      <c r="F506" s="190" t="s">
        <v>820</v>
      </c>
      <c r="G506" s="188"/>
      <c r="H506" s="188"/>
      <c r="I506" s="191"/>
      <c r="J506" s="192">
        <f>BK506</f>
        <v>0</v>
      </c>
      <c r="K506" s="188"/>
      <c r="L506" s="193"/>
      <c r="M506" s="194"/>
      <c r="N506" s="195"/>
      <c r="O506" s="195"/>
      <c r="P506" s="196">
        <f>P507+P514</f>
        <v>0</v>
      </c>
      <c r="Q506" s="195"/>
      <c r="R506" s="196">
        <f>R507+R514</f>
        <v>2.0141418</v>
      </c>
      <c r="S506" s="195"/>
      <c r="T506" s="197">
        <f>T507+T514</f>
        <v>0</v>
      </c>
      <c r="AR506" s="198" t="s">
        <v>78</v>
      </c>
      <c r="AT506" s="199" t="s">
        <v>68</v>
      </c>
      <c r="AU506" s="199" t="s">
        <v>69</v>
      </c>
      <c r="AY506" s="198" t="s">
        <v>118</v>
      </c>
      <c r="BK506" s="200">
        <f>BK507+BK514</f>
        <v>0</v>
      </c>
    </row>
    <row r="507" s="10" customFormat="1" ht="22.8" customHeight="1">
      <c r="B507" s="187"/>
      <c r="C507" s="188"/>
      <c r="D507" s="189" t="s">
        <v>68</v>
      </c>
      <c r="E507" s="201" t="s">
        <v>821</v>
      </c>
      <c r="F507" s="201" t="s">
        <v>822</v>
      </c>
      <c r="G507" s="188"/>
      <c r="H507" s="188"/>
      <c r="I507" s="191"/>
      <c r="J507" s="202">
        <f>BK507</f>
        <v>0</v>
      </c>
      <c r="K507" s="188"/>
      <c r="L507" s="193"/>
      <c r="M507" s="194"/>
      <c r="N507" s="195"/>
      <c r="O507" s="195"/>
      <c r="P507" s="196">
        <f>SUM(P508:P513)</f>
        <v>0</v>
      </c>
      <c r="Q507" s="195"/>
      <c r="R507" s="196">
        <f>SUM(R508:R513)</f>
        <v>0.076455800000000004</v>
      </c>
      <c r="S507" s="195"/>
      <c r="T507" s="197">
        <f>SUM(T508:T513)</f>
        <v>0</v>
      </c>
      <c r="AR507" s="198" t="s">
        <v>78</v>
      </c>
      <c r="AT507" s="199" t="s">
        <v>68</v>
      </c>
      <c r="AU507" s="199" t="s">
        <v>74</v>
      </c>
      <c r="AY507" s="198" t="s">
        <v>118</v>
      </c>
      <c r="BK507" s="200">
        <f>SUM(BK508:BK513)</f>
        <v>0</v>
      </c>
    </row>
    <row r="508" s="1" customFormat="1" ht="16.5" customHeight="1">
      <c r="B508" s="36"/>
      <c r="C508" s="230" t="s">
        <v>823</v>
      </c>
      <c r="D508" s="230" t="s">
        <v>157</v>
      </c>
      <c r="E508" s="231" t="s">
        <v>824</v>
      </c>
      <c r="F508" s="232" t="s">
        <v>825</v>
      </c>
      <c r="G508" s="233" t="s">
        <v>153</v>
      </c>
      <c r="H508" s="234">
        <v>67.659999999999997</v>
      </c>
      <c r="I508" s="235"/>
      <c r="J508" s="236">
        <f>ROUND(I508*H508,2)</f>
        <v>0</v>
      </c>
      <c r="K508" s="232" t="s">
        <v>135</v>
      </c>
      <c r="L508" s="41"/>
      <c r="M508" s="237" t="s">
        <v>1</v>
      </c>
      <c r="N508" s="238" t="s">
        <v>40</v>
      </c>
      <c r="O508" s="77"/>
      <c r="P508" s="213">
        <f>O508*H508</f>
        <v>0</v>
      </c>
      <c r="Q508" s="213">
        <v>0.00058</v>
      </c>
      <c r="R508" s="213">
        <f>Q508*H508</f>
        <v>0.039242800000000001</v>
      </c>
      <c r="S508" s="213">
        <v>0</v>
      </c>
      <c r="T508" s="214">
        <f>S508*H508</f>
        <v>0</v>
      </c>
      <c r="AR508" s="15" t="s">
        <v>214</v>
      </c>
      <c r="AT508" s="15" t="s">
        <v>157</v>
      </c>
      <c r="AU508" s="15" t="s">
        <v>78</v>
      </c>
      <c r="AY508" s="15" t="s">
        <v>118</v>
      </c>
      <c r="BE508" s="215">
        <f>IF(N508="základní",J508,0)</f>
        <v>0</v>
      </c>
      <c r="BF508" s="215">
        <f>IF(N508="snížená",J508,0)</f>
        <v>0</v>
      </c>
      <c r="BG508" s="215">
        <f>IF(N508="zákl. přenesená",J508,0)</f>
        <v>0</v>
      </c>
      <c r="BH508" s="215">
        <f>IF(N508="sníž. přenesená",J508,0)</f>
        <v>0</v>
      </c>
      <c r="BI508" s="215">
        <f>IF(N508="nulová",J508,0)</f>
        <v>0</v>
      </c>
      <c r="BJ508" s="15" t="s">
        <v>74</v>
      </c>
      <c r="BK508" s="215">
        <f>ROUND(I508*H508,2)</f>
        <v>0</v>
      </c>
      <c r="BL508" s="15" t="s">
        <v>214</v>
      </c>
      <c r="BM508" s="15" t="s">
        <v>826</v>
      </c>
    </row>
    <row r="509" s="1" customFormat="1">
      <c r="B509" s="36"/>
      <c r="C509" s="37"/>
      <c r="D509" s="216" t="s">
        <v>127</v>
      </c>
      <c r="E509" s="37"/>
      <c r="F509" s="217" t="s">
        <v>827</v>
      </c>
      <c r="G509" s="37"/>
      <c r="H509" s="37"/>
      <c r="I509" s="129"/>
      <c r="J509" s="37"/>
      <c r="K509" s="37"/>
      <c r="L509" s="41"/>
      <c r="M509" s="218"/>
      <c r="N509" s="77"/>
      <c r="O509" s="77"/>
      <c r="P509" s="77"/>
      <c r="Q509" s="77"/>
      <c r="R509" s="77"/>
      <c r="S509" s="77"/>
      <c r="T509" s="78"/>
      <c r="AT509" s="15" t="s">
        <v>127</v>
      </c>
      <c r="AU509" s="15" t="s">
        <v>78</v>
      </c>
    </row>
    <row r="510" s="11" customFormat="1">
      <c r="B510" s="219"/>
      <c r="C510" s="220"/>
      <c r="D510" s="216" t="s">
        <v>137</v>
      </c>
      <c r="E510" s="221" t="s">
        <v>1</v>
      </c>
      <c r="F510" s="222" t="s">
        <v>828</v>
      </c>
      <c r="G510" s="220"/>
      <c r="H510" s="223">
        <v>67.659999999999997</v>
      </c>
      <c r="I510" s="224"/>
      <c r="J510" s="220"/>
      <c r="K510" s="220"/>
      <c r="L510" s="225"/>
      <c r="M510" s="226"/>
      <c r="N510" s="227"/>
      <c r="O510" s="227"/>
      <c r="P510" s="227"/>
      <c r="Q510" s="227"/>
      <c r="R510" s="227"/>
      <c r="S510" s="227"/>
      <c r="T510" s="228"/>
      <c r="AT510" s="229" t="s">
        <v>137</v>
      </c>
      <c r="AU510" s="229" t="s">
        <v>78</v>
      </c>
      <c r="AV510" s="11" t="s">
        <v>78</v>
      </c>
      <c r="AW510" s="11" t="s">
        <v>31</v>
      </c>
      <c r="AX510" s="11" t="s">
        <v>74</v>
      </c>
      <c r="AY510" s="229" t="s">
        <v>118</v>
      </c>
    </row>
    <row r="511" s="1" customFormat="1" ht="16.5" customHeight="1">
      <c r="B511" s="36"/>
      <c r="C511" s="203" t="s">
        <v>829</v>
      </c>
      <c r="D511" s="203" t="s">
        <v>120</v>
      </c>
      <c r="E511" s="204" t="s">
        <v>830</v>
      </c>
      <c r="F511" s="205" t="s">
        <v>831</v>
      </c>
      <c r="G511" s="206" t="s">
        <v>153</v>
      </c>
      <c r="H511" s="207">
        <v>74.426000000000002</v>
      </c>
      <c r="I511" s="208"/>
      <c r="J511" s="209">
        <f>ROUND(I511*H511,2)</f>
        <v>0</v>
      </c>
      <c r="K511" s="205" t="s">
        <v>135</v>
      </c>
      <c r="L511" s="210"/>
      <c r="M511" s="211" t="s">
        <v>1</v>
      </c>
      <c r="N511" s="212" t="s">
        <v>40</v>
      </c>
      <c r="O511" s="77"/>
      <c r="P511" s="213">
        <f>O511*H511</f>
        <v>0</v>
      </c>
      <c r="Q511" s="213">
        <v>0.00050000000000000001</v>
      </c>
      <c r="R511" s="213">
        <f>Q511*H511</f>
        <v>0.037213000000000003</v>
      </c>
      <c r="S511" s="213">
        <v>0</v>
      </c>
      <c r="T511" s="214">
        <f>S511*H511</f>
        <v>0</v>
      </c>
      <c r="AR511" s="15" t="s">
        <v>314</v>
      </c>
      <c r="AT511" s="15" t="s">
        <v>120</v>
      </c>
      <c r="AU511" s="15" t="s">
        <v>78</v>
      </c>
      <c r="AY511" s="15" t="s">
        <v>118</v>
      </c>
      <c r="BE511" s="215">
        <f>IF(N511="základní",J511,0)</f>
        <v>0</v>
      </c>
      <c r="BF511" s="215">
        <f>IF(N511="snížená",J511,0)</f>
        <v>0</v>
      </c>
      <c r="BG511" s="215">
        <f>IF(N511="zákl. přenesená",J511,0)</f>
        <v>0</v>
      </c>
      <c r="BH511" s="215">
        <f>IF(N511="sníž. přenesená",J511,0)</f>
        <v>0</v>
      </c>
      <c r="BI511" s="215">
        <f>IF(N511="nulová",J511,0)</f>
        <v>0</v>
      </c>
      <c r="BJ511" s="15" t="s">
        <v>74</v>
      </c>
      <c r="BK511" s="215">
        <f>ROUND(I511*H511,2)</f>
        <v>0</v>
      </c>
      <c r="BL511" s="15" t="s">
        <v>214</v>
      </c>
      <c r="BM511" s="15" t="s">
        <v>832</v>
      </c>
    </row>
    <row r="512" s="1" customFormat="1">
      <c r="B512" s="36"/>
      <c r="C512" s="37"/>
      <c r="D512" s="216" t="s">
        <v>127</v>
      </c>
      <c r="E512" s="37"/>
      <c r="F512" s="217" t="s">
        <v>831</v>
      </c>
      <c r="G512" s="37"/>
      <c r="H512" s="37"/>
      <c r="I512" s="129"/>
      <c r="J512" s="37"/>
      <c r="K512" s="37"/>
      <c r="L512" s="41"/>
      <c r="M512" s="218"/>
      <c r="N512" s="77"/>
      <c r="O512" s="77"/>
      <c r="P512" s="77"/>
      <c r="Q512" s="77"/>
      <c r="R512" s="77"/>
      <c r="S512" s="77"/>
      <c r="T512" s="78"/>
      <c r="AT512" s="15" t="s">
        <v>127</v>
      </c>
      <c r="AU512" s="15" t="s">
        <v>78</v>
      </c>
    </row>
    <row r="513" s="11" customFormat="1">
      <c r="B513" s="219"/>
      <c r="C513" s="220"/>
      <c r="D513" s="216" t="s">
        <v>137</v>
      </c>
      <c r="E513" s="221" t="s">
        <v>1</v>
      </c>
      <c r="F513" s="222" t="s">
        <v>833</v>
      </c>
      <c r="G513" s="220"/>
      <c r="H513" s="223">
        <v>74.426000000000002</v>
      </c>
      <c r="I513" s="224"/>
      <c r="J513" s="220"/>
      <c r="K513" s="220"/>
      <c r="L513" s="225"/>
      <c r="M513" s="226"/>
      <c r="N513" s="227"/>
      <c r="O513" s="227"/>
      <c r="P513" s="227"/>
      <c r="Q513" s="227"/>
      <c r="R513" s="227"/>
      <c r="S513" s="227"/>
      <c r="T513" s="228"/>
      <c r="AT513" s="229" t="s">
        <v>137</v>
      </c>
      <c r="AU513" s="229" t="s">
        <v>78</v>
      </c>
      <c r="AV513" s="11" t="s">
        <v>78</v>
      </c>
      <c r="AW513" s="11" t="s">
        <v>31</v>
      </c>
      <c r="AX513" s="11" t="s">
        <v>74</v>
      </c>
      <c r="AY513" s="229" t="s">
        <v>118</v>
      </c>
    </row>
    <row r="514" s="10" customFormat="1" ht="22.8" customHeight="1">
      <c r="B514" s="187"/>
      <c r="C514" s="188"/>
      <c r="D514" s="189" t="s">
        <v>68</v>
      </c>
      <c r="E514" s="201" t="s">
        <v>834</v>
      </c>
      <c r="F514" s="201" t="s">
        <v>835</v>
      </c>
      <c r="G514" s="188"/>
      <c r="H514" s="188"/>
      <c r="I514" s="191"/>
      <c r="J514" s="202">
        <f>BK514</f>
        <v>0</v>
      </c>
      <c r="K514" s="188"/>
      <c r="L514" s="193"/>
      <c r="M514" s="194"/>
      <c r="N514" s="195"/>
      <c r="O514" s="195"/>
      <c r="P514" s="196">
        <f>SUM(P515:P532)</f>
        <v>0</v>
      </c>
      <c r="Q514" s="195"/>
      <c r="R514" s="196">
        <f>SUM(R515:R532)</f>
        <v>1.9376859999999998</v>
      </c>
      <c r="S514" s="195"/>
      <c r="T514" s="197">
        <f>SUM(T515:T532)</f>
        <v>0</v>
      </c>
      <c r="AR514" s="198" t="s">
        <v>78</v>
      </c>
      <c r="AT514" s="199" t="s">
        <v>68</v>
      </c>
      <c r="AU514" s="199" t="s">
        <v>74</v>
      </c>
      <c r="AY514" s="198" t="s">
        <v>118</v>
      </c>
      <c r="BK514" s="200">
        <f>SUM(BK515:BK532)</f>
        <v>0</v>
      </c>
    </row>
    <row r="515" s="1" customFormat="1" ht="16.5" customHeight="1">
      <c r="B515" s="36"/>
      <c r="C515" s="230" t="s">
        <v>836</v>
      </c>
      <c r="D515" s="230" t="s">
        <v>157</v>
      </c>
      <c r="E515" s="231" t="s">
        <v>837</v>
      </c>
      <c r="F515" s="232" t="s">
        <v>838</v>
      </c>
      <c r="G515" s="233" t="s">
        <v>347</v>
      </c>
      <c r="H515" s="234">
        <v>500</v>
      </c>
      <c r="I515" s="235"/>
      <c r="J515" s="236">
        <f>ROUND(I515*H515,2)</f>
        <v>0</v>
      </c>
      <c r="K515" s="232" t="s">
        <v>135</v>
      </c>
      <c r="L515" s="41"/>
      <c r="M515" s="237" t="s">
        <v>1</v>
      </c>
      <c r="N515" s="238" t="s">
        <v>40</v>
      </c>
      <c r="O515" s="77"/>
      <c r="P515" s="213">
        <f>O515*H515</f>
        <v>0</v>
      </c>
      <c r="Q515" s="213">
        <v>5.0000000000000002E-05</v>
      </c>
      <c r="R515" s="213">
        <f>Q515*H515</f>
        <v>0.025000000000000001</v>
      </c>
      <c r="S515" s="213">
        <v>0</v>
      </c>
      <c r="T515" s="214">
        <f>S515*H515</f>
        <v>0</v>
      </c>
      <c r="AR515" s="15" t="s">
        <v>214</v>
      </c>
      <c r="AT515" s="15" t="s">
        <v>157</v>
      </c>
      <c r="AU515" s="15" t="s">
        <v>78</v>
      </c>
      <c r="AY515" s="15" t="s">
        <v>118</v>
      </c>
      <c r="BE515" s="215">
        <f>IF(N515="základní",J515,0)</f>
        <v>0</v>
      </c>
      <c r="BF515" s="215">
        <f>IF(N515="snížená",J515,0)</f>
        <v>0</v>
      </c>
      <c r="BG515" s="215">
        <f>IF(N515="zákl. přenesená",J515,0)</f>
        <v>0</v>
      </c>
      <c r="BH515" s="215">
        <f>IF(N515="sníž. přenesená",J515,0)</f>
        <v>0</v>
      </c>
      <c r="BI515" s="215">
        <f>IF(N515="nulová",J515,0)</f>
        <v>0</v>
      </c>
      <c r="BJ515" s="15" t="s">
        <v>74</v>
      </c>
      <c r="BK515" s="215">
        <f>ROUND(I515*H515,2)</f>
        <v>0</v>
      </c>
      <c r="BL515" s="15" t="s">
        <v>214</v>
      </c>
      <c r="BM515" s="15" t="s">
        <v>839</v>
      </c>
    </row>
    <row r="516" s="1" customFormat="1">
      <c r="B516" s="36"/>
      <c r="C516" s="37"/>
      <c r="D516" s="216" t="s">
        <v>127</v>
      </c>
      <c r="E516" s="37"/>
      <c r="F516" s="217" t="s">
        <v>840</v>
      </c>
      <c r="G516" s="37"/>
      <c r="H516" s="37"/>
      <c r="I516" s="129"/>
      <c r="J516" s="37"/>
      <c r="K516" s="37"/>
      <c r="L516" s="41"/>
      <c r="M516" s="218"/>
      <c r="N516" s="77"/>
      <c r="O516" s="77"/>
      <c r="P516" s="77"/>
      <c r="Q516" s="77"/>
      <c r="R516" s="77"/>
      <c r="S516" s="77"/>
      <c r="T516" s="78"/>
      <c r="AT516" s="15" t="s">
        <v>127</v>
      </c>
      <c r="AU516" s="15" t="s">
        <v>78</v>
      </c>
    </row>
    <row r="517" s="11" customFormat="1">
      <c r="B517" s="219"/>
      <c r="C517" s="220"/>
      <c r="D517" s="216" t="s">
        <v>137</v>
      </c>
      <c r="E517" s="221" t="s">
        <v>1</v>
      </c>
      <c r="F517" s="222" t="s">
        <v>841</v>
      </c>
      <c r="G517" s="220"/>
      <c r="H517" s="223">
        <v>500</v>
      </c>
      <c r="I517" s="224"/>
      <c r="J517" s="220"/>
      <c r="K517" s="220"/>
      <c r="L517" s="225"/>
      <c r="M517" s="226"/>
      <c r="N517" s="227"/>
      <c r="O517" s="227"/>
      <c r="P517" s="227"/>
      <c r="Q517" s="227"/>
      <c r="R517" s="227"/>
      <c r="S517" s="227"/>
      <c r="T517" s="228"/>
      <c r="AT517" s="229" t="s">
        <v>137</v>
      </c>
      <c r="AU517" s="229" t="s">
        <v>78</v>
      </c>
      <c r="AV517" s="11" t="s">
        <v>78</v>
      </c>
      <c r="AW517" s="11" t="s">
        <v>31</v>
      </c>
      <c r="AX517" s="11" t="s">
        <v>74</v>
      </c>
      <c r="AY517" s="229" t="s">
        <v>118</v>
      </c>
    </row>
    <row r="518" s="1" customFormat="1" ht="16.5" customHeight="1">
      <c r="B518" s="36"/>
      <c r="C518" s="203" t="s">
        <v>842</v>
      </c>
      <c r="D518" s="203" t="s">
        <v>120</v>
      </c>
      <c r="E518" s="204" t="s">
        <v>843</v>
      </c>
      <c r="F518" s="205" t="s">
        <v>844</v>
      </c>
      <c r="G518" s="206" t="s">
        <v>123</v>
      </c>
      <c r="H518" s="207">
        <v>2</v>
      </c>
      <c r="I518" s="208"/>
      <c r="J518" s="209">
        <f>ROUND(I518*H518,2)</f>
        <v>0</v>
      </c>
      <c r="K518" s="205" t="s">
        <v>1</v>
      </c>
      <c r="L518" s="210"/>
      <c r="M518" s="211" t="s">
        <v>1</v>
      </c>
      <c r="N518" s="212" t="s">
        <v>40</v>
      </c>
      <c r="O518" s="77"/>
      <c r="P518" s="213">
        <f>O518*H518</f>
        <v>0</v>
      </c>
      <c r="Q518" s="213">
        <v>0.029999999999999999</v>
      </c>
      <c r="R518" s="213">
        <f>Q518*H518</f>
        <v>0.059999999999999998</v>
      </c>
      <c r="S518" s="213">
        <v>0</v>
      </c>
      <c r="T518" s="214">
        <f>S518*H518</f>
        <v>0</v>
      </c>
      <c r="AR518" s="15" t="s">
        <v>314</v>
      </c>
      <c r="AT518" s="15" t="s">
        <v>120</v>
      </c>
      <c r="AU518" s="15" t="s">
        <v>78</v>
      </c>
      <c r="AY518" s="15" t="s">
        <v>118</v>
      </c>
      <c r="BE518" s="215">
        <f>IF(N518="základní",J518,0)</f>
        <v>0</v>
      </c>
      <c r="BF518" s="215">
        <f>IF(N518="snížená",J518,0)</f>
        <v>0</v>
      </c>
      <c r="BG518" s="215">
        <f>IF(N518="zákl. přenesená",J518,0)</f>
        <v>0</v>
      </c>
      <c r="BH518" s="215">
        <f>IF(N518="sníž. přenesená",J518,0)</f>
        <v>0</v>
      </c>
      <c r="BI518" s="215">
        <f>IF(N518="nulová",J518,0)</f>
        <v>0</v>
      </c>
      <c r="BJ518" s="15" t="s">
        <v>74</v>
      </c>
      <c r="BK518" s="215">
        <f>ROUND(I518*H518,2)</f>
        <v>0</v>
      </c>
      <c r="BL518" s="15" t="s">
        <v>214</v>
      </c>
      <c r="BM518" s="15" t="s">
        <v>845</v>
      </c>
    </row>
    <row r="519" s="1" customFormat="1">
      <c r="B519" s="36"/>
      <c r="C519" s="37"/>
      <c r="D519" s="216" t="s">
        <v>127</v>
      </c>
      <c r="E519" s="37"/>
      <c r="F519" s="217" t="s">
        <v>846</v>
      </c>
      <c r="G519" s="37"/>
      <c r="H519" s="37"/>
      <c r="I519" s="129"/>
      <c r="J519" s="37"/>
      <c r="K519" s="37"/>
      <c r="L519" s="41"/>
      <c r="M519" s="218"/>
      <c r="N519" s="77"/>
      <c r="O519" s="77"/>
      <c r="P519" s="77"/>
      <c r="Q519" s="77"/>
      <c r="R519" s="77"/>
      <c r="S519" s="77"/>
      <c r="T519" s="78"/>
      <c r="AT519" s="15" t="s">
        <v>127</v>
      </c>
      <c r="AU519" s="15" t="s">
        <v>78</v>
      </c>
    </row>
    <row r="520" s="1" customFormat="1" ht="16.5" customHeight="1">
      <c r="B520" s="36"/>
      <c r="C520" s="230" t="s">
        <v>847</v>
      </c>
      <c r="D520" s="230" t="s">
        <v>157</v>
      </c>
      <c r="E520" s="231" t="s">
        <v>848</v>
      </c>
      <c r="F520" s="232" t="s">
        <v>849</v>
      </c>
      <c r="G520" s="233" t="s">
        <v>347</v>
      </c>
      <c r="H520" s="234">
        <v>398</v>
      </c>
      <c r="I520" s="235"/>
      <c r="J520" s="236">
        <f>ROUND(I520*H520,2)</f>
        <v>0</v>
      </c>
      <c r="K520" s="232" t="s">
        <v>1</v>
      </c>
      <c r="L520" s="41"/>
      <c r="M520" s="237" t="s">
        <v>1</v>
      </c>
      <c r="N520" s="238" t="s">
        <v>40</v>
      </c>
      <c r="O520" s="77"/>
      <c r="P520" s="213">
        <f>O520*H520</f>
        <v>0</v>
      </c>
      <c r="Q520" s="213">
        <v>0</v>
      </c>
      <c r="R520" s="213">
        <f>Q520*H520</f>
        <v>0</v>
      </c>
      <c r="S520" s="213">
        <v>0</v>
      </c>
      <c r="T520" s="214">
        <f>S520*H520</f>
        <v>0</v>
      </c>
      <c r="AR520" s="15" t="s">
        <v>214</v>
      </c>
      <c r="AT520" s="15" t="s">
        <v>157</v>
      </c>
      <c r="AU520" s="15" t="s">
        <v>78</v>
      </c>
      <c r="AY520" s="15" t="s">
        <v>118</v>
      </c>
      <c r="BE520" s="215">
        <f>IF(N520="základní",J520,0)</f>
        <v>0</v>
      </c>
      <c r="BF520" s="215">
        <f>IF(N520="snížená",J520,0)</f>
        <v>0</v>
      </c>
      <c r="BG520" s="215">
        <f>IF(N520="zákl. přenesená",J520,0)</f>
        <v>0</v>
      </c>
      <c r="BH520" s="215">
        <f>IF(N520="sníž. přenesená",J520,0)</f>
        <v>0</v>
      </c>
      <c r="BI520" s="215">
        <f>IF(N520="nulová",J520,0)</f>
        <v>0</v>
      </c>
      <c r="BJ520" s="15" t="s">
        <v>74</v>
      </c>
      <c r="BK520" s="215">
        <f>ROUND(I520*H520,2)</f>
        <v>0</v>
      </c>
      <c r="BL520" s="15" t="s">
        <v>214</v>
      </c>
      <c r="BM520" s="15" t="s">
        <v>850</v>
      </c>
    </row>
    <row r="521" s="1" customFormat="1">
      <c r="B521" s="36"/>
      <c r="C521" s="37"/>
      <c r="D521" s="216" t="s">
        <v>127</v>
      </c>
      <c r="E521" s="37"/>
      <c r="F521" s="217" t="s">
        <v>849</v>
      </c>
      <c r="G521" s="37"/>
      <c r="H521" s="37"/>
      <c r="I521" s="129"/>
      <c r="J521" s="37"/>
      <c r="K521" s="37"/>
      <c r="L521" s="41"/>
      <c r="M521" s="218"/>
      <c r="N521" s="77"/>
      <c r="O521" s="77"/>
      <c r="P521" s="77"/>
      <c r="Q521" s="77"/>
      <c r="R521" s="77"/>
      <c r="S521" s="77"/>
      <c r="T521" s="78"/>
      <c r="AT521" s="15" t="s">
        <v>127</v>
      </c>
      <c r="AU521" s="15" t="s">
        <v>78</v>
      </c>
    </row>
    <row r="522" s="11" customFormat="1">
      <c r="B522" s="219"/>
      <c r="C522" s="220"/>
      <c r="D522" s="216" t="s">
        <v>137</v>
      </c>
      <c r="E522" s="221" t="s">
        <v>1</v>
      </c>
      <c r="F522" s="222" t="s">
        <v>851</v>
      </c>
      <c r="G522" s="220"/>
      <c r="H522" s="223">
        <v>398</v>
      </c>
      <c r="I522" s="224"/>
      <c r="J522" s="220"/>
      <c r="K522" s="220"/>
      <c r="L522" s="225"/>
      <c r="M522" s="226"/>
      <c r="N522" s="227"/>
      <c r="O522" s="227"/>
      <c r="P522" s="227"/>
      <c r="Q522" s="227"/>
      <c r="R522" s="227"/>
      <c r="S522" s="227"/>
      <c r="T522" s="228"/>
      <c r="AT522" s="229" t="s">
        <v>137</v>
      </c>
      <c r="AU522" s="229" t="s">
        <v>78</v>
      </c>
      <c r="AV522" s="11" t="s">
        <v>78</v>
      </c>
      <c r="AW522" s="11" t="s">
        <v>31</v>
      </c>
      <c r="AX522" s="11" t="s">
        <v>74</v>
      </c>
      <c r="AY522" s="229" t="s">
        <v>118</v>
      </c>
    </row>
    <row r="523" s="1" customFormat="1" ht="16.5" customHeight="1">
      <c r="B523" s="36"/>
      <c r="C523" s="230" t="s">
        <v>852</v>
      </c>
      <c r="D523" s="230" t="s">
        <v>157</v>
      </c>
      <c r="E523" s="231" t="s">
        <v>853</v>
      </c>
      <c r="F523" s="232" t="s">
        <v>854</v>
      </c>
      <c r="G523" s="233" t="s">
        <v>197</v>
      </c>
      <c r="H523" s="234">
        <v>36.299999999999997</v>
      </c>
      <c r="I523" s="235"/>
      <c r="J523" s="236">
        <f>ROUND(I523*H523,2)</f>
        <v>0</v>
      </c>
      <c r="K523" s="232" t="s">
        <v>855</v>
      </c>
      <c r="L523" s="41"/>
      <c r="M523" s="237" t="s">
        <v>1</v>
      </c>
      <c r="N523" s="238" t="s">
        <v>40</v>
      </c>
      <c r="O523" s="77"/>
      <c r="P523" s="213">
        <f>O523*H523</f>
        <v>0</v>
      </c>
      <c r="Q523" s="213">
        <v>0.040079999999999998</v>
      </c>
      <c r="R523" s="213">
        <f>Q523*H523</f>
        <v>1.4549039999999998</v>
      </c>
      <c r="S523" s="213">
        <v>0</v>
      </c>
      <c r="T523" s="214">
        <f>S523*H523</f>
        <v>0</v>
      </c>
      <c r="AR523" s="15" t="s">
        <v>125</v>
      </c>
      <c r="AT523" s="15" t="s">
        <v>157</v>
      </c>
      <c r="AU523" s="15" t="s">
        <v>78</v>
      </c>
      <c r="AY523" s="15" t="s">
        <v>118</v>
      </c>
      <c r="BE523" s="215">
        <f>IF(N523="základní",J523,0)</f>
        <v>0</v>
      </c>
      <c r="BF523" s="215">
        <f>IF(N523="snížená",J523,0)</f>
        <v>0</v>
      </c>
      <c r="BG523" s="215">
        <f>IF(N523="zákl. přenesená",J523,0)</f>
        <v>0</v>
      </c>
      <c r="BH523" s="215">
        <f>IF(N523="sníž. přenesená",J523,0)</f>
        <v>0</v>
      </c>
      <c r="BI523" s="215">
        <f>IF(N523="nulová",J523,0)</f>
        <v>0</v>
      </c>
      <c r="BJ523" s="15" t="s">
        <v>74</v>
      </c>
      <c r="BK523" s="215">
        <f>ROUND(I523*H523,2)</f>
        <v>0</v>
      </c>
      <c r="BL523" s="15" t="s">
        <v>125</v>
      </c>
      <c r="BM523" s="15" t="s">
        <v>856</v>
      </c>
    </row>
    <row r="524" s="1" customFormat="1">
      <c r="B524" s="36"/>
      <c r="C524" s="37"/>
      <c r="D524" s="216" t="s">
        <v>127</v>
      </c>
      <c r="E524" s="37"/>
      <c r="F524" s="217" t="s">
        <v>857</v>
      </c>
      <c r="G524" s="37"/>
      <c r="H524" s="37"/>
      <c r="I524" s="129"/>
      <c r="J524" s="37"/>
      <c r="K524" s="37"/>
      <c r="L524" s="41"/>
      <c r="M524" s="218"/>
      <c r="N524" s="77"/>
      <c r="O524" s="77"/>
      <c r="P524" s="77"/>
      <c r="Q524" s="77"/>
      <c r="R524" s="77"/>
      <c r="S524" s="77"/>
      <c r="T524" s="78"/>
      <c r="AT524" s="15" t="s">
        <v>127</v>
      </c>
      <c r="AU524" s="15" t="s">
        <v>78</v>
      </c>
    </row>
    <row r="525" s="11" customFormat="1">
      <c r="B525" s="219"/>
      <c r="C525" s="220"/>
      <c r="D525" s="216" t="s">
        <v>137</v>
      </c>
      <c r="E525" s="221" t="s">
        <v>1</v>
      </c>
      <c r="F525" s="222" t="s">
        <v>858</v>
      </c>
      <c r="G525" s="220"/>
      <c r="H525" s="223">
        <v>36.299999999999997</v>
      </c>
      <c r="I525" s="224"/>
      <c r="J525" s="220"/>
      <c r="K525" s="220"/>
      <c r="L525" s="225"/>
      <c r="M525" s="226"/>
      <c r="N525" s="227"/>
      <c r="O525" s="227"/>
      <c r="P525" s="227"/>
      <c r="Q525" s="227"/>
      <c r="R525" s="227"/>
      <c r="S525" s="227"/>
      <c r="T525" s="228"/>
      <c r="AT525" s="229" t="s">
        <v>137</v>
      </c>
      <c r="AU525" s="229" t="s">
        <v>78</v>
      </c>
      <c r="AV525" s="11" t="s">
        <v>78</v>
      </c>
      <c r="AW525" s="11" t="s">
        <v>31</v>
      </c>
      <c r="AX525" s="11" t="s">
        <v>74</v>
      </c>
      <c r="AY525" s="229" t="s">
        <v>118</v>
      </c>
    </row>
    <row r="526" s="1" customFormat="1" ht="16.5" customHeight="1">
      <c r="B526" s="36"/>
      <c r="C526" s="203" t="s">
        <v>859</v>
      </c>
      <c r="D526" s="203" t="s">
        <v>120</v>
      </c>
      <c r="E526" s="204" t="s">
        <v>860</v>
      </c>
      <c r="F526" s="205" t="s">
        <v>861</v>
      </c>
      <c r="G526" s="206" t="s">
        <v>197</v>
      </c>
      <c r="H526" s="207">
        <v>129.15000000000001</v>
      </c>
      <c r="I526" s="208"/>
      <c r="J526" s="209">
        <f>ROUND(I526*H526,2)</f>
        <v>0</v>
      </c>
      <c r="K526" s="205" t="s">
        <v>855</v>
      </c>
      <c r="L526" s="210"/>
      <c r="M526" s="211" t="s">
        <v>1</v>
      </c>
      <c r="N526" s="212" t="s">
        <v>40</v>
      </c>
      <c r="O526" s="77"/>
      <c r="P526" s="213">
        <f>O526*H526</f>
        <v>0</v>
      </c>
      <c r="Q526" s="213">
        <v>0.0030799999999999998</v>
      </c>
      <c r="R526" s="213">
        <f>Q526*H526</f>
        <v>0.39778199999999997</v>
      </c>
      <c r="S526" s="213">
        <v>0</v>
      </c>
      <c r="T526" s="214">
        <f>S526*H526</f>
        <v>0</v>
      </c>
      <c r="AR526" s="15" t="s">
        <v>124</v>
      </c>
      <c r="AT526" s="15" t="s">
        <v>120</v>
      </c>
      <c r="AU526" s="15" t="s">
        <v>78</v>
      </c>
      <c r="AY526" s="15" t="s">
        <v>118</v>
      </c>
      <c r="BE526" s="215">
        <f>IF(N526="základní",J526,0)</f>
        <v>0</v>
      </c>
      <c r="BF526" s="215">
        <f>IF(N526="snížená",J526,0)</f>
        <v>0</v>
      </c>
      <c r="BG526" s="215">
        <f>IF(N526="zákl. přenesená",J526,0)</f>
        <v>0</v>
      </c>
      <c r="BH526" s="215">
        <f>IF(N526="sníž. přenesená",J526,0)</f>
        <v>0</v>
      </c>
      <c r="BI526" s="215">
        <f>IF(N526="nulová",J526,0)</f>
        <v>0</v>
      </c>
      <c r="BJ526" s="15" t="s">
        <v>74</v>
      </c>
      <c r="BK526" s="215">
        <f>ROUND(I526*H526,2)</f>
        <v>0</v>
      </c>
      <c r="BL526" s="15" t="s">
        <v>125</v>
      </c>
      <c r="BM526" s="15" t="s">
        <v>862</v>
      </c>
    </row>
    <row r="527" s="1" customFormat="1">
      <c r="B527" s="36"/>
      <c r="C527" s="37"/>
      <c r="D527" s="216" t="s">
        <v>127</v>
      </c>
      <c r="E527" s="37"/>
      <c r="F527" s="217" t="s">
        <v>861</v>
      </c>
      <c r="G527" s="37"/>
      <c r="H527" s="37"/>
      <c r="I527" s="129"/>
      <c r="J527" s="37"/>
      <c r="K527" s="37"/>
      <c r="L527" s="41"/>
      <c r="M527" s="218"/>
      <c r="N527" s="77"/>
      <c r="O527" s="77"/>
      <c r="P527" s="77"/>
      <c r="Q527" s="77"/>
      <c r="R527" s="77"/>
      <c r="S527" s="77"/>
      <c r="T527" s="78"/>
      <c r="AT527" s="15" t="s">
        <v>127</v>
      </c>
      <c r="AU527" s="15" t="s">
        <v>78</v>
      </c>
    </row>
    <row r="528" s="11" customFormat="1">
      <c r="B528" s="219"/>
      <c r="C528" s="220"/>
      <c r="D528" s="216" t="s">
        <v>137</v>
      </c>
      <c r="E528" s="221" t="s">
        <v>1</v>
      </c>
      <c r="F528" s="222" t="s">
        <v>863</v>
      </c>
      <c r="G528" s="220"/>
      <c r="H528" s="223">
        <v>76.230000000000004</v>
      </c>
      <c r="I528" s="224"/>
      <c r="J528" s="220"/>
      <c r="K528" s="220"/>
      <c r="L528" s="225"/>
      <c r="M528" s="226"/>
      <c r="N528" s="227"/>
      <c r="O528" s="227"/>
      <c r="P528" s="227"/>
      <c r="Q528" s="227"/>
      <c r="R528" s="227"/>
      <c r="S528" s="227"/>
      <c r="T528" s="228"/>
      <c r="AT528" s="229" t="s">
        <v>137</v>
      </c>
      <c r="AU528" s="229" t="s">
        <v>78</v>
      </c>
      <c r="AV528" s="11" t="s">
        <v>78</v>
      </c>
      <c r="AW528" s="11" t="s">
        <v>31</v>
      </c>
      <c r="AX528" s="11" t="s">
        <v>69</v>
      </c>
      <c r="AY528" s="229" t="s">
        <v>118</v>
      </c>
    </row>
    <row r="529" s="11" customFormat="1">
      <c r="B529" s="219"/>
      <c r="C529" s="220"/>
      <c r="D529" s="216" t="s">
        <v>137</v>
      </c>
      <c r="E529" s="221" t="s">
        <v>1</v>
      </c>
      <c r="F529" s="222" t="s">
        <v>864</v>
      </c>
      <c r="G529" s="220"/>
      <c r="H529" s="223">
        <v>52.920000000000002</v>
      </c>
      <c r="I529" s="224"/>
      <c r="J529" s="220"/>
      <c r="K529" s="220"/>
      <c r="L529" s="225"/>
      <c r="M529" s="226"/>
      <c r="N529" s="227"/>
      <c r="O529" s="227"/>
      <c r="P529" s="227"/>
      <c r="Q529" s="227"/>
      <c r="R529" s="227"/>
      <c r="S529" s="227"/>
      <c r="T529" s="228"/>
      <c r="AT529" s="229" t="s">
        <v>137</v>
      </c>
      <c r="AU529" s="229" t="s">
        <v>78</v>
      </c>
      <c r="AV529" s="11" t="s">
        <v>78</v>
      </c>
      <c r="AW529" s="11" t="s">
        <v>31</v>
      </c>
      <c r="AX529" s="11" t="s">
        <v>69</v>
      </c>
      <c r="AY529" s="229" t="s">
        <v>118</v>
      </c>
    </row>
    <row r="530" s="12" customFormat="1">
      <c r="B530" s="239"/>
      <c r="C530" s="240"/>
      <c r="D530" s="216" t="s">
        <v>137</v>
      </c>
      <c r="E530" s="241" t="s">
        <v>1</v>
      </c>
      <c r="F530" s="242" t="s">
        <v>174</v>
      </c>
      <c r="G530" s="240"/>
      <c r="H530" s="243">
        <v>129.15000000000001</v>
      </c>
      <c r="I530" s="244"/>
      <c r="J530" s="240"/>
      <c r="K530" s="240"/>
      <c r="L530" s="245"/>
      <c r="M530" s="246"/>
      <c r="N530" s="247"/>
      <c r="O530" s="247"/>
      <c r="P530" s="247"/>
      <c r="Q530" s="247"/>
      <c r="R530" s="247"/>
      <c r="S530" s="247"/>
      <c r="T530" s="248"/>
      <c r="AT530" s="249" t="s">
        <v>137</v>
      </c>
      <c r="AU530" s="249" t="s">
        <v>78</v>
      </c>
      <c r="AV530" s="12" t="s">
        <v>125</v>
      </c>
      <c r="AW530" s="12" t="s">
        <v>31</v>
      </c>
      <c r="AX530" s="12" t="s">
        <v>74</v>
      </c>
      <c r="AY530" s="249" t="s">
        <v>118</v>
      </c>
    </row>
    <row r="531" s="1" customFormat="1" ht="16.5" customHeight="1">
      <c r="B531" s="36"/>
      <c r="C531" s="230" t="s">
        <v>865</v>
      </c>
      <c r="D531" s="230" t="s">
        <v>157</v>
      </c>
      <c r="E531" s="231" t="s">
        <v>866</v>
      </c>
      <c r="F531" s="232" t="s">
        <v>867</v>
      </c>
      <c r="G531" s="233" t="s">
        <v>141</v>
      </c>
      <c r="H531" s="234">
        <v>0.39800000000000002</v>
      </c>
      <c r="I531" s="235"/>
      <c r="J531" s="236">
        <f>ROUND(I531*H531,2)</f>
        <v>0</v>
      </c>
      <c r="K531" s="232" t="s">
        <v>855</v>
      </c>
      <c r="L531" s="41"/>
      <c r="M531" s="237" t="s">
        <v>1</v>
      </c>
      <c r="N531" s="238" t="s">
        <v>40</v>
      </c>
      <c r="O531" s="77"/>
      <c r="P531" s="213">
        <f>O531*H531</f>
        <v>0</v>
      </c>
      <c r="Q531" s="213">
        <v>0</v>
      </c>
      <c r="R531" s="213">
        <f>Q531*H531</f>
        <v>0</v>
      </c>
      <c r="S531" s="213">
        <v>0</v>
      </c>
      <c r="T531" s="214">
        <f>S531*H531</f>
        <v>0</v>
      </c>
      <c r="AR531" s="15" t="s">
        <v>214</v>
      </c>
      <c r="AT531" s="15" t="s">
        <v>157</v>
      </c>
      <c r="AU531" s="15" t="s">
        <v>78</v>
      </c>
      <c r="AY531" s="15" t="s">
        <v>118</v>
      </c>
      <c r="BE531" s="215">
        <f>IF(N531="základní",J531,0)</f>
        <v>0</v>
      </c>
      <c r="BF531" s="215">
        <f>IF(N531="snížená",J531,0)</f>
        <v>0</v>
      </c>
      <c r="BG531" s="215">
        <f>IF(N531="zákl. přenesená",J531,0)</f>
        <v>0</v>
      </c>
      <c r="BH531" s="215">
        <f>IF(N531="sníž. přenesená",J531,0)</f>
        <v>0</v>
      </c>
      <c r="BI531" s="215">
        <f>IF(N531="nulová",J531,0)</f>
        <v>0</v>
      </c>
      <c r="BJ531" s="15" t="s">
        <v>74</v>
      </c>
      <c r="BK531" s="215">
        <f>ROUND(I531*H531,2)</f>
        <v>0</v>
      </c>
      <c r="BL531" s="15" t="s">
        <v>214</v>
      </c>
      <c r="BM531" s="15" t="s">
        <v>868</v>
      </c>
    </row>
    <row r="532" s="1" customFormat="1">
      <c r="B532" s="36"/>
      <c r="C532" s="37"/>
      <c r="D532" s="216" t="s">
        <v>127</v>
      </c>
      <c r="E532" s="37"/>
      <c r="F532" s="217" t="s">
        <v>869</v>
      </c>
      <c r="G532" s="37"/>
      <c r="H532" s="37"/>
      <c r="I532" s="129"/>
      <c r="J532" s="37"/>
      <c r="K532" s="37"/>
      <c r="L532" s="41"/>
      <c r="M532" s="251"/>
      <c r="N532" s="252"/>
      <c r="O532" s="252"/>
      <c r="P532" s="252"/>
      <c r="Q532" s="252"/>
      <c r="R532" s="252"/>
      <c r="S532" s="252"/>
      <c r="T532" s="253"/>
      <c r="AT532" s="15" t="s">
        <v>127</v>
      </c>
      <c r="AU532" s="15" t="s">
        <v>78</v>
      </c>
    </row>
    <row r="533" s="1" customFormat="1" ht="6.96" customHeight="1">
      <c r="B533" s="55"/>
      <c r="C533" s="56"/>
      <c r="D533" s="56"/>
      <c r="E533" s="56"/>
      <c r="F533" s="56"/>
      <c r="G533" s="56"/>
      <c r="H533" s="56"/>
      <c r="I533" s="153"/>
      <c r="J533" s="56"/>
      <c r="K533" s="56"/>
      <c r="L533" s="41"/>
    </row>
  </sheetData>
  <sheetProtection sheet="1" autoFilter="0" formatColumns="0" formatRows="0" objects="1" scenarios="1" spinCount="100000" saltValue="a3MWh6BNhJzDbY5/uGSX5oV/eVyqKVuZfOLMia9qWFwuQo9wXplD9j6mh2JYaIwBM1Sjk1szsRqZ5jUyVVcxvA==" hashValue="U4AWkdARKdUANQCCMQregWN/zcWZ/qNbxj4G955FWi7dVLHkQAgUZPBcFvAjvimyGRmJhuIRcpADga5z4PtehA==" algorithmName="SHA-512" password="CC35"/>
  <autoFilter ref="C89:K532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2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80</v>
      </c>
    </row>
    <row r="3" ht="6.96" customHeight="1">
      <c r="B3" s="123"/>
      <c r="C3" s="124"/>
      <c r="D3" s="124"/>
      <c r="E3" s="124"/>
      <c r="F3" s="124"/>
      <c r="G3" s="124"/>
      <c r="H3" s="124"/>
      <c r="I3" s="125"/>
      <c r="J3" s="124"/>
      <c r="K3" s="124"/>
      <c r="L3" s="18"/>
      <c r="AT3" s="15" t="s">
        <v>78</v>
      </c>
    </row>
    <row r="4" ht="24.96" customHeight="1">
      <c r="B4" s="18"/>
      <c r="D4" s="126" t="s">
        <v>84</v>
      </c>
      <c r="L4" s="18"/>
      <c r="M4" s="22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27" t="s">
        <v>16</v>
      </c>
      <c r="L6" s="18"/>
    </row>
    <row r="7" ht="16.5" customHeight="1">
      <c r="B7" s="18"/>
      <c r="E7" s="128" t="str">
        <f>'Rekapitulace stavby'!K6</f>
        <v>Rekonstrukce autobusových zastávek Hamr škola, Litvínov</v>
      </c>
      <c r="F7" s="127"/>
      <c r="G7" s="127"/>
      <c r="H7" s="127"/>
      <c r="L7" s="18"/>
    </row>
    <row r="8" s="1" customFormat="1" ht="12" customHeight="1">
      <c r="B8" s="41"/>
      <c r="D8" s="127" t="s">
        <v>85</v>
      </c>
      <c r="I8" s="129"/>
      <c r="L8" s="41"/>
    </row>
    <row r="9" s="1" customFormat="1" ht="36.96" customHeight="1">
      <c r="B9" s="41"/>
      <c r="E9" s="130" t="s">
        <v>870</v>
      </c>
      <c r="F9" s="1"/>
      <c r="G9" s="1"/>
      <c r="H9" s="1"/>
      <c r="I9" s="129"/>
      <c r="L9" s="41"/>
    </row>
    <row r="10" s="1" customFormat="1">
      <c r="B10" s="41"/>
      <c r="I10" s="129"/>
      <c r="L10" s="41"/>
    </row>
    <row r="11" s="1" customFormat="1" ht="12" customHeight="1">
      <c r="B11" s="41"/>
      <c r="D11" s="127" t="s">
        <v>18</v>
      </c>
      <c r="F11" s="15" t="s">
        <v>1</v>
      </c>
      <c r="I11" s="131" t="s">
        <v>19</v>
      </c>
      <c r="J11" s="15" t="s">
        <v>1</v>
      </c>
      <c r="L11" s="41"/>
    </row>
    <row r="12" s="1" customFormat="1" ht="12" customHeight="1">
      <c r="B12" s="41"/>
      <c r="D12" s="127" t="s">
        <v>20</v>
      </c>
      <c r="F12" s="15" t="s">
        <v>21</v>
      </c>
      <c r="I12" s="131" t="s">
        <v>22</v>
      </c>
      <c r="J12" s="132" t="str">
        <f>'Rekapitulace stavby'!AN8</f>
        <v>8. 10. 2019</v>
      </c>
      <c r="L12" s="41"/>
    </row>
    <row r="13" s="1" customFormat="1" ht="10.8" customHeight="1">
      <c r="B13" s="41"/>
      <c r="I13" s="129"/>
      <c r="L13" s="41"/>
    </row>
    <row r="14" s="1" customFormat="1" ht="12" customHeight="1">
      <c r="B14" s="41"/>
      <c r="D14" s="127" t="s">
        <v>24</v>
      </c>
      <c r="I14" s="131" t="s">
        <v>25</v>
      </c>
      <c r="J14" s="15" t="str">
        <f>IF('Rekapitulace stavby'!AN10="","",'Rekapitulace stavby'!AN10)</f>
        <v/>
      </c>
      <c r="L14" s="41"/>
    </row>
    <row r="15" s="1" customFormat="1" ht="18" customHeight="1">
      <c r="B15" s="41"/>
      <c r="E15" s="15" t="str">
        <f>IF('Rekapitulace stavby'!E11="","",'Rekapitulace stavby'!E11)</f>
        <v xml:space="preserve"> </v>
      </c>
      <c r="I15" s="131" t="s">
        <v>27</v>
      </c>
      <c r="J15" s="15" t="str">
        <f>IF('Rekapitulace stavby'!AN11="","",'Rekapitulace stavby'!AN11)</f>
        <v/>
      </c>
      <c r="L15" s="41"/>
    </row>
    <row r="16" s="1" customFormat="1" ht="6.96" customHeight="1">
      <c r="B16" s="41"/>
      <c r="I16" s="129"/>
      <c r="L16" s="41"/>
    </row>
    <row r="17" s="1" customFormat="1" ht="12" customHeight="1">
      <c r="B17" s="41"/>
      <c r="D17" s="127" t="s">
        <v>28</v>
      </c>
      <c r="I17" s="131" t="s">
        <v>25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5"/>
      <c r="G18" s="15"/>
      <c r="H18" s="15"/>
      <c r="I18" s="131" t="s">
        <v>27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29"/>
      <c r="L19" s="41"/>
    </row>
    <row r="20" s="1" customFormat="1" ht="12" customHeight="1">
      <c r="B20" s="41"/>
      <c r="D20" s="127" t="s">
        <v>30</v>
      </c>
      <c r="I20" s="131" t="s">
        <v>25</v>
      </c>
      <c r="J20" s="15" t="str">
        <f>IF('Rekapitulace stavby'!AN16="","",'Rekapitulace stavby'!AN16)</f>
        <v/>
      </c>
      <c r="L20" s="41"/>
    </row>
    <row r="21" s="1" customFormat="1" ht="18" customHeight="1">
      <c r="B21" s="41"/>
      <c r="E21" s="15" t="str">
        <f>IF('Rekapitulace stavby'!E17="","",'Rekapitulace stavby'!E17)</f>
        <v xml:space="preserve"> </v>
      </c>
      <c r="I21" s="131" t="s">
        <v>27</v>
      </c>
      <c r="J21" s="15" t="str">
        <f>IF('Rekapitulace stavby'!AN17="","",'Rekapitulace stavby'!AN17)</f>
        <v/>
      </c>
      <c r="L21" s="41"/>
    </row>
    <row r="22" s="1" customFormat="1" ht="6.96" customHeight="1">
      <c r="B22" s="41"/>
      <c r="I22" s="129"/>
      <c r="L22" s="41"/>
    </row>
    <row r="23" s="1" customFormat="1" ht="12" customHeight="1">
      <c r="B23" s="41"/>
      <c r="D23" s="127" t="s">
        <v>32</v>
      </c>
      <c r="I23" s="131" t="s">
        <v>25</v>
      </c>
      <c r="J23" s="15" t="s">
        <v>1</v>
      </c>
      <c r="L23" s="41"/>
    </row>
    <row r="24" s="1" customFormat="1" ht="18" customHeight="1">
      <c r="B24" s="41"/>
      <c r="E24" s="15" t="s">
        <v>33</v>
      </c>
      <c r="I24" s="131" t="s">
        <v>27</v>
      </c>
      <c r="J24" s="15" t="s">
        <v>1</v>
      </c>
      <c r="L24" s="41"/>
    </row>
    <row r="25" s="1" customFormat="1" ht="6.96" customHeight="1">
      <c r="B25" s="41"/>
      <c r="I25" s="129"/>
      <c r="L25" s="41"/>
    </row>
    <row r="26" s="1" customFormat="1" ht="12" customHeight="1">
      <c r="B26" s="41"/>
      <c r="D26" s="127" t="s">
        <v>34</v>
      </c>
      <c r="I26" s="129"/>
      <c r="L26" s="41"/>
    </row>
    <row r="27" s="6" customFormat="1" ht="16.5" customHeight="1">
      <c r="B27" s="133"/>
      <c r="E27" s="134" t="s">
        <v>1</v>
      </c>
      <c r="F27" s="134"/>
      <c r="G27" s="134"/>
      <c r="H27" s="134"/>
      <c r="I27" s="135"/>
      <c r="L27" s="133"/>
    </row>
    <row r="28" s="1" customFormat="1" ht="6.96" customHeight="1">
      <c r="B28" s="41"/>
      <c r="I28" s="129"/>
      <c r="L28" s="41"/>
    </row>
    <row r="29" s="1" customFormat="1" ht="6.96" customHeight="1">
      <c r="B29" s="41"/>
      <c r="D29" s="69"/>
      <c r="E29" s="69"/>
      <c r="F29" s="69"/>
      <c r="G29" s="69"/>
      <c r="H29" s="69"/>
      <c r="I29" s="136"/>
      <c r="J29" s="69"/>
      <c r="K29" s="69"/>
      <c r="L29" s="41"/>
    </row>
    <row r="30" s="1" customFormat="1" ht="25.44" customHeight="1">
      <c r="B30" s="41"/>
      <c r="D30" s="137" t="s">
        <v>35</v>
      </c>
      <c r="I30" s="129"/>
      <c r="J30" s="138">
        <f>ROUND(J89, 2)</f>
        <v>0</v>
      </c>
      <c r="L30" s="41"/>
    </row>
    <row r="31" s="1" customFormat="1" ht="6.96" customHeight="1">
      <c r="B31" s="41"/>
      <c r="D31" s="69"/>
      <c r="E31" s="69"/>
      <c r="F31" s="69"/>
      <c r="G31" s="69"/>
      <c r="H31" s="69"/>
      <c r="I31" s="136"/>
      <c r="J31" s="69"/>
      <c r="K31" s="69"/>
      <c r="L31" s="41"/>
    </row>
    <row r="32" s="1" customFormat="1" ht="14.4" customHeight="1">
      <c r="B32" s="41"/>
      <c r="F32" s="139" t="s">
        <v>37</v>
      </c>
      <c r="I32" s="140" t="s">
        <v>36</v>
      </c>
      <c r="J32" s="139" t="s">
        <v>38</v>
      </c>
      <c r="L32" s="41"/>
    </row>
    <row r="33" s="1" customFormat="1" ht="14.4" customHeight="1">
      <c r="B33" s="41"/>
      <c r="D33" s="127" t="s">
        <v>39</v>
      </c>
      <c r="E33" s="127" t="s">
        <v>40</v>
      </c>
      <c r="F33" s="141">
        <f>ROUND((SUM(BE89:BE188)),  2)</f>
        <v>0</v>
      </c>
      <c r="I33" s="142">
        <v>0.20999999999999999</v>
      </c>
      <c r="J33" s="141">
        <f>ROUND(((SUM(BE89:BE188))*I33),  2)</f>
        <v>0</v>
      </c>
      <c r="L33" s="41"/>
    </row>
    <row r="34" s="1" customFormat="1" ht="14.4" customHeight="1">
      <c r="B34" s="41"/>
      <c r="E34" s="127" t="s">
        <v>41</v>
      </c>
      <c r="F34" s="141">
        <f>ROUND((SUM(BF89:BF188)),  2)</f>
        <v>0</v>
      </c>
      <c r="I34" s="142">
        <v>0.14999999999999999</v>
      </c>
      <c r="J34" s="141">
        <f>ROUND(((SUM(BF89:BF188))*I34),  2)</f>
        <v>0</v>
      </c>
      <c r="L34" s="41"/>
    </row>
    <row r="35" hidden="1" s="1" customFormat="1" ht="14.4" customHeight="1">
      <c r="B35" s="41"/>
      <c r="E35" s="127" t="s">
        <v>42</v>
      </c>
      <c r="F35" s="141">
        <f>ROUND((SUM(BG89:BG188)),  2)</f>
        <v>0</v>
      </c>
      <c r="I35" s="142">
        <v>0.20999999999999999</v>
      </c>
      <c r="J35" s="141">
        <f>0</f>
        <v>0</v>
      </c>
      <c r="L35" s="41"/>
    </row>
    <row r="36" hidden="1" s="1" customFormat="1" ht="14.4" customHeight="1">
      <c r="B36" s="41"/>
      <c r="E36" s="127" t="s">
        <v>43</v>
      </c>
      <c r="F36" s="141">
        <f>ROUND((SUM(BH89:BH188)),  2)</f>
        <v>0</v>
      </c>
      <c r="I36" s="142">
        <v>0.14999999999999999</v>
      </c>
      <c r="J36" s="141">
        <f>0</f>
        <v>0</v>
      </c>
      <c r="L36" s="41"/>
    </row>
    <row r="37" hidden="1" s="1" customFormat="1" ht="14.4" customHeight="1">
      <c r="B37" s="41"/>
      <c r="E37" s="127" t="s">
        <v>44</v>
      </c>
      <c r="F37" s="141">
        <f>ROUND((SUM(BI89:BI188)),  2)</f>
        <v>0</v>
      </c>
      <c r="I37" s="142">
        <v>0</v>
      </c>
      <c r="J37" s="141">
        <f>0</f>
        <v>0</v>
      </c>
      <c r="L37" s="41"/>
    </row>
    <row r="38" s="1" customFormat="1" ht="6.96" customHeight="1">
      <c r="B38" s="41"/>
      <c r="I38" s="129"/>
      <c r="L38" s="41"/>
    </row>
    <row r="39" s="1" customFormat="1" ht="25.44" customHeight="1">
      <c r="B39" s="41"/>
      <c r="C39" s="143"/>
      <c r="D39" s="144" t="s">
        <v>45</v>
      </c>
      <c r="E39" s="145"/>
      <c r="F39" s="145"/>
      <c r="G39" s="146" t="s">
        <v>46</v>
      </c>
      <c r="H39" s="147" t="s">
        <v>47</v>
      </c>
      <c r="I39" s="148"/>
      <c r="J39" s="149">
        <f>SUM(J30:J37)</f>
        <v>0</v>
      </c>
      <c r="K39" s="150"/>
      <c r="L39" s="41"/>
    </row>
    <row r="40" s="1" customFormat="1" ht="14.4" customHeight="1">
      <c r="B40" s="151"/>
      <c r="C40" s="152"/>
      <c r="D40" s="152"/>
      <c r="E40" s="152"/>
      <c r="F40" s="152"/>
      <c r="G40" s="152"/>
      <c r="H40" s="152"/>
      <c r="I40" s="153"/>
      <c r="J40" s="152"/>
      <c r="K40" s="152"/>
      <c r="L40" s="41"/>
    </row>
    <row r="44" s="1" customFormat="1" ht="6.96" customHeight="1">
      <c r="B44" s="154"/>
      <c r="C44" s="155"/>
      <c r="D44" s="155"/>
      <c r="E44" s="155"/>
      <c r="F44" s="155"/>
      <c r="G44" s="155"/>
      <c r="H44" s="155"/>
      <c r="I44" s="156"/>
      <c r="J44" s="155"/>
      <c r="K44" s="155"/>
      <c r="L44" s="41"/>
    </row>
    <row r="45" s="1" customFormat="1" ht="24.96" customHeight="1">
      <c r="B45" s="36"/>
      <c r="C45" s="21" t="s">
        <v>87</v>
      </c>
      <c r="D45" s="37"/>
      <c r="E45" s="37"/>
      <c r="F45" s="37"/>
      <c r="G45" s="37"/>
      <c r="H45" s="37"/>
      <c r="I45" s="129"/>
      <c r="J45" s="37"/>
      <c r="K45" s="37"/>
      <c r="L45" s="41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129"/>
      <c r="J46" s="37"/>
      <c r="K46" s="37"/>
      <c r="L46" s="41"/>
    </row>
    <row r="47" s="1" customFormat="1" ht="12" customHeight="1">
      <c r="B47" s="36"/>
      <c r="C47" s="30" t="s">
        <v>16</v>
      </c>
      <c r="D47" s="37"/>
      <c r="E47" s="37"/>
      <c r="F47" s="37"/>
      <c r="G47" s="37"/>
      <c r="H47" s="37"/>
      <c r="I47" s="129"/>
      <c r="J47" s="37"/>
      <c r="K47" s="37"/>
      <c r="L47" s="41"/>
    </row>
    <row r="48" s="1" customFormat="1" ht="16.5" customHeight="1">
      <c r="B48" s="36"/>
      <c r="C48" s="37"/>
      <c r="D48" s="37"/>
      <c r="E48" s="157" t="str">
        <f>E7</f>
        <v>Rekonstrukce autobusových zastávek Hamr škola, Litvínov</v>
      </c>
      <c r="F48" s="30"/>
      <c r="G48" s="30"/>
      <c r="H48" s="30"/>
      <c r="I48" s="129"/>
      <c r="J48" s="37"/>
      <c r="K48" s="37"/>
      <c r="L48" s="41"/>
    </row>
    <row r="49" s="1" customFormat="1" ht="12" customHeight="1">
      <c r="B49" s="36"/>
      <c r="C49" s="30" t="s">
        <v>85</v>
      </c>
      <c r="D49" s="37"/>
      <c r="E49" s="37"/>
      <c r="F49" s="37"/>
      <c r="G49" s="37"/>
      <c r="H49" s="37"/>
      <c r="I49" s="129"/>
      <c r="J49" s="37"/>
      <c r="K49" s="37"/>
      <c r="L49" s="41"/>
    </row>
    <row r="50" s="1" customFormat="1" ht="16.5" customHeight="1">
      <c r="B50" s="36"/>
      <c r="C50" s="37"/>
      <c r="D50" s="37"/>
      <c r="E50" s="62" t="str">
        <f>E9</f>
        <v>2 - Veřejného osvětleni</v>
      </c>
      <c r="F50" s="37"/>
      <c r="G50" s="37"/>
      <c r="H50" s="37"/>
      <c r="I50" s="129"/>
      <c r="J50" s="37"/>
      <c r="K50" s="37"/>
      <c r="L50" s="41"/>
    </row>
    <row r="51" s="1" customFormat="1" ht="6.96" customHeight="1">
      <c r="B51" s="36"/>
      <c r="C51" s="37"/>
      <c r="D51" s="37"/>
      <c r="E51" s="37"/>
      <c r="F51" s="37"/>
      <c r="G51" s="37"/>
      <c r="H51" s="37"/>
      <c r="I51" s="129"/>
      <c r="J51" s="37"/>
      <c r="K51" s="37"/>
      <c r="L51" s="41"/>
    </row>
    <row r="52" s="1" customFormat="1" ht="12" customHeight="1">
      <c r="B52" s="36"/>
      <c r="C52" s="30" t="s">
        <v>20</v>
      </c>
      <c r="D52" s="37"/>
      <c r="E52" s="37"/>
      <c r="F52" s="25" t="str">
        <f>F12</f>
        <v>Litvínov, k.ú. Chudeřín u Litvínova</v>
      </c>
      <c r="G52" s="37"/>
      <c r="H52" s="37"/>
      <c r="I52" s="131" t="s">
        <v>22</v>
      </c>
      <c r="J52" s="65" t="str">
        <f>IF(J12="","",J12)</f>
        <v>8. 10. 2019</v>
      </c>
      <c r="K52" s="37"/>
      <c r="L52" s="41"/>
    </row>
    <row r="53" s="1" customFormat="1" ht="6.96" customHeight="1">
      <c r="B53" s="36"/>
      <c r="C53" s="37"/>
      <c r="D53" s="37"/>
      <c r="E53" s="37"/>
      <c r="F53" s="37"/>
      <c r="G53" s="37"/>
      <c r="H53" s="37"/>
      <c r="I53" s="129"/>
      <c r="J53" s="37"/>
      <c r="K53" s="37"/>
      <c r="L53" s="41"/>
    </row>
    <row r="54" s="1" customFormat="1" ht="13.65" customHeight="1">
      <c r="B54" s="36"/>
      <c r="C54" s="30" t="s">
        <v>24</v>
      </c>
      <c r="D54" s="37"/>
      <c r="E54" s="37"/>
      <c r="F54" s="25" t="str">
        <f>E15</f>
        <v xml:space="preserve"> </v>
      </c>
      <c r="G54" s="37"/>
      <c r="H54" s="37"/>
      <c r="I54" s="131" t="s">
        <v>30</v>
      </c>
      <c r="J54" s="34" t="str">
        <f>E21</f>
        <v xml:space="preserve"> </v>
      </c>
      <c r="K54" s="37"/>
      <c r="L54" s="41"/>
    </row>
    <row r="55" s="1" customFormat="1" ht="13.65" customHeight="1">
      <c r="B55" s="36"/>
      <c r="C55" s="30" t="s">
        <v>28</v>
      </c>
      <c r="D55" s="37"/>
      <c r="E55" s="37"/>
      <c r="F55" s="25" t="str">
        <f>IF(E18="","",E18)</f>
        <v>Vyplň údaj</v>
      </c>
      <c r="G55" s="37"/>
      <c r="H55" s="37"/>
      <c r="I55" s="131" t="s">
        <v>32</v>
      </c>
      <c r="J55" s="34" t="str">
        <f>E24</f>
        <v>Ing. Ota Vettermann</v>
      </c>
      <c r="K55" s="37"/>
      <c r="L55" s="41"/>
    </row>
    <row r="56" s="1" customFormat="1" ht="10.32" customHeight="1">
      <c r="B56" s="36"/>
      <c r="C56" s="37"/>
      <c r="D56" s="37"/>
      <c r="E56" s="37"/>
      <c r="F56" s="37"/>
      <c r="G56" s="37"/>
      <c r="H56" s="37"/>
      <c r="I56" s="129"/>
      <c r="J56" s="37"/>
      <c r="K56" s="37"/>
      <c r="L56" s="41"/>
    </row>
    <row r="57" s="1" customFormat="1" ht="29.28" customHeight="1">
      <c r="B57" s="36"/>
      <c r="C57" s="158" t="s">
        <v>88</v>
      </c>
      <c r="D57" s="159"/>
      <c r="E57" s="159"/>
      <c r="F57" s="159"/>
      <c r="G57" s="159"/>
      <c r="H57" s="159"/>
      <c r="I57" s="160"/>
      <c r="J57" s="161" t="s">
        <v>89</v>
      </c>
      <c r="K57" s="159"/>
      <c r="L57" s="41"/>
    </row>
    <row r="58" s="1" customFormat="1" ht="10.32" customHeight="1">
      <c r="B58" s="36"/>
      <c r="C58" s="37"/>
      <c r="D58" s="37"/>
      <c r="E58" s="37"/>
      <c r="F58" s="37"/>
      <c r="G58" s="37"/>
      <c r="H58" s="37"/>
      <c r="I58" s="129"/>
      <c r="J58" s="37"/>
      <c r="K58" s="37"/>
      <c r="L58" s="41"/>
    </row>
    <row r="59" s="1" customFormat="1" ht="22.8" customHeight="1">
      <c r="B59" s="36"/>
      <c r="C59" s="162" t="s">
        <v>90</v>
      </c>
      <c r="D59" s="37"/>
      <c r="E59" s="37"/>
      <c r="F59" s="37"/>
      <c r="G59" s="37"/>
      <c r="H59" s="37"/>
      <c r="I59" s="129"/>
      <c r="J59" s="96">
        <f>J89</f>
        <v>0</v>
      </c>
      <c r="K59" s="37"/>
      <c r="L59" s="41"/>
      <c r="AU59" s="15" t="s">
        <v>91</v>
      </c>
    </row>
    <row r="60" s="7" customFormat="1" ht="24.96" customHeight="1">
      <c r="B60" s="163"/>
      <c r="C60" s="164"/>
      <c r="D60" s="165" t="s">
        <v>92</v>
      </c>
      <c r="E60" s="166"/>
      <c r="F60" s="166"/>
      <c r="G60" s="166"/>
      <c r="H60" s="166"/>
      <c r="I60" s="167"/>
      <c r="J60" s="168">
        <f>J90</f>
        <v>0</v>
      </c>
      <c r="K60" s="164"/>
      <c r="L60" s="169"/>
    </row>
    <row r="61" s="8" customFormat="1" ht="19.92" customHeight="1">
      <c r="B61" s="170"/>
      <c r="C61" s="171"/>
      <c r="D61" s="172" t="s">
        <v>93</v>
      </c>
      <c r="E61" s="173"/>
      <c r="F61" s="173"/>
      <c r="G61" s="173"/>
      <c r="H61" s="173"/>
      <c r="I61" s="174"/>
      <c r="J61" s="175">
        <f>J91</f>
        <v>0</v>
      </c>
      <c r="K61" s="171"/>
      <c r="L61" s="176"/>
    </row>
    <row r="62" s="8" customFormat="1" ht="19.92" customHeight="1">
      <c r="B62" s="170"/>
      <c r="C62" s="171"/>
      <c r="D62" s="172" t="s">
        <v>94</v>
      </c>
      <c r="E62" s="173"/>
      <c r="F62" s="173"/>
      <c r="G62" s="173"/>
      <c r="H62" s="173"/>
      <c r="I62" s="174"/>
      <c r="J62" s="175">
        <f>J126</f>
        <v>0</v>
      </c>
      <c r="K62" s="171"/>
      <c r="L62" s="176"/>
    </row>
    <row r="63" s="8" customFormat="1" ht="19.92" customHeight="1">
      <c r="B63" s="170"/>
      <c r="C63" s="171"/>
      <c r="D63" s="172" t="s">
        <v>95</v>
      </c>
      <c r="E63" s="173"/>
      <c r="F63" s="173"/>
      <c r="G63" s="173"/>
      <c r="H63" s="173"/>
      <c r="I63" s="174"/>
      <c r="J63" s="175">
        <f>J135</f>
        <v>0</v>
      </c>
      <c r="K63" s="171"/>
      <c r="L63" s="176"/>
    </row>
    <row r="64" s="7" customFormat="1" ht="24.96" customHeight="1">
      <c r="B64" s="163"/>
      <c r="C64" s="164"/>
      <c r="D64" s="165" t="s">
        <v>100</v>
      </c>
      <c r="E64" s="166"/>
      <c r="F64" s="166"/>
      <c r="G64" s="166"/>
      <c r="H64" s="166"/>
      <c r="I64" s="167"/>
      <c r="J64" s="168">
        <f>J143</f>
        <v>0</v>
      </c>
      <c r="K64" s="164"/>
      <c r="L64" s="169"/>
    </row>
    <row r="65" s="8" customFormat="1" ht="19.92" customHeight="1">
      <c r="B65" s="170"/>
      <c r="C65" s="171"/>
      <c r="D65" s="172" t="s">
        <v>871</v>
      </c>
      <c r="E65" s="173"/>
      <c r="F65" s="173"/>
      <c r="G65" s="173"/>
      <c r="H65" s="173"/>
      <c r="I65" s="174"/>
      <c r="J65" s="175">
        <f>J144</f>
        <v>0</v>
      </c>
      <c r="K65" s="171"/>
      <c r="L65" s="176"/>
    </row>
    <row r="66" s="7" customFormat="1" ht="24.96" customHeight="1">
      <c r="B66" s="163"/>
      <c r="C66" s="164"/>
      <c r="D66" s="165" t="s">
        <v>872</v>
      </c>
      <c r="E66" s="166"/>
      <c r="F66" s="166"/>
      <c r="G66" s="166"/>
      <c r="H66" s="166"/>
      <c r="I66" s="167"/>
      <c r="J66" s="168">
        <f>J153</f>
        <v>0</v>
      </c>
      <c r="K66" s="164"/>
      <c r="L66" s="169"/>
    </row>
    <row r="67" s="8" customFormat="1" ht="19.92" customHeight="1">
      <c r="B67" s="170"/>
      <c r="C67" s="171"/>
      <c r="D67" s="172" t="s">
        <v>873</v>
      </c>
      <c r="E67" s="173"/>
      <c r="F67" s="173"/>
      <c r="G67" s="173"/>
      <c r="H67" s="173"/>
      <c r="I67" s="174"/>
      <c r="J67" s="175">
        <f>J154</f>
        <v>0</v>
      </c>
      <c r="K67" s="171"/>
      <c r="L67" s="176"/>
    </row>
    <row r="68" s="7" customFormat="1" ht="24.96" customHeight="1">
      <c r="B68" s="163"/>
      <c r="C68" s="164"/>
      <c r="D68" s="165" t="s">
        <v>874</v>
      </c>
      <c r="E68" s="166"/>
      <c r="F68" s="166"/>
      <c r="G68" s="166"/>
      <c r="H68" s="166"/>
      <c r="I68" s="167"/>
      <c r="J68" s="168">
        <f>J185</f>
        <v>0</v>
      </c>
      <c r="K68" s="164"/>
      <c r="L68" s="169"/>
    </row>
    <row r="69" s="8" customFormat="1" ht="19.92" customHeight="1">
      <c r="B69" s="170"/>
      <c r="C69" s="171"/>
      <c r="D69" s="172" t="s">
        <v>875</v>
      </c>
      <c r="E69" s="173"/>
      <c r="F69" s="173"/>
      <c r="G69" s="173"/>
      <c r="H69" s="173"/>
      <c r="I69" s="174"/>
      <c r="J69" s="175">
        <f>J186</f>
        <v>0</v>
      </c>
      <c r="K69" s="171"/>
      <c r="L69" s="176"/>
    </row>
    <row r="70" s="1" customFormat="1" ht="21.84" customHeight="1">
      <c r="B70" s="36"/>
      <c r="C70" s="37"/>
      <c r="D70" s="37"/>
      <c r="E70" s="37"/>
      <c r="F70" s="37"/>
      <c r="G70" s="37"/>
      <c r="H70" s="37"/>
      <c r="I70" s="129"/>
      <c r="J70" s="37"/>
      <c r="K70" s="37"/>
      <c r="L70" s="41"/>
    </row>
    <row r="71" s="1" customFormat="1" ht="6.96" customHeight="1">
      <c r="B71" s="55"/>
      <c r="C71" s="56"/>
      <c r="D71" s="56"/>
      <c r="E71" s="56"/>
      <c r="F71" s="56"/>
      <c r="G71" s="56"/>
      <c r="H71" s="56"/>
      <c r="I71" s="153"/>
      <c r="J71" s="56"/>
      <c r="K71" s="56"/>
      <c r="L71" s="41"/>
    </row>
    <row r="75" s="1" customFormat="1" ht="6.96" customHeight="1">
      <c r="B75" s="57"/>
      <c r="C75" s="58"/>
      <c r="D75" s="58"/>
      <c r="E75" s="58"/>
      <c r="F75" s="58"/>
      <c r="G75" s="58"/>
      <c r="H75" s="58"/>
      <c r="I75" s="156"/>
      <c r="J75" s="58"/>
      <c r="K75" s="58"/>
      <c r="L75" s="41"/>
    </row>
    <row r="76" s="1" customFormat="1" ht="24.96" customHeight="1">
      <c r="B76" s="36"/>
      <c r="C76" s="21" t="s">
        <v>103</v>
      </c>
      <c r="D76" s="37"/>
      <c r="E76" s="37"/>
      <c r="F76" s="37"/>
      <c r="G76" s="37"/>
      <c r="H76" s="37"/>
      <c r="I76" s="129"/>
      <c r="J76" s="37"/>
      <c r="K76" s="37"/>
      <c r="L76" s="41"/>
    </row>
    <row r="77" s="1" customFormat="1" ht="6.96" customHeight="1">
      <c r="B77" s="36"/>
      <c r="C77" s="37"/>
      <c r="D77" s="37"/>
      <c r="E77" s="37"/>
      <c r="F77" s="37"/>
      <c r="G77" s="37"/>
      <c r="H77" s="37"/>
      <c r="I77" s="129"/>
      <c r="J77" s="37"/>
      <c r="K77" s="37"/>
      <c r="L77" s="41"/>
    </row>
    <row r="78" s="1" customFormat="1" ht="12" customHeight="1">
      <c r="B78" s="36"/>
      <c r="C78" s="30" t="s">
        <v>16</v>
      </c>
      <c r="D78" s="37"/>
      <c r="E78" s="37"/>
      <c r="F78" s="37"/>
      <c r="G78" s="37"/>
      <c r="H78" s="37"/>
      <c r="I78" s="129"/>
      <c r="J78" s="37"/>
      <c r="K78" s="37"/>
      <c r="L78" s="41"/>
    </row>
    <row r="79" s="1" customFormat="1" ht="16.5" customHeight="1">
      <c r="B79" s="36"/>
      <c r="C79" s="37"/>
      <c r="D79" s="37"/>
      <c r="E79" s="157" t="str">
        <f>E7</f>
        <v>Rekonstrukce autobusových zastávek Hamr škola, Litvínov</v>
      </c>
      <c r="F79" s="30"/>
      <c r="G79" s="30"/>
      <c r="H79" s="30"/>
      <c r="I79" s="129"/>
      <c r="J79" s="37"/>
      <c r="K79" s="37"/>
      <c r="L79" s="41"/>
    </row>
    <row r="80" s="1" customFormat="1" ht="12" customHeight="1">
      <c r="B80" s="36"/>
      <c r="C80" s="30" t="s">
        <v>85</v>
      </c>
      <c r="D80" s="37"/>
      <c r="E80" s="37"/>
      <c r="F80" s="37"/>
      <c r="G80" s="37"/>
      <c r="H80" s="37"/>
      <c r="I80" s="129"/>
      <c r="J80" s="37"/>
      <c r="K80" s="37"/>
      <c r="L80" s="41"/>
    </row>
    <row r="81" s="1" customFormat="1" ht="16.5" customHeight="1">
      <c r="B81" s="36"/>
      <c r="C81" s="37"/>
      <c r="D81" s="37"/>
      <c r="E81" s="62" t="str">
        <f>E9</f>
        <v>2 - Veřejného osvětleni</v>
      </c>
      <c r="F81" s="37"/>
      <c r="G81" s="37"/>
      <c r="H81" s="37"/>
      <c r="I81" s="129"/>
      <c r="J81" s="37"/>
      <c r="K81" s="37"/>
      <c r="L81" s="41"/>
    </row>
    <row r="82" s="1" customFormat="1" ht="6.96" customHeight="1">
      <c r="B82" s="36"/>
      <c r="C82" s="37"/>
      <c r="D82" s="37"/>
      <c r="E82" s="37"/>
      <c r="F82" s="37"/>
      <c r="G82" s="37"/>
      <c r="H82" s="37"/>
      <c r="I82" s="129"/>
      <c r="J82" s="37"/>
      <c r="K82" s="37"/>
      <c r="L82" s="41"/>
    </row>
    <row r="83" s="1" customFormat="1" ht="12" customHeight="1">
      <c r="B83" s="36"/>
      <c r="C83" s="30" t="s">
        <v>20</v>
      </c>
      <c r="D83" s="37"/>
      <c r="E83" s="37"/>
      <c r="F83" s="25" t="str">
        <f>F12</f>
        <v>Litvínov, k.ú. Chudeřín u Litvínova</v>
      </c>
      <c r="G83" s="37"/>
      <c r="H83" s="37"/>
      <c r="I83" s="131" t="s">
        <v>22</v>
      </c>
      <c r="J83" s="65" t="str">
        <f>IF(J12="","",J12)</f>
        <v>8. 10. 2019</v>
      </c>
      <c r="K83" s="37"/>
      <c r="L83" s="41"/>
    </row>
    <row r="84" s="1" customFormat="1" ht="6.96" customHeight="1">
      <c r="B84" s="36"/>
      <c r="C84" s="37"/>
      <c r="D84" s="37"/>
      <c r="E84" s="37"/>
      <c r="F84" s="37"/>
      <c r="G84" s="37"/>
      <c r="H84" s="37"/>
      <c r="I84" s="129"/>
      <c r="J84" s="37"/>
      <c r="K84" s="37"/>
      <c r="L84" s="41"/>
    </row>
    <row r="85" s="1" customFormat="1" ht="13.65" customHeight="1">
      <c r="B85" s="36"/>
      <c r="C85" s="30" t="s">
        <v>24</v>
      </c>
      <c r="D85" s="37"/>
      <c r="E85" s="37"/>
      <c r="F85" s="25" t="str">
        <f>E15</f>
        <v xml:space="preserve"> </v>
      </c>
      <c r="G85" s="37"/>
      <c r="H85" s="37"/>
      <c r="I85" s="131" t="s">
        <v>30</v>
      </c>
      <c r="J85" s="34" t="str">
        <f>E21</f>
        <v xml:space="preserve"> </v>
      </c>
      <c r="K85" s="37"/>
      <c r="L85" s="41"/>
    </row>
    <row r="86" s="1" customFormat="1" ht="13.65" customHeight="1">
      <c r="B86" s="36"/>
      <c r="C86" s="30" t="s">
        <v>28</v>
      </c>
      <c r="D86" s="37"/>
      <c r="E86" s="37"/>
      <c r="F86" s="25" t="str">
        <f>IF(E18="","",E18)</f>
        <v>Vyplň údaj</v>
      </c>
      <c r="G86" s="37"/>
      <c r="H86" s="37"/>
      <c r="I86" s="131" t="s">
        <v>32</v>
      </c>
      <c r="J86" s="34" t="str">
        <f>E24</f>
        <v>Ing. Ota Vettermann</v>
      </c>
      <c r="K86" s="37"/>
      <c r="L86" s="41"/>
    </row>
    <row r="87" s="1" customFormat="1" ht="10.32" customHeight="1">
      <c r="B87" s="36"/>
      <c r="C87" s="37"/>
      <c r="D87" s="37"/>
      <c r="E87" s="37"/>
      <c r="F87" s="37"/>
      <c r="G87" s="37"/>
      <c r="H87" s="37"/>
      <c r="I87" s="129"/>
      <c r="J87" s="37"/>
      <c r="K87" s="37"/>
      <c r="L87" s="41"/>
    </row>
    <row r="88" s="9" customFormat="1" ht="29.28" customHeight="1">
      <c r="B88" s="177"/>
      <c r="C88" s="178" t="s">
        <v>104</v>
      </c>
      <c r="D88" s="179" t="s">
        <v>54</v>
      </c>
      <c r="E88" s="179" t="s">
        <v>50</v>
      </c>
      <c r="F88" s="179" t="s">
        <v>51</v>
      </c>
      <c r="G88" s="179" t="s">
        <v>105</v>
      </c>
      <c r="H88" s="179" t="s">
        <v>106</v>
      </c>
      <c r="I88" s="180" t="s">
        <v>107</v>
      </c>
      <c r="J88" s="179" t="s">
        <v>89</v>
      </c>
      <c r="K88" s="181" t="s">
        <v>108</v>
      </c>
      <c r="L88" s="182"/>
      <c r="M88" s="86" t="s">
        <v>1</v>
      </c>
      <c r="N88" s="87" t="s">
        <v>39</v>
      </c>
      <c r="O88" s="87" t="s">
        <v>109</v>
      </c>
      <c r="P88" s="87" t="s">
        <v>110</v>
      </c>
      <c r="Q88" s="87" t="s">
        <v>111</v>
      </c>
      <c r="R88" s="87" t="s">
        <v>112</v>
      </c>
      <c r="S88" s="87" t="s">
        <v>113</v>
      </c>
      <c r="T88" s="88" t="s">
        <v>114</v>
      </c>
    </row>
    <row r="89" s="1" customFormat="1" ht="22.8" customHeight="1">
      <c r="B89" s="36"/>
      <c r="C89" s="93" t="s">
        <v>115</v>
      </c>
      <c r="D89" s="37"/>
      <c r="E89" s="37"/>
      <c r="F89" s="37"/>
      <c r="G89" s="37"/>
      <c r="H89" s="37"/>
      <c r="I89" s="129"/>
      <c r="J89" s="183">
        <f>BK89</f>
        <v>0</v>
      </c>
      <c r="K89" s="37"/>
      <c r="L89" s="41"/>
      <c r="M89" s="89"/>
      <c r="N89" s="90"/>
      <c r="O89" s="90"/>
      <c r="P89" s="184">
        <f>P90+P143+P153+P185</f>
        <v>0</v>
      </c>
      <c r="Q89" s="90"/>
      <c r="R89" s="184">
        <f>R90+R143+R153+R185</f>
        <v>9.9940792600000012</v>
      </c>
      <c r="S89" s="90"/>
      <c r="T89" s="185">
        <f>T90+T143+T153+T185</f>
        <v>0.17499999999999999</v>
      </c>
      <c r="AT89" s="15" t="s">
        <v>68</v>
      </c>
      <c r="AU89" s="15" t="s">
        <v>91</v>
      </c>
      <c r="BK89" s="186">
        <f>BK90+BK143+BK153+BK185</f>
        <v>0</v>
      </c>
    </row>
    <row r="90" s="10" customFormat="1" ht="25.92" customHeight="1">
      <c r="B90" s="187"/>
      <c r="C90" s="188"/>
      <c r="D90" s="189" t="s">
        <v>68</v>
      </c>
      <c r="E90" s="190" t="s">
        <v>116</v>
      </c>
      <c r="F90" s="190" t="s">
        <v>117</v>
      </c>
      <c r="G90" s="188"/>
      <c r="H90" s="188"/>
      <c r="I90" s="191"/>
      <c r="J90" s="192">
        <f>BK90</f>
        <v>0</v>
      </c>
      <c r="K90" s="188"/>
      <c r="L90" s="193"/>
      <c r="M90" s="194"/>
      <c r="N90" s="195"/>
      <c r="O90" s="195"/>
      <c r="P90" s="196">
        <f>P91+P126+P135</f>
        <v>0</v>
      </c>
      <c r="Q90" s="195"/>
      <c r="R90" s="196">
        <f>R91+R126+R135</f>
        <v>9.3804942600000008</v>
      </c>
      <c r="S90" s="195"/>
      <c r="T90" s="197">
        <f>T91+T126+T135</f>
        <v>0</v>
      </c>
      <c r="AR90" s="198" t="s">
        <v>74</v>
      </c>
      <c r="AT90" s="199" t="s">
        <v>68</v>
      </c>
      <c r="AU90" s="199" t="s">
        <v>69</v>
      </c>
      <c r="AY90" s="198" t="s">
        <v>118</v>
      </c>
      <c r="BK90" s="200">
        <f>BK91+BK126+BK135</f>
        <v>0</v>
      </c>
    </row>
    <row r="91" s="10" customFormat="1" ht="22.8" customHeight="1">
      <c r="B91" s="187"/>
      <c r="C91" s="188"/>
      <c r="D91" s="189" t="s">
        <v>68</v>
      </c>
      <c r="E91" s="201" t="s">
        <v>74</v>
      </c>
      <c r="F91" s="201" t="s">
        <v>119</v>
      </c>
      <c r="G91" s="188"/>
      <c r="H91" s="188"/>
      <c r="I91" s="191"/>
      <c r="J91" s="202">
        <f>BK91</f>
        <v>0</v>
      </c>
      <c r="K91" s="188"/>
      <c r="L91" s="193"/>
      <c r="M91" s="194"/>
      <c r="N91" s="195"/>
      <c r="O91" s="195"/>
      <c r="P91" s="196">
        <f>SUM(P92:P125)</f>
        <v>0</v>
      </c>
      <c r="Q91" s="195"/>
      <c r="R91" s="196">
        <f>SUM(R92:R125)</f>
        <v>6.8813000000000004</v>
      </c>
      <c r="S91" s="195"/>
      <c r="T91" s="197">
        <f>SUM(T92:T125)</f>
        <v>0</v>
      </c>
      <c r="AR91" s="198" t="s">
        <v>74</v>
      </c>
      <c r="AT91" s="199" t="s">
        <v>68</v>
      </c>
      <c r="AU91" s="199" t="s">
        <v>74</v>
      </c>
      <c r="AY91" s="198" t="s">
        <v>118</v>
      </c>
      <c r="BK91" s="200">
        <f>SUM(BK92:BK125)</f>
        <v>0</v>
      </c>
    </row>
    <row r="92" s="1" customFormat="1" ht="16.5" customHeight="1">
      <c r="B92" s="36"/>
      <c r="C92" s="230" t="s">
        <v>74</v>
      </c>
      <c r="D92" s="230" t="s">
        <v>157</v>
      </c>
      <c r="E92" s="231" t="s">
        <v>876</v>
      </c>
      <c r="F92" s="232" t="s">
        <v>877</v>
      </c>
      <c r="G92" s="233" t="s">
        <v>147</v>
      </c>
      <c r="H92" s="234">
        <v>14.364000000000001</v>
      </c>
      <c r="I92" s="235"/>
      <c r="J92" s="236">
        <f>ROUND(I92*H92,2)</f>
        <v>0</v>
      </c>
      <c r="K92" s="232" t="s">
        <v>855</v>
      </c>
      <c r="L92" s="41"/>
      <c r="M92" s="237" t="s">
        <v>1</v>
      </c>
      <c r="N92" s="238" t="s">
        <v>40</v>
      </c>
      <c r="O92" s="77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AR92" s="15" t="s">
        <v>125</v>
      </c>
      <c r="AT92" s="15" t="s">
        <v>157</v>
      </c>
      <c r="AU92" s="15" t="s">
        <v>78</v>
      </c>
      <c r="AY92" s="15" t="s">
        <v>118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5" t="s">
        <v>74</v>
      </c>
      <c r="BK92" s="215">
        <f>ROUND(I92*H92,2)</f>
        <v>0</v>
      </c>
      <c r="BL92" s="15" t="s">
        <v>125</v>
      </c>
      <c r="BM92" s="15" t="s">
        <v>878</v>
      </c>
    </row>
    <row r="93" s="1" customFormat="1">
      <c r="B93" s="36"/>
      <c r="C93" s="37"/>
      <c r="D93" s="216" t="s">
        <v>127</v>
      </c>
      <c r="E93" s="37"/>
      <c r="F93" s="217" t="s">
        <v>879</v>
      </c>
      <c r="G93" s="37"/>
      <c r="H93" s="37"/>
      <c r="I93" s="129"/>
      <c r="J93" s="37"/>
      <c r="K93" s="37"/>
      <c r="L93" s="41"/>
      <c r="M93" s="218"/>
      <c r="N93" s="77"/>
      <c r="O93" s="77"/>
      <c r="P93" s="77"/>
      <c r="Q93" s="77"/>
      <c r="R93" s="77"/>
      <c r="S93" s="77"/>
      <c r="T93" s="78"/>
      <c r="AT93" s="15" t="s">
        <v>127</v>
      </c>
      <c r="AU93" s="15" t="s">
        <v>78</v>
      </c>
    </row>
    <row r="94" s="11" customFormat="1">
      <c r="B94" s="219"/>
      <c r="C94" s="220"/>
      <c r="D94" s="216" t="s">
        <v>137</v>
      </c>
      <c r="E94" s="221" t="s">
        <v>1</v>
      </c>
      <c r="F94" s="222" t="s">
        <v>880</v>
      </c>
      <c r="G94" s="220"/>
      <c r="H94" s="223">
        <v>13.5</v>
      </c>
      <c r="I94" s="224"/>
      <c r="J94" s="220"/>
      <c r="K94" s="220"/>
      <c r="L94" s="225"/>
      <c r="M94" s="226"/>
      <c r="N94" s="227"/>
      <c r="O94" s="227"/>
      <c r="P94" s="227"/>
      <c r="Q94" s="227"/>
      <c r="R94" s="227"/>
      <c r="S94" s="227"/>
      <c r="T94" s="228"/>
      <c r="AT94" s="229" t="s">
        <v>137</v>
      </c>
      <c r="AU94" s="229" t="s">
        <v>78</v>
      </c>
      <c r="AV94" s="11" t="s">
        <v>78</v>
      </c>
      <c r="AW94" s="11" t="s">
        <v>31</v>
      </c>
      <c r="AX94" s="11" t="s">
        <v>69</v>
      </c>
      <c r="AY94" s="229" t="s">
        <v>118</v>
      </c>
    </row>
    <row r="95" s="11" customFormat="1">
      <c r="B95" s="219"/>
      <c r="C95" s="220"/>
      <c r="D95" s="216" t="s">
        <v>137</v>
      </c>
      <c r="E95" s="221" t="s">
        <v>1</v>
      </c>
      <c r="F95" s="222" t="s">
        <v>881</v>
      </c>
      <c r="G95" s="220"/>
      <c r="H95" s="223">
        <v>0.86399999999999999</v>
      </c>
      <c r="I95" s="224"/>
      <c r="J95" s="220"/>
      <c r="K95" s="220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137</v>
      </c>
      <c r="AU95" s="229" t="s">
        <v>78</v>
      </c>
      <c r="AV95" s="11" t="s">
        <v>78</v>
      </c>
      <c r="AW95" s="11" t="s">
        <v>31</v>
      </c>
      <c r="AX95" s="11" t="s">
        <v>69</v>
      </c>
      <c r="AY95" s="229" t="s">
        <v>118</v>
      </c>
    </row>
    <row r="96" s="12" customFormat="1">
      <c r="B96" s="239"/>
      <c r="C96" s="240"/>
      <c r="D96" s="216" t="s">
        <v>137</v>
      </c>
      <c r="E96" s="241" t="s">
        <v>1</v>
      </c>
      <c r="F96" s="242" t="s">
        <v>174</v>
      </c>
      <c r="G96" s="240"/>
      <c r="H96" s="243">
        <v>14.364000000000001</v>
      </c>
      <c r="I96" s="244"/>
      <c r="J96" s="240"/>
      <c r="K96" s="240"/>
      <c r="L96" s="245"/>
      <c r="M96" s="246"/>
      <c r="N96" s="247"/>
      <c r="O96" s="247"/>
      <c r="P96" s="247"/>
      <c r="Q96" s="247"/>
      <c r="R96" s="247"/>
      <c r="S96" s="247"/>
      <c r="T96" s="248"/>
      <c r="AT96" s="249" t="s">
        <v>137</v>
      </c>
      <c r="AU96" s="249" t="s">
        <v>78</v>
      </c>
      <c r="AV96" s="12" t="s">
        <v>125</v>
      </c>
      <c r="AW96" s="12" t="s">
        <v>31</v>
      </c>
      <c r="AX96" s="12" t="s">
        <v>74</v>
      </c>
      <c r="AY96" s="249" t="s">
        <v>118</v>
      </c>
    </row>
    <row r="97" s="1" customFormat="1" ht="16.5" customHeight="1">
      <c r="B97" s="36"/>
      <c r="C97" s="230" t="s">
        <v>78</v>
      </c>
      <c r="D97" s="230" t="s">
        <v>157</v>
      </c>
      <c r="E97" s="231" t="s">
        <v>882</v>
      </c>
      <c r="F97" s="232" t="s">
        <v>883</v>
      </c>
      <c r="G97" s="233" t="s">
        <v>147</v>
      </c>
      <c r="H97" s="234">
        <v>15.231999999999999</v>
      </c>
      <c r="I97" s="235"/>
      <c r="J97" s="236">
        <f>ROUND(I97*H97,2)</f>
        <v>0</v>
      </c>
      <c r="K97" s="232" t="s">
        <v>135</v>
      </c>
      <c r="L97" s="41"/>
      <c r="M97" s="237" t="s">
        <v>1</v>
      </c>
      <c r="N97" s="238" t="s">
        <v>40</v>
      </c>
      <c r="O97" s="77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15" t="s">
        <v>125</v>
      </c>
      <c r="AT97" s="15" t="s">
        <v>157</v>
      </c>
      <c r="AU97" s="15" t="s">
        <v>78</v>
      </c>
      <c r="AY97" s="15" t="s">
        <v>118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5" t="s">
        <v>74</v>
      </c>
      <c r="BK97" s="215">
        <f>ROUND(I97*H97,2)</f>
        <v>0</v>
      </c>
      <c r="BL97" s="15" t="s">
        <v>125</v>
      </c>
      <c r="BM97" s="15" t="s">
        <v>884</v>
      </c>
    </row>
    <row r="98" s="1" customFormat="1">
      <c r="B98" s="36"/>
      <c r="C98" s="37"/>
      <c r="D98" s="216" t="s">
        <v>127</v>
      </c>
      <c r="E98" s="37"/>
      <c r="F98" s="217" t="s">
        <v>885</v>
      </c>
      <c r="G98" s="37"/>
      <c r="H98" s="37"/>
      <c r="I98" s="129"/>
      <c r="J98" s="37"/>
      <c r="K98" s="37"/>
      <c r="L98" s="41"/>
      <c r="M98" s="218"/>
      <c r="N98" s="77"/>
      <c r="O98" s="77"/>
      <c r="P98" s="77"/>
      <c r="Q98" s="77"/>
      <c r="R98" s="77"/>
      <c r="S98" s="77"/>
      <c r="T98" s="78"/>
      <c r="AT98" s="15" t="s">
        <v>127</v>
      </c>
      <c r="AU98" s="15" t="s">
        <v>78</v>
      </c>
    </row>
    <row r="99" s="11" customFormat="1">
      <c r="B99" s="219"/>
      <c r="C99" s="220"/>
      <c r="D99" s="216" t="s">
        <v>137</v>
      </c>
      <c r="E99" s="221" t="s">
        <v>1</v>
      </c>
      <c r="F99" s="222" t="s">
        <v>886</v>
      </c>
      <c r="G99" s="220"/>
      <c r="H99" s="223">
        <v>15.231999999999999</v>
      </c>
      <c r="I99" s="224"/>
      <c r="J99" s="220"/>
      <c r="K99" s="220"/>
      <c r="L99" s="225"/>
      <c r="M99" s="226"/>
      <c r="N99" s="227"/>
      <c r="O99" s="227"/>
      <c r="P99" s="227"/>
      <c r="Q99" s="227"/>
      <c r="R99" s="227"/>
      <c r="S99" s="227"/>
      <c r="T99" s="228"/>
      <c r="AT99" s="229" t="s">
        <v>137</v>
      </c>
      <c r="AU99" s="229" t="s">
        <v>78</v>
      </c>
      <c r="AV99" s="11" t="s">
        <v>78</v>
      </c>
      <c r="AW99" s="11" t="s">
        <v>31</v>
      </c>
      <c r="AX99" s="11" t="s">
        <v>74</v>
      </c>
      <c r="AY99" s="229" t="s">
        <v>118</v>
      </c>
    </row>
    <row r="100" s="1" customFormat="1" ht="16.5" customHeight="1">
      <c r="B100" s="36"/>
      <c r="C100" s="230" t="s">
        <v>81</v>
      </c>
      <c r="D100" s="230" t="s">
        <v>157</v>
      </c>
      <c r="E100" s="231" t="s">
        <v>887</v>
      </c>
      <c r="F100" s="232" t="s">
        <v>888</v>
      </c>
      <c r="G100" s="233" t="s">
        <v>197</v>
      </c>
      <c r="H100" s="234">
        <v>13</v>
      </c>
      <c r="I100" s="235"/>
      <c r="J100" s="236">
        <f>ROUND(I100*H100,2)</f>
        <v>0</v>
      </c>
      <c r="K100" s="232" t="s">
        <v>135</v>
      </c>
      <c r="L100" s="41"/>
      <c r="M100" s="237" t="s">
        <v>1</v>
      </c>
      <c r="N100" s="238" t="s">
        <v>40</v>
      </c>
      <c r="O100" s="77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AR100" s="15" t="s">
        <v>125</v>
      </c>
      <c r="AT100" s="15" t="s">
        <v>157</v>
      </c>
      <c r="AU100" s="15" t="s">
        <v>78</v>
      </c>
      <c r="AY100" s="15" t="s">
        <v>118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5" t="s">
        <v>74</v>
      </c>
      <c r="BK100" s="215">
        <f>ROUND(I100*H100,2)</f>
        <v>0</v>
      </c>
      <c r="BL100" s="15" t="s">
        <v>125</v>
      </c>
      <c r="BM100" s="15" t="s">
        <v>889</v>
      </c>
    </row>
    <row r="101" s="1" customFormat="1">
      <c r="B101" s="36"/>
      <c r="C101" s="37"/>
      <c r="D101" s="216" t="s">
        <v>127</v>
      </c>
      <c r="E101" s="37"/>
      <c r="F101" s="217" t="s">
        <v>890</v>
      </c>
      <c r="G101" s="37"/>
      <c r="H101" s="37"/>
      <c r="I101" s="129"/>
      <c r="J101" s="37"/>
      <c r="K101" s="37"/>
      <c r="L101" s="41"/>
      <c r="M101" s="218"/>
      <c r="N101" s="77"/>
      <c r="O101" s="77"/>
      <c r="P101" s="77"/>
      <c r="Q101" s="77"/>
      <c r="R101" s="77"/>
      <c r="S101" s="77"/>
      <c r="T101" s="78"/>
      <c r="AT101" s="15" t="s">
        <v>127</v>
      </c>
      <c r="AU101" s="15" t="s">
        <v>78</v>
      </c>
    </row>
    <row r="102" s="1" customFormat="1" ht="16.5" customHeight="1">
      <c r="B102" s="36"/>
      <c r="C102" s="203" t="s">
        <v>125</v>
      </c>
      <c r="D102" s="203" t="s">
        <v>120</v>
      </c>
      <c r="E102" s="204" t="s">
        <v>891</v>
      </c>
      <c r="F102" s="205" t="s">
        <v>892</v>
      </c>
      <c r="G102" s="206" t="s">
        <v>197</v>
      </c>
      <c r="H102" s="207">
        <v>13</v>
      </c>
      <c r="I102" s="208"/>
      <c r="J102" s="209">
        <f>ROUND(I102*H102,2)</f>
        <v>0</v>
      </c>
      <c r="K102" s="205" t="s">
        <v>135</v>
      </c>
      <c r="L102" s="210"/>
      <c r="M102" s="211" t="s">
        <v>1</v>
      </c>
      <c r="N102" s="212" t="s">
        <v>40</v>
      </c>
      <c r="O102" s="77"/>
      <c r="P102" s="213">
        <f>O102*H102</f>
        <v>0</v>
      </c>
      <c r="Q102" s="213">
        <v>0.0020999999999999999</v>
      </c>
      <c r="R102" s="213">
        <f>Q102*H102</f>
        <v>0.027299999999999998</v>
      </c>
      <c r="S102" s="213">
        <v>0</v>
      </c>
      <c r="T102" s="214">
        <f>S102*H102</f>
        <v>0</v>
      </c>
      <c r="AR102" s="15" t="s">
        <v>124</v>
      </c>
      <c r="AT102" s="15" t="s">
        <v>120</v>
      </c>
      <c r="AU102" s="15" t="s">
        <v>78</v>
      </c>
      <c r="AY102" s="15" t="s">
        <v>118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15" t="s">
        <v>74</v>
      </c>
      <c r="BK102" s="215">
        <f>ROUND(I102*H102,2)</f>
        <v>0</v>
      </c>
      <c r="BL102" s="15" t="s">
        <v>125</v>
      </c>
      <c r="BM102" s="15" t="s">
        <v>893</v>
      </c>
    </row>
    <row r="103" s="1" customFormat="1">
      <c r="B103" s="36"/>
      <c r="C103" s="37"/>
      <c r="D103" s="216" t="s">
        <v>127</v>
      </c>
      <c r="E103" s="37"/>
      <c r="F103" s="217" t="s">
        <v>892</v>
      </c>
      <c r="G103" s="37"/>
      <c r="H103" s="37"/>
      <c r="I103" s="129"/>
      <c r="J103" s="37"/>
      <c r="K103" s="37"/>
      <c r="L103" s="41"/>
      <c r="M103" s="218"/>
      <c r="N103" s="77"/>
      <c r="O103" s="77"/>
      <c r="P103" s="77"/>
      <c r="Q103" s="77"/>
      <c r="R103" s="77"/>
      <c r="S103" s="77"/>
      <c r="T103" s="78"/>
      <c r="AT103" s="15" t="s">
        <v>127</v>
      </c>
      <c r="AU103" s="15" t="s">
        <v>78</v>
      </c>
    </row>
    <row r="104" s="1" customFormat="1" ht="16.5" customHeight="1">
      <c r="B104" s="36"/>
      <c r="C104" s="230" t="s">
        <v>144</v>
      </c>
      <c r="D104" s="230" t="s">
        <v>157</v>
      </c>
      <c r="E104" s="231" t="s">
        <v>281</v>
      </c>
      <c r="F104" s="232" t="s">
        <v>282</v>
      </c>
      <c r="G104" s="233" t="s">
        <v>147</v>
      </c>
      <c r="H104" s="234">
        <v>8.4800000000000004</v>
      </c>
      <c r="I104" s="235"/>
      <c r="J104" s="236">
        <f>ROUND(I104*H104,2)</f>
        <v>0</v>
      </c>
      <c r="K104" s="232" t="s">
        <v>135</v>
      </c>
      <c r="L104" s="41"/>
      <c r="M104" s="237" t="s">
        <v>1</v>
      </c>
      <c r="N104" s="238" t="s">
        <v>40</v>
      </c>
      <c r="O104" s="77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AR104" s="15" t="s">
        <v>125</v>
      </c>
      <c r="AT104" s="15" t="s">
        <v>157</v>
      </c>
      <c r="AU104" s="15" t="s">
        <v>78</v>
      </c>
      <c r="AY104" s="15" t="s">
        <v>118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15" t="s">
        <v>74</v>
      </c>
      <c r="BK104" s="215">
        <f>ROUND(I104*H104,2)</f>
        <v>0</v>
      </c>
      <c r="BL104" s="15" t="s">
        <v>125</v>
      </c>
      <c r="BM104" s="15" t="s">
        <v>894</v>
      </c>
    </row>
    <row r="105" s="1" customFormat="1">
      <c r="B105" s="36"/>
      <c r="C105" s="37"/>
      <c r="D105" s="216" t="s">
        <v>127</v>
      </c>
      <c r="E105" s="37"/>
      <c r="F105" s="217" t="s">
        <v>284</v>
      </c>
      <c r="G105" s="37"/>
      <c r="H105" s="37"/>
      <c r="I105" s="129"/>
      <c r="J105" s="37"/>
      <c r="K105" s="37"/>
      <c r="L105" s="41"/>
      <c r="M105" s="218"/>
      <c r="N105" s="77"/>
      <c r="O105" s="77"/>
      <c r="P105" s="77"/>
      <c r="Q105" s="77"/>
      <c r="R105" s="77"/>
      <c r="S105" s="77"/>
      <c r="T105" s="78"/>
      <c r="AT105" s="15" t="s">
        <v>127</v>
      </c>
      <c r="AU105" s="15" t="s">
        <v>78</v>
      </c>
    </row>
    <row r="106" s="11" customFormat="1">
      <c r="B106" s="219"/>
      <c r="C106" s="220"/>
      <c r="D106" s="216" t="s">
        <v>137</v>
      </c>
      <c r="E106" s="221" t="s">
        <v>1</v>
      </c>
      <c r="F106" s="222" t="s">
        <v>895</v>
      </c>
      <c r="G106" s="220"/>
      <c r="H106" s="223">
        <v>8.4800000000000004</v>
      </c>
      <c r="I106" s="224"/>
      <c r="J106" s="220"/>
      <c r="K106" s="220"/>
      <c r="L106" s="225"/>
      <c r="M106" s="226"/>
      <c r="N106" s="227"/>
      <c r="O106" s="227"/>
      <c r="P106" s="227"/>
      <c r="Q106" s="227"/>
      <c r="R106" s="227"/>
      <c r="S106" s="227"/>
      <c r="T106" s="228"/>
      <c r="AT106" s="229" t="s">
        <v>137</v>
      </c>
      <c r="AU106" s="229" t="s">
        <v>78</v>
      </c>
      <c r="AV106" s="11" t="s">
        <v>78</v>
      </c>
      <c r="AW106" s="11" t="s">
        <v>31</v>
      </c>
      <c r="AX106" s="11" t="s">
        <v>74</v>
      </c>
      <c r="AY106" s="229" t="s">
        <v>118</v>
      </c>
    </row>
    <row r="107" s="1" customFormat="1" ht="16.5" customHeight="1">
      <c r="B107" s="36"/>
      <c r="C107" s="230" t="s">
        <v>150</v>
      </c>
      <c r="D107" s="230" t="s">
        <v>157</v>
      </c>
      <c r="E107" s="231" t="s">
        <v>287</v>
      </c>
      <c r="F107" s="232" t="s">
        <v>288</v>
      </c>
      <c r="G107" s="233" t="s">
        <v>147</v>
      </c>
      <c r="H107" s="234">
        <v>50.880000000000003</v>
      </c>
      <c r="I107" s="235"/>
      <c r="J107" s="236">
        <f>ROUND(I107*H107,2)</f>
        <v>0</v>
      </c>
      <c r="K107" s="232" t="s">
        <v>135</v>
      </c>
      <c r="L107" s="41"/>
      <c r="M107" s="237" t="s">
        <v>1</v>
      </c>
      <c r="N107" s="238" t="s">
        <v>40</v>
      </c>
      <c r="O107" s="77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AR107" s="15" t="s">
        <v>125</v>
      </c>
      <c r="AT107" s="15" t="s">
        <v>157</v>
      </c>
      <c r="AU107" s="15" t="s">
        <v>78</v>
      </c>
      <c r="AY107" s="15" t="s">
        <v>118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15" t="s">
        <v>74</v>
      </c>
      <c r="BK107" s="215">
        <f>ROUND(I107*H107,2)</f>
        <v>0</v>
      </c>
      <c r="BL107" s="15" t="s">
        <v>125</v>
      </c>
      <c r="BM107" s="15" t="s">
        <v>896</v>
      </c>
    </row>
    <row r="108" s="1" customFormat="1">
      <c r="B108" s="36"/>
      <c r="C108" s="37"/>
      <c r="D108" s="216" t="s">
        <v>127</v>
      </c>
      <c r="E108" s="37"/>
      <c r="F108" s="217" t="s">
        <v>290</v>
      </c>
      <c r="G108" s="37"/>
      <c r="H108" s="37"/>
      <c r="I108" s="129"/>
      <c r="J108" s="37"/>
      <c r="K108" s="37"/>
      <c r="L108" s="41"/>
      <c r="M108" s="218"/>
      <c r="N108" s="77"/>
      <c r="O108" s="77"/>
      <c r="P108" s="77"/>
      <c r="Q108" s="77"/>
      <c r="R108" s="77"/>
      <c r="S108" s="77"/>
      <c r="T108" s="78"/>
      <c r="AT108" s="15" t="s">
        <v>127</v>
      </c>
      <c r="AU108" s="15" t="s">
        <v>78</v>
      </c>
    </row>
    <row r="109" s="11" customFormat="1">
      <c r="B109" s="219"/>
      <c r="C109" s="220"/>
      <c r="D109" s="216" t="s">
        <v>137</v>
      </c>
      <c r="E109" s="220"/>
      <c r="F109" s="222" t="s">
        <v>897</v>
      </c>
      <c r="G109" s="220"/>
      <c r="H109" s="223">
        <v>50.880000000000003</v>
      </c>
      <c r="I109" s="224"/>
      <c r="J109" s="220"/>
      <c r="K109" s="220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137</v>
      </c>
      <c r="AU109" s="229" t="s">
        <v>78</v>
      </c>
      <c r="AV109" s="11" t="s">
        <v>78</v>
      </c>
      <c r="AW109" s="11" t="s">
        <v>4</v>
      </c>
      <c r="AX109" s="11" t="s">
        <v>74</v>
      </c>
      <c r="AY109" s="229" t="s">
        <v>118</v>
      </c>
    </row>
    <row r="110" s="1" customFormat="1" ht="16.5" customHeight="1">
      <c r="B110" s="36"/>
      <c r="C110" s="230" t="s">
        <v>156</v>
      </c>
      <c r="D110" s="230" t="s">
        <v>157</v>
      </c>
      <c r="E110" s="231" t="s">
        <v>293</v>
      </c>
      <c r="F110" s="232" t="s">
        <v>294</v>
      </c>
      <c r="G110" s="233" t="s">
        <v>147</v>
      </c>
      <c r="H110" s="234">
        <v>8.4800000000000004</v>
      </c>
      <c r="I110" s="235"/>
      <c r="J110" s="236">
        <f>ROUND(I110*H110,2)</f>
        <v>0</v>
      </c>
      <c r="K110" s="232" t="s">
        <v>855</v>
      </c>
      <c r="L110" s="41"/>
      <c r="M110" s="237" t="s">
        <v>1</v>
      </c>
      <c r="N110" s="238" t="s">
        <v>40</v>
      </c>
      <c r="O110" s="77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AR110" s="15" t="s">
        <v>125</v>
      </c>
      <c r="AT110" s="15" t="s">
        <v>157</v>
      </c>
      <c r="AU110" s="15" t="s">
        <v>78</v>
      </c>
      <c r="AY110" s="15" t="s">
        <v>118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15" t="s">
        <v>74</v>
      </c>
      <c r="BK110" s="215">
        <f>ROUND(I110*H110,2)</f>
        <v>0</v>
      </c>
      <c r="BL110" s="15" t="s">
        <v>125</v>
      </c>
      <c r="BM110" s="15" t="s">
        <v>898</v>
      </c>
    </row>
    <row r="111" s="1" customFormat="1">
      <c r="B111" s="36"/>
      <c r="C111" s="37"/>
      <c r="D111" s="216" t="s">
        <v>127</v>
      </c>
      <c r="E111" s="37"/>
      <c r="F111" s="217" t="s">
        <v>296</v>
      </c>
      <c r="G111" s="37"/>
      <c r="H111" s="37"/>
      <c r="I111" s="129"/>
      <c r="J111" s="37"/>
      <c r="K111" s="37"/>
      <c r="L111" s="41"/>
      <c r="M111" s="218"/>
      <c r="N111" s="77"/>
      <c r="O111" s="77"/>
      <c r="P111" s="77"/>
      <c r="Q111" s="77"/>
      <c r="R111" s="77"/>
      <c r="S111" s="77"/>
      <c r="T111" s="78"/>
      <c r="AT111" s="15" t="s">
        <v>127</v>
      </c>
      <c r="AU111" s="15" t="s">
        <v>78</v>
      </c>
    </row>
    <row r="112" s="1" customFormat="1" ht="16.5" customHeight="1">
      <c r="B112" s="36"/>
      <c r="C112" s="230" t="s">
        <v>124</v>
      </c>
      <c r="D112" s="230" t="s">
        <v>157</v>
      </c>
      <c r="E112" s="231" t="s">
        <v>298</v>
      </c>
      <c r="F112" s="232" t="s">
        <v>299</v>
      </c>
      <c r="G112" s="233" t="s">
        <v>141</v>
      </c>
      <c r="H112" s="234">
        <v>13.992000000000001</v>
      </c>
      <c r="I112" s="235"/>
      <c r="J112" s="236">
        <f>ROUND(I112*H112,2)</f>
        <v>0</v>
      </c>
      <c r="K112" s="232" t="s">
        <v>855</v>
      </c>
      <c r="L112" s="41"/>
      <c r="M112" s="237" t="s">
        <v>1</v>
      </c>
      <c r="N112" s="238" t="s">
        <v>40</v>
      </c>
      <c r="O112" s="77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AR112" s="15" t="s">
        <v>125</v>
      </c>
      <c r="AT112" s="15" t="s">
        <v>157</v>
      </c>
      <c r="AU112" s="15" t="s">
        <v>78</v>
      </c>
      <c r="AY112" s="15" t="s">
        <v>118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15" t="s">
        <v>74</v>
      </c>
      <c r="BK112" s="215">
        <f>ROUND(I112*H112,2)</f>
        <v>0</v>
      </c>
      <c r="BL112" s="15" t="s">
        <v>125</v>
      </c>
      <c r="BM112" s="15" t="s">
        <v>899</v>
      </c>
    </row>
    <row r="113" s="1" customFormat="1">
      <c r="B113" s="36"/>
      <c r="C113" s="37"/>
      <c r="D113" s="216" t="s">
        <v>127</v>
      </c>
      <c r="E113" s="37"/>
      <c r="F113" s="217" t="s">
        <v>301</v>
      </c>
      <c r="G113" s="37"/>
      <c r="H113" s="37"/>
      <c r="I113" s="129"/>
      <c r="J113" s="37"/>
      <c r="K113" s="37"/>
      <c r="L113" s="41"/>
      <c r="M113" s="218"/>
      <c r="N113" s="77"/>
      <c r="O113" s="77"/>
      <c r="P113" s="77"/>
      <c r="Q113" s="77"/>
      <c r="R113" s="77"/>
      <c r="S113" s="77"/>
      <c r="T113" s="78"/>
      <c r="AT113" s="15" t="s">
        <v>127</v>
      </c>
      <c r="AU113" s="15" t="s">
        <v>78</v>
      </c>
    </row>
    <row r="114" s="11" customFormat="1">
      <c r="B114" s="219"/>
      <c r="C114" s="220"/>
      <c r="D114" s="216" t="s">
        <v>137</v>
      </c>
      <c r="E114" s="221" t="s">
        <v>1</v>
      </c>
      <c r="F114" s="222" t="s">
        <v>900</v>
      </c>
      <c r="G114" s="220"/>
      <c r="H114" s="223">
        <v>13.992000000000001</v>
      </c>
      <c r="I114" s="224"/>
      <c r="J114" s="220"/>
      <c r="K114" s="220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137</v>
      </c>
      <c r="AU114" s="229" t="s">
        <v>78</v>
      </c>
      <c r="AV114" s="11" t="s">
        <v>78</v>
      </c>
      <c r="AW114" s="11" t="s">
        <v>31</v>
      </c>
      <c r="AX114" s="11" t="s">
        <v>74</v>
      </c>
      <c r="AY114" s="229" t="s">
        <v>118</v>
      </c>
    </row>
    <row r="115" s="1" customFormat="1" ht="16.5" customHeight="1">
      <c r="B115" s="36"/>
      <c r="C115" s="230" t="s">
        <v>166</v>
      </c>
      <c r="D115" s="230" t="s">
        <v>157</v>
      </c>
      <c r="E115" s="231" t="s">
        <v>901</v>
      </c>
      <c r="F115" s="232" t="s">
        <v>902</v>
      </c>
      <c r="G115" s="233" t="s">
        <v>147</v>
      </c>
      <c r="H115" s="234">
        <v>21.116</v>
      </c>
      <c r="I115" s="235"/>
      <c r="J115" s="236">
        <f>ROUND(I115*H115,2)</f>
        <v>0</v>
      </c>
      <c r="K115" s="232" t="s">
        <v>694</v>
      </c>
      <c r="L115" s="41"/>
      <c r="M115" s="237" t="s">
        <v>1</v>
      </c>
      <c r="N115" s="238" t="s">
        <v>40</v>
      </c>
      <c r="O115" s="77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AR115" s="15" t="s">
        <v>125</v>
      </c>
      <c r="AT115" s="15" t="s">
        <v>157</v>
      </c>
      <c r="AU115" s="15" t="s">
        <v>78</v>
      </c>
      <c r="AY115" s="15" t="s">
        <v>118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15" t="s">
        <v>74</v>
      </c>
      <c r="BK115" s="215">
        <f>ROUND(I115*H115,2)</f>
        <v>0</v>
      </c>
      <c r="BL115" s="15" t="s">
        <v>125</v>
      </c>
      <c r="BM115" s="15" t="s">
        <v>903</v>
      </c>
    </row>
    <row r="116" s="1" customFormat="1">
      <c r="B116" s="36"/>
      <c r="C116" s="37"/>
      <c r="D116" s="216" t="s">
        <v>127</v>
      </c>
      <c r="E116" s="37"/>
      <c r="F116" s="217" t="s">
        <v>904</v>
      </c>
      <c r="G116" s="37"/>
      <c r="H116" s="37"/>
      <c r="I116" s="129"/>
      <c r="J116" s="37"/>
      <c r="K116" s="37"/>
      <c r="L116" s="41"/>
      <c r="M116" s="218"/>
      <c r="N116" s="77"/>
      <c r="O116" s="77"/>
      <c r="P116" s="77"/>
      <c r="Q116" s="77"/>
      <c r="R116" s="77"/>
      <c r="S116" s="77"/>
      <c r="T116" s="78"/>
      <c r="AT116" s="15" t="s">
        <v>127</v>
      </c>
      <c r="AU116" s="15" t="s">
        <v>78</v>
      </c>
    </row>
    <row r="117" s="11" customFormat="1">
      <c r="B117" s="219"/>
      <c r="C117" s="220"/>
      <c r="D117" s="216" t="s">
        <v>137</v>
      </c>
      <c r="E117" s="221" t="s">
        <v>1</v>
      </c>
      <c r="F117" s="222" t="s">
        <v>905</v>
      </c>
      <c r="G117" s="220"/>
      <c r="H117" s="223">
        <v>13.5</v>
      </c>
      <c r="I117" s="224"/>
      <c r="J117" s="220"/>
      <c r="K117" s="220"/>
      <c r="L117" s="225"/>
      <c r="M117" s="226"/>
      <c r="N117" s="227"/>
      <c r="O117" s="227"/>
      <c r="P117" s="227"/>
      <c r="Q117" s="227"/>
      <c r="R117" s="227"/>
      <c r="S117" s="227"/>
      <c r="T117" s="228"/>
      <c r="AT117" s="229" t="s">
        <v>137</v>
      </c>
      <c r="AU117" s="229" t="s">
        <v>78</v>
      </c>
      <c r="AV117" s="11" t="s">
        <v>78</v>
      </c>
      <c r="AW117" s="11" t="s">
        <v>31</v>
      </c>
      <c r="AX117" s="11" t="s">
        <v>69</v>
      </c>
      <c r="AY117" s="229" t="s">
        <v>118</v>
      </c>
    </row>
    <row r="118" s="11" customFormat="1">
      <c r="B118" s="219"/>
      <c r="C118" s="220"/>
      <c r="D118" s="216" t="s">
        <v>137</v>
      </c>
      <c r="E118" s="221" t="s">
        <v>1</v>
      </c>
      <c r="F118" s="222" t="s">
        <v>906</v>
      </c>
      <c r="G118" s="220"/>
      <c r="H118" s="223">
        <v>7.6159999999999997</v>
      </c>
      <c r="I118" s="224"/>
      <c r="J118" s="220"/>
      <c r="K118" s="220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137</v>
      </c>
      <c r="AU118" s="229" t="s">
        <v>78</v>
      </c>
      <c r="AV118" s="11" t="s">
        <v>78</v>
      </c>
      <c r="AW118" s="11" t="s">
        <v>31</v>
      </c>
      <c r="AX118" s="11" t="s">
        <v>69</v>
      </c>
      <c r="AY118" s="229" t="s">
        <v>118</v>
      </c>
    </row>
    <row r="119" s="12" customFormat="1">
      <c r="B119" s="239"/>
      <c r="C119" s="240"/>
      <c r="D119" s="216" t="s">
        <v>137</v>
      </c>
      <c r="E119" s="241" t="s">
        <v>1</v>
      </c>
      <c r="F119" s="242" t="s">
        <v>174</v>
      </c>
      <c r="G119" s="240"/>
      <c r="H119" s="243">
        <v>21.116</v>
      </c>
      <c r="I119" s="244"/>
      <c r="J119" s="240"/>
      <c r="K119" s="240"/>
      <c r="L119" s="245"/>
      <c r="M119" s="246"/>
      <c r="N119" s="247"/>
      <c r="O119" s="247"/>
      <c r="P119" s="247"/>
      <c r="Q119" s="247"/>
      <c r="R119" s="247"/>
      <c r="S119" s="247"/>
      <c r="T119" s="248"/>
      <c r="AT119" s="249" t="s">
        <v>137</v>
      </c>
      <c r="AU119" s="249" t="s">
        <v>78</v>
      </c>
      <c r="AV119" s="12" t="s">
        <v>125</v>
      </c>
      <c r="AW119" s="12" t="s">
        <v>31</v>
      </c>
      <c r="AX119" s="12" t="s">
        <v>74</v>
      </c>
      <c r="AY119" s="249" t="s">
        <v>118</v>
      </c>
    </row>
    <row r="120" s="1" customFormat="1" ht="16.5" customHeight="1">
      <c r="B120" s="36"/>
      <c r="C120" s="230" t="s">
        <v>175</v>
      </c>
      <c r="D120" s="230" t="s">
        <v>157</v>
      </c>
      <c r="E120" s="231" t="s">
        <v>907</v>
      </c>
      <c r="F120" s="232" t="s">
        <v>908</v>
      </c>
      <c r="G120" s="233" t="s">
        <v>147</v>
      </c>
      <c r="H120" s="234">
        <v>3.8079999999999998</v>
      </c>
      <c r="I120" s="235"/>
      <c r="J120" s="236">
        <f>ROUND(I120*H120,2)</f>
        <v>0</v>
      </c>
      <c r="K120" s="232" t="s">
        <v>135</v>
      </c>
      <c r="L120" s="41"/>
      <c r="M120" s="237" t="s">
        <v>1</v>
      </c>
      <c r="N120" s="238" t="s">
        <v>40</v>
      </c>
      <c r="O120" s="77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AR120" s="15" t="s">
        <v>125</v>
      </c>
      <c r="AT120" s="15" t="s">
        <v>157</v>
      </c>
      <c r="AU120" s="15" t="s">
        <v>78</v>
      </c>
      <c r="AY120" s="15" t="s">
        <v>118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15" t="s">
        <v>74</v>
      </c>
      <c r="BK120" s="215">
        <f>ROUND(I120*H120,2)</f>
        <v>0</v>
      </c>
      <c r="BL120" s="15" t="s">
        <v>125</v>
      </c>
      <c r="BM120" s="15" t="s">
        <v>909</v>
      </c>
    </row>
    <row r="121" s="1" customFormat="1">
      <c r="B121" s="36"/>
      <c r="C121" s="37"/>
      <c r="D121" s="216" t="s">
        <v>127</v>
      </c>
      <c r="E121" s="37"/>
      <c r="F121" s="217" t="s">
        <v>910</v>
      </c>
      <c r="G121" s="37"/>
      <c r="H121" s="37"/>
      <c r="I121" s="129"/>
      <c r="J121" s="37"/>
      <c r="K121" s="37"/>
      <c r="L121" s="41"/>
      <c r="M121" s="218"/>
      <c r="N121" s="77"/>
      <c r="O121" s="77"/>
      <c r="P121" s="77"/>
      <c r="Q121" s="77"/>
      <c r="R121" s="77"/>
      <c r="S121" s="77"/>
      <c r="T121" s="78"/>
      <c r="AT121" s="15" t="s">
        <v>127</v>
      </c>
      <c r="AU121" s="15" t="s">
        <v>78</v>
      </c>
    </row>
    <row r="122" s="11" customFormat="1">
      <c r="B122" s="219"/>
      <c r="C122" s="220"/>
      <c r="D122" s="216" t="s">
        <v>137</v>
      </c>
      <c r="E122" s="221" t="s">
        <v>1</v>
      </c>
      <c r="F122" s="222" t="s">
        <v>911</v>
      </c>
      <c r="G122" s="220"/>
      <c r="H122" s="223">
        <v>3.8079999999999998</v>
      </c>
      <c r="I122" s="224"/>
      <c r="J122" s="220"/>
      <c r="K122" s="220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137</v>
      </c>
      <c r="AU122" s="229" t="s">
        <v>78</v>
      </c>
      <c r="AV122" s="11" t="s">
        <v>78</v>
      </c>
      <c r="AW122" s="11" t="s">
        <v>31</v>
      </c>
      <c r="AX122" s="11" t="s">
        <v>74</v>
      </c>
      <c r="AY122" s="229" t="s">
        <v>118</v>
      </c>
    </row>
    <row r="123" s="1" customFormat="1" ht="16.5" customHeight="1">
      <c r="B123" s="36"/>
      <c r="C123" s="203" t="s">
        <v>181</v>
      </c>
      <c r="D123" s="203" t="s">
        <v>120</v>
      </c>
      <c r="E123" s="204" t="s">
        <v>912</v>
      </c>
      <c r="F123" s="205" t="s">
        <v>913</v>
      </c>
      <c r="G123" s="206" t="s">
        <v>141</v>
      </c>
      <c r="H123" s="207">
        <v>6.8540000000000001</v>
      </c>
      <c r="I123" s="208"/>
      <c r="J123" s="209">
        <f>ROUND(I123*H123,2)</f>
        <v>0</v>
      </c>
      <c r="K123" s="205" t="s">
        <v>135</v>
      </c>
      <c r="L123" s="210"/>
      <c r="M123" s="211" t="s">
        <v>1</v>
      </c>
      <c r="N123" s="212" t="s">
        <v>40</v>
      </c>
      <c r="O123" s="77"/>
      <c r="P123" s="213">
        <f>O123*H123</f>
        <v>0</v>
      </c>
      <c r="Q123" s="213">
        <v>1</v>
      </c>
      <c r="R123" s="213">
        <f>Q123*H123</f>
        <v>6.8540000000000001</v>
      </c>
      <c r="S123" s="213">
        <v>0</v>
      </c>
      <c r="T123" s="214">
        <f>S123*H123</f>
        <v>0</v>
      </c>
      <c r="AR123" s="15" t="s">
        <v>124</v>
      </c>
      <c r="AT123" s="15" t="s">
        <v>120</v>
      </c>
      <c r="AU123" s="15" t="s">
        <v>78</v>
      </c>
      <c r="AY123" s="15" t="s">
        <v>118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15" t="s">
        <v>74</v>
      </c>
      <c r="BK123" s="215">
        <f>ROUND(I123*H123,2)</f>
        <v>0</v>
      </c>
      <c r="BL123" s="15" t="s">
        <v>125</v>
      </c>
      <c r="BM123" s="15" t="s">
        <v>914</v>
      </c>
    </row>
    <row r="124" s="1" customFormat="1">
      <c r="B124" s="36"/>
      <c r="C124" s="37"/>
      <c r="D124" s="216" t="s">
        <v>127</v>
      </c>
      <c r="E124" s="37"/>
      <c r="F124" s="217" t="s">
        <v>913</v>
      </c>
      <c r="G124" s="37"/>
      <c r="H124" s="37"/>
      <c r="I124" s="129"/>
      <c r="J124" s="37"/>
      <c r="K124" s="37"/>
      <c r="L124" s="41"/>
      <c r="M124" s="218"/>
      <c r="N124" s="77"/>
      <c r="O124" s="77"/>
      <c r="P124" s="77"/>
      <c r="Q124" s="77"/>
      <c r="R124" s="77"/>
      <c r="S124" s="77"/>
      <c r="T124" s="78"/>
      <c r="AT124" s="15" t="s">
        <v>127</v>
      </c>
      <c r="AU124" s="15" t="s">
        <v>78</v>
      </c>
    </row>
    <row r="125" s="11" customFormat="1">
      <c r="B125" s="219"/>
      <c r="C125" s="220"/>
      <c r="D125" s="216" t="s">
        <v>137</v>
      </c>
      <c r="E125" s="221" t="s">
        <v>1</v>
      </c>
      <c r="F125" s="222" t="s">
        <v>915</v>
      </c>
      <c r="G125" s="220"/>
      <c r="H125" s="223">
        <v>6.8540000000000001</v>
      </c>
      <c r="I125" s="224"/>
      <c r="J125" s="220"/>
      <c r="K125" s="220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137</v>
      </c>
      <c r="AU125" s="229" t="s">
        <v>78</v>
      </c>
      <c r="AV125" s="11" t="s">
        <v>78</v>
      </c>
      <c r="AW125" s="11" t="s">
        <v>31</v>
      </c>
      <c r="AX125" s="11" t="s">
        <v>74</v>
      </c>
      <c r="AY125" s="229" t="s">
        <v>118</v>
      </c>
    </row>
    <row r="126" s="10" customFormat="1" ht="22.8" customHeight="1">
      <c r="B126" s="187"/>
      <c r="C126" s="188"/>
      <c r="D126" s="189" t="s">
        <v>68</v>
      </c>
      <c r="E126" s="201" t="s">
        <v>78</v>
      </c>
      <c r="F126" s="201" t="s">
        <v>363</v>
      </c>
      <c r="G126" s="188"/>
      <c r="H126" s="188"/>
      <c r="I126" s="191"/>
      <c r="J126" s="202">
        <f>BK126</f>
        <v>0</v>
      </c>
      <c r="K126" s="188"/>
      <c r="L126" s="193"/>
      <c r="M126" s="194"/>
      <c r="N126" s="195"/>
      <c r="O126" s="195"/>
      <c r="P126" s="196">
        <f>SUM(P127:P134)</f>
        <v>0</v>
      </c>
      <c r="Q126" s="195"/>
      <c r="R126" s="196">
        <f>SUM(R127:R134)</f>
        <v>2.4922702600000002</v>
      </c>
      <c r="S126" s="195"/>
      <c r="T126" s="197">
        <f>SUM(T127:T134)</f>
        <v>0</v>
      </c>
      <c r="AR126" s="198" t="s">
        <v>74</v>
      </c>
      <c r="AT126" s="199" t="s">
        <v>68</v>
      </c>
      <c r="AU126" s="199" t="s">
        <v>74</v>
      </c>
      <c r="AY126" s="198" t="s">
        <v>118</v>
      </c>
      <c r="BK126" s="200">
        <f>SUM(BK127:BK134)</f>
        <v>0</v>
      </c>
    </row>
    <row r="127" s="1" customFormat="1" ht="16.5" customHeight="1">
      <c r="B127" s="36"/>
      <c r="C127" s="230" t="s">
        <v>187</v>
      </c>
      <c r="D127" s="230" t="s">
        <v>157</v>
      </c>
      <c r="E127" s="231" t="s">
        <v>371</v>
      </c>
      <c r="F127" s="232" t="s">
        <v>372</v>
      </c>
      <c r="G127" s="233" t="s">
        <v>147</v>
      </c>
      <c r="H127" s="234">
        <v>0.99399999999999999</v>
      </c>
      <c r="I127" s="235"/>
      <c r="J127" s="236">
        <f>ROUND(I127*H127,2)</f>
        <v>0</v>
      </c>
      <c r="K127" s="232" t="s">
        <v>855</v>
      </c>
      <c r="L127" s="41"/>
      <c r="M127" s="237" t="s">
        <v>1</v>
      </c>
      <c r="N127" s="238" t="s">
        <v>40</v>
      </c>
      <c r="O127" s="77"/>
      <c r="P127" s="213">
        <f>O127*H127</f>
        <v>0</v>
      </c>
      <c r="Q127" s="213">
        <v>2.45329</v>
      </c>
      <c r="R127" s="213">
        <f>Q127*H127</f>
        <v>2.4385702600000001</v>
      </c>
      <c r="S127" s="213">
        <v>0</v>
      </c>
      <c r="T127" s="214">
        <f>S127*H127</f>
        <v>0</v>
      </c>
      <c r="AR127" s="15" t="s">
        <v>125</v>
      </c>
      <c r="AT127" s="15" t="s">
        <v>157</v>
      </c>
      <c r="AU127" s="15" t="s">
        <v>78</v>
      </c>
      <c r="AY127" s="15" t="s">
        <v>118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15" t="s">
        <v>74</v>
      </c>
      <c r="BK127" s="215">
        <f>ROUND(I127*H127,2)</f>
        <v>0</v>
      </c>
      <c r="BL127" s="15" t="s">
        <v>125</v>
      </c>
      <c r="BM127" s="15" t="s">
        <v>916</v>
      </c>
    </row>
    <row r="128" s="1" customFormat="1">
      <c r="B128" s="36"/>
      <c r="C128" s="37"/>
      <c r="D128" s="216" t="s">
        <v>127</v>
      </c>
      <c r="E128" s="37"/>
      <c r="F128" s="217" t="s">
        <v>374</v>
      </c>
      <c r="G128" s="37"/>
      <c r="H128" s="37"/>
      <c r="I128" s="129"/>
      <c r="J128" s="37"/>
      <c r="K128" s="37"/>
      <c r="L128" s="41"/>
      <c r="M128" s="218"/>
      <c r="N128" s="77"/>
      <c r="O128" s="77"/>
      <c r="P128" s="77"/>
      <c r="Q128" s="77"/>
      <c r="R128" s="77"/>
      <c r="S128" s="77"/>
      <c r="T128" s="78"/>
      <c r="AT128" s="15" t="s">
        <v>127</v>
      </c>
      <c r="AU128" s="15" t="s">
        <v>78</v>
      </c>
    </row>
    <row r="129" s="13" customFormat="1">
      <c r="B129" s="254"/>
      <c r="C129" s="255"/>
      <c r="D129" s="216" t="s">
        <v>137</v>
      </c>
      <c r="E129" s="256" t="s">
        <v>1</v>
      </c>
      <c r="F129" s="257" t="s">
        <v>917</v>
      </c>
      <c r="G129" s="255"/>
      <c r="H129" s="256" t="s">
        <v>1</v>
      </c>
      <c r="I129" s="258"/>
      <c r="J129" s="255"/>
      <c r="K129" s="255"/>
      <c r="L129" s="259"/>
      <c r="M129" s="260"/>
      <c r="N129" s="261"/>
      <c r="O129" s="261"/>
      <c r="P129" s="261"/>
      <c r="Q129" s="261"/>
      <c r="R129" s="261"/>
      <c r="S129" s="261"/>
      <c r="T129" s="262"/>
      <c r="AT129" s="263" t="s">
        <v>137</v>
      </c>
      <c r="AU129" s="263" t="s">
        <v>78</v>
      </c>
      <c r="AV129" s="13" t="s">
        <v>74</v>
      </c>
      <c r="AW129" s="13" t="s">
        <v>31</v>
      </c>
      <c r="AX129" s="13" t="s">
        <v>69</v>
      </c>
      <c r="AY129" s="263" t="s">
        <v>118</v>
      </c>
    </row>
    <row r="130" s="11" customFormat="1">
      <c r="B130" s="219"/>
      <c r="C130" s="220"/>
      <c r="D130" s="216" t="s">
        <v>137</v>
      </c>
      <c r="E130" s="221" t="s">
        <v>1</v>
      </c>
      <c r="F130" s="222" t="s">
        <v>918</v>
      </c>
      <c r="G130" s="220"/>
      <c r="H130" s="223">
        <v>0.99399999999999999</v>
      </c>
      <c r="I130" s="224"/>
      <c r="J130" s="220"/>
      <c r="K130" s="220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137</v>
      </c>
      <c r="AU130" s="229" t="s">
        <v>78</v>
      </c>
      <c r="AV130" s="11" t="s">
        <v>78</v>
      </c>
      <c r="AW130" s="11" t="s">
        <v>31</v>
      </c>
      <c r="AX130" s="11" t="s">
        <v>74</v>
      </c>
      <c r="AY130" s="229" t="s">
        <v>118</v>
      </c>
    </row>
    <row r="131" s="1" customFormat="1" ht="16.5" customHeight="1">
      <c r="B131" s="36"/>
      <c r="C131" s="203" t="s">
        <v>194</v>
      </c>
      <c r="D131" s="203" t="s">
        <v>120</v>
      </c>
      <c r="E131" s="204" t="s">
        <v>919</v>
      </c>
      <c r="F131" s="205" t="s">
        <v>920</v>
      </c>
      <c r="G131" s="206" t="s">
        <v>197</v>
      </c>
      <c r="H131" s="207">
        <v>3</v>
      </c>
      <c r="I131" s="208"/>
      <c r="J131" s="209">
        <f>ROUND(I131*H131,2)</f>
        <v>0</v>
      </c>
      <c r="K131" s="205" t="s">
        <v>855</v>
      </c>
      <c r="L131" s="210"/>
      <c r="M131" s="211" t="s">
        <v>1</v>
      </c>
      <c r="N131" s="212" t="s">
        <v>40</v>
      </c>
      <c r="O131" s="77"/>
      <c r="P131" s="213">
        <f>O131*H131</f>
        <v>0</v>
      </c>
      <c r="Q131" s="213">
        <v>0.017899999999999999</v>
      </c>
      <c r="R131" s="213">
        <f>Q131*H131</f>
        <v>0.053699999999999998</v>
      </c>
      <c r="S131" s="213">
        <v>0</v>
      </c>
      <c r="T131" s="214">
        <f>S131*H131</f>
        <v>0</v>
      </c>
      <c r="AR131" s="15" t="s">
        <v>124</v>
      </c>
      <c r="AT131" s="15" t="s">
        <v>120</v>
      </c>
      <c r="AU131" s="15" t="s">
        <v>78</v>
      </c>
      <c r="AY131" s="15" t="s">
        <v>118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15" t="s">
        <v>74</v>
      </c>
      <c r="BK131" s="215">
        <f>ROUND(I131*H131,2)</f>
        <v>0</v>
      </c>
      <c r="BL131" s="15" t="s">
        <v>125</v>
      </c>
      <c r="BM131" s="15" t="s">
        <v>921</v>
      </c>
    </row>
    <row r="132" s="1" customFormat="1">
      <c r="B132" s="36"/>
      <c r="C132" s="37"/>
      <c r="D132" s="216" t="s">
        <v>127</v>
      </c>
      <c r="E132" s="37"/>
      <c r="F132" s="217" t="s">
        <v>920</v>
      </c>
      <c r="G132" s="37"/>
      <c r="H132" s="37"/>
      <c r="I132" s="129"/>
      <c r="J132" s="37"/>
      <c r="K132" s="37"/>
      <c r="L132" s="41"/>
      <c r="M132" s="218"/>
      <c r="N132" s="77"/>
      <c r="O132" s="77"/>
      <c r="P132" s="77"/>
      <c r="Q132" s="77"/>
      <c r="R132" s="77"/>
      <c r="S132" s="77"/>
      <c r="T132" s="78"/>
      <c r="AT132" s="15" t="s">
        <v>127</v>
      </c>
      <c r="AU132" s="15" t="s">
        <v>78</v>
      </c>
    </row>
    <row r="133" s="13" customFormat="1">
      <c r="B133" s="254"/>
      <c r="C133" s="255"/>
      <c r="D133" s="216" t="s">
        <v>137</v>
      </c>
      <c r="E133" s="256" t="s">
        <v>1</v>
      </c>
      <c r="F133" s="257" t="s">
        <v>922</v>
      </c>
      <c r="G133" s="255"/>
      <c r="H133" s="256" t="s">
        <v>1</v>
      </c>
      <c r="I133" s="258"/>
      <c r="J133" s="255"/>
      <c r="K133" s="255"/>
      <c r="L133" s="259"/>
      <c r="M133" s="260"/>
      <c r="N133" s="261"/>
      <c r="O133" s="261"/>
      <c r="P133" s="261"/>
      <c r="Q133" s="261"/>
      <c r="R133" s="261"/>
      <c r="S133" s="261"/>
      <c r="T133" s="262"/>
      <c r="AT133" s="263" t="s">
        <v>137</v>
      </c>
      <c r="AU133" s="263" t="s">
        <v>78</v>
      </c>
      <c r="AV133" s="13" t="s">
        <v>74</v>
      </c>
      <c r="AW133" s="13" t="s">
        <v>31</v>
      </c>
      <c r="AX133" s="13" t="s">
        <v>69</v>
      </c>
      <c r="AY133" s="263" t="s">
        <v>118</v>
      </c>
    </row>
    <row r="134" s="11" customFormat="1">
      <c r="B134" s="219"/>
      <c r="C134" s="220"/>
      <c r="D134" s="216" t="s">
        <v>137</v>
      </c>
      <c r="E134" s="221" t="s">
        <v>1</v>
      </c>
      <c r="F134" s="222" t="s">
        <v>923</v>
      </c>
      <c r="G134" s="220"/>
      <c r="H134" s="223">
        <v>3</v>
      </c>
      <c r="I134" s="224"/>
      <c r="J134" s="220"/>
      <c r="K134" s="220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137</v>
      </c>
      <c r="AU134" s="229" t="s">
        <v>78</v>
      </c>
      <c r="AV134" s="11" t="s">
        <v>78</v>
      </c>
      <c r="AW134" s="11" t="s">
        <v>31</v>
      </c>
      <c r="AX134" s="11" t="s">
        <v>74</v>
      </c>
      <c r="AY134" s="229" t="s">
        <v>118</v>
      </c>
    </row>
    <row r="135" s="10" customFormat="1" ht="22.8" customHeight="1">
      <c r="B135" s="187"/>
      <c r="C135" s="188"/>
      <c r="D135" s="189" t="s">
        <v>68</v>
      </c>
      <c r="E135" s="201" t="s">
        <v>81</v>
      </c>
      <c r="F135" s="201" t="s">
        <v>377</v>
      </c>
      <c r="G135" s="188"/>
      <c r="H135" s="188"/>
      <c r="I135" s="191"/>
      <c r="J135" s="202">
        <f>BK135</f>
        <v>0</v>
      </c>
      <c r="K135" s="188"/>
      <c r="L135" s="193"/>
      <c r="M135" s="194"/>
      <c r="N135" s="195"/>
      <c r="O135" s="195"/>
      <c r="P135" s="196">
        <f>SUM(P136:P142)</f>
        <v>0</v>
      </c>
      <c r="Q135" s="195"/>
      <c r="R135" s="196">
        <f>SUM(R136:R142)</f>
        <v>0.0069239999999999996</v>
      </c>
      <c r="S135" s="195"/>
      <c r="T135" s="197">
        <f>SUM(T136:T142)</f>
        <v>0</v>
      </c>
      <c r="AR135" s="198" t="s">
        <v>74</v>
      </c>
      <c r="AT135" s="199" t="s">
        <v>68</v>
      </c>
      <c r="AU135" s="199" t="s">
        <v>74</v>
      </c>
      <c r="AY135" s="198" t="s">
        <v>118</v>
      </c>
      <c r="BK135" s="200">
        <f>SUM(BK136:BK142)</f>
        <v>0</v>
      </c>
    </row>
    <row r="136" s="1" customFormat="1" ht="16.5" customHeight="1">
      <c r="B136" s="36"/>
      <c r="C136" s="230" t="s">
        <v>201</v>
      </c>
      <c r="D136" s="230" t="s">
        <v>157</v>
      </c>
      <c r="E136" s="231" t="s">
        <v>924</v>
      </c>
      <c r="F136" s="232" t="s">
        <v>925</v>
      </c>
      <c r="G136" s="233" t="s">
        <v>197</v>
      </c>
      <c r="H136" s="234">
        <v>4.7999999999999998</v>
      </c>
      <c r="I136" s="235"/>
      <c r="J136" s="236">
        <f>ROUND(I136*H136,2)</f>
        <v>0</v>
      </c>
      <c r="K136" s="232" t="s">
        <v>694</v>
      </c>
      <c r="L136" s="41"/>
      <c r="M136" s="237" t="s">
        <v>1</v>
      </c>
      <c r="N136" s="238" t="s">
        <v>40</v>
      </c>
      <c r="O136" s="77"/>
      <c r="P136" s="213">
        <f>O136*H136</f>
        <v>0</v>
      </c>
      <c r="Q136" s="213">
        <v>0.00080999999999999996</v>
      </c>
      <c r="R136" s="213">
        <f>Q136*H136</f>
        <v>0.0038879999999999995</v>
      </c>
      <c r="S136" s="213">
        <v>0</v>
      </c>
      <c r="T136" s="214">
        <f>S136*H136</f>
        <v>0</v>
      </c>
      <c r="AR136" s="15" t="s">
        <v>125</v>
      </c>
      <c r="AT136" s="15" t="s">
        <v>157</v>
      </c>
      <c r="AU136" s="15" t="s">
        <v>78</v>
      </c>
      <c r="AY136" s="15" t="s">
        <v>118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15" t="s">
        <v>74</v>
      </c>
      <c r="BK136" s="215">
        <f>ROUND(I136*H136,2)</f>
        <v>0</v>
      </c>
      <c r="BL136" s="15" t="s">
        <v>125</v>
      </c>
      <c r="BM136" s="15" t="s">
        <v>926</v>
      </c>
    </row>
    <row r="137" s="1" customFormat="1">
      <c r="B137" s="36"/>
      <c r="C137" s="37"/>
      <c r="D137" s="216" t="s">
        <v>127</v>
      </c>
      <c r="E137" s="37"/>
      <c r="F137" s="217" t="s">
        <v>927</v>
      </c>
      <c r="G137" s="37"/>
      <c r="H137" s="37"/>
      <c r="I137" s="129"/>
      <c r="J137" s="37"/>
      <c r="K137" s="37"/>
      <c r="L137" s="41"/>
      <c r="M137" s="218"/>
      <c r="N137" s="77"/>
      <c r="O137" s="77"/>
      <c r="P137" s="77"/>
      <c r="Q137" s="77"/>
      <c r="R137" s="77"/>
      <c r="S137" s="77"/>
      <c r="T137" s="78"/>
      <c r="AT137" s="15" t="s">
        <v>127</v>
      </c>
      <c r="AU137" s="15" t="s">
        <v>78</v>
      </c>
    </row>
    <row r="138" s="13" customFormat="1">
      <c r="B138" s="254"/>
      <c r="C138" s="255"/>
      <c r="D138" s="216" t="s">
        <v>137</v>
      </c>
      <c r="E138" s="256" t="s">
        <v>1</v>
      </c>
      <c r="F138" s="257" t="s">
        <v>928</v>
      </c>
      <c r="G138" s="255"/>
      <c r="H138" s="256" t="s">
        <v>1</v>
      </c>
      <c r="I138" s="258"/>
      <c r="J138" s="255"/>
      <c r="K138" s="255"/>
      <c r="L138" s="259"/>
      <c r="M138" s="260"/>
      <c r="N138" s="261"/>
      <c r="O138" s="261"/>
      <c r="P138" s="261"/>
      <c r="Q138" s="261"/>
      <c r="R138" s="261"/>
      <c r="S138" s="261"/>
      <c r="T138" s="262"/>
      <c r="AT138" s="263" t="s">
        <v>137</v>
      </c>
      <c r="AU138" s="263" t="s">
        <v>78</v>
      </c>
      <c r="AV138" s="13" t="s">
        <v>74</v>
      </c>
      <c r="AW138" s="13" t="s">
        <v>31</v>
      </c>
      <c r="AX138" s="13" t="s">
        <v>69</v>
      </c>
      <c r="AY138" s="263" t="s">
        <v>118</v>
      </c>
    </row>
    <row r="139" s="11" customFormat="1">
      <c r="B139" s="219"/>
      <c r="C139" s="220"/>
      <c r="D139" s="216" t="s">
        <v>137</v>
      </c>
      <c r="E139" s="221" t="s">
        <v>1</v>
      </c>
      <c r="F139" s="222" t="s">
        <v>929</v>
      </c>
      <c r="G139" s="220"/>
      <c r="H139" s="223">
        <v>4.7999999999999998</v>
      </c>
      <c r="I139" s="224"/>
      <c r="J139" s="220"/>
      <c r="K139" s="220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137</v>
      </c>
      <c r="AU139" s="229" t="s">
        <v>78</v>
      </c>
      <c r="AV139" s="11" t="s">
        <v>78</v>
      </c>
      <c r="AW139" s="11" t="s">
        <v>31</v>
      </c>
      <c r="AX139" s="11" t="s">
        <v>74</v>
      </c>
      <c r="AY139" s="229" t="s">
        <v>118</v>
      </c>
    </row>
    <row r="140" s="1" customFormat="1" ht="16.5" customHeight="1">
      <c r="B140" s="36"/>
      <c r="C140" s="203" t="s">
        <v>8</v>
      </c>
      <c r="D140" s="203" t="s">
        <v>120</v>
      </c>
      <c r="E140" s="204" t="s">
        <v>930</v>
      </c>
      <c r="F140" s="205" t="s">
        <v>931</v>
      </c>
      <c r="G140" s="206" t="s">
        <v>197</v>
      </c>
      <c r="H140" s="207">
        <v>5.5199999999999996</v>
      </c>
      <c r="I140" s="208"/>
      <c r="J140" s="209">
        <f>ROUND(I140*H140,2)</f>
        <v>0</v>
      </c>
      <c r="K140" s="205" t="s">
        <v>694</v>
      </c>
      <c r="L140" s="210"/>
      <c r="M140" s="211" t="s">
        <v>1</v>
      </c>
      <c r="N140" s="212" t="s">
        <v>40</v>
      </c>
      <c r="O140" s="77"/>
      <c r="P140" s="213">
        <f>O140*H140</f>
        <v>0</v>
      </c>
      <c r="Q140" s="213">
        <v>0.00055000000000000003</v>
      </c>
      <c r="R140" s="213">
        <f>Q140*H140</f>
        <v>0.0030360000000000001</v>
      </c>
      <c r="S140" s="213">
        <v>0</v>
      </c>
      <c r="T140" s="214">
        <f>S140*H140</f>
        <v>0</v>
      </c>
      <c r="AR140" s="15" t="s">
        <v>124</v>
      </c>
      <c r="AT140" s="15" t="s">
        <v>120</v>
      </c>
      <c r="AU140" s="15" t="s">
        <v>78</v>
      </c>
      <c r="AY140" s="15" t="s">
        <v>118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15" t="s">
        <v>74</v>
      </c>
      <c r="BK140" s="215">
        <f>ROUND(I140*H140,2)</f>
        <v>0</v>
      </c>
      <c r="BL140" s="15" t="s">
        <v>125</v>
      </c>
      <c r="BM140" s="15" t="s">
        <v>932</v>
      </c>
    </row>
    <row r="141" s="1" customFormat="1">
      <c r="B141" s="36"/>
      <c r="C141" s="37"/>
      <c r="D141" s="216" t="s">
        <v>127</v>
      </c>
      <c r="E141" s="37"/>
      <c r="F141" s="217" t="s">
        <v>933</v>
      </c>
      <c r="G141" s="37"/>
      <c r="H141" s="37"/>
      <c r="I141" s="129"/>
      <c r="J141" s="37"/>
      <c r="K141" s="37"/>
      <c r="L141" s="41"/>
      <c r="M141" s="218"/>
      <c r="N141" s="77"/>
      <c r="O141" s="77"/>
      <c r="P141" s="77"/>
      <c r="Q141" s="77"/>
      <c r="R141" s="77"/>
      <c r="S141" s="77"/>
      <c r="T141" s="78"/>
      <c r="AT141" s="15" t="s">
        <v>127</v>
      </c>
      <c r="AU141" s="15" t="s">
        <v>78</v>
      </c>
    </row>
    <row r="142" s="11" customFormat="1">
      <c r="B142" s="219"/>
      <c r="C142" s="220"/>
      <c r="D142" s="216" t="s">
        <v>137</v>
      </c>
      <c r="E142" s="221" t="s">
        <v>1</v>
      </c>
      <c r="F142" s="222" t="s">
        <v>934</v>
      </c>
      <c r="G142" s="220"/>
      <c r="H142" s="223">
        <v>5.5199999999999996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137</v>
      </c>
      <c r="AU142" s="229" t="s">
        <v>78</v>
      </c>
      <c r="AV142" s="11" t="s">
        <v>78</v>
      </c>
      <c r="AW142" s="11" t="s">
        <v>31</v>
      </c>
      <c r="AX142" s="11" t="s">
        <v>74</v>
      </c>
      <c r="AY142" s="229" t="s">
        <v>118</v>
      </c>
    </row>
    <row r="143" s="10" customFormat="1" ht="25.92" customHeight="1">
      <c r="B143" s="187"/>
      <c r="C143" s="188"/>
      <c r="D143" s="189" t="s">
        <v>68</v>
      </c>
      <c r="E143" s="190" t="s">
        <v>819</v>
      </c>
      <c r="F143" s="190" t="s">
        <v>820</v>
      </c>
      <c r="G143" s="188"/>
      <c r="H143" s="188"/>
      <c r="I143" s="191"/>
      <c r="J143" s="192">
        <f>BK143</f>
        <v>0</v>
      </c>
      <c r="K143" s="188"/>
      <c r="L143" s="193"/>
      <c r="M143" s="194"/>
      <c r="N143" s="195"/>
      <c r="O143" s="195"/>
      <c r="P143" s="196">
        <f>P144</f>
        <v>0</v>
      </c>
      <c r="Q143" s="195"/>
      <c r="R143" s="196">
        <f>R144</f>
        <v>0</v>
      </c>
      <c r="S143" s="195"/>
      <c r="T143" s="197">
        <f>T144</f>
        <v>0.17499999999999999</v>
      </c>
      <c r="AR143" s="198" t="s">
        <v>78</v>
      </c>
      <c r="AT143" s="199" t="s">
        <v>68</v>
      </c>
      <c r="AU143" s="199" t="s">
        <v>69</v>
      </c>
      <c r="AY143" s="198" t="s">
        <v>118</v>
      </c>
      <c r="BK143" s="200">
        <f>BK144</f>
        <v>0</v>
      </c>
    </row>
    <row r="144" s="10" customFormat="1" ht="22.8" customHeight="1">
      <c r="B144" s="187"/>
      <c r="C144" s="188"/>
      <c r="D144" s="189" t="s">
        <v>68</v>
      </c>
      <c r="E144" s="201" t="s">
        <v>935</v>
      </c>
      <c r="F144" s="201" t="s">
        <v>936</v>
      </c>
      <c r="G144" s="188"/>
      <c r="H144" s="188"/>
      <c r="I144" s="191"/>
      <c r="J144" s="202">
        <f>BK144</f>
        <v>0</v>
      </c>
      <c r="K144" s="188"/>
      <c r="L144" s="193"/>
      <c r="M144" s="194"/>
      <c r="N144" s="195"/>
      <c r="O144" s="195"/>
      <c r="P144" s="196">
        <f>SUM(P145:P152)</f>
        <v>0</v>
      </c>
      <c r="Q144" s="195"/>
      <c r="R144" s="196">
        <f>SUM(R145:R152)</f>
        <v>0</v>
      </c>
      <c r="S144" s="195"/>
      <c r="T144" s="197">
        <f>SUM(T145:T152)</f>
        <v>0.17499999999999999</v>
      </c>
      <c r="AR144" s="198" t="s">
        <v>78</v>
      </c>
      <c r="AT144" s="199" t="s">
        <v>68</v>
      </c>
      <c r="AU144" s="199" t="s">
        <v>74</v>
      </c>
      <c r="AY144" s="198" t="s">
        <v>118</v>
      </c>
      <c r="BK144" s="200">
        <f>SUM(BK145:BK152)</f>
        <v>0</v>
      </c>
    </row>
    <row r="145" s="1" customFormat="1" ht="16.5" customHeight="1">
      <c r="B145" s="36"/>
      <c r="C145" s="230" t="s">
        <v>214</v>
      </c>
      <c r="D145" s="230" t="s">
        <v>157</v>
      </c>
      <c r="E145" s="231" t="s">
        <v>937</v>
      </c>
      <c r="F145" s="232" t="s">
        <v>938</v>
      </c>
      <c r="G145" s="233" t="s">
        <v>939</v>
      </c>
      <c r="H145" s="234">
        <v>1</v>
      </c>
      <c r="I145" s="235"/>
      <c r="J145" s="236">
        <f>ROUND(I145*H145,2)</f>
        <v>0</v>
      </c>
      <c r="K145" s="232" t="s">
        <v>1</v>
      </c>
      <c r="L145" s="41"/>
      <c r="M145" s="237" t="s">
        <v>1</v>
      </c>
      <c r="N145" s="238" t="s">
        <v>40</v>
      </c>
      <c r="O145" s="77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AR145" s="15" t="s">
        <v>511</v>
      </c>
      <c r="AT145" s="15" t="s">
        <v>157</v>
      </c>
      <c r="AU145" s="15" t="s">
        <v>78</v>
      </c>
      <c r="AY145" s="15" t="s">
        <v>118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15" t="s">
        <v>74</v>
      </c>
      <c r="BK145" s="215">
        <f>ROUND(I145*H145,2)</f>
        <v>0</v>
      </c>
      <c r="BL145" s="15" t="s">
        <v>511</v>
      </c>
      <c r="BM145" s="15" t="s">
        <v>940</v>
      </c>
    </row>
    <row r="146" s="1" customFormat="1">
      <c r="B146" s="36"/>
      <c r="C146" s="37"/>
      <c r="D146" s="216" t="s">
        <v>127</v>
      </c>
      <c r="E146" s="37"/>
      <c r="F146" s="217" t="s">
        <v>938</v>
      </c>
      <c r="G146" s="37"/>
      <c r="H146" s="37"/>
      <c r="I146" s="129"/>
      <c r="J146" s="37"/>
      <c r="K146" s="37"/>
      <c r="L146" s="41"/>
      <c r="M146" s="218"/>
      <c r="N146" s="77"/>
      <c r="O146" s="77"/>
      <c r="P146" s="77"/>
      <c r="Q146" s="77"/>
      <c r="R146" s="77"/>
      <c r="S146" s="77"/>
      <c r="T146" s="78"/>
      <c r="AT146" s="15" t="s">
        <v>127</v>
      </c>
      <c r="AU146" s="15" t="s">
        <v>78</v>
      </c>
    </row>
    <row r="147" s="1" customFormat="1" ht="16.5" customHeight="1">
      <c r="B147" s="36"/>
      <c r="C147" s="230" t="s">
        <v>223</v>
      </c>
      <c r="D147" s="230" t="s">
        <v>157</v>
      </c>
      <c r="E147" s="231" t="s">
        <v>941</v>
      </c>
      <c r="F147" s="232" t="s">
        <v>942</v>
      </c>
      <c r="G147" s="233" t="s">
        <v>123</v>
      </c>
      <c r="H147" s="234">
        <v>2</v>
      </c>
      <c r="I147" s="235"/>
      <c r="J147" s="236">
        <f>ROUND(I147*H147,2)</f>
        <v>0</v>
      </c>
      <c r="K147" s="232" t="s">
        <v>855</v>
      </c>
      <c r="L147" s="41"/>
      <c r="M147" s="237" t="s">
        <v>1</v>
      </c>
      <c r="N147" s="238" t="s">
        <v>40</v>
      </c>
      <c r="O147" s="77"/>
      <c r="P147" s="213">
        <f>O147*H147</f>
        <v>0</v>
      </c>
      <c r="Q147" s="213">
        <v>0</v>
      </c>
      <c r="R147" s="213">
        <f>Q147*H147</f>
        <v>0</v>
      </c>
      <c r="S147" s="213">
        <v>0.0074999999999999997</v>
      </c>
      <c r="T147" s="214">
        <f>S147*H147</f>
        <v>0.014999999999999999</v>
      </c>
      <c r="AR147" s="15" t="s">
        <v>214</v>
      </c>
      <c r="AT147" s="15" t="s">
        <v>157</v>
      </c>
      <c r="AU147" s="15" t="s">
        <v>78</v>
      </c>
      <c r="AY147" s="15" t="s">
        <v>118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15" t="s">
        <v>74</v>
      </c>
      <c r="BK147" s="215">
        <f>ROUND(I147*H147,2)</f>
        <v>0</v>
      </c>
      <c r="BL147" s="15" t="s">
        <v>214</v>
      </c>
      <c r="BM147" s="15" t="s">
        <v>943</v>
      </c>
    </row>
    <row r="148" s="1" customFormat="1">
      <c r="B148" s="36"/>
      <c r="C148" s="37"/>
      <c r="D148" s="216" t="s">
        <v>127</v>
      </c>
      <c r="E148" s="37"/>
      <c r="F148" s="217" t="s">
        <v>944</v>
      </c>
      <c r="G148" s="37"/>
      <c r="H148" s="37"/>
      <c r="I148" s="129"/>
      <c r="J148" s="37"/>
      <c r="K148" s="37"/>
      <c r="L148" s="41"/>
      <c r="M148" s="218"/>
      <c r="N148" s="77"/>
      <c r="O148" s="77"/>
      <c r="P148" s="77"/>
      <c r="Q148" s="77"/>
      <c r="R148" s="77"/>
      <c r="S148" s="77"/>
      <c r="T148" s="78"/>
      <c r="AT148" s="15" t="s">
        <v>127</v>
      </c>
      <c r="AU148" s="15" t="s">
        <v>78</v>
      </c>
    </row>
    <row r="149" s="1" customFormat="1" ht="16.5" customHeight="1">
      <c r="B149" s="36"/>
      <c r="C149" s="230" t="s">
        <v>233</v>
      </c>
      <c r="D149" s="230" t="s">
        <v>157</v>
      </c>
      <c r="E149" s="231" t="s">
        <v>945</v>
      </c>
      <c r="F149" s="232" t="s">
        <v>946</v>
      </c>
      <c r="G149" s="233" t="s">
        <v>748</v>
      </c>
      <c r="H149" s="234">
        <v>2</v>
      </c>
      <c r="I149" s="235"/>
      <c r="J149" s="236">
        <f>ROUND(I149*H149,2)</f>
        <v>0</v>
      </c>
      <c r="K149" s="232" t="s">
        <v>1</v>
      </c>
      <c r="L149" s="41"/>
      <c r="M149" s="237" t="s">
        <v>1</v>
      </c>
      <c r="N149" s="238" t="s">
        <v>40</v>
      </c>
      <c r="O149" s="77"/>
      <c r="P149" s="213">
        <f>O149*H149</f>
        <v>0</v>
      </c>
      <c r="Q149" s="213">
        <v>0</v>
      </c>
      <c r="R149" s="213">
        <f>Q149*H149</f>
        <v>0</v>
      </c>
      <c r="S149" s="213">
        <v>0.080000000000000002</v>
      </c>
      <c r="T149" s="214">
        <f>S149*H149</f>
        <v>0.16</v>
      </c>
      <c r="AR149" s="15" t="s">
        <v>214</v>
      </c>
      <c r="AT149" s="15" t="s">
        <v>157</v>
      </c>
      <c r="AU149" s="15" t="s">
        <v>78</v>
      </c>
      <c r="AY149" s="15" t="s">
        <v>118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15" t="s">
        <v>74</v>
      </c>
      <c r="BK149" s="215">
        <f>ROUND(I149*H149,2)</f>
        <v>0</v>
      </c>
      <c r="BL149" s="15" t="s">
        <v>214</v>
      </c>
      <c r="BM149" s="15" t="s">
        <v>947</v>
      </c>
    </row>
    <row r="150" s="1" customFormat="1">
      <c r="B150" s="36"/>
      <c r="C150" s="37"/>
      <c r="D150" s="216" t="s">
        <v>127</v>
      </c>
      <c r="E150" s="37"/>
      <c r="F150" s="217" t="s">
        <v>946</v>
      </c>
      <c r="G150" s="37"/>
      <c r="H150" s="37"/>
      <c r="I150" s="129"/>
      <c r="J150" s="37"/>
      <c r="K150" s="37"/>
      <c r="L150" s="41"/>
      <c r="M150" s="218"/>
      <c r="N150" s="77"/>
      <c r="O150" s="77"/>
      <c r="P150" s="77"/>
      <c r="Q150" s="77"/>
      <c r="R150" s="77"/>
      <c r="S150" s="77"/>
      <c r="T150" s="78"/>
      <c r="AT150" s="15" t="s">
        <v>127</v>
      </c>
      <c r="AU150" s="15" t="s">
        <v>78</v>
      </c>
    </row>
    <row r="151" s="1" customFormat="1" ht="16.5" customHeight="1">
      <c r="B151" s="36"/>
      <c r="C151" s="230" t="s">
        <v>241</v>
      </c>
      <c r="D151" s="230" t="s">
        <v>157</v>
      </c>
      <c r="E151" s="231" t="s">
        <v>948</v>
      </c>
      <c r="F151" s="232" t="s">
        <v>949</v>
      </c>
      <c r="G151" s="233" t="s">
        <v>141</v>
      </c>
      <c r="H151" s="234">
        <v>0.25</v>
      </c>
      <c r="I151" s="235"/>
      <c r="J151" s="236">
        <f>ROUND(I151*H151,2)</f>
        <v>0</v>
      </c>
      <c r="K151" s="232" t="s">
        <v>135</v>
      </c>
      <c r="L151" s="41"/>
      <c r="M151" s="237" t="s">
        <v>1</v>
      </c>
      <c r="N151" s="238" t="s">
        <v>40</v>
      </c>
      <c r="O151" s="77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AR151" s="15" t="s">
        <v>511</v>
      </c>
      <c r="AT151" s="15" t="s">
        <v>157</v>
      </c>
      <c r="AU151" s="15" t="s">
        <v>78</v>
      </c>
      <c r="AY151" s="15" t="s">
        <v>118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15" t="s">
        <v>74</v>
      </c>
      <c r="BK151" s="215">
        <f>ROUND(I151*H151,2)</f>
        <v>0</v>
      </c>
      <c r="BL151" s="15" t="s">
        <v>511</v>
      </c>
      <c r="BM151" s="15" t="s">
        <v>950</v>
      </c>
    </row>
    <row r="152" s="1" customFormat="1">
      <c r="B152" s="36"/>
      <c r="C152" s="37"/>
      <c r="D152" s="216" t="s">
        <v>127</v>
      </c>
      <c r="E152" s="37"/>
      <c r="F152" s="217" t="s">
        <v>951</v>
      </c>
      <c r="G152" s="37"/>
      <c r="H152" s="37"/>
      <c r="I152" s="129"/>
      <c r="J152" s="37"/>
      <c r="K152" s="37"/>
      <c r="L152" s="41"/>
      <c r="M152" s="218"/>
      <c r="N152" s="77"/>
      <c r="O152" s="77"/>
      <c r="P152" s="77"/>
      <c r="Q152" s="77"/>
      <c r="R152" s="77"/>
      <c r="S152" s="77"/>
      <c r="T152" s="78"/>
      <c r="AT152" s="15" t="s">
        <v>127</v>
      </c>
      <c r="AU152" s="15" t="s">
        <v>78</v>
      </c>
    </row>
    <row r="153" s="10" customFormat="1" ht="25.92" customHeight="1">
      <c r="B153" s="187"/>
      <c r="C153" s="188"/>
      <c r="D153" s="189" t="s">
        <v>68</v>
      </c>
      <c r="E153" s="190" t="s">
        <v>120</v>
      </c>
      <c r="F153" s="190" t="s">
        <v>952</v>
      </c>
      <c r="G153" s="188"/>
      <c r="H153" s="188"/>
      <c r="I153" s="191"/>
      <c r="J153" s="192">
        <f>BK153</f>
        <v>0</v>
      </c>
      <c r="K153" s="188"/>
      <c r="L153" s="193"/>
      <c r="M153" s="194"/>
      <c r="N153" s="195"/>
      <c r="O153" s="195"/>
      <c r="P153" s="196">
        <f>P154</f>
        <v>0</v>
      </c>
      <c r="Q153" s="195"/>
      <c r="R153" s="196">
        <f>R154</f>
        <v>0.61358499999999994</v>
      </c>
      <c r="S153" s="195"/>
      <c r="T153" s="197">
        <f>T154</f>
        <v>0</v>
      </c>
      <c r="AR153" s="198" t="s">
        <v>81</v>
      </c>
      <c r="AT153" s="199" t="s">
        <v>68</v>
      </c>
      <c r="AU153" s="199" t="s">
        <v>69</v>
      </c>
      <c r="AY153" s="198" t="s">
        <v>118</v>
      </c>
      <c r="BK153" s="200">
        <f>BK154</f>
        <v>0</v>
      </c>
    </row>
    <row r="154" s="10" customFormat="1" ht="22.8" customHeight="1">
      <c r="B154" s="187"/>
      <c r="C154" s="188"/>
      <c r="D154" s="189" t="s">
        <v>68</v>
      </c>
      <c r="E154" s="201" t="s">
        <v>953</v>
      </c>
      <c r="F154" s="201" t="s">
        <v>954</v>
      </c>
      <c r="G154" s="188"/>
      <c r="H154" s="188"/>
      <c r="I154" s="191"/>
      <c r="J154" s="202">
        <f>BK154</f>
        <v>0</v>
      </c>
      <c r="K154" s="188"/>
      <c r="L154" s="193"/>
      <c r="M154" s="194"/>
      <c r="N154" s="195"/>
      <c r="O154" s="195"/>
      <c r="P154" s="196">
        <f>SUM(P155:P184)</f>
        <v>0</v>
      </c>
      <c r="Q154" s="195"/>
      <c r="R154" s="196">
        <f>SUM(R155:R184)</f>
        <v>0.61358499999999994</v>
      </c>
      <c r="S154" s="195"/>
      <c r="T154" s="197">
        <f>SUM(T155:T184)</f>
        <v>0</v>
      </c>
      <c r="AR154" s="198" t="s">
        <v>81</v>
      </c>
      <c r="AT154" s="199" t="s">
        <v>68</v>
      </c>
      <c r="AU154" s="199" t="s">
        <v>74</v>
      </c>
      <c r="AY154" s="198" t="s">
        <v>118</v>
      </c>
      <c r="BK154" s="200">
        <f>SUM(BK155:BK184)</f>
        <v>0</v>
      </c>
    </row>
    <row r="155" s="1" customFormat="1" ht="16.5" customHeight="1">
      <c r="B155" s="36"/>
      <c r="C155" s="230" t="s">
        <v>250</v>
      </c>
      <c r="D155" s="230" t="s">
        <v>157</v>
      </c>
      <c r="E155" s="231" t="s">
        <v>955</v>
      </c>
      <c r="F155" s="232" t="s">
        <v>956</v>
      </c>
      <c r="G155" s="233" t="s">
        <v>123</v>
      </c>
      <c r="H155" s="234">
        <v>3</v>
      </c>
      <c r="I155" s="235"/>
      <c r="J155" s="236">
        <f>ROUND(I155*H155,2)</f>
        <v>0</v>
      </c>
      <c r="K155" s="232" t="s">
        <v>694</v>
      </c>
      <c r="L155" s="41"/>
      <c r="M155" s="237" t="s">
        <v>1</v>
      </c>
      <c r="N155" s="238" t="s">
        <v>40</v>
      </c>
      <c r="O155" s="77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AR155" s="15" t="s">
        <v>511</v>
      </c>
      <c r="AT155" s="15" t="s">
        <v>157</v>
      </c>
      <c r="AU155" s="15" t="s">
        <v>78</v>
      </c>
      <c r="AY155" s="15" t="s">
        <v>118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15" t="s">
        <v>74</v>
      </c>
      <c r="BK155" s="215">
        <f>ROUND(I155*H155,2)</f>
        <v>0</v>
      </c>
      <c r="BL155" s="15" t="s">
        <v>511</v>
      </c>
      <c r="BM155" s="15" t="s">
        <v>957</v>
      </c>
    </row>
    <row r="156" s="1" customFormat="1">
      <c r="B156" s="36"/>
      <c r="C156" s="37"/>
      <c r="D156" s="216" t="s">
        <v>127</v>
      </c>
      <c r="E156" s="37"/>
      <c r="F156" s="217" t="s">
        <v>958</v>
      </c>
      <c r="G156" s="37"/>
      <c r="H156" s="37"/>
      <c r="I156" s="129"/>
      <c r="J156" s="37"/>
      <c r="K156" s="37"/>
      <c r="L156" s="41"/>
      <c r="M156" s="218"/>
      <c r="N156" s="77"/>
      <c r="O156" s="77"/>
      <c r="P156" s="77"/>
      <c r="Q156" s="77"/>
      <c r="R156" s="77"/>
      <c r="S156" s="77"/>
      <c r="T156" s="78"/>
      <c r="AT156" s="15" t="s">
        <v>127</v>
      </c>
      <c r="AU156" s="15" t="s">
        <v>78</v>
      </c>
    </row>
    <row r="157" s="1" customFormat="1" ht="16.5" customHeight="1">
      <c r="B157" s="36"/>
      <c r="C157" s="203" t="s">
        <v>7</v>
      </c>
      <c r="D157" s="203" t="s">
        <v>120</v>
      </c>
      <c r="E157" s="204" t="s">
        <v>959</v>
      </c>
      <c r="F157" s="205" t="s">
        <v>960</v>
      </c>
      <c r="G157" s="206" t="s">
        <v>123</v>
      </c>
      <c r="H157" s="207">
        <v>3</v>
      </c>
      <c r="I157" s="208"/>
      <c r="J157" s="209">
        <f>ROUND(I157*H157,2)</f>
        <v>0</v>
      </c>
      <c r="K157" s="205" t="s">
        <v>135</v>
      </c>
      <c r="L157" s="210"/>
      <c r="M157" s="211" t="s">
        <v>1</v>
      </c>
      <c r="N157" s="212" t="s">
        <v>40</v>
      </c>
      <c r="O157" s="77"/>
      <c r="P157" s="213">
        <f>O157*H157</f>
        <v>0</v>
      </c>
      <c r="Q157" s="213">
        <v>0.17699999999999999</v>
      </c>
      <c r="R157" s="213">
        <f>Q157*H157</f>
        <v>0.53099999999999992</v>
      </c>
      <c r="S157" s="213">
        <v>0</v>
      </c>
      <c r="T157" s="214">
        <f>S157*H157</f>
        <v>0</v>
      </c>
      <c r="AR157" s="15" t="s">
        <v>961</v>
      </c>
      <c r="AT157" s="15" t="s">
        <v>120</v>
      </c>
      <c r="AU157" s="15" t="s">
        <v>78</v>
      </c>
      <c r="AY157" s="15" t="s">
        <v>118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15" t="s">
        <v>74</v>
      </c>
      <c r="BK157" s="215">
        <f>ROUND(I157*H157,2)</f>
        <v>0</v>
      </c>
      <c r="BL157" s="15" t="s">
        <v>511</v>
      </c>
      <c r="BM157" s="15" t="s">
        <v>962</v>
      </c>
    </row>
    <row r="158" s="1" customFormat="1">
      <c r="B158" s="36"/>
      <c r="C158" s="37"/>
      <c r="D158" s="216" t="s">
        <v>127</v>
      </c>
      <c r="E158" s="37"/>
      <c r="F158" s="217" t="s">
        <v>963</v>
      </c>
      <c r="G158" s="37"/>
      <c r="H158" s="37"/>
      <c r="I158" s="129"/>
      <c r="J158" s="37"/>
      <c r="K158" s="37"/>
      <c r="L158" s="41"/>
      <c r="M158" s="218"/>
      <c r="N158" s="77"/>
      <c r="O158" s="77"/>
      <c r="P158" s="77"/>
      <c r="Q158" s="77"/>
      <c r="R158" s="77"/>
      <c r="S158" s="77"/>
      <c r="T158" s="78"/>
      <c r="AT158" s="15" t="s">
        <v>127</v>
      </c>
      <c r="AU158" s="15" t="s">
        <v>78</v>
      </c>
    </row>
    <row r="159" s="1" customFormat="1" ht="16.5" customHeight="1">
      <c r="B159" s="36"/>
      <c r="C159" s="230" t="s">
        <v>259</v>
      </c>
      <c r="D159" s="230" t="s">
        <v>157</v>
      </c>
      <c r="E159" s="231" t="s">
        <v>964</v>
      </c>
      <c r="F159" s="232" t="s">
        <v>965</v>
      </c>
      <c r="G159" s="233" t="s">
        <v>748</v>
      </c>
      <c r="H159" s="234">
        <v>3</v>
      </c>
      <c r="I159" s="235"/>
      <c r="J159" s="236">
        <f>ROUND(I159*H159,2)</f>
        <v>0</v>
      </c>
      <c r="K159" s="232" t="s">
        <v>1</v>
      </c>
      <c r="L159" s="41"/>
      <c r="M159" s="237" t="s">
        <v>1</v>
      </c>
      <c r="N159" s="238" t="s">
        <v>40</v>
      </c>
      <c r="O159" s="77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AR159" s="15" t="s">
        <v>511</v>
      </c>
      <c r="AT159" s="15" t="s">
        <v>157</v>
      </c>
      <c r="AU159" s="15" t="s">
        <v>78</v>
      </c>
      <c r="AY159" s="15" t="s">
        <v>118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15" t="s">
        <v>74</v>
      </c>
      <c r="BK159" s="215">
        <f>ROUND(I159*H159,2)</f>
        <v>0</v>
      </c>
      <c r="BL159" s="15" t="s">
        <v>511</v>
      </c>
      <c r="BM159" s="15" t="s">
        <v>966</v>
      </c>
    </row>
    <row r="160" s="1" customFormat="1">
      <c r="B160" s="36"/>
      <c r="C160" s="37"/>
      <c r="D160" s="216" t="s">
        <v>127</v>
      </c>
      <c r="E160" s="37"/>
      <c r="F160" s="217" t="s">
        <v>965</v>
      </c>
      <c r="G160" s="37"/>
      <c r="H160" s="37"/>
      <c r="I160" s="129"/>
      <c r="J160" s="37"/>
      <c r="K160" s="37"/>
      <c r="L160" s="41"/>
      <c r="M160" s="218"/>
      <c r="N160" s="77"/>
      <c r="O160" s="77"/>
      <c r="P160" s="77"/>
      <c r="Q160" s="77"/>
      <c r="R160" s="77"/>
      <c r="S160" s="77"/>
      <c r="T160" s="78"/>
      <c r="AT160" s="15" t="s">
        <v>127</v>
      </c>
      <c r="AU160" s="15" t="s">
        <v>78</v>
      </c>
    </row>
    <row r="161" s="1" customFormat="1" ht="16.5" customHeight="1">
      <c r="B161" s="36"/>
      <c r="C161" s="203" t="s">
        <v>264</v>
      </c>
      <c r="D161" s="203" t="s">
        <v>120</v>
      </c>
      <c r="E161" s="204" t="s">
        <v>967</v>
      </c>
      <c r="F161" s="205" t="s">
        <v>968</v>
      </c>
      <c r="G161" s="206" t="s">
        <v>748</v>
      </c>
      <c r="H161" s="207">
        <v>1</v>
      </c>
      <c r="I161" s="208"/>
      <c r="J161" s="209">
        <f>ROUND(I161*H161,2)</f>
        <v>0</v>
      </c>
      <c r="K161" s="205" t="s">
        <v>1</v>
      </c>
      <c r="L161" s="210"/>
      <c r="M161" s="211" t="s">
        <v>1</v>
      </c>
      <c r="N161" s="212" t="s">
        <v>40</v>
      </c>
      <c r="O161" s="77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AR161" s="15" t="s">
        <v>969</v>
      </c>
      <c r="AT161" s="15" t="s">
        <v>120</v>
      </c>
      <c r="AU161" s="15" t="s">
        <v>78</v>
      </c>
      <c r="AY161" s="15" t="s">
        <v>118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15" t="s">
        <v>74</v>
      </c>
      <c r="BK161" s="215">
        <f>ROUND(I161*H161,2)</f>
        <v>0</v>
      </c>
      <c r="BL161" s="15" t="s">
        <v>969</v>
      </c>
      <c r="BM161" s="15" t="s">
        <v>970</v>
      </c>
    </row>
    <row r="162" s="1" customFormat="1" ht="16.5" customHeight="1">
      <c r="B162" s="36"/>
      <c r="C162" s="203" t="s">
        <v>270</v>
      </c>
      <c r="D162" s="203" t="s">
        <v>120</v>
      </c>
      <c r="E162" s="204" t="s">
        <v>971</v>
      </c>
      <c r="F162" s="205" t="s">
        <v>972</v>
      </c>
      <c r="G162" s="206" t="s">
        <v>748</v>
      </c>
      <c r="H162" s="207">
        <v>2</v>
      </c>
      <c r="I162" s="208"/>
      <c r="J162" s="209">
        <f>ROUND(I162*H162,2)</f>
        <v>0</v>
      </c>
      <c r="K162" s="205" t="s">
        <v>1</v>
      </c>
      <c r="L162" s="210"/>
      <c r="M162" s="211" t="s">
        <v>1</v>
      </c>
      <c r="N162" s="212" t="s">
        <v>40</v>
      </c>
      <c r="O162" s="77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AR162" s="15" t="s">
        <v>969</v>
      </c>
      <c r="AT162" s="15" t="s">
        <v>120</v>
      </c>
      <c r="AU162" s="15" t="s">
        <v>78</v>
      </c>
      <c r="AY162" s="15" t="s">
        <v>118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15" t="s">
        <v>74</v>
      </c>
      <c r="BK162" s="215">
        <f>ROUND(I162*H162,2)</f>
        <v>0</v>
      </c>
      <c r="BL162" s="15" t="s">
        <v>969</v>
      </c>
      <c r="BM162" s="15" t="s">
        <v>973</v>
      </c>
    </row>
    <row r="163" s="1" customFormat="1" ht="16.5" customHeight="1">
      <c r="B163" s="36"/>
      <c r="C163" s="230" t="s">
        <v>275</v>
      </c>
      <c r="D163" s="230" t="s">
        <v>157</v>
      </c>
      <c r="E163" s="231" t="s">
        <v>974</v>
      </c>
      <c r="F163" s="232" t="s">
        <v>975</v>
      </c>
      <c r="G163" s="233" t="s">
        <v>123</v>
      </c>
      <c r="H163" s="234">
        <v>2</v>
      </c>
      <c r="I163" s="235"/>
      <c r="J163" s="236">
        <f>ROUND(I163*H163,2)</f>
        <v>0</v>
      </c>
      <c r="K163" s="232" t="s">
        <v>694</v>
      </c>
      <c r="L163" s="41"/>
      <c r="M163" s="237" t="s">
        <v>1</v>
      </c>
      <c r="N163" s="238" t="s">
        <v>40</v>
      </c>
      <c r="O163" s="77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AR163" s="15" t="s">
        <v>511</v>
      </c>
      <c r="AT163" s="15" t="s">
        <v>157</v>
      </c>
      <c r="AU163" s="15" t="s">
        <v>78</v>
      </c>
      <c r="AY163" s="15" t="s">
        <v>118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15" t="s">
        <v>74</v>
      </c>
      <c r="BK163" s="215">
        <f>ROUND(I163*H163,2)</f>
        <v>0</v>
      </c>
      <c r="BL163" s="15" t="s">
        <v>511</v>
      </c>
      <c r="BM163" s="15" t="s">
        <v>976</v>
      </c>
    </row>
    <row r="164" s="1" customFormat="1">
      <c r="B164" s="36"/>
      <c r="C164" s="37"/>
      <c r="D164" s="216" t="s">
        <v>127</v>
      </c>
      <c r="E164" s="37"/>
      <c r="F164" s="217" t="s">
        <v>977</v>
      </c>
      <c r="G164" s="37"/>
      <c r="H164" s="37"/>
      <c r="I164" s="129"/>
      <c r="J164" s="37"/>
      <c r="K164" s="37"/>
      <c r="L164" s="41"/>
      <c r="M164" s="218"/>
      <c r="N164" s="77"/>
      <c r="O164" s="77"/>
      <c r="P164" s="77"/>
      <c r="Q164" s="77"/>
      <c r="R164" s="77"/>
      <c r="S164" s="77"/>
      <c r="T164" s="78"/>
      <c r="AT164" s="15" t="s">
        <v>127</v>
      </c>
      <c r="AU164" s="15" t="s">
        <v>78</v>
      </c>
    </row>
    <row r="165" s="1" customFormat="1" ht="16.5" customHeight="1">
      <c r="B165" s="36"/>
      <c r="C165" s="203" t="s">
        <v>280</v>
      </c>
      <c r="D165" s="203" t="s">
        <v>120</v>
      </c>
      <c r="E165" s="204" t="s">
        <v>978</v>
      </c>
      <c r="F165" s="205" t="s">
        <v>979</v>
      </c>
      <c r="G165" s="206" t="s">
        <v>123</v>
      </c>
      <c r="H165" s="207">
        <v>2</v>
      </c>
      <c r="I165" s="208"/>
      <c r="J165" s="209">
        <f>ROUND(I165*H165,2)</f>
        <v>0</v>
      </c>
      <c r="K165" s="205" t="s">
        <v>694</v>
      </c>
      <c r="L165" s="210"/>
      <c r="M165" s="211" t="s">
        <v>1</v>
      </c>
      <c r="N165" s="212" t="s">
        <v>40</v>
      </c>
      <c r="O165" s="77"/>
      <c r="P165" s="213">
        <f>O165*H165</f>
        <v>0</v>
      </c>
      <c r="Q165" s="213">
        <v>0.00050000000000000001</v>
      </c>
      <c r="R165" s="213">
        <f>Q165*H165</f>
        <v>0.001</v>
      </c>
      <c r="S165" s="213">
        <v>0</v>
      </c>
      <c r="T165" s="214">
        <f>S165*H165</f>
        <v>0</v>
      </c>
      <c r="AR165" s="15" t="s">
        <v>969</v>
      </c>
      <c r="AT165" s="15" t="s">
        <v>120</v>
      </c>
      <c r="AU165" s="15" t="s">
        <v>78</v>
      </c>
      <c r="AY165" s="15" t="s">
        <v>118</v>
      </c>
      <c r="BE165" s="215">
        <f>IF(N165="základní",J165,0)</f>
        <v>0</v>
      </c>
      <c r="BF165" s="215">
        <f>IF(N165="snížená",J165,0)</f>
        <v>0</v>
      </c>
      <c r="BG165" s="215">
        <f>IF(N165="zákl. přenesená",J165,0)</f>
        <v>0</v>
      </c>
      <c r="BH165" s="215">
        <f>IF(N165="sníž. přenesená",J165,0)</f>
        <v>0</v>
      </c>
      <c r="BI165" s="215">
        <f>IF(N165="nulová",J165,0)</f>
        <v>0</v>
      </c>
      <c r="BJ165" s="15" t="s">
        <v>74</v>
      </c>
      <c r="BK165" s="215">
        <f>ROUND(I165*H165,2)</f>
        <v>0</v>
      </c>
      <c r="BL165" s="15" t="s">
        <v>969</v>
      </c>
      <c r="BM165" s="15" t="s">
        <v>980</v>
      </c>
    </row>
    <row r="166" s="1" customFormat="1">
      <c r="B166" s="36"/>
      <c r="C166" s="37"/>
      <c r="D166" s="216" t="s">
        <v>127</v>
      </c>
      <c r="E166" s="37"/>
      <c r="F166" s="217" t="s">
        <v>981</v>
      </c>
      <c r="G166" s="37"/>
      <c r="H166" s="37"/>
      <c r="I166" s="129"/>
      <c r="J166" s="37"/>
      <c r="K166" s="37"/>
      <c r="L166" s="41"/>
      <c r="M166" s="218"/>
      <c r="N166" s="77"/>
      <c r="O166" s="77"/>
      <c r="P166" s="77"/>
      <c r="Q166" s="77"/>
      <c r="R166" s="77"/>
      <c r="S166" s="77"/>
      <c r="T166" s="78"/>
      <c r="AT166" s="15" t="s">
        <v>127</v>
      </c>
      <c r="AU166" s="15" t="s">
        <v>78</v>
      </c>
    </row>
    <row r="167" s="1" customFormat="1" ht="16.5" customHeight="1">
      <c r="B167" s="36"/>
      <c r="C167" s="230" t="s">
        <v>286</v>
      </c>
      <c r="D167" s="230" t="s">
        <v>157</v>
      </c>
      <c r="E167" s="231" t="s">
        <v>982</v>
      </c>
      <c r="F167" s="232" t="s">
        <v>983</v>
      </c>
      <c r="G167" s="233" t="s">
        <v>123</v>
      </c>
      <c r="H167" s="234">
        <v>3</v>
      </c>
      <c r="I167" s="235"/>
      <c r="J167" s="236">
        <f>ROUND(I167*H167,2)</f>
        <v>0</v>
      </c>
      <c r="K167" s="232" t="s">
        <v>694</v>
      </c>
      <c r="L167" s="41"/>
      <c r="M167" s="237" t="s">
        <v>1</v>
      </c>
      <c r="N167" s="238" t="s">
        <v>40</v>
      </c>
      <c r="O167" s="77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AR167" s="15" t="s">
        <v>511</v>
      </c>
      <c r="AT167" s="15" t="s">
        <v>157</v>
      </c>
      <c r="AU167" s="15" t="s">
        <v>78</v>
      </c>
      <c r="AY167" s="15" t="s">
        <v>118</v>
      </c>
      <c r="BE167" s="215">
        <f>IF(N167="základní",J167,0)</f>
        <v>0</v>
      </c>
      <c r="BF167" s="215">
        <f>IF(N167="snížená",J167,0)</f>
        <v>0</v>
      </c>
      <c r="BG167" s="215">
        <f>IF(N167="zákl. přenesená",J167,0)</f>
        <v>0</v>
      </c>
      <c r="BH167" s="215">
        <f>IF(N167="sníž. přenesená",J167,0)</f>
        <v>0</v>
      </c>
      <c r="BI167" s="215">
        <f>IF(N167="nulová",J167,0)</f>
        <v>0</v>
      </c>
      <c r="BJ167" s="15" t="s">
        <v>74</v>
      </c>
      <c r="BK167" s="215">
        <f>ROUND(I167*H167,2)</f>
        <v>0</v>
      </c>
      <c r="BL167" s="15" t="s">
        <v>511</v>
      </c>
      <c r="BM167" s="15" t="s">
        <v>984</v>
      </c>
    </row>
    <row r="168" s="1" customFormat="1">
      <c r="B168" s="36"/>
      <c r="C168" s="37"/>
      <c r="D168" s="216" t="s">
        <v>127</v>
      </c>
      <c r="E168" s="37"/>
      <c r="F168" s="217" t="s">
        <v>983</v>
      </c>
      <c r="G168" s="37"/>
      <c r="H168" s="37"/>
      <c r="I168" s="129"/>
      <c r="J168" s="37"/>
      <c r="K168" s="37"/>
      <c r="L168" s="41"/>
      <c r="M168" s="218"/>
      <c r="N168" s="77"/>
      <c r="O168" s="77"/>
      <c r="P168" s="77"/>
      <c r="Q168" s="77"/>
      <c r="R168" s="77"/>
      <c r="S168" s="77"/>
      <c r="T168" s="78"/>
      <c r="AT168" s="15" t="s">
        <v>127</v>
      </c>
      <c r="AU168" s="15" t="s">
        <v>78</v>
      </c>
    </row>
    <row r="169" s="1" customFormat="1" ht="16.5" customHeight="1">
      <c r="B169" s="36"/>
      <c r="C169" s="203" t="s">
        <v>292</v>
      </c>
      <c r="D169" s="203" t="s">
        <v>120</v>
      </c>
      <c r="E169" s="204" t="s">
        <v>985</v>
      </c>
      <c r="F169" s="205" t="s">
        <v>986</v>
      </c>
      <c r="G169" s="206" t="s">
        <v>748</v>
      </c>
      <c r="H169" s="207">
        <v>3</v>
      </c>
      <c r="I169" s="208"/>
      <c r="J169" s="209">
        <f>ROUND(I169*H169,2)</f>
        <v>0</v>
      </c>
      <c r="K169" s="205" t="s">
        <v>1</v>
      </c>
      <c r="L169" s="210"/>
      <c r="M169" s="211" t="s">
        <v>1</v>
      </c>
      <c r="N169" s="212" t="s">
        <v>40</v>
      </c>
      <c r="O169" s="77"/>
      <c r="P169" s="213">
        <f>O169*H169</f>
        <v>0</v>
      </c>
      <c r="Q169" s="213">
        <v>0</v>
      </c>
      <c r="R169" s="213">
        <f>Q169*H169</f>
        <v>0</v>
      </c>
      <c r="S169" s="213">
        <v>0</v>
      </c>
      <c r="T169" s="214">
        <f>S169*H169</f>
        <v>0</v>
      </c>
      <c r="AR169" s="15" t="s">
        <v>961</v>
      </c>
      <c r="AT169" s="15" t="s">
        <v>120</v>
      </c>
      <c r="AU169" s="15" t="s">
        <v>78</v>
      </c>
      <c r="AY169" s="15" t="s">
        <v>118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15" t="s">
        <v>74</v>
      </c>
      <c r="BK169" s="215">
        <f>ROUND(I169*H169,2)</f>
        <v>0</v>
      </c>
      <c r="BL169" s="15" t="s">
        <v>511</v>
      </c>
      <c r="BM169" s="15" t="s">
        <v>987</v>
      </c>
    </row>
    <row r="170" s="1" customFormat="1">
      <c r="B170" s="36"/>
      <c r="C170" s="37"/>
      <c r="D170" s="216" t="s">
        <v>127</v>
      </c>
      <c r="E170" s="37"/>
      <c r="F170" s="217" t="s">
        <v>986</v>
      </c>
      <c r="G170" s="37"/>
      <c r="H170" s="37"/>
      <c r="I170" s="129"/>
      <c r="J170" s="37"/>
      <c r="K170" s="37"/>
      <c r="L170" s="41"/>
      <c r="M170" s="218"/>
      <c r="N170" s="77"/>
      <c r="O170" s="77"/>
      <c r="P170" s="77"/>
      <c r="Q170" s="77"/>
      <c r="R170" s="77"/>
      <c r="S170" s="77"/>
      <c r="T170" s="78"/>
      <c r="AT170" s="15" t="s">
        <v>127</v>
      </c>
      <c r="AU170" s="15" t="s">
        <v>78</v>
      </c>
    </row>
    <row r="171" s="1" customFormat="1" ht="16.5" customHeight="1">
      <c r="B171" s="36"/>
      <c r="C171" s="230" t="s">
        <v>297</v>
      </c>
      <c r="D171" s="230" t="s">
        <v>157</v>
      </c>
      <c r="E171" s="231" t="s">
        <v>988</v>
      </c>
      <c r="F171" s="232" t="s">
        <v>989</v>
      </c>
      <c r="G171" s="233" t="s">
        <v>197</v>
      </c>
      <c r="H171" s="234">
        <v>22.5</v>
      </c>
      <c r="I171" s="235"/>
      <c r="J171" s="236">
        <f>ROUND(I171*H171,2)</f>
        <v>0</v>
      </c>
      <c r="K171" s="232" t="s">
        <v>694</v>
      </c>
      <c r="L171" s="41"/>
      <c r="M171" s="237" t="s">
        <v>1</v>
      </c>
      <c r="N171" s="238" t="s">
        <v>40</v>
      </c>
      <c r="O171" s="77"/>
      <c r="P171" s="213">
        <f>O171*H171</f>
        <v>0</v>
      </c>
      <c r="Q171" s="213">
        <v>0</v>
      </c>
      <c r="R171" s="213">
        <f>Q171*H171</f>
        <v>0</v>
      </c>
      <c r="S171" s="213">
        <v>0</v>
      </c>
      <c r="T171" s="214">
        <f>S171*H171</f>
        <v>0</v>
      </c>
      <c r="AR171" s="15" t="s">
        <v>511</v>
      </c>
      <c r="AT171" s="15" t="s">
        <v>157</v>
      </c>
      <c r="AU171" s="15" t="s">
        <v>78</v>
      </c>
      <c r="AY171" s="15" t="s">
        <v>118</v>
      </c>
      <c r="BE171" s="215">
        <f>IF(N171="základní",J171,0)</f>
        <v>0</v>
      </c>
      <c r="BF171" s="215">
        <f>IF(N171="snížená",J171,0)</f>
        <v>0</v>
      </c>
      <c r="BG171" s="215">
        <f>IF(N171="zákl. přenesená",J171,0)</f>
        <v>0</v>
      </c>
      <c r="BH171" s="215">
        <f>IF(N171="sníž. přenesená",J171,0)</f>
        <v>0</v>
      </c>
      <c r="BI171" s="215">
        <f>IF(N171="nulová",J171,0)</f>
        <v>0</v>
      </c>
      <c r="BJ171" s="15" t="s">
        <v>74</v>
      </c>
      <c r="BK171" s="215">
        <f>ROUND(I171*H171,2)</f>
        <v>0</v>
      </c>
      <c r="BL171" s="15" t="s">
        <v>511</v>
      </c>
      <c r="BM171" s="15" t="s">
        <v>990</v>
      </c>
    </row>
    <row r="172" s="1" customFormat="1">
      <c r="B172" s="36"/>
      <c r="C172" s="37"/>
      <c r="D172" s="216" t="s">
        <v>127</v>
      </c>
      <c r="E172" s="37"/>
      <c r="F172" s="217" t="s">
        <v>991</v>
      </c>
      <c r="G172" s="37"/>
      <c r="H172" s="37"/>
      <c r="I172" s="129"/>
      <c r="J172" s="37"/>
      <c r="K172" s="37"/>
      <c r="L172" s="41"/>
      <c r="M172" s="218"/>
      <c r="N172" s="77"/>
      <c r="O172" s="77"/>
      <c r="P172" s="77"/>
      <c r="Q172" s="77"/>
      <c r="R172" s="77"/>
      <c r="S172" s="77"/>
      <c r="T172" s="78"/>
      <c r="AT172" s="15" t="s">
        <v>127</v>
      </c>
      <c r="AU172" s="15" t="s">
        <v>78</v>
      </c>
    </row>
    <row r="173" s="11" customFormat="1">
      <c r="B173" s="219"/>
      <c r="C173" s="220"/>
      <c r="D173" s="216" t="s">
        <v>137</v>
      </c>
      <c r="E173" s="221" t="s">
        <v>1</v>
      </c>
      <c r="F173" s="222" t="s">
        <v>992</v>
      </c>
      <c r="G173" s="220"/>
      <c r="H173" s="223">
        <v>22.5</v>
      </c>
      <c r="I173" s="224"/>
      <c r="J173" s="220"/>
      <c r="K173" s="220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137</v>
      </c>
      <c r="AU173" s="229" t="s">
        <v>78</v>
      </c>
      <c r="AV173" s="11" t="s">
        <v>78</v>
      </c>
      <c r="AW173" s="11" t="s">
        <v>31</v>
      </c>
      <c r="AX173" s="11" t="s">
        <v>74</v>
      </c>
      <c r="AY173" s="229" t="s">
        <v>118</v>
      </c>
    </row>
    <row r="174" s="1" customFormat="1" ht="16.5" customHeight="1">
      <c r="B174" s="36"/>
      <c r="C174" s="203" t="s">
        <v>303</v>
      </c>
      <c r="D174" s="203" t="s">
        <v>120</v>
      </c>
      <c r="E174" s="204" t="s">
        <v>993</v>
      </c>
      <c r="F174" s="205" t="s">
        <v>994</v>
      </c>
      <c r="G174" s="206" t="s">
        <v>347</v>
      </c>
      <c r="H174" s="207">
        <v>15.75</v>
      </c>
      <c r="I174" s="208"/>
      <c r="J174" s="209">
        <f>ROUND(I174*H174,2)</f>
        <v>0</v>
      </c>
      <c r="K174" s="205" t="s">
        <v>694</v>
      </c>
      <c r="L174" s="210"/>
      <c r="M174" s="211" t="s">
        <v>1</v>
      </c>
      <c r="N174" s="212" t="s">
        <v>40</v>
      </c>
      <c r="O174" s="77"/>
      <c r="P174" s="213">
        <f>O174*H174</f>
        <v>0</v>
      </c>
      <c r="Q174" s="213">
        <v>0.001</v>
      </c>
      <c r="R174" s="213">
        <f>Q174*H174</f>
        <v>0.01575</v>
      </c>
      <c r="S174" s="213">
        <v>0</v>
      </c>
      <c r="T174" s="214">
        <f>S174*H174</f>
        <v>0</v>
      </c>
      <c r="AR174" s="15" t="s">
        <v>969</v>
      </c>
      <c r="AT174" s="15" t="s">
        <v>120</v>
      </c>
      <c r="AU174" s="15" t="s">
        <v>78</v>
      </c>
      <c r="AY174" s="15" t="s">
        <v>118</v>
      </c>
      <c r="BE174" s="215">
        <f>IF(N174="základní",J174,0)</f>
        <v>0</v>
      </c>
      <c r="BF174" s="215">
        <f>IF(N174="snížená",J174,0)</f>
        <v>0</v>
      </c>
      <c r="BG174" s="215">
        <f>IF(N174="zákl. přenesená",J174,0)</f>
        <v>0</v>
      </c>
      <c r="BH174" s="215">
        <f>IF(N174="sníž. přenesená",J174,0)</f>
        <v>0</v>
      </c>
      <c r="BI174" s="215">
        <f>IF(N174="nulová",J174,0)</f>
        <v>0</v>
      </c>
      <c r="BJ174" s="15" t="s">
        <v>74</v>
      </c>
      <c r="BK174" s="215">
        <f>ROUND(I174*H174,2)</f>
        <v>0</v>
      </c>
      <c r="BL174" s="15" t="s">
        <v>969</v>
      </c>
      <c r="BM174" s="15" t="s">
        <v>995</v>
      </c>
    </row>
    <row r="175" s="1" customFormat="1">
      <c r="B175" s="36"/>
      <c r="C175" s="37"/>
      <c r="D175" s="216" t="s">
        <v>127</v>
      </c>
      <c r="E175" s="37"/>
      <c r="F175" s="217" t="s">
        <v>994</v>
      </c>
      <c r="G175" s="37"/>
      <c r="H175" s="37"/>
      <c r="I175" s="129"/>
      <c r="J175" s="37"/>
      <c r="K175" s="37"/>
      <c r="L175" s="41"/>
      <c r="M175" s="218"/>
      <c r="N175" s="77"/>
      <c r="O175" s="77"/>
      <c r="P175" s="77"/>
      <c r="Q175" s="77"/>
      <c r="R175" s="77"/>
      <c r="S175" s="77"/>
      <c r="T175" s="78"/>
      <c r="AT175" s="15" t="s">
        <v>127</v>
      </c>
      <c r="AU175" s="15" t="s">
        <v>78</v>
      </c>
    </row>
    <row r="176" s="11" customFormat="1">
      <c r="B176" s="219"/>
      <c r="C176" s="220"/>
      <c r="D176" s="216" t="s">
        <v>137</v>
      </c>
      <c r="E176" s="221" t="s">
        <v>1</v>
      </c>
      <c r="F176" s="222" t="s">
        <v>996</v>
      </c>
      <c r="G176" s="220"/>
      <c r="H176" s="223">
        <v>15.75</v>
      </c>
      <c r="I176" s="224"/>
      <c r="J176" s="220"/>
      <c r="K176" s="220"/>
      <c r="L176" s="225"/>
      <c r="M176" s="226"/>
      <c r="N176" s="227"/>
      <c r="O176" s="227"/>
      <c r="P176" s="227"/>
      <c r="Q176" s="227"/>
      <c r="R176" s="227"/>
      <c r="S176" s="227"/>
      <c r="T176" s="228"/>
      <c r="AT176" s="229" t="s">
        <v>137</v>
      </c>
      <c r="AU176" s="229" t="s">
        <v>78</v>
      </c>
      <c r="AV176" s="11" t="s">
        <v>78</v>
      </c>
      <c r="AW176" s="11" t="s">
        <v>31</v>
      </c>
      <c r="AX176" s="11" t="s">
        <v>74</v>
      </c>
      <c r="AY176" s="229" t="s">
        <v>118</v>
      </c>
    </row>
    <row r="177" s="1" customFormat="1" ht="16.5" customHeight="1">
      <c r="B177" s="36"/>
      <c r="C177" s="203" t="s">
        <v>309</v>
      </c>
      <c r="D177" s="203" t="s">
        <v>120</v>
      </c>
      <c r="E177" s="204" t="s">
        <v>997</v>
      </c>
      <c r="F177" s="205" t="s">
        <v>998</v>
      </c>
      <c r="G177" s="206" t="s">
        <v>748</v>
      </c>
      <c r="H177" s="207">
        <v>3</v>
      </c>
      <c r="I177" s="208"/>
      <c r="J177" s="209">
        <f>ROUND(I177*H177,2)</f>
        <v>0</v>
      </c>
      <c r="K177" s="205" t="s">
        <v>1</v>
      </c>
      <c r="L177" s="210"/>
      <c r="M177" s="211" t="s">
        <v>1</v>
      </c>
      <c r="N177" s="212" t="s">
        <v>40</v>
      </c>
      <c r="O177" s="77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4">
        <f>S177*H177</f>
        <v>0</v>
      </c>
      <c r="AR177" s="15" t="s">
        <v>969</v>
      </c>
      <c r="AT177" s="15" t="s">
        <v>120</v>
      </c>
      <c r="AU177" s="15" t="s">
        <v>78</v>
      </c>
      <c r="AY177" s="15" t="s">
        <v>118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15" t="s">
        <v>74</v>
      </c>
      <c r="BK177" s="215">
        <f>ROUND(I177*H177,2)</f>
        <v>0</v>
      </c>
      <c r="BL177" s="15" t="s">
        <v>969</v>
      </c>
      <c r="BM177" s="15" t="s">
        <v>999</v>
      </c>
    </row>
    <row r="178" s="1" customFormat="1">
      <c r="B178" s="36"/>
      <c r="C178" s="37"/>
      <c r="D178" s="216" t="s">
        <v>127</v>
      </c>
      <c r="E178" s="37"/>
      <c r="F178" s="217" t="s">
        <v>998</v>
      </c>
      <c r="G178" s="37"/>
      <c r="H178" s="37"/>
      <c r="I178" s="129"/>
      <c r="J178" s="37"/>
      <c r="K178" s="37"/>
      <c r="L178" s="41"/>
      <c r="M178" s="218"/>
      <c r="N178" s="77"/>
      <c r="O178" s="77"/>
      <c r="P178" s="77"/>
      <c r="Q178" s="77"/>
      <c r="R178" s="77"/>
      <c r="S178" s="77"/>
      <c r="T178" s="78"/>
      <c r="AT178" s="15" t="s">
        <v>127</v>
      </c>
      <c r="AU178" s="15" t="s">
        <v>78</v>
      </c>
    </row>
    <row r="179" s="1" customFormat="1" ht="16.5" customHeight="1">
      <c r="B179" s="36"/>
      <c r="C179" s="230" t="s">
        <v>314</v>
      </c>
      <c r="D179" s="230" t="s">
        <v>157</v>
      </c>
      <c r="E179" s="231" t="s">
        <v>1000</v>
      </c>
      <c r="F179" s="232" t="s">
        <v>1001</v>
      </c>
      <c r="G179" s="233" t="s">
        <v>197</v>
      </c>
      <c r="H179" s="234">
        <v>66.5</v>
      </c>
      <c r="I179" s="235"/>
      <c r="J179" s="236">
        <f>ROUND(I179*H179,2)</f>
        <v>0</v>
      </c>
      <c r="K179" s="232" t="s">
        <v>694</v>
      </c>
      <c r="L179" s="41"/>
      <c r="M179" s="237" t="s">
        <v>1</v>
      </c>
      <c r="N179" s="238" t="s">
        <v>40</v>
      </c>
      <c r="O179" s="77"/>
      <c r="P179" s="213">
        <f>O179*H179</f>
        <v>0</v>
      </c>
      <c r="Q179" s="213">
        <v>0</v>
      </c>
      <c r="R179" s="213">
        <f>Q179*H179</f>
        <v>0</v>
      </c>
      <c r="S179" s="213">
        <v>0</v>
      </c>
      <c r="T179" s="214">
        <f>S179*H179</f>
        <v>0</v>
      </c>
      <c r="AR179" s="15" t="s">
        <v>511</v>
      </c>
      <c r="AT179" s="15" t="s">
        <v>157</v>
      </c>
      <c r="AU179" s="15" t="s">
        <v>78</v>
      </c>
      <c r="AY179" s="15" t="s">
        <v>118</v>
      </c>
      <c r="BE179" s="215">
        <f>IF(N179="základní",J179,0)</f>
        <v>0</v>
      </c>
      <c r="BF179" s="215">
        <f>IF(N179="snížená",J179,0)</f>
        <v>0</v>
      </c>
      <c r="BG179" s="215">
        <f>IF(N179="zákl. přenesená",J179,0)</f>
        <v>0</v>
      </c>
      <c r="BH179" s="215">
        <f>IF(N179="sníž. přenesená",J179,0)</f>
        <v>0</v>
      </c>
      <c r="BI179" s="215">
        <f>IF(N179="nulová",J179,0)</f>
        <v>0</v>
      </c>
      <c r="BJ179" s="15" t="s">
        <v>74</v>
      </c>
      <c r="BK179" s="215">
        <f>ROUND(I179*H179,2)</f>
        <v>0</v>
      </c>
      <c r="BL179" s="15" t="s">
        <v>511</v>
      </c>
      <c r="BM179" s="15" t="s">
        <v>1002</v>
      </c>
    </row>
    <row r="180" s="1" customFormat="1">
      <c r="B180" s="36"/>
      <c r="C180" s="37"/>
      <c r="D180" s="216" t="s">
        <v>127</v>
      </c>
      <c r="E180" s="37"/>
      <c r="F180" s="217" t="s">
        <v>1003</v>
      </c>
      <c r="G180" s="37"/>
      <c r="H180" s="37"/>
      <c r="I180" s="129"/>
      <c r="J180" s="37"/>
      <c r="K180" s="37"/>
      <c r="L180" s="41"/>
      <c r="M180" s="218"/>
      <c r="N180" s="77"/>
      <c r="O180" s="77"/>
      <c r="P180" s="77"/>
      <c r="Q180" s="77"/>
      <c r="R180" s="77"/>
      <c r="S180" s="77"/>
      <c r="T180" s="78"/>
      <c r="AT180" s="15" t="s">
        <v>127</v>
      </c>
      <c r="AU180" s="15" t="s">
        <v>78</v>
      </c>
    </row>
    <row r="181" s="11" customFormat="1">
      <c r="B181" s="219"/>
      <c r="C181" s="220"/>
      <c r="D181" s="216" t="s">
        <v>137</v>
      </c>
      <c r="E181" s="221" t="s">
        <v>1</v>
      </c>
      <c r="F181" s="222" t="s">
        <v>1004</v>
      </c>
      <c r="G181" s="220"/>
      <c r="H181" s="223">
        <v>66.5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137</v>
      </c>
      <c r="AU181" s="229" t="s">
        <v>78</v>
      </c>
      <c r="AV181" s="11" t="s">
        <v>78</v>
      </c>
      <c r="AW181" s="11" t="s">
        <v>31</v>
      </c>
      <c r="AX181" s="11" t="s">
        <v>74</v>
      </c>
      <c r="AY181" s="229" t="s">
        <v>118</v>
      </c>
    </row>
    <row r="182" s="1" customFormat="1" ht="16.5" customHeight="1">
      <c r="B182" s="36"/>
      <c r="C182" s="203" t="s">
        <v>319</v>
      </c>
      <c r="D182" s="203" t="s">
        <v>120</v>
      </c>
      <c r="E182" s="204" t="s">
        <v>1005</v>
      </c>
      <c r="F182" s="205" t="s">
        <v>1006</v>
      </c>
      <c r="G182" s="206" t="s">
        <v>197</v>
      </c>
      <c r="H182" s="207">
        <v>73.150000000000006</v>
      </c>
      <c r="I182" s="208"/>
      <c r="J182" s="209">
        <f>ROUND(I182*H182,2)</f>
        <v>0</v>
      </c>
      <c r="K182" s="205" t="s">
        <v>694</v>
      </c>
      <c r="L182" s="210"/>
      <c r="M182" s="211" t="s">
        <v>1</v>
      </c>
      <c r="N182" s="212" t="s">
        <v>40</v>
      </c>
      <c r="O182" s="77"/>
      <c r="P182" s="213">
        <f>O182*H182</f>
        <v>0</v>
      </c>
      <c r="Q182" s="213">
        <v>0.00089999999999999998</v>
      </c>
      <c r="R182" s="213">
        <f>Q182*H182</f>
        <v>0.065835000000000005</v>
      </c>
      <c r="S182" s="213">
        <v>0</v>
      </c>
      <c r="T182" s="214">
        <f>S182*H182</f>
        <v>0</v>
      </c>
      <c r="AR182" s="15" t="s">
        <v>969</v>
      </c>
      <c r="AT182" s="15" t="s">
        <v>120</v>
      </c>
      <c r="AU182" s="15" t="s">
        <v>78</v>
      </c>
      <c r="AY182" s="15" t="s">
        <v>118</v>
      </c>
      <c r="BE182" s="215">
        <f>IF(N182="základní",J182,0)</f>
        <v>0</v>
      </c>
      <c r="BF182" s="215">
        <f>IF(N182="snížená",J182,0)</f>
        <v>0</v>
      </c>
      <c r="BG182" s="215">
        <f>IF(N182="zákl. přenesená",J182,0)</f>
        <v>0</v>
      </c>
      <c r="BH182" s="215">
        <f>IF(N182="sníž. přenesená",J182,0)</f>
        <v>0</v>
      </c>
      <c r="BI182" s="215">
        <f>IF(N182="nulová",J182,0)</f>
        <v>0</v>
      </c>
      <c r="BJ182" s="15" t="s">
        <v>74</v>
      </c>
      <c r="BK182" s="215">
        <f>ROUND(I182*H182,2)</f>
        <v>0</v>
      </c>
      <c r="BL182" s="15" t="s">
        <v>969</v>
      </c>
      <c r="BM182" s="15" t="s">
        <v>1007</v>
      </c>
    </row>
    <row r="183" s="1" customFormat="1">
      <c r="B183" s="36"/>
      <c r="C183" s="37"/>
      <c r="D183" s="216" t="s">
        <v>127</v>
      </c>
      <c r="E183" s="37"/>
      <c r="F183" s="217" t="s">
        <v>1006</v>
      </c>
      <c r="G183" s="37"/>
      <c r="H183" s="37"/>
      <c r="I183" s="129"/>
      <c r="J183" s="37"/>
      <c r="K183" s="37"/>
      <c r="L183" s="41"/>
      <c r="M183" s="218"/>
      <c r="N183" s="77"/>
      <c r="O183" s="77"/>
      <c r="P183" s="77"/>
      <c r="Q183" s="77"/>
      <c r="R183" s="77"/>
      <c r="S183" s="77"/>
      <c r="T183" s="78"/>
      <c r="AT183" s="15" t="s">
        <v>127</v>
      </c>
      <c r="AU183" s="15" t="s">
        <v>78</v>
      </c>
    </row>
    <row r="184" s="11" customFormat="1">
      <c r="B184" s="219"/>
      <c r="C184" s="220"/>
      <c r="D184" s="216" t="s">
        <v>137</v>
      </c>
      <c r="E184" s="221" t="s">
        <v>1</v>
      </c>
      <c r="F184" s="222" t="s">
        <v>1008</v>
      </c>
      <c r="G184" s="220"/>
      <c r="H184" s="223">
        <v>73.150000000000006</v>
      </c>
      <c r="I184" s="224"/>
      <c r="J184" s="220"/>
      <c r="K184" s="220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137</v>
      </c>
      <c r="AU184" s="229" t="s">
        <v>78</v>
      </c>
      <c r="AV184" s="11" t="s">
        <v>78</v>
      </c>
      <c r="AW184" s="11" t="s">
        <v>31</v>
      </c>
      <c r="AX184" s="11" t="s">
        <v>74</v>
      </c>
      <c r="AY184" s="229" t="s">
        <v>118</v>
      </c>
    </row>
    <row r="185" s="10" customFormat="1" ht="25.92" customHeight="1">
      <c r="B185" s="187"/>
      <c r="C185" s="188"/>
      <c r="D185" s="189" t="s">
        <v>68</v>
      </c>
      <c r="E185" s="190" t="s">
        <v>82</v>
      </c>
      <c r="F185" s="190" t="s">
        <v>1009</v>
      </c>
      <c r="G185" s="188"/>
      <c r="H185" s="188"/>
      <c r="I185" s="191"/>
      <c r="J185" s="192">
        <f>BK185</f>
        <v>0</v>
      </c>
      <c r="K185" s="188"/>
      <c r="L185" s="193"/>
      <c r="M185" s="194"/>
      <c r="N185" s="195"/>
      <c r="O185" s="195"/>
      <c r="P185" s="196">
        <f>P186</f>
        <v>0</v>
      </c>
      <c r="Q185" s="195"/>
      <c r="R185" s="196">
        <f>R186</f>
        <v>0</v>
      </c>
      <c r="S185" s="195"/>
      <c r="T185" s="197">
        <f>T186</f>
        <v>0</v>
      </c>
      <c r="AR185" s="198" t="s">
        <v>144</v>
      </c>
      <c r="AT185" s="199" t="s">
        <v>68</v>
      </c>
      <c r="AU185" s="199" t="s">
        <v>69</v>
      </c>
      <c r="AY185" s="198" t="s">
        <v>118</v>
      </c>
      <c r="BK185" s="200">
        <f>BK186</f>
        <v>0</v>
      </c>
    </row>
    <row r="186" s="10" customFormat="1" ht="22.8" customHeight="1">
      <c r="B186" s="187"/>
      <c r="C186" s="188"/>
      <c r="D186" s="189" t="s">
        <v>68</v>
      </c>
      <c r="E186" s="201" t="s">
        <v>1010</v>
      </c>
      <c r="F186" s="201" t="s">
        <v>1011</v>
      </c>
      <c r="G186" s="188"/>
      <c r="H186" s="188"/>
      <c r="I186" s="191"/>
      <c r="J186" s="202">
        <f>BK186</f>
        <v>0</v>
      </c>
      <c r="K186" s="188"/>
      <c r="L186" s="193"/>
      <c r="M186" s="194"/>
      <c r="N186" s="195"/>
      <c r="O186" s="195"/>
      <c r="P186" s="196">
        <f>SUM(P187:P188)</f>
        <v>0</v>
      </c>
      <c r="Q186" s="195"/>
      <c r="R186" s="196">
        <f>SUM(R187:R188)</f>
        <v>0</v>
      </c>
      <c r="S186" s="195"/>
      <c r="T186" s="197">
        <f>SUM(T187:T188)</f>
        <v>0</v>
      </c>
      <c r="AR186" s="198" t="s">
        <v>144</v>
      </c>
      <c r="AT186" s="199" t="s">
        <v>68</v>
      </c>
      <c r="AU186" s="199" t="s">
        <v>74</v>
      </c>
      <c r="AY186" s="198" t="s">
        <v>118</v>
      </c>
      <c r="BK186" s="200">
        <f>SUM(BK187:BK188)</f>
        <v>0</v>
      </c>
    </row>
    <row r="187" s="1" customFormat="1" ht="16.5" customHeight="1">
      <c r="B187" s="36"/>
      <c r="C187" s="230" t="s">
        <v>328</v>
      </c>
      <c r="D187" s="230" t="s">
        <v>157</v>
      </c>
      <c r="E187" s="231" t="s">
        <v>1012</v>
      </c>
      <c r="F187" s="232" t="s">
        <v>1013</v>
      </c>
      <c r="G187" s="233" t="s">
        <v>939</v>
      </c>
      <c r="H187" s="234">
        <v>1</v>
      </c>
      <c r="I187" s="235"/>
      <c r="J187" s="236">
        <f>ROUND(I187*H187,2)</f>
        <v>0</v>
      </c>
      <c r="K187" s="232" t="s">
        <v>694</v>
      </c>
      <c r="L187" s="41"/>
      <c r="M187" s="237" t="s">
        <v>1</v>
      </c>
      <c r="N187" s="238" t="s">
        <v>40</v>
      </c>
      <c r="O187" s="77"/>
      <c r="P187" s="213">
        <f>O187*H187</f>
        <v>0</v>
      </c>
      <c r="Q187" s="213">
        <v>0</v>
      </c>
      <c r="R187" s="213">
        <f>Q187*H187</f>
        <v>0</v>
      </c>
      <c r="S187" s="213">
        <v>0</v>
      </c>
      <c r="T187" s="214">
        <f>S187*H187</f>
        <v>0</v>
      </c>
      <c r="AR187" s="15" t="s">
        <v>1014</v>
      </c>
      <c r="AT187" s="15" t="s">
        <v>157</v>
      </c>
      <c r="AU187" s="15" t="s">
        <v>78</v>
      </c>
      <c r="AY187" s="15" t="s">
        <v>118</v>
      </c>
      <c r="BE187" s="215">
        <f>IF(N187="základní",J187,0)</f>
        <v>0</v>
      </c>
      <c r="BF187" s="215">
        <f>IF(N187="snížená",J187,0)</f>
        <v>0</v>
      </c>
      <c r="BG187" s="215">
        <f>IF(N187="zákl. přenesená",J187,0)</f>
        <v>0</v>
      </c>
      <c r="BH187" s="215">
        <f>IF(N187="sníž. přenesená",J187,0)</f>
        <v>0</v>
      </c>
      <c r="BI187" s="215">
        <f>IF(N187="nulová",J187,0)</f>
        <v>0</v>
      </c>
      <c r="BJ187" s="15" t="s">
        <v>74</v>
      </c>
      <c r="BK187" s="215">
        <f>ROUND(I187*H187,2)</f>
        <v>0</v>
      </c>
      <c r="BL187" s="15" t="s">
        <v>1014</v>
      </c>
      <c r="BM187" s="15" t="s">
        <v>1015</v>
      </c>
    </row>
    <row r="188" s="1" customFormat="1">
      <c r="B188" s="36"/>
      <c r="C188" s="37"/>
      <c r="D188" s="216" t="s">
        <v>127</v>
      </c>
      <c r="E188" s="37"/>
      <c r="F188" s="217" t="s">
        <v>1016</v>
      </c>
      <c r="G188" s="37"/>
      <c r="H188" s="37"/>
      <c r="I188" s="129"/>
      <c r="J188" s="37"/>
      <c r="K188" s="37"/>
      <c r="L188" s="41"/>
      <c r="M188" s="251"/>
      <c r="N188" s="252"/>
      <c r="O188" s="252"/>
      <c r="P188" s="252"/>
      <c r="Q188" s="252"/>
      <c r="R188" s="252"/>
      <c r="S188" s="252"/>
      <c r="T188" s="253"/>
      <c r="AT188" s="15" t="s">
        <v>127</v>
      </c>
      <c r="AU188" s="15" t="s">
        <v>78</v>
      </c>
    </row>
    <row r="189" s="1" customFormat="1" ht="6.96" customHeight="1">
      <c r="B189" s="55"/>
      <c r="C189" s="56"/>
      <c r="D189" s="56"/>
      <c r="E189" s="56"/>
      <c r="F189" s="56"/>
      <c r="G189" s="56"/>
      <c r="H189" s="56"/>
      <c r="I189" s="153"/>
      <c r="J189" s="56"/>
      <c r="K189" s="56"/>
      <c r="L189" s="41"/>
    </row>
  </sheetData>
  <sheetProtection sheet="1" autoFilter="0" formatColumns="0" formatRows="0" objects="1" scenarios="1" spinCount="100000" saltValue="9lRJ8QtVGrX+U0Ae5U5DOkSdKwy9JBDuSmKNJUmLbT5AyGsNKMKazSfsUOzwvOYCwkoCfWJW39Z0KEVtngsgDA==" hashValue="tbOhHiRpsdAc2rV6QyQh4v8fwEUE0r00kOMLhrK4NijNVmnaCow2CzTGlvKW9jSoBpDpfXZc9YsWR2SJUtL6+Q==" algorithmName="SHA-512" password="CC35"/>
  <autoFilter ref="C88:K188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2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83</v>
      </c>
    </row>
    <row r="3" ht="6.96" customHeight="1">
      <c r="B3" s="123"/>
      <c r="C3" s="124"/>
      <c r="D3" s="124"/>
      <c r="E3" s="124"/>
      <c r="F3" s="124"/>
      <c r="G3" s="124"/>
      <c r="H3" s="124"/>
      <c r="I3" s="125"/>
      <c r="J3" s="124"/>
      <c r="K3" s="124"/>
      <c r="L3" s="18"/>
      <c r="AT3" s="15" t="s">
        <v>78</v>
      </c>
    </row>
    <row r="4" ht="24.96" customHeight="1">
      <c r="B4" s="18"/>
      <c r="D4" s="126" t="s">
        <v>84</v>
      </c>
      <c r="L4" s="18"/>
      <c r="M4" s="22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27" t="s">
        <v>16</v>
      </c>
      <c r="L6" s="18"/>
    </row>
    <row r="7" ht="16.5" customHeight="1">
      <c r="B7" s="18"/>
      <c r="E7" s="128" t="str">
        <f>'Rekapitulace stavby'!K6</f>
        <v>Rekonstrukce autobusových zastávek Hamr škola, Litvínov</v>
      </c>
      <c r="F7" s="127"/>
      <c r="G7" s="127"/>
      <c r="H7" s="127"/>
      <c r="L7" s="18"/>
    </row>
    <row r="8" s="1" customFormat="1" ht="12" customHeight="1">
      <c r="B8" s="41"/>
      <c r="D8" s="127" t="s">
        <v>85</v>
      </c>
      <c r="I8" s="129"/>
      <c r="L8" s="41"/>
    </row>
    <row r="9" s="1" customFormat="1" ht="36.96" customHeight="1">
      <c r="B9" s="41"/>
      <c r="E9" s="130" t="s">
        <v>1017</v>
      </c>
      <c r="F9" s="1"/>
      <c r="G9" s="1"/>
      <c r="H9" s="1"/>
      <c r="I9" s="129"/>
      <c r="L9" s="41"/>
    </row>
    <row r="10" s="1" customFormat="1">
      <c r="B10" s="41"/>
      <c r="I10" s="129"/>
      <c r="L10" s="41"/>
    </row>
    <row r="11" s="1" customFormat="1" ht="12" customHeight="1">
      <c r="B11" s="41"/>
      <c r="D11" s="127" t="s">
        <v>18</v>
      </c>
      <c r="F11" s="15" t="s">
        <v>1</v>
      </c>
      <c r="I11" s="131" t="s">
        <v>19</v>
      </c>
      <c r="J11" s="15" t="s">
        <v>1</v>
      </c>
      <c r="L11" s="41"/>
    </row>
    <row r="12" s="1" customFormat="1" ht="12" customHeight="1">
      <c r="B12" s="41"/>
      <c r="D12" s="127" t="s">
        <v>20</v>
      </c>
      <c r="F12" s="15" t="s">
        <v>21</v>
      </c>
      <c r="I12" s="131" t="s">
        <v>22</v>
      </c>
      <c r="J12" s="132" t="str">
        <f>'Rekapitulace stavby'!AN8</f>
        <v>8. 10. 2019</v>
      </c>
      <c r="L12" s="41"/>
    </row>
    <row r="13" s="1" customFormat="1" ht="10.8" customHeight="1">
      <c r="B13" s="41"/>
      <c r="I13" s="129"/>
      <c r="L13" s="41"/>
    </row>
    <row r="14" s="1" customFormat="1" ht="12" customHeight="1">
      <c r="B14" s="41"/>
      <c r="D14" s="127" t="s">
        <v>24</v>
      </c>
      <c r="I14" s="131" t="s">
        <v>25</v>
      </c>
      <c r="J14" s="15" t="str">
        <f>IF('Rekapitulace stavby'!AN10="","",'Rekapitulace stavby'!AN10)</f>
        <v/>
      </c>
      <c r="L14" s="41"/>
    </row>
    <row r="15" s="1" customFormat="1" ht="18" customHeight="1">
      <c r="B15" s="41"/>
      <c r="E15" s="15" t="str">
        <f>IF('Rekapitulace stavby'!E11="","",'Rekapitulace stavby'!E11)</f>
        <v xml:space="preserve"> </v>
      </c>
      <c r="I15" s="131" t="s">
        <v>27</v>
      </c>
      <c r="J15" s="15" t="str">
        <f>IF('Rekapitulace stavby'!AN11="","",'Rekapitulace stavby'!AN11)</f>
        <v/>
      </c>
      <c r="L15" s="41"/>
    </row>
    <row r="16" s="1" customFormat="1" ht="6.96" customHeight="1">
      <c r="B16" s="41"/>
      <c r="I16" s="129"/>
      <c r="L16" s="41"/>
    </row>
    <row r="17" s="1" customFormat="1" ht="12" customHeight="1">
      <c r="B17" s="41"/>
      <c r="D17" s="127" t="s">
        <v>28</v>
      </c>
      <c r="I17" s="131" t="s">
        <v>25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5"/>
      <c r="G18" s="15"/>
      <c r="H18" s="15"/>
      <c r="I18" s="131" t="s">
        <v>27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29"/>
      <c r="L19" s="41"/>
    </row>
    <row r="20" s="1" customFormat="1" ht="12" customHeight="1">
      <c r="B20" s="41"/>
      <c r="D20" s="127" t="s">
        <v>30</v>
      </c>
      <c r="I20" s="131" t="s">
        <v>25</v>
      </c>
      <c r="J20" s="15" t="str">
        <f>IF('Rekapitulace stavby'!AN16="","",'Rekapitulace stavby'!AN16)</f>
        <v/>
      </c>
      <c r="L20" s="41"/>
    </row>
    <row r="21" s="1" customFormat="1" ht="18" customHeight="1">
      <c r="B21" s="41"/>
      <c r="E21" s="15" t="str">
        <f>IF('Rekapitulace stavby'!E17="","",'Rekapitulace stavby'!E17)</f>
        <v xml:space="preserve"> </v>
      </c>
      <c r="I21" s="131" t="s">
        <v>27</v>
      </c>
      <c r="J21" s="15" t="str">
        <f>IF('Rekapitulace stavby'!AN17="","",'Rekapitulace stavby'!AN17)</f>
        <v/>
      </c>
      <c r="L21" s="41"/>
    </row>
    <row r="22" s="1" customFormat="1" ht="6.96" customHeight="1">
      <c r="B22" s="41"/>
      <c r="I22" s="129"/>
      <c r="L22" s="41"/>
    </row>
    <row r="23" s="1" customFormat="1" ht="12" customHeight="1">
      <c r="B23" s="41"/>
      <c r="D23" s="127" t="s">
        <v>32</v>
      </c>
      <c r="I23" s="131" t="s">
        <v>25</v>
      </c>
      <c r="J23" s="15" t="s">
        <v>1</v>
      </c>
      <c r="L23" s="41"/>
    </row>
    <row r="24" s="1" customFormat="1" ht="18" customHeight="1">
      <c r="B24" s="41"/>
      <c r="E24" s="15" t="s">
        <v>33</v>
      </c>
      <c r="I24" s="131" t="s">
        <v>27</v>
      </c>
      <c r="J24" s="15" t="s">
        <v>1</v>
      </c>
      <c r="L24" s="41"/>
    </row>
    <row r="25" s="1" customFormat="1" ht="6.96" customHeight="1">
      <c r="B25" s="41"/>
      <c r="I25" s="129"/>
      <c r="L25" s="41"/>
    </row>
    <row r="26" s="1" customFormat="1" ht="12" customHeight="1">
      <c r="B26" s="41"/>
      <c r="D26" s="127" t="s">
        <v>34</v>
      </c>
      <c r="I26" s="129"/>
      <c r="L26" s="41"/>
    </row>
    <row r="27" s="6" customFormat="1" ht="16.5" customHeight="1">
      <c r="B27" s="133"/>
      <c r="E27" s="134" t="s">
        <v>1</v>
      </c>
      <c r="F27" s="134"/>
      <c r="G27" s="134"/>
      <c r="H27" s="134"/>
      <c r="I27" s="135"/>
      <c r="L27" s="133"/>
    </row>
    <row r="28" s="1" customFormat="1" ht="6.96" customHeight="1">
      <c r="B28" s="41"/>
      <c r="I28" s="129"/>
      <c r="L28" s="41"/>
    </row>
    <row r="29" s="1" customFormat="1" ht="6.96" customHeight="1">
      <c r="B29" s="41"/>
      <c r="D29" s="69"/>
      <c r="E29" s="69"/>
      <c r="F29" s="69"/>
      <c r="G29" s="69"/>
      <c r="H29" s="69"/>
      <c r="I29" s="136"/>
      <c r="J29" s="69"/>
      <c r="K29" s="69"/>
      <c r="L29" s="41"/>
    </row>
    <row r="30" s="1" customFormat="1" ht="25.44" customHeight="1">
      <c r="B30" s="41"/>
      <c r="D30" s="137" t="s">
        <v>35</v>
      </c>
      <c r="I30" s="129"/>
      <c r="J30" s="138">
        <f>ROUND(J84, 2)</f>
        <v>0</v>
      </c>
      <c r="L30" s="41"/>
    </row>
    <row r="31" s="1" customFormat="1" ht="6.96" customHeight="1">
      <c r="B31" s="41"/>
      <c r="D31" s="69"/>
      <c r="E31" s="69"/>
      <c r="F31" s="69"/>
      <c r="G31" s="69"/>
      <c r="H31" s="69"/>
      <c r="I31" s="136"/>
      <c r="J31" s="69"/>
      <c r="K31" s="69"/>
      <c r="L31" s="41"/>
    </row>
    <row r="32" s="1" customFormat="1" ht="14.4" customHeight="1">
      <c r="B32" s="41"/>
      <c r="F32" s="139" t="s">
        <v>37</v>
      </c>
      <c r="I32" s="140" t="s">
        <v>36</v>
      </c>
      <c r="J32" s="139" t="s">
        <v>38</v>
      </c>
      <c r="L32" s="41"/>
    </row>
    <row r="33" s="1" customFormat="1" ht="14.4" customHeight="1">
      <c r="B33" s="41"/>
      <c r="D33" s="127" t="s">
        <v>39</v>
      </c>
      <c r="E33" s="127" t="s">
        <v>40</v>
      </c>
      <c r="F33" s="141">
        <f>ROUND((SUM(BE84:BE104)),  2)</f>
        <v>0</v>
      </c>
      <c r="I33" s="142">
        <v>0.20999999999999999</v>
      </c>
      <c r="J33" s="141">
        <f>ROUND(((SUM(BE84:BE104))*I33),  2)</f>
        <v>0</v>
      </c>
      <c r="L33" s="41"/>
    </row>
    <row r="34" s="1" customFormat="1" ht="14.4" customHeight="1">
      <c r="B34" s="41"/>
      <c r="E34" s="127" t="s">
        <v>41</v>
      </c>
      <c r="F34" s="141">
        <f>ROUND((SUM(BF84:BF104)),  2)</f>
        <v>0</v>
      </c>
      <c r="I34" s="142">
        <v>0.14999999999999999</v>
      </c>
      <c r="J34" s="141">
        <f>ROUND(((SUM(BF84:BF104))*I34),  2)</f>
        <v>0</v>
      </c>
      <c r="L34" s="41"/>
    </row>
    <row r="35" hidden="1" s="1" customFormat="1" ht="14.4" customHeight="1">
      <c r="B35" s="41"/>
      <c r="E35" s="127" t="s">
        <v>42</v>
      </c>
      <c r="F35" s="141">
        <f>ROUND((SUM(BG84:BG104)),  2)</f>
        <v>0</v>
      </c>
      <c r="I35" s="142">
        <v>0.20999999999999999</v>
      </c>
      <c r="J35" s="141">
        <f>0</f>
        <v>0</v>
      </c>
      <c r="L35" s="41"/>
    </row>
    <row r="36" hidden="1" s="1" customFormat="1" ht="14.4" customHeight="1">
      <c r="B36" s="41"/>
      <c r="E36" s="127" t="s">
        <v>43</v>
      </c>
      <c r="F36" s="141">
        <f>ROUND((SUM(BH84:BH104)),  2)</f>
        <v>0</v>
      </c>
      <c r="I36" s="142">
        <v>0.14999999999999999</v>
      </c>
      <c r="J36" s="141">
        <f>0</f>
        <v>0</v>
      </c>
      <c r="L36" s="41"/>
    </row>
    <row r="37" hidden="1" s="1" customFormat="1" ht="14.4" customHeight="1">
      <c r="B37" s="41"/>
      <c r="E37" s="127" t="s">
        <v>44</v>
      </c>
      <c r="F37" s="141">
        <f>ROUND((SUM(BI84:BI104)),  2)</f>
        <v>0</v>
      </c>
      <c r="I37" s="142">
        <v>0</v>
      </c>
      <c r="J37" s="141">
        <f>0</f>
        <v>0</v>
      </c>
      <c r="L37" s="41"/>
    </row>
    <row r="38" s="1" customFormat="1" ht="6.96" customHeight="1">
      <c r="B38" s="41"/>
      <c r="I38" s="129"/>
      <c r="L38" s="41"/>
    </row>
    <row r="39" s="1" customFormat="1" ht="25.44" customHeight="1">
      <c r="B39" s="41"/>
      <c r="C39" s="143"/>
      <c r="D39" s="144" t="s">
        <v>45</v>
      </c>
      <c r="E39" s="145"/>
      <c r="F39" s="145"/>
      <c r="G39" s="146" t="s">
        <v>46</v>
      </c>
      <c r="H39" s="147" t="s">
        <v>47</v>
      </c>
      <c r="I39" s="148"/>
      <c r="J39" s="149">
        <f>SUM(J30:J37)</f>
        <v>0</v>
      </c>
      <c r="K39" s="150"/>
      <c r="L39" s="41"/>
    </row>
    <row r="40" s="1" customFormat="1" ht="14.4" customHeight="1">
      <c r="B40" s="151"/>
      <c r="C40" s="152"/>
      <c r="D40" s="152"/>
      <c r="E40" s="152"/>
      <c r="F40" s="152"/>
      <c r="G40" s="152"/>
      <c r="H40" s="152"/>
      <c r="I40" s="153"/>
      <c r="J40" s="152"/>
      <c r="K40" s="152"/>
      <c r="L40" s="41"/>
    </row>
    <row r="44" s="1" customFormat="1" ht="6.96" customHeight="1">
      <c r="B44" s="154"/>
      <c r="C44" s="155"/>
      <c r="D44" s="155"/>
      <c r="E44" s="155"/>
      <c r="F44" s="155"/>
      <c r="G44" s="155"/>
      <c r="H44" s="155"/>
      <c r="I44" s="156"/>
      <c r="J44" s="155"/>
      <c r="K44" s="155"/>
      <c r="L44" s="41"/>
    </row>
    <row r="45" s="1" customFormat="1" ht="24.96" customHeight="1">
      <c r="B45" s="36"/>
      <c r="C45" s="21" t="s">
        <v>87</v>
      </c>
      <c r="D45" s="37"/>
      <c r="E45" s="37"/>
      <c r="F45" s="37"/>
      <c r="G45" s="37"/>
      <c r="H45" s="37"/>
      <c r="I45" s="129"/>
      <c r="J45" s="37"/>
      <c r="K45" s="37"/>
      <c r="L45" s="41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129"/>
      <c r="J46" s="37"/>
      <c r="K46" s="37"/>
      <c r="L46" s="41"/>
    </row>
    <row r="47" s="1" customFormat="1" ht="12" customHeight="1">
      <c r="B47" s="36"/>
      <c r="C47" s="30" t="s">
        <v>16</v>
      </c>
      <c r="D47" s="37"/>
      <c r="E47" s="37"/>
      <c r="F47" s="37"/>
      <c r="G47" s="37"/>
      <c r="H47" s="37"/>
      <c r="I47" s="129"/>
      <c r="J47" s="37"/>
      <c r="K47" s="37"/>
      <c r="L47" s="41"/>
    </row>
    <row r="48" s="1" customFormat="1" ht="16.5" customHeight="1">
      <c r="B48" s="36"/>
      <c r="C48" s="37"/>
      <c r="D48" s="37"/>
      <c r="E48" s="157" t="str">
        <f>E7</f>
        <v>Rekonstrukce autobusových zastávek Hamr škola, Litvínov</v>
      </c>
      <c r="F48" s="30"/>
      <c r="G48" s="30"/>
      <c r="H48" s="30"/>
      <c r="I48" s="129"/>
      <c r="J48" s="37"/>
      <c r="K48" s="37"/>
      <c r="L48" s="41"/>
    </row>
    <row r="49" s="1" customFormat="1" ht="12" customHeight="1">
      <c r="B49" s="36"/>
      <c r="C49" s="30" t="s">
        <v>85</v>
      </c>
      <c r="D49" s="37"/>
      <c r="E49" s="37"/>
      <c r="F49" s="37"/>
      <c r="G49" s="37"/>
      <c r="H49" s="37"/>
      <c r="I49" s="129"/>
      <c r="J49" s="37"/>
      <c r="K49" s="37"/>
      <c r="L49" s="41"/>
    </row>
    <row r="50" s="1" customFormat="1" ht="16.5" customHeight="1">
      <c r="B50" s="36"/>
      <c r="C50" s="37"/>
      <c r="D50" s="37"/>
      <c r="E50" s="62" t="str">
        <f>E9</f>
        <v>3 - VRN</v>
      </c>
      <c r="F50" s="37"/>
      <c r="G50" s="37"/>
      <c r="H50" s="37"/>
      <c r="I50" s="129"/>
      <c r="J50" s="37"/>
      <c r="K50" s="37"/>
      <c r="L50" s="41"/>
    </row>
    <row r="51" s="1" customFormat="1" ht="6.96" customHeight="1">
      <c r="B51" s="36"/>
      <c r="C51" s="37"/>
      <c r="D51" s="37"/>
      <c r="E51" s="37"/>
      <c r="F51" s="37"/>
      <c r="G51" s="37"/>
      <c r="H51" s="37"/>
      <c r="I51" s="129"/>
      <c r="J51" s="37"/>
      <c r="K51" s="37"/>
      <c r="L51" s="41"/>
    </row>
    <row r="52" s="1" customFormat="1" ht="12" customHeight="1">
      <c r="B52" s="36"/>
      <c r="C52" s="30" t="s">
        <v>20</v>
      </c>
      <c r="D52" s="37"/>
      <c r="E52" s="37"/>
      <c r="F52" s="25" t="str">
        <f>F12</f>
        <v>Litvínov, k.ú. Chudeřín u Litvínova</v>
      </c>
      <c r="G52" s="37"/>
      <c r="H52" s="37"/>
      <c r="I52" s="131" t="s">
        <v>22</v>
      </c>
      <c r="J52" s="65" t="str">
        <f>IF(J12="","",J12)</f>
        <v>8. 10. 2019</v>
      </c>
      <c r="K52" s="37"/>
      <c r="L52" s="41"/>
    </row>
    <row r="53" s="1" customFormat="1" ht="6.96" customHeight="1">
      <c r="B53" s="36"/>
      <c r="C53" s="37"/>
      <c r="D53" s="37"/>
      <c r="E53" s="37"/>
      <c r="F53" s="37"/>
      <c r="G53" s="37"/>
      <c r="H53" s="37"/>
      <c r="I53" s="129"/>
      <c r="J53" s="37"/>
      <c r="K53" s="37"/>
      <c r="L53" s="41"/>
    </row>
    <row r="54" s="1" customFormat="1" ht="13.65" customHeight="1">
      <c r="B54" s="36"/>
      <c r="C54" s="30" t="s">
        <v>24</v>
      </c>
      <c r="D54" s="37"/>
      <c r="E54" s="37"/>
      <c r="F54" s="25" t="str">
        <f>E15</f>
        <v xml:space="preserve"> </v>
      </c>
      <c r="G54" s="37"/>
      <c r="H54" s="37"/>
      <c r="I54" s="131" t="s">
        <v>30</v>
      </c>
      <c r="J54" s="34" t="str">
        <f>E21</f>
        <v xml:space="preserve"> </v>
      </c>
      <c r="K54" s="37"/>
      <c r="L54" s="41"/>
    </row>
    <row r="55" s="1" customFormat="1" ht="13.65" customHeight="1">
      <c r="B55" s="36"/>
      <c r="C55" s="30" t="s">
        <v>28</v>
      </c>
      <c r="D55" s="37"/>
      <c r="E55" s="37"/>
      <c r="F55" s="25" t="str">
        <f>IF(E18="","",E18)</f>
        <v>Vyplň údaj</v>
      </c>
      <c r="G55" s="37"/>
      <c r="H55" s="37"/>
      <c r="I55" s="131" t="s">
        <v>32</v>
      </c>
      <c r="J55" s="34" t="str">
        <f>E24</f>
        <v>Ing. Ota Vettermann</v>
      </c>
      <c r="K55" s="37"/>
      <c r="L55" s="41"/>
    </row>
    <row r="56" s="1" customFormat="1" ht="10.32" customHeight="1">
      <c r="B56" s="36"/>
      <c r="C56" s="37"/>
      <c r="D56" s="37"/>
      <c r="E56" s="37"/>
      <c r="F56" s="37"/>
      <c r="G56" s="37"/>
      <c r="H56" s="37"/>
      <c r="I56" s="129"/>
      <c r="J56" s="37"/>
      <c r="K56" s="37"/>
      <c r="L56" s="41"/>
    </row>
    <row r="57" s="1" customFormat="1" ht="29.28" customHeight="1">
      <c r="B57" s="36"/>
      <c r="C57" s="158" t="s">
        <v>88</v>
      </c>
      <c r="D57" s="159"/>
      <c r="E57" s="159"/>
      <c r="F57" s="159"/>
      <c r="G57" s="159"/>
      <c r="H57" s="159"/>
      <c r="I57" s="160"/>
      <c r="J57" s="161" t="s">
        <v>89</v>
      </c>
      <c r="K57" s="159"/>
      <c r="L57" s="41"/>
    </row>
    <row r="58" s="1" customFormat="1" ht="10.32" customHeight="1">
      <c r="B58" s="36"/>
      <c r="C58" s="37"/>
      <c r="D58" s="37"/>
      <c r="E58" s="37"/>
      <c r="F58" s="37"/>
      <c r="G58" s="37"/>
      <c r="H58" s="37"/>
      <c r="I58" s="129"/>
      <c r="J58" s="37"/>
      <c r="K58" s="37"/>
      <c r="L58" s="41"/>
    </row>
    <row r="59" s="1" customFormat="1" ht="22.8" customHeight="1">
      <c r="B59" s="36"/>
      <c r="C59" s="162" t="s">
        <v>90</v>
      </c>
      <c r="D59" s="37"/>
      <c r="E59" s="37"/>
      <c r="F59" s="37"/>
      <c r="G59" s="37"/>
      <c r="H59" s="37"/>
      <c r="I59" s="129"/>
      <c r="J59" s="96">
        <f>J84</f>
        <v>0</v>
      </c>
      <c r="K59" s="37"/>
      <c r="L59" s="41"/>
      <c r="AU59" s="15" t="s">
        <v>91</v>
      </c>
    </row>
    <row r="60" s="7" customFormat="1" ht="24.96" customHeight="1">
      <c r="B60" s="163"/>
      <c r="C60" s="164"/>
      <c r="D60" s="165" t="s">
        <v>874</v>
      </c>
      <c r="E60" s="166"/>
      <c r="F60" s="166"/>
      <c r="G60" s="166"/>
      <c r="H60" s="166"/>
      <c r="I60" s="167"/>
      <c r="J60" s="168">
        <f>J85</f>
        <v>0</v>
      </c>
      <c r="K60" s="164"/>
      <c r="L60" s="169"/>
    </row>
    <row r="61" s="8" customFormat="1" ht="19.92" customHeight="1">
      <c r="B61" s="170"/>
      <c r="C61" s="171"/>
      <c r="D61" s="172" t="s">
        <v>1018</v>
      </c>
      <c r="E61" s="173"/>
      <c r="F61" s="173"/>
      <c r="G61" s="173"/>
      <c r="H61" s="173"/>
      <c r="I61" s="174"/>
      <c r="J61" s="175">
        <f>J86</f>
        <v>0</v>
      </c>
      <c r="K61" s="171"/>
      <c r="L61" s="176"/>
    </row>
    <row r="62" s="8" customFormat="1" ht="19.92" customHeight="1">
      <c r="B62" s="170"/>
      <c r="C62" s="171"/>
      <c r="D62" s="172" t="s">
        <v>1019</v>
      </c>
      <c r="E62" s="173"/>
      <c r="F62" s="173"/>
      <c r="G62" s="173"/>
      <c r="H62" s="173"/>
      <c r="I62" s="174"/>
      <c r="J62" s="175">
        <f>J89</f>
        <v>0</v>
      </c>
      <c r="K62" s="171"/>
      <c r="L62" s="176"/>
    </row>
    <row r="63" s="8" customFormat="1" ht="19.92" customHeight="1">
      <c r="B63" s="170"/>
      <c r="C63" s="171"/>
      <c r="D63" s="172" t="s">
        <v>1020</v>
      </c>
      <c r="E63" s="173"/>
      <c r="F63" s="173"/>
      <c r="G63" s="173"/>
      <c r="H63" s="173"/>
      <c r="I63" s="174"/>
      <c r="J63" s="175">
        <f>J99</f>
        <v>0</v>
      </c>
      <c r="K63" s="171"/>
      <c r="L63" s="176"/>
    </row>
    <row r="64" s="8" customFormat="1" ht="19.92" customHeight="1">
      <c r="B64" s="170"/>
      <c r="C64" s="171"/>
      <c r="D64" s="172" t="s">
        <v>1021</v>
      </c>
      <c r="E64" s="173"/>
      <c r="F64" s="173"/>
      <c r="G64" s="173"/>
      <c r="H64" s="173"/>
      <c r="I64" s="174"/>
      <c r="J64" s="175">
        <f>J102</f>
        <v>0</v>
      </c>
      <c r="K64" s="171"/>
      <c r="L64" s="176"/>
    </row>
    <row r="65" s="1" customFormat="1" ht="21.84" customHeight="1">
      <c r="B65" s="36"/>
      <c r="C65" s="37"/>
      <c r="D65" s="37"/>
      <c r="E65" s="37"/>
      <c r="F65" s="37"/>
      <c r="G65" s="37"/>
      <c r="H65" s="37"/>
      <c r="I65" s="129"/>
      <c r="J65" s="37"/>
      <c r="K65" s="37"/>
      <c r="L65" s="41"/>
    </row>
    <row r="66" s="1" customFormat="1" ht="6.96" customHeight="1">
      <c r="B66" s="55"/>
      <c r="C66" s="56"/>
      <c r="D66" s="56"/>
      <c r="E66" s="56"/>
      <c r="F66" s="56"/>
      <c r="G66" s="56"/>
      <c r="H66" s="56"/>
      <c r="I66" s="153"/>
      <c r="J66" s="56"/>
      <c r="K66" s="56"/>
      <c r="L66" s="41"/>
    </row>
    <row r="70" s="1" customFormat="1" ht="6.96" customHeight="1">
      <c r="B70" s="57"/>
      <c r="C70" s="58"/>
      <c r="D70" s="58"/>
      <c r="E70" s="58"/>
      <c r="F70" s="58"/>
      <c r="G70" s="58"/>
      <c r="H70" s="58"/>
      <c r="I70" s="156"/>
      <c r="J70" s="58"/>
      <c r="K70" s="58"/>
      <c r="L70" s="41"/>
    </row>
    <row r="71" s="1" customFormat="1" ht="24.96" customHeight="1">
      <c r="B71" s="36"/>
      <c r="C71" s="21" t="s">
        <v>103</v>
      </c>
      <c r="D71" s="37"/>
      <c r="E71" s="37"/>
      <c r="F71" s="37"/>
      <c r="G71" s="37"/>
      <c r="H71" s="37"/>
      <c r="I71" s="129"/>
      <c r="J71" s="37"/>
      <c r="K71" s="37"/>
      <c r="L71" s="41"/>
    </row>
    <row r="72" s="1" customFormat="1" ht="6.96" customHeight="1">
      <c r="B72" s="36"/>
      <c r="C72" s="37"/>
      <c r="D72" s="37"/>
      <c r="E72" s="37"/>
      <c r="F72" s="37"/>
      <c r="G72" s="37"/>
      <c r="H72" s="37"/>
      <c r="I72" s="129"/>
      <c r="J72" s="37"/>
      <c r="K72" s="37"/>
      <c r="L72" s="41"/>
    </row>
    <row r="73" s="1" customFormat="1" ht="12" customHeight="1">
      <c r="B73" s="36"/>
      <c r="C73" s="30" t="s">
        <v>16</v>
      </c>
      <c r="D73" s="37"/>
      <c r="E73" s="37"/>
      <c r="F73" s="37"/>
      <c r="G73" s="37"/>
      <c r="H73" s="37"/>
      <c r="I73" s="129"/>
      <c r="J73" s="37"/>
      <c r="K73" s="37"/>
      <c r="L73" s="41"/>
    </row>
    <row r="74" s="1" customFormat="1" ht="16.5" customHeight="1">
      <c r="B74" s="36"/>
      <c r="C74" s="37"/>
      <c r="D74" s="37"/>
      <c r="E74" s="157" t="str">
        <f>E7</f>
        <v>Rekonstrukce autobusových zastávek Hamr škola, Litvínov</v>
      </c>
      <c r="F74" s="30"/>
      <c r="G74" s="30"/>
      <c r="H74" s="30"/>
      <c r="I74" s="129"/>
      <c r="J74" s="37"/>
      <c r="K74" s="37"/>
      <c r="L74" s="41"/>
    </row>
    <row r="75" s="1" customFormat="1" ht="12" customHeight="1">
      <c r="B75" s="36"/>
      <c r="C75" s="30" t="s">
        <v>85</v>
      </c>
      <c r="D75" s="37"/>
      <c r="E75" s="37"/>
      <c r="F75" s="37"/>
      <c r="G75" s="37"/>
      <c r="H75" s="37"/>
      <c r="I75" s="129"/>
      <c r="J75" s="37"/>
      <c r="K75" s="37"/>
      <c r="L75" s="41"/>
    </row>
    <row r="76" s="1" customFormat="1" ht="16.5" customHeight="1">
      <c r="B76" s="36"/>
      <c r="C76" s="37"/>
      <c r="D76" s="37"/>
      <c r="E76" s="62" t="str">
        <f>E9</f>
        <v>3 - VRN</v>
      </c>
      <c r="F76" s="37"/>
      <c r="G76" s="37"/>
      <c r="H76" s="37"/>
      <c r="I76" s="129"/>
      <c r="J76" s="37"/>
      <c r="K76" s="37"/>
      <c r="L76" s="41"/>
    </row>
    <row r="77" s="1" customFormat="1" ht="6.96" customHeight="1">
      <c r="B77" s="36"/>
      <c r="C77" s="37"/>
      <c r="D77" s="37"/>
      <c r="E77" s="37"/>
      <c r="F77" s="37"/>
      <c r="G77" s="37"/>
      <c r="H77" s="37"/>
      <c r="I77" s="129"/>
      <c r="J77" s="37"/>
      <c r="K77" s="37"/>
      <c r="L77" s="41"/>
    </row>
    <row r="78" s="1" customFormat="1" ht="12" customHeight="1">
      <c r="B78" s="36"/>
      <c r="C78" s="30" t="s">
        <v>20</v>
      </c>
      <c r="D78" s="37"/>
      <c r="E78" s="37"/>
      <c r="F78" s="25" t="str">
        <f>F12</f>
        <v>Litvínov, k.ú. Chudeřín u Litvínova</v>
      </c>
      <c r="G78" s="37"/>
      <c r="H78" s="37"/>
      <c r="I78" s="131" t="s">
        <v>22</v>
      </c>
      <c r="J78" s="65" t="str">
        <f>IF(J12="","",J12)</f>
        <v>8. 10. 2019</v>
      </c>
      <c r="K78" s="37"/>
      <c r="L78" s="41"/>
    </row>
    <row r="79" s="1" customFormat="1" ht="6.96" customHeight="1">
      <c r="B79" s="36"/>
      <c r="C79" s="37"/>
      <c r="D79" s="37"/>
      <c r="E79" s="37"/>
      <c r="F79" s="37"/>
      <c r="G79" s="37"/>
      <c r="H79" s="37"/>
      <c r="I79" s="129"/>
      <c r="J79" s="37"/>
      <c r="K79" s="37"/>
      <c r="L79" s="41"/>
    </row>
    <row r="80" s="1" customFormat="1" ht="13.65" customHeight="1">
      <c r="B80" s="36"/>
      <c r="C80" s="30" t="s">
        <v>24</v>
      </c>
      <c r="D80" s="37"/>
      <c r="E80" s="37"/>
      <c r="F80" s="25" t="str">
        <f>E15</f>
        <v xml:space="preserve"> </v>
      </c>
      <c r="G80" s="37"/>
      <c r="H80" s="37"/>
      <c r="I80" s="131" t="s">
        <v>30</v>
      </c>
      <c r="J80" s="34" t="str">
        <f>E21</f>
        <v xml:space="preserve"> </v>
      </c>
      <c r="K80" s="37"/>
      <c r="L80" s="41"/>
    </row>
    <row r="81" s="1" customFormat="1" ht="13.65" customHeight="1">
      <c r="B81" s="36"/>
      <c r="C81" s="30" t="s">
        <v>28</v>
      </c>
      <c r="D81" s="37"/>
      <c r="E81" s="37"/>
      <c r="F81" s="25" t="str">
        <f>IF(E18="","",E18)</f>
        <v>Vyplň údaj</v>
      </c>
      <c r="G81" s="37"/>
      <c r="H81" s="37"/>
      <c r="I81" s="131" t="s">
        <v>32</v>
      </c>
      <c r="J81" s="34" t="str">
        <f>E24</f>
        <v>Ing. Ota Vettermann</v>
      </c>
      <c r="K81" s="37"/>
      <c r="L81" s="41"/>
    </row>
    <row r="82" s="1" customFormat="1" ht="10.32" customHeight="1">
      <c r="B82" s="36"/>
      <c r="C82" s="37"/>
      <c r="D82" s="37"/>
      <c r="E82" s="37"/>
      <c r="F82" s="37"/>
      <c r="G82" s="37"/>
      <c r="H82" s="37"/>
      <c r="I82" s="129"/>
      <c r="J82" s="37"/>
      <c r="K82" s="37"/>
      <c r="L82" s="41"/>
    </row>
    <row r="83" s="9" customFormat="1" ht="29.28" customHeight="1">
      <c r="B83" s="177"/>
      <c r="C83" s="178" t="s">
        <v>104</v>
      </c>
      <c r="D83" s="179" t="s">
        <v>54</v>
      </c>
      <c r="E83" s="179" t="s">
        <v>50</v>
      </c>
      <c r="F83" s="179" t="s">
        <v>51</v>
      </c>
      <c r="G83" s="179" t="s">
        <v>105</v>
      </c>
      <c r="H83" s="179" t="s">
        <v>106</v>
      </c>
      <c r="I83" s="180" t="s">
        <v>107</v>
      </c>
      <c r="J83" s="179" t="s">
        <v>89</v>
      </c>
      <c r="K83" s="181" t="s">
        <v>108</v>
      </c>
      <c r="L83" s="182"/>
      <c r="M83" s="86" t="s">
        <v>1</v>
      </c>
      <c r="N83" s="87" t="s">
        <v>39</v>
      </c>
      <c r="O83" s="87" t="s">
        <v>109</v>
      </c>
      <c r="P83" s="87" t="s">
        <v>110</v>
      </c>
      <c r="Q83" s="87" t="s">
        <v>111</v>
      </c>
      <c r="R83" s="87" t="s">
        <v>112</v>
      </c>
      <c r="S83" s="87" t="s">
        <v>113</v>
      </c>
      <c r="T83" s="88" t="s">
        <v>114</v>
      </c>
    </row>
    <row r="84" s="1" customFormat="1" ht="22.8" customHeight="1">
      <c r="B84" s="36"/>
      <c r="C84" s="93" t="s">
        <v>115</v>
      </c>
      <c r="D84" s="37"/>
      <c r="E84" s="37"/>
      <c r="F84" s="37"/>
      <c r="G84" s="37"/>
      <c r="H84" s="37"/>
      <c r="I84" s="129"/>
      <c r="J84" s="183">
        <f>BK84</f>
        <v>0</v>
      </c>
      <c r="K84" s="37"/>
      <c r="L84" s="41"/>
      <c r="M84" s="89"/>
      <c r="N84" s="90"/>
      <c r="O84" s="90"/>
      <c r="P84" s="184">
        <f>P85</f>
        <v>0</v>
      </c>
      <c r="Q84" s="90"/>
      <c r="R84" s="184">
        <f>R85</f>
        <v>0</v>
      </c>
      <c r="S84" s="90"/>
      <c r="T84" s="185">
        <f>T85</f>
        <v>0</v>
      </c>
      <c r="AT84" s="15" t="s">
        <v>68</v>
      </c>
      <c r="AU84" s="15" t="s">
        <v>91</v>
      </c>
      <c r="BK84" s="186">
        <f>BK85</f>
        <v>0</v>
      </c>
    </row>
    <row r="85" s="10" customFormat="1" ht="25.92" customHeight="1">
      <c r="B85" s="187"/>
      <c r="C85" s="188"/>
      <c r="D85" s="189" t="s">
        <v>68</v>
      </c>
      <c r="E85" s="190" t="s">
        <v>82</v>
      </c>
      <c r="F85" s="190" t="s">
        <v>1009</v>
      </c>
      <c r="G85" s="188"/>
      <c r="H85" s="188"/>
      <c r="I85" s="191"/>
      <c r="J85" s="192">
        <f>BK85</f>
        <v>0</v>
      </c>
      <c r="K85" s="188"/>
      <c r="L85" s="193"/>
      <c r="M85" s="194"/>
      <c r="N85" s="195"/>
      <c r="O85" s="195"/>
      <c r="P85" s="196">
        <f>P86+P89+P99+P102</f>
        <v>0</v>
      </c>
      <c r="Q85" s="195"/>
      <c r="R85" s="196">
        <f>R86+R89+R99+R102</f>
        <v>0</v>
      </c>
      <c r="S85" s="195"/>
      <c r="T85" s="197">
        <f>T86+T89+T99+T102</f>
        <v>0</v>
      </c>
      <c r="AR85" s="198" t="s">
        <v>144</v>
      </c>
      <c r="AT85" s="199" t="s">
        <v>68</v>
      </c>
      <c r="AU85" s="199" t="s">
        <v>69</v>
      </c>
      <c r="AY85" s="198" t="s">
        <v>118</v>
      </c>
      <c r="BK85" s="200">
        <f>BK86+BK89+BK99+BK102</f>
        <v>0</v>
      </c>
    </row>
    <row r="86" s="10" customFormat="1" ht="22.8" customHeight="1">
      <c r="B86" s="187"/>
      <c r="C86" s="188"/>
      <c r="D86" s="189" t="s">
        <v>68</v>
      </c>
      <c r="E86" s="201" t="s">
        <v>1022</v>
      </c>
      <c r="F86" s="201" t="s">
        <v>1023</v>
      </c>
      <c r="G86" s="188"/>
      <c r="H86" s="188"/>
      <c r="I86" s="191"/>
      <c r="J86" s="202">
        <f>BK86</f>
        <v>0</v>
      </c>
      <c r="K86" s="188"/>
      <c r="L86" s="193"/>
      <c r="M86" s="194"/>
      <c r="N86" s="195"/>
      <c r="O86" s="195"/>
      <c r="P86" s="196">
        <f>SUM(P87:P88)</f>
        <v>0</v>
      </c>
      <c r="Q86" s="195"/>
      <c r="R86" s="196">
        <f>SUM(R87:R88)</f>
        <v>0</v>
      </c>
      <c r="S86" s="195"/>
      <c r="T86" s="197">
        <f>SUM(T87:T88)</f>
        <v>0</v>
      </c>
      <c r="AR86" s="198" t="s">
        <v>144</v>
      </c>
      <c r="AT86" s="199" t="s">
        <v>68</v>
      </c>
      <c r="AU86" s="199" t="s">
        <v>74</v>
      </c>
      <c r="AY86" s="198" t="s">
        <v>118</v>
      </c>
      <c r="BK86" s="200">
        <f>SUM(BK87:BK88)</f>
        <v>0</v>
      </c>
    </row>
    <row r="87" s="1" customFormat="1" ht="16.5" customHeight="1">
      <c r="B87" s="36"/>
      <c r="C87" s="230" t="s">
        <v>74</v>
      </c>
      <c r="D87" s="230" t="s">
        <v>157</v>
      </c>
      <c r="E87" s="231" t="s">
        <v>1024</v>
      </c>
      <c r="F87" s="232" t="s">
        <v>1025</v>
      </c>
      <c r="G87" s="233" t="s">
        <v>529</v>
      </c>
      <c r="H87" s="234">
        <v>1</v>
      </c>
      <c r="I87" s="235"/>
      <c r="J87" s="236">
        <f>ROUND(I87*H87,2)</f>
        <v>0</v>
      </c>
      <c r="K87" s="232" t="s">
        <v>135</v>
      </c>
      <c r="L87" s="41"/>
      <c r="M87" s="237" t="s">
        <v>1</v>
      </c>
      <c r="N87" s="238" t="s">
        <v>40</v>
      </c>
      <c r="O87" s="77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AR87" s="15" t="s">
        <v>1014</v>
      </c>
      <c r="AT87" s="15" t="s">
        <v>157</v>
      </c>
      <c r="AU87" s="15" t="s">
        <v>78</v>
      </c>
      <c r="AY87" s="15" t="s">
        <v>118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15" t="s">
        <v>74</v>
      </c>
      <c r="BK87" s="215">
        <f>ROUND(I87*H87,2)</f>
        <v>0</v>
      </c>
      <c r="BL87" s="15" t="s">
        <v>1014</v>
      </c>
      <c r="BM87" s="15" t="s">
        <v>1026</v>
      </c>
    </row>
    <row r="88" s="1" customFormat="1">
      <c r="B88" s="36"/>
      <c r="C88" s="37"/>
      <c r="D88" s="216" t="s">
        <v>127</v>
      </c>
      <c r="E88" s="37"/>
      <c r="F88" s="217" t="s">
        <v>1025</v>
      </c>
      <c r="G88" s="37"/>
      <c r="H88" s="37"/>
      <c r="I88" s="129"/>
      <c r="J88" s="37"/>
      <c r="K88" s="37"/>
      <c r="L88" s="41"/>
      <c r="M88" s="218"/>
      <c r="N88" s="77"/>
      <c r="O88" s="77"/>
      <c r="P88" s="77"/>
      <c r="Q88" s="77"/>
      <c r="R88" s="77"/>
      <c r="S88" s="77"/>
      <c r="T88" s="78"/>
      <c r="AT88" s="15" t="s">
        <v>127</v>
      </c>
      <c r="AU88" s="15" t="s">
        <v>78</v>
      </c>
    </row>
    <row r="89" s="10" customFormat="1" ht="22.8" customHeight="1">
      <c r="B89" s="187"/>
      <c r="C89" s="188"/>
      <c r="D89" s="189" t="s">
        <v>68</v>
      </c>
      <c r="E89" s="201" t="s">
        <v>1027</v>
      </c>
      <c r="F89" s="201" t="s">
        <v>1028</v>
      </c>
      <c r="G89" s="188"/>
      <c r="H89" s="188"/>
      <c r="I89" s="191"/>
      <c r="J89" s="202">
        <f>BK89</f>
        <v>0</v>
      </c>
      <c r="K89" s="188"/>
      <c r="L89" s="193"/>
      <c r="M89" s="194"/>
      <c r="N89" s="195"/>
      <c r="O89" s="195"/>
      <c r="P89" s="196">
        <f>SUM(P90:P98)</f>
        <v>0</v>
      </c>
      <c r="Q89" s="195"/>
      <c r="R89" s="196">
        <f>SUM(R90:R98)</f>
        <v>0</v>
      </c>
      <c r="S89" s="195"/>
      <c r="T89" s="197">
        <f>SUM(T90:T98)</f>
        <v>0</v>
      </c>
      <c r="AR89" s="198" t="s">
        <v>144</v>
      </c>
      <c r="AT89" s="199" t="s">
        <v>68</v>
      </c>
      <c r="AU89" s="199" t="s">
        <v>74</v>
      </c>
      <c r="AY89" s="198" t="s">
        <v>118</v>
      </c>
      <c r="BK89" s="200">
        <f>SUM(BK90:BK98)</f>
        <v>0</v>
      </c>
    </row>
    <row r="90" s="1" customFormat="1" ht="16.5" customHeight="1">
      <c r="B90" s="36"/>
      <c r="C90" s="230" t="s">
        <v>78</v>
      </c>
      <c r="D90" s="230" t="s">
        <v>157</v>
      </c>
      <c r="E90" s="231" t="s">
        <v>1029</v>
      </c>
      <c r="F90" s="232" t="s">
        <v>1028</v>
      </c>
      <c r="G90" s="233" t="s">
        <v>529</v>
      </c>
      <c r="H90" s="234">
        <v>1</v>
      </c>
      <c r="I90" s="235"/>
      <c r="J90" s="236">
        <f>ROUND(I90*H90,2)</f>
        <v>0</v>
      </c>
      <c r="K90" s="232" t="s">
        <v>135</v>
      </c>
      <c r="L90" s="41"/>
      <c r="M90" s="237" t="s">
        <v>1</v>
      </c>
      <c r="N90" s="238" t="s">
        <v>40</v>
      </c>
      <c r="O90" s="77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AR90" s="15" t="s">
        <v>1014</v>
      </c>
      <c r="AT90" s="15" t="s">
        <v>157</v>
      </c>
      <c r="AU90" s="15" t="s">
        <v>78</v>
      </c>
      <c r="AY90" s="15" t="s">
        <v>118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15" t="s">
        <v>74</v>
      </c>
      <c r="BK90" s="215">
        <f>ROUND(I90*H90,2)</f>
        <v>0</v>
      </c>
      <c r="BL90" s="15" t="s">
        <v>1014</v>
      </c>
      <c r="BM90" s="15" t="s">
        <v>1030</v>
      </c>
    </row>
    <row r="91" s="1" customFormat="1">
      <c r="B91" s="36"/>
      <c r="C91" s="37"/>
      <c r="D91" s="216" t="s">
        <v>127</v>
      </c>
      <c r="E91" s="37"/>
      <c r="F91" s="217" t="s">
        <v>1028</v>
      </c>
      <c r="G91" s="37"/>
      <c r="H91" s="37"/>
      <c r="I91" s="129"/>
      <c r="J91" s="37"/>
      <c r="K91" s="37"/>
      <c r="L91" s="41"/>
      <c r="M91" s="218"/>
      <c r="N91" s="77"/>
      <c r="O91" s="77"/>
      <c r="P91" s="77"/>
      <c r="Q91" s="77"/>
      <c r="R91" s="77"/>
      <c r="S91" s="77"/>
      <c r="T91" s="78"/>
      <c r="AT91" s="15" t="s">
        <v>127</v>
      </c>
      <c r="AU91" s="15" t="s">
        <v>78</v>
      </c>
    </row>
    <row r="92" s="1" customFormat="1" ht="16.5" customHeight="1">
      <c r="B92" s="36"/>
      <c r="C92" s="230" t="s">
        <v>81</v>
      </c>
      <c r="D92" s="230" t="s">
        <v>157</v>
      </c>
      <c r="E92" s="231" t="s">
        <v>1031</v>
      </c>
      <c r="F92" s="232" t="s">
        <v>1032</v>
      </c>
      <c r="G92" s="233" t="s">
        <v>529</v>
      </c>
      <c r="H92" s="234">
        <v>1</v>
      </c>
      <c r="I92" s="235"/>
      <c r="J92" s="236">
        <f>ROUND(I92*H92,2)</f>
        <v>0</v>
      </c>
      <c r="K92" s="232" t="s">
        <v>135</v>
      </c>
      <c r="L92" s="41"/>
      <c r="M92" s="237" t="s">
        <v>1</v>
      </c>
      <c r="N92" s="238" t="s">
        <v>40</v>
      </c>
      <c r="O92" s="77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AR92" s="15" t="s">
        <v>1014</v>
      </c>
      <c r="AT92" s="15" t="s">
        <v>157</v>
      </c>
      <c r="AU92" s="15" t="s">
        <v>78</v>
      </c>
      <c r="AY92" s="15" t="s">
        <v>118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5" t="s">
        <v>74</v>
      </c>
      <c r="BK92" s="215">
        <f>ROUND(I92*H92,2)</f>
        <v>0</v>
      </c>
      <c r="BL92" s="15" t="s">
        <v>1014</v>
      </c>
      <c r="BM92" s="15" t="s">
        <v>1033</v>
      </c>
    </row>
    <row r="93" s="1" customFormat="1">
      <c r="B93" s="36"/>
      <c r="C93" s="37"/>
      <c r="D93" s="216" t="s">
        <v>127</v>
      </c>
      <c r="E93" s="37"/>
      <c r="F93" s="217" t="s">
        <v>1032</v>
      </c>
      <c r="G93" s="37"/>
      <c r="H93" s="37"/>
      <c r="I93" s="129"/>
      <c r="J93" s="37"/>
      <c r="K93" s="37"/>
      <c r="L93" s="41"/>
      <c r="M93" s="218"/>
      <c r="N93" s="77"/>
      <c r="O93" s="77"/>
      <c r="P93" s="77"/>
      <c r="Q93" s="77"/>
      <c r="R93" s="77"/>
      <c r="S93" s="77"/>
      <c r="T93" s="78"/>
      <c r="AT93" s="15" t="s">
        <v>127</v>
      </c>
      <c r="AU93" s="15" t="s">
        <v>78</v>
      </c>
    </row>
    <row r="94" s="1" customFormat="1" ht="16.5" customHeight="1">
      <c r="B94" s="36"/>
      <c r="C94" s="230" t="s">
        <v>125</v>
      </c>
      <c r="D94" s="230" t="s">
        <v>157</v>
      </c>
      <c r="E94" s="231" t="s">
        <v>1034</v>
      </c>
      <c r="F94" s="232" t="s">
        <v>1035</v>
      </c>
      <c r="G94" s="233" t="s">
        <v>1036</v>
      </c>
      <c r="H94" s="234">
        <v>90</v>
      </c>
      <c r="I94" s="235"/>
      <c r="J94" s="236">
        <f>ROUND(I94*H94,2)</f>
        <v>0</v>
      </c>
      <c r="K94" s="232" t="s">
        <v>135</v>
      </c>
      <c r="L94" s="41"/>
      <c r="M94" s="237" t="s">
        <v>1</v>
      </c>
      <c r="N94" s="238" t="s">
        <v>40</v>
      </c>
      <c r="O94" s="77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AR94" s="15" t="s">
        <v>1014</v>
      </c>
      <c r="AT94" s="15" t="s">
        <v>157</v>
      </c>
      <c r="AU94" s="15" t="s">
        <v>78</v>
      </c>
      <c r="AY94" s="15" t="s">
        <v>118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5" t="s">
        <v>74</v>
      </c>
      <c r="BK94" s="215">
        <f>ROUND(I94*H94,2)</f>
        <v>0</v>
      </c>
      <c r="BL94" s="15" t="s">
        <v>1014</v>
      </c>
      <c r="BM94" s="15" t="s">
        <v>1037</v>
      </c>
    </row>
    <row r="95" s="1" customFormat="1">
      <c r="B95" s="36"/>
      <c r="C95" s="37"/>
      <c r="D95" s="216" t="s">
        <v>127</v>
      </c>
      <c r="E95" s="37"/>
      <c r="F95" s="217" t="s">
        <v>1035</v>
      </c>
      <c r="G95" s="37"/>
      <c r="H95" s="37"/>
      <c r="I95" s="129"/>
      <c r="J95" s="37"/>
      <c r="K95" s="37"/>
      <c r="L95" s="41"/>
      <c r="M95" s="218"/>
      <c r="N95" s="77"/>
      <c r="O95" s="77"/>
      <c r="P95" s="77"/>
      <c r="Q95" s="77"/>
      <c r="R95" s="77"/>
      <c r="S95" s="77"/>
      <c r="T95" s="78"/>
      <c r="AT95" s="15" t="s">
        <v>127</v>
      </c>
      <c r="AU95" s="15" t="s">
        <v>78</v>
      </c>
    </row>
    <row r="96" s="11" customFormat="1">
      <c r="B96" s="219"/>
      <c r="C96" s="220"/>
      <c r="D96" s="216" t="s">
        <v>137</v>
      </c>
      <c r="E96" s="221" t="s">
        <v>1</v>
      </c>
      <c r="F96" s="222" t="s">
        <v>1038</v>
      </c>
      <c r="G96" s="220"/>
      <c r="H96" s="223">
        <v>90</v>
      </c>
      <c r="I96" s="224"/>
      <c r="J96" s="220"/>
      <c r="K96" s="220"/>
      <c r="L96" s="225"/>
      <c r="M96" s="226"/>
      <c r="N96" s="227"/>
      <c r="O96" s="227"/>
      <c r="P96" s="227"/>
      <c r="Q96" s="227"/>
      <c r="R96" s="227"/>
      <c r="S96" s="227"/>
      <c r="T96" s="228"/>
      <c r="AT96" s="229" t="s">
        <v>137</v>
      </c>
      <c r="AU96" s="229" t="s">
        <v>78</v>
      </c>
      <c r="AV96" s="11" t="s">
        <v>78</v>
      </c>
      <c r="AW96" s="11" t="s">
        <v>31</v>
      </c>
      <c r="AX96" s="11" t="s">
        <v>74</v>
      </c>
      <c r="AY96" s="229" t="s">
        <v>118</v>
      </c>
    </row>
    <row r="97" s="1" customFormat="1" ht="16.5" customHeight="1">
      <c r="B97" s="36"/>
      <c r="C97" s="230" t="s">
        <v>144</v>
      </c>
      <c r="D97" s="230" t="s">
        <v>157</v>
      </c>
      <c r="E97" s="231" t="s">
        <v>1039</v>
      </c>
      <c r="F97" s="232" t="s">
        <v>1040</v>
      </c>
      <c r="G97" s="233" t="s">
        <v>529</v>
      </c>
      <c r="H97" s="234">
        <v>1</v>
      </c>
      <c r="I97" s="235"/>
      <c r="J97" s="236">
        <f>ROUND(I97*H97,2)</f>
        <v>0</v>
      </c>
      <c r="K97" s="232" t="s">
        <v>135</v>
      </c>
      <c r="L97" s="41"/>
      <c r="M97" s="237" t="s">
        <v>1</v>
      </c>
      <c r="N97" s="238" t="s">
        <v>40</v>
      </c>
      <c r="O97" s="77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15" t="s">
        <v>1014</v>
      </c>
      <c r="AT97" s="15" t="s">
        <v>157</v>
      </c>
      <c r="AU97" s="15" t="s">
        <v>78</v>
      </c>
      <c r="AY97" s="15" t="s">
        <v>118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5" t="s">
        <v>74</v>
      </c>
      <c r="BK97" s="215">
        <f>ROUND(I97*H97,2)</f>
        <v>0</v>
      </c>
      <c r="BL97" s="15" t="s">
        <v>1014</v>
      </c>
      <c r="BM97" s="15" t="s">
        <v>1041</v>
      </c>
    </row>
    <row r="98" s="1" customFormat="1">
      <c r="B98" s="36"/>
      <c r="C98" s="37"/>
      <c r="D98" s="216" t="s">
        <v>127</v>
      </c>
      <c r="E98" s="37"/>
      <c r="F98" s="217" t="s">
        <v>1040</v>
      </c>
      <c r="G98" s="37"/>
      <c r="H98" s="37"/>
      <c r="I98" s="129"/>
      <c r="J98" s="37"/>
      <c r="K98" s="37"/>
      <c r="L98" s="41"/>
      <c r="M98" s="218"/>
      <c r="N98" s="77"/>
      <c r="O98" s="77"/>
      <c r="P98" s="77"/>
      <c r="Q98" s="77"/>
      <c r="R98" s="77"/>
      <c r="S98" s="77"/>
      <c r="T98" s="78"/>
      <c r="AT98" s="15" t="s">
        <v>127</v>
      </c>
      <c r="AU98" s="15" t="s">
        <v>78</v>
      </c>
    </row>
    <row r="99" s="10" customFormat="1" ht="22.8" customHeight="1">
      <c r="B99" s="187"/>
      <c r="C99" s="188"/>
      <c r="D99" s="189" t="s">
        <v>68</v>
      </c>
      <c r="E99" s="201" t="s">
        <v>1042</v>
      </c>
      <c r="F99" s="201" t="s">
        <v>1043</v>
      </c>
      <c r="G99" s="188"/>
      <c r="H99" s="188"/>
      <c r="I99" s="191"/>
      <c r="J99" s="202">
        <f>BK99</f>
        <v>0</v>
      </c>
      <c r="K99" s="188"/>
      <c r="L99" s="193"/>
      <c r="M99" s="194"/>
      <c r="N99" s="195"/>
      <c r="O99" s="195"/>
      <c r="P99" s="196">
        <f>SUM(P100:P101)</f>
        <v>0</v>
      </c>
      <c r="Q99" s="195"/>
      <c r="R99" s="196">
        <f>SUM(R100:R101)</f>
        <v>0</v>
      </c>
      <c r="S99" s="195"/>
      <c r="T99" s="197">
        <f>SUM(T100:T101)</f>
        <v>0</v>
      </c>
      <c r="AR99" s="198" t="s">
        <v>144</v>
      </c>
      <c r="AT99" s="199" t="s">
        <v>68</v>
      </c>
      <c r="AU99" s="199" t="s">
        <v>74</v>
      </c>
      <c r="AY99" s="198" t="s">
        <v>118</v>
      </c>
      <c r="BK99" s="200">
        <f>SUM(BK100:BK101)</f>
        <v>0</v>
      </c>
    </row>
    <row r="100" s="1" customFormat="1" ht="16.5" customHeight="1">
      <c r="B100" s="36"/>
      <c r="C100" s="230" t="s">
        <v>150</v>
      </c>
      <c r="D100" s="230" t="s">
        <v>157</v>
      </c>
      <c r="E100" s="231" t="s">
        <v>1044</v>
      </c>
      <c r="F100" s="232" t="s">
        <v>1043</v>
      </c>
      <c r="G100" s="233" t="s">
        <v>529</v>
      </c>
      <c r="H100" s="234">
        <v>1</v>
      </c>
      <c r="I100" s="235"/>
      <c r="J100" s="236">
        <f>ROUND(I100*H100,2)</f>
        <v>0</v>
      </c>
      <c r="K100" s="232" t="s">
        <v>135</v>
      </c>
      <c r="L100" s="41"/>
      <c r="M100" s="237" t="s">
        <v>1</v>
      </c>
      <c r="N100" s="238" t="s">
        <v>40</v>
      </c>
      <c r="O100" s="77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AR100" s="15" t="s">
        <v>1014</v>
      </c>
      <c r="AT100" s="15" t="s">
        <v>157</v>
      </c>
      <c r="AU100" s="15" t="s">
        <v>78</v>
      </c>
      <c r="AY100" s="15" t="s">
        <v>118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5" t="s">
        <v>74</v>
      </c>
      <c r="BK100" s="215">
        <f>ROUND(I100*H100,2)</f>
        <v>0</v>
      </c>
      <c r="BL100" s="15" t="s">
        <v>1014</v>
      </c>
      <c r="BM100" s="15" t="s">
        <v>1045</v>
      </c>
    </row>
    <row r="101" s="1" customFormat="1">
      <c r="B101" s="36"/>
      <c r="C101" s="37"/>
      <c r="D101" s="216" t="s">
        <v>127</v>
      </c>
      <c r="E101" s="37"/>
      <c r="F101" s="217" t="s">
        <v>1043</v>
      </c>
      <c r="G101" s="37"/>
      <c r="H101" s="37"/>
      <c r="I101" s="129"/>
      <c r="J101" s="37"/>
      <c r="K101" s="37"/>
      <c r="L101" s="41"/>
      <c r="M101" s="218"/>
      <c r="N101" s="77"/>
      <c r="O101" s="77"/>
      <c r="P101" s="77"/>
      <c r="Q101" s="77"/>
      <c r="R101" s="77"/>
      <c r="S101" s="77"/>
      <c r="T101" s="78"/>
      <c r="AT101" s="15" t="s">
        <v>127</v>
      </c>
      <c r="AU101" s="15" t="s">
        <v>78</v>
      </c>
    </row>
    <row r="102" s="10" customFormat="1" ht="22.8" customHeight="1">
      <c r="B102" s="187"/>
      <c r="C102" s="188"/>
      <c r="D102" s="189" t="s">
        <v>68</v>
      </c>
      <c r="E102" s="201" t="s">
        <v>1046</v>
      </c>
      <c r="F102" s="201" t="s">
        <v>1047</v>
      </c>
      <c r="G102" s="188"/>
      <c r="H102" s="188"/>
      <c r="I102" s="191"/>
      <c r="J102" s="202">
        <f>BK102</f>
        <v>0</v>
      </c>
      <c r="K102" s="188"/>
      <c r="L102" s="193"/>
      <c r="M102" s="194"/>
      <c r="N102" s="195"/>
      <c r="O102" s="195"/>
      <c r="P102" s="196">
        <f>SUM(P103:P104)</f>
        <v>0</v>
      </c>
      <c r="Q102" s="195"/>
      <c r="R102" s="196">
        <f>SUM(R103:R104)</f>
        <v>0</v>
      </c>
      <c r="S102" s="195"/>
      <c r="T102" s="197">
        <f>SUM(T103:T104)</f>
        <v>0</v>
      </c>
      <c r="AR102" s="198" t="s">
        <v>144</v>
      </c>
      <c r="AT102" s="199" t="s">
        <v>68</v>
      </c>
      <c r="AU102" s="199" t="s">
        <v>74</v>
      </c>
      <c r="AY102" s="198" t="s">
        <v>118</v>
      </c>
      <c r="BK102" s="200">
        <f>SUM(BK103:BK104)</f>
        <v>0</v>
      </c>
    </row>
    <row r="103" s="1" customFormat="1" ht="16.5" customHeight="1">
      <c r="B103" s="36"/>
      <c r="C103" s="230" t="s">
        <v>156</v>
      </c>
      <c r="D103" s="230" t="s">
        <v>157</v>
      </c>
      <c r="E103" s="231" t="s">
        <v>1048</v>
      </c>
      <c r="F103" s="232" t="s">
        <v>1047</v>
      </c>
      <c r="G103" s="233" t="s">
        <v>529</v>
      </c>
      <c r="H103" s="234">
        <v>1</v>
      </c>
      <c r="I103" s="235"/>
      <c r="J103" s="236">
        <f>ROUND(I103*H103,2)</f>
        <v>0</v>
      </c>
      <c r="K103" s="232" t="s">
        <v>135</v>
      </c>
      <c r="L103" s="41"/>
      <c r="M103" s="237" t="s">
        <v>1</v>
      </c>
      <c r="N103" s="238" t="s">
        <v>40</v>
      </c>
      <c r="O103" s="77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AR103" s="15" t="s">
        <v>1014</v>
      </c>
      <c r="AT103" s="15" t="s">
        <v>157</v>
      </c>
      <c r="AU103" s="15" t="s">
        <v>78</v>
      </c>
      <c r="AY103" s="15" t="s">
        <v>118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15" t="s">
        <v>74</v>
      </c>
      <c r="BK103" s="215">
        <f>ROUND(I103*H103,2)</f>
        <v>0</v>
      </c>
      <c r="BL103" s="15" t="s">
        <v>1014</v>
      </c>
      <c r="BM103" s="15" t="s">
        <v>1049</v>
      </c>
    </row>
    <row r="104" s="1" customFormat="1">
      <c r="B104" s="36"/>
      <c r="C104" s="37"/>
      <c r="D104" s="216" t="s">
        <v>127</v>
      </c>
      <c r="E104" s="37"/>
      <c r="F104" s="217" t="s">
        <v>1047</v>
      </c>
      <c r="G104" s="37"/>
      <c r="H104" s="37"/>
      <c r="I104" s="129"/>
      <c r="J104" s="37"/>
      <c r="K104" s="37"/>
      <c r="L104" s="41"/>
      <c r="M104" s="251"/>
      <c r="N104" s="252"/>
      <c r="O104" s="252"/>
      <c r="P104" s="252"/>
      <c r="Q104" s="252"/>
      <c r="R104" s="252"/>
      <c r="S104" s="252"/>
      <c r="T104" s="253"/>
      <c r="AT104" s="15" t="s">
        <v>127</v>
      </c>
      <c r="AU104" s="15" t="s">
        <v>78</v>
      </c>
    </row>
    <row r="105" s="1" customFormat="1" ht="6.96" customHeight="1">
      <c r="B105" s="55"/>
      <c r="C105" s="56"/>
      <c r="D105" s="56"/>
      <c r="E105" s="56"/>
      <c r="F105" s="56"/>
      <c r="G105" s="56"/>
      <c r="H105" s="56"/>
      <c r="I105" s="153"/>
      <c r="J105" s="56"/>
      <c r="K105" s="56"/>
      <c r="L105" s="41"/>
    </row>
  </sheetData>
  <sheetProtection sheet="1" autoFilter="0" formatColumns="0" formatRows="0" objects="1" scenarios="1" spinCount="100000" saltValue="gDNRhkozgxVtUkAldC23yOrJbL5FsCgmd8IsqI/VqBN576SR+oyRjKHPWZBLZah2TDnggZ/oAp1QEWmM2b9bLw==" hashValue="lDb4flGgpbvZGXsAq03xcPPoNTAYT9qupuva2ZXxCsPodsfBCPFvn06JvhYZ2z6RzKMB5/M4b8PlKvmyP7cMEA==" algorithmName="SHA-512" password="CC35"/>
  <autoFilter ref="C83:K10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DESKTOP-JJA4DNO\MESSOR COMPANY</dc:creator>
  <cp:lastModifiedBy>DESKTOP-JJA4DNO\MESSOR COMPANY</cp:lastModifiedBy>
  <dcterms:created xsi:type="dcterms:W3CDTF">2020-01-06T12:52:13Z</dcterms:created>
  <dcterms:modified xsi:type="dcterms:W3CDTF">2020-01-06T12:52:18Z</dcterms:modified>
</cp:coreProperties>
</file>