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část OPK" sheetId="2" r:id="rId2"/>
    <sheet name="2 - VRN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Stavební část OPK'!$C$88:$K$240</definedName>
    <definedName name="_xlnm.Print_Area" localSheetId="1">'1 - Stavební část OPK'!$C$4:$J$39,'1 - Stavební část OPK'!$C$45:$J$70,'1 - Stavební část OPK'!$C$76:$K$240</definedName>
    <definedName name="_xlnm.Print_Titles" localSheetId="1">'1 - Stavební část OPK'!$88:$88</definedName>
    <definedName name="_xlnm._FilterDatabase" localSheetId="2" hidden="1">'2 - VRN'!$C$82:$K$99</definedName>
    <definedName name="_xlnm.Print_Area" localSheetId="2">'2 - VRN'!$C$4:$J$39,'2 - VRN'!$C$45:$J$64,'2 - VRN'!$C$70:$K$99</definedName>
    <definedName name="_xlnm.Print_Titles" localSheetId="2">'2 - VRN'!$82:$82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8"/>
  <c r="BH98"/>
  <c r="BG98"/>
  <c r="BF98"/>
  <c r="T98"/>
  <c r="T97"/>
  <c r="R98"/>
  <c r="R97"/>
  <c r="P98"/>
  <c r="P97"/>
  <c r="BK98"/>
  <c r="BK97"/>
  <c r="J97"/>
  <c r="J98"/>
  <c r="BE98"/>
  <c r="J63"/>
  <c r="BI95"/>
  <c r="BH95"/>
  <c r="BG95"/>
  <c r="BF95"/>
  <c r="T95"/>
  <c r="R95"/>
  <c r="P95"/>
  <c r="BK95"/>
  <c r="J95"/>
  <c r="BE95"/>
  <c r="BI93"/>
  <c r="BH93"/>
  <c r="BG93"/>
  <c r="BF93"/>
  <c r="T93"/>
  <c r="T92"/>
  <c r="R93"/>
  <c r="R92"/>
  <c r="P93"/>
  <c r="P92"/>
  <c r="BK93"/>
  <c r="BK92"/>
  <c r="J92"/>
  <c r="J93"/>
  <c r="BE93"/>
  <c r="J6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56"/>
  <c i="3" r="BH86"/>
  <c r="F36"/>
  <c i="1" r="BC56"/>
  <c i="3" r="BG86"/>
  <c r="F35"/>
  <c i="1" r="BB56"/>
  <c i="3" r="BF86"/>
  <c r="J34"/>
  <c i="1" r="AW56"/>
  <c i="3" r="F34"/>
  <c i="1" r="BA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E86"/>
  <c r="J33"/>
  <c i="1" r="AV56"/>
  <c i="3" r="F33"/>
  <c i="1" r="AZ56"/>
  <c i="3" r="J61"/>
  <c r="J60"/>
  <c r="F77"/>
  <c r="E75"/>
  <c r="F52"/>
  <c r="E50"/>
  <c r="J39"/>
  <c r="J24"/>
  <c r="E24"/>
  <c r="J80"/>
  <c r="J55"/>
  <c r="J23"/>
  <c r="J21"/>
  <c r="E21"/>
  <c r="J79"/>
  <c r="J54"/>
  <c r="J20"/>
  <c r="J18"/>
  <c r="E18"/>
  <c r="F80"/>
  <c r="F55"/>
  <c r="J17"/>
  <c r="J15"/>
  <c r="E15"/>
  <c r="F79"/>
  <c r="F54"/>
  <c r="J14"/>
  <c r="J12"/>
  <c r="J77"/>
  <c r="J52"/>
  <c r="E7"/>
  <c r="E73"/>
  <c r="E48"/>
  <c i="2" r="J37"/>
  <c r="J36"/>
  <c i="1" r="AY55"/>
  <c i="2" r="J35"/>
  <c i="1" r="AX55"/>
  <c i="2"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69"/>
  <c r="J68"/>
  <c r="BI224"/>
  <c r="BH224"/>
  <c r="BG224"/>
  <c r="BF224"/>
  <c r="T224"/>
  <c r="T223"/>
  <c r="R224"/>
  <c r="R223"/>
  <c r="P224"/>
  <c r="P223"/>
  <c r="BK224"/>
  <c r="BK223"/>
  <c r="J223"/>
  <c r="J224"/>
  <c r="BE224"/>
  <c r="J67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4"/>
  <c r="BH214"/>
  <c r="BG214"/>
  <c r="BF214"/>
  <c r="T214"/>
  <c r="T213"/>
  <c r="R214"/>
  <c r="R213"/>
  <c r="P214"/>
  <c r="P213"/>
  <c r="BK214"/>
  <c r="BK213"/>
  <c r="J213"/>
  <c r="J214"/>
  <c r="BE214"/>
  <c r="J66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65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T164"/>
  <c r="R165"/>
  <c r="R164"/>
  <c r="P165"/>
  <c r="P164"/>
  <c r="BK165"/>
  <c r="BK164"/>
  <c r="J164"/>
  <c r="J165"/>
  <c r="BE165"/>
  <c r="J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R151"/>
  <c r="R150"/>
  <c r="P151"/>
  <c r="P150"/>
  <c r="BK151"/>
  <c r="BK150"/>
  <c r="J150"/>
  <c r="J151"/>
  <c r="BE151"/>
  <c r="J63"/>
  <c r="BI145"/>
  <c r="BH145"/>
  <c r="BG145"/>
  <c r="BF145"/>
  <c r="T145"/>
  <c r="T144"/>
  <c r="R145"/>
  <c r="R144"/>
  <c r="P145"/>
  <c r="P144"/>
  <c r="BK145"/>
  <c r="BK144"/>
  <c r="J144"/>
  <c r="J145"/>
  <c r="BE145"/>
  <c r="J6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F83"/>
  <c r="E81"/>
  <c r="F52"/>
  <c r="E50"/>
  <c r="J39"/>
  <c r="J24"/>
  <c r="E24"/>
  <c r="J86"/>
  <c r="J55"/>
  <c r="J23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<sst xmlns="http://schemas.openxmlformats.org/spreadsheetml/2006/main">
  <si>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</si>
  <si>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</si>
  <si>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</si>
  <si>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</si>
  <si>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</si>
  <si>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{12e7d8b5-b36a-47bd-a9a0-072ba9bbcdf6}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</si>
  <si>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</si>
  <si>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</si>
  <si>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</si>
  <si>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</si>
  <si>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</si>
  <si>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</si>
  <si>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</si>
  <si>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</si>
  <si>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18054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</si>
  <si>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</si>
  <si>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</si>
  <si>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AZ Litvínov, Jiráskova směr Litvínov</t>
  </si>
  <si>
    <t>KSO:</t>
  </si>
  <si>
    <t>CC-CZ:</t>
  </si>
  <si>
    <t>Místo:</t>
  </si>
  <si>
    <t xml:space="preserve"> </t>
  </si>
  <si>
    <t>Datum:</t>
  </si>
  <si>
    <t>25. 4. 2019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</si>
  <si>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</si>
  <si>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</si>
  <si>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</si>
  <si>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</si>
  <si>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</si>
  <si>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</si>
  <si>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</si>
  <si>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</si>
  <si>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</si>
  <si>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</si>
  <si>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</si>
  <si>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</si>
  <si>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</si>
  <si>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</si>
  <si>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</si>
  <si>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</si>
  <si>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</si>
  <si>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</si>
  <si>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</si>
  <si>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</si>
  <si>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</si>
  <si>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</si>
  <si>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</si>
  <si>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</si>
  <si>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</si>
  <si>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</si>
  <si>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</si>
  <si>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</si>
  <si>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</si>
  <si>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</si>
  <si>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</si>
  <si>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</si>
  <si>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</si>
  <si>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</si>
  <si>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</si>
  <si>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</si>
  <si>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</si>
  <si>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</si>
  <si>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</si>
  <si>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</si>
  <si>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</si>
  <si>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</si>
  <si>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</si>
  <si>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</si>
  <si>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</si>
  <si>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</si>
  <si>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</si>
  <si>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</si>
  <si>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</si>
  <si>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 OPK</t>
  </si>
  <si>
    <t>STA</t>
  </si>
  <si>
    <t>{46432f03-c281-4e06-94c3-89a8e55d4ce5}</t>
  </si>
  <si>
    <t>2</t>
  </si>
  <si>
    <t>VRN</t>
  </si>
  <si>
    <t>{ba7b6a7a-4c6e-4d29-86e6-6aa3943bf931}</t>
  </si>
  <si>
    <t>KRYCÍ LIST SOUPISU PRACÍ</t>
  </si>
  <si>
    <t>Objekt:</t>
  </si>
  <si>
    <t>1 - Stavební část OPK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</si>
  <si>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</si>
  <si>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</si>
  <si>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</si>
  <si>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</si>
  <si>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</si>
  <si>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</si>
  <si>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</si>
  <si>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</si>
  <si>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</si>
  <si>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</si>
  <si>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</si>
  <si>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</si>
  <si>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</si>
  <si>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</si>
  <si>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</si>
  <si>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</si>
  <si>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</si>
  <si>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</si>
  <si>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</si>
  <si>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</si>
  <si>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</si>
  <si>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</si>
  <si>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</si>
  <si>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</si>
  <si>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</si>
  <si>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</si>
  <si>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</si>
  <si>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</si>
  <si>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</si>
  <si>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</si>
  <si>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</si>
  <si>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</si>
  <si>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</si>
  <si>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</si>
  <si>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</si>
  <si>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</si>
  <si>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</si>
  <si>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</si>
  <si>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738242082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</si>
  <si>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</si>
  <si>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</si>
  <si>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</si>
  <si>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 xml:space="preserve">"reliéfní  dlažba, varovný pás, dlažba"13,3</t>
  </si>
  <si>
    <t>113204111</t>
  </si>
  <si>
    <t>Vytrhání obrub záhonových</t>
  </si>
  <si>
    <t>m</t>
  </si>
  <si>
    <t>278811475</t>
  </si>
  <si>
    <t xml:space="preserve">Vytrhání obrub  s vybouráním lože, s přemístěním hmot na skládku na vzdálenost do 3 m nebo s naložením na dopravní prostředek záhonových</t>
  </si>
  <si>
    <t>5,2+3</t>
  </si>
  <si>
    <t>3</t>
  </si>
  <si>
    <t>121112011</t>
  </si>
  <si>
    <t>Sejmutí ornice tl vrstvy do 150 mm ručně s odhozením do 3 m bez vodorovného přemístění</t>
  </si>
  <si>
    <t>m3</t>
  </si>
  <si>
    <t>1672501667</t>
  </si>
  <si>
    <t xml:space="preserve">Sejmutí ornice ručně  bez vodorovného přemístění s naložením na dopravní prostředek nebo s odhozením do 3 m tloušťky vrstvy do 150 mm</t>
  </si>
  <si>
    <t>"rozšíření AZ"27,1*0,1</t>
  </si>
  <si>
    <t>122201101</t>
  </si>
  <si>
    <t>Odkopávky a prokopávky nezapažené v hornině tř. 3 objem do 100 m3</t>
  </si>
  <si>
    <t>-1525451104</t>
  </si>
  <si>
    <t xml:space="preserve">Odkopávky a prokopávky nezapažené  s přehozením výkopku na vzdálenost do 3 m nebo s naložením na dopravní prostředek v hornině tř. 3 do 100 m3</t>
  </si>
  <si>
    <t>27,1*0,25/3</t>
  </si>
  <si>
    <t>5</t>
  </si>
  <si>
    <t>120001101</t>
  </si>
  <si>
    <t>Příplatek za ztížení odkopávky nebo prokkopávky v blízkosti inženýrských sítí</t>
  </si>
  <si>
    <t>1316117053</t>
  </si>
  <si>
    <t xml:space="preserve">Příplatek k cenám vykopávek za ztížení vykopávky  v blízkosti inženýrských sítí nebo výbušnin v horninách jakékoliv třídy</t>
  </si>
  <si>
    <t>"odkopávky u IS"4,4*2*0,25</t>
  </si>
  <si>
    <t>6</t>
  </si>
  <si>
    <t>131111323</t>
  </si>
  <si>
    <t>Vrtání jamek pro plotové sloupky D do 300 mm - ručně s mechanickým vrtákem</t>
  </si>
  <si>
    <t>1944223040</t>
  </si>
  <si>
    <t>Vrtání jamek pro plotové sloupky ručně mechanickým vrtákem průměru přes 200 do 300 mm</t>
  </si>
  <si>
    <t>"základ SDZ"0,5*1</t>
  </si>
  <si>
    <t>"základy pro zábradlí"5*0,8</t>
  </si>
  <si>
    <t>Součet</t>
  </si>
  <si>
    <t>7</t>
  </si>
  <si>
    <t>162701105</t>
  </si>
  <si>
    <t>Vodorovné přemístění do 10000 m výkopku/sypaniny z horniny tř. 1 až 4</t>
  </si>
  <si>
    <t>CS ÚRS 2018 01</t>
  </si>
  <si>
    <t>328904802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</si>
  <si>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</si>
  <si>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2,7+2,3+4,5*0,3*0,3</t>
  </si>
  <si>
    <t>8</t>
  </si>
  <si>
    <t>162701109</t>
  </si>
  <si>
    <t>Příplatek k vodorovnému přemístění výkopku/sypaniny z horniny tř. 1 až 4 ZKD 1000 m přes 10000 m</t>
  </si>
  <si>
    <t>1311961437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</si>
  <si>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</si>
  <si>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0,5405*10 'Přepočtené koeficientem množství</t>
  </si>
  <si>
    <t>9</t>
  </si>
  <si>
    <t>171101102</t>
  </si>
  <si>
    <t>Uložení sypaniny z hornin soudržných do násypů zhutněných na 96 % PS</t>
  </si>
  <si>
    <t>2077067356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</si>
  <si>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na 96 % PS</t>
  </si>
  <si>
    <t>"násyp pod těleso zastávky"27,1*0,3</t>
  </si>
  <si>
    <t>10</t>
  </si>
  <si>
    <t>M</t>
  </si>
  <si>
    <t>58331200</t>
  </si>
  <si>
    <t>štěrkopísek netříděný zásypový</t>
  </si>
  <si>
    <t>t</t>
  </si>
  <si>
    <t>1569890030</t>
  </si>
  <si>
    <t>8,13*1,8</t>
  </si>
  <si>
    <t>11</t>
  </si>
  <si>
    <t>171201201</t>
  </si>
  <si>
    <t>Uložení sypaniny na skládky</t>
  </si>
  <si>
    <t>2099155077</t>
  </si>
  <si>
    <t xml:space="preserve">Uložení sypaniny  na skládky</t>
  </si>
  <si>
    <t>12</t>
  </si>
  <si>
    <t>171201211</t>
  </si>
  <si>
    <t>Poplatek za uložení stavebního odpadu - zeminy a kameniva na skládce</t>
  </si>
  <si>
    <t>-1599129935</t>
  </si>
  <si>
    <t>Poplatek za uložení stavebního odpadu na skládce (skládkovné) zeminy a kameniva zatříděného do Katalogu odpadů pod kódem 170 504</t>
  </si>
  <si>
    <t>5,405*1,8</t>
  </si>
  <si>
    <t>13</t>
  </si>
  <si>
    <t>181411122</t>
  </si>
  <si>
    <t>Založení lučního trávníku výsevem plochy do 1000 m2 ve svahu do 1:2</t>
  </si>
  <si>
    <t>-1049783259</t>
  </si>
  <si>
    <t>Založení trávníku na půdě předem připravené plochy do 1000 m2 výsevem včetně utažení lučního na svahu přes 1:5 do 1:2</t>
  </si>
  <si>
    <t>7,7+2,7</t>
  </si>
  <si>
    <t>14</t>
  </si>
  <si>
    <t>00572440</t>
  </si>
  <si>
    <t>osivo směs travní hřištní</t>
  </si>
  <si>
    <t>kg</t>
  </si>
  <si>
    <t>213465150</t>
  </si>
  <si>
    <t>15*10,4/1000</t>
  </si>
  <si>
    <t>181951102</t>
  </si>
  <si>
    <t>Úprava pláně v hornině tř. 1 až 4 se zhutněním</t>
  </si>
  <si>
    <t>238229172</t>
  </si>
  <si>
    <t xml:space="preserve">Úprava pláně vyrovnáním výškových rozdílů  v hornině tř. 1 až 4 se zhutněním</t>
  </si>
  <si>
    <t>"podklad prodloužené AZ"23,2</t>
  </si>
  <si>
    <t>16</t>
  </si>
  <si>
    <t>182301122</t>
  </si>
  <si>
    <t>Rozprostření ornice pl do 500 m2 ve svahu přes 1:5 tl vrstvy do 150 mm</t>
  </si>
  <si>
    <t>-534988443</t>
  </si>
  <si>
    <t>Rozprostření a urovnání ornice ve svahu sklonu přes 1:5 při souvislé ploše do 500 m2, tl. vrstvy přes 100 do 150 mm</t>
  </si>
  <si>
    <t>17</t>
  </si>
  <si>
    <t>10364101</t>
  </si>
  <si>
    <t>zemina pro terénní úpravy - ornice</t>
  </si>
  <si>
    <t>-582928131</t>
  </si>
  <si>
    <t>10,4*0,15*1,8*1,25</t>
  </si>
  <si>
    <t>Zakládání</t>
  </si>
  <si>
    <t>18</t>
  </si>
  <si>
    <t>275313611</t>
  </si>
  <si>
    <t>Základové patky z betonu tř. C 16/20</t>
  </si>
  <si>
    <t>-1557407476</t>
  </si>
  <si>
    <t>Základy z betonu prostého patky a bloky z betonu kamenem neprokládaného tř. C 16/20</t>
  </si>
  <si>
    <t>"základ SDZ"0,3*0,3*0,5*1*1,2</t>
  </si>
  <si>
    <t>"základ zábradlí"5*0,3*0,3*0,8*1,2</t>
  </si>
  <si>
    <t>Svislé a kompletní konstrukce</t>
  </si>
  <si>
    <t>19</t>
  </si>
  <si>
    <t>339921132</t>
  </si>
  <si>
    <t>Osazování betonových palisád do betonového základu v řadě výšky prvku přes 0,5 do 1 m</t>
  </si>
  <si>
    <t>519731128</t>
  </si>
  <si>
    <t xml:space="preserve">Osazování palisád  betonových v řadě se zabetonováním výšky palisády přes 500 do 1000 mm</t>
  </si>
  <si>
    <t>1+1,2+2*0,4</t>
  </si>
  <si>
    <t>20</t>
  </si>
  <si>
    <t>339921133</t>
  </si>
  <si>
    <t>Osazování betonových palisád do betonového základu v řadě výšky prvku přes 1 do 1,5 m</t>
  </si>
  <si>
    <t>-1793762825</t>
  </si>
  <si>
    <t xml:space="preserve">Osazování palisád  betonových v řadě se zabetonováním výšky palisády přes 1000 do 1500 mm</t>
  </si>
  <si>
    <t>BET.P60U01</t>
  </si>
  <si>
    <t>BEST-PALISÁDA URIKO betonová přírodní 16X16X60 cm</t>
  </si>
  <si>
    <t>kus</t>
  </si>
  <si>
    <t>-330134082</t>
  </si>
  <si>
    <t>22</t>
  </si>
  <si>
    <t>BET.P10U01</t>
  </si>
  <si>
    <t>BEST-PALISÁDA URIKO betonová přírodní 16X16X100 cm</t>
  </si>
  <si>
    <t>-699150423</t>
  </si>
  <si>
    <t>23</t>
  </si>
  <si>
    <t>BET.P12U01</t>
  </si>
  <si>
    <t>BEST-PALISÁDA URIKO betonová přírodní 16X16X120 cm</t>
  </si>
  <si>
    <t>-621275578</t>
  </si>
  <si>
    <t>Komunikace pozemní</t>
  </si>
  <si>
    <t>24</t>
  </si>
  <si>
    <t>564851111</t>
  </si>
  <si>
    <t>Podklad ze štěrkodrtě ŠD tl 150 mm</t>
  </si>
  <si>
    <t>1821730644</t>
  </si>
  <si>
    <t xml:space="preserve">Podklad ze štěrkodrti ŠD  s rozprostřením a zhutněním, po zhutnění tl. 150 mm</t>
  </si>
  <si>
    <t>25</t>
  </si>
  <si>
    <t>566201111</t>
  </si>
  <si>
    <t>Úprava krytu z kameniva drceného pro nový kryt s doplněním kameniva drceného do 0,04 m3/m2</t>
  </si>
  <si>
    <t>-1992437420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</si>
  <si>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do 0,04 m3/m2</t>
  </si>
  <si>
    <t>26</t>
  </si>
  <si>
    <t>596211110</t>
  </si>
  <si>
    <t>Kladení zámkové dlažby komunikací pro pěší tl 60 mm skupiny A pl do 50 m2</t>
  </si>
  <si>
    <t>1662900702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</si>
  <si>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</si>
  <si>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"přeskládání původní "7,1</t>
  </si>
  <si>
    <t>27</t>
  </si>
  <si>
    <t>BET.K06C01</t>
  </si>
  <si>
    <t>dlažba BEST-KLASIKO 20 x 10 x 6 cm přírodní</t>
  </si>
  <si>
    <t>32</t>
  </si>
  <si>
    <t>-968836832</t>
  </si>
  <si>
    <t>23,2*1,05</t>
  </si>
  <si>
    <t>28</t>
  </si>
  <si>
    <t>BET.K06C02</t>
  </si>
  <si>
    <t>dlažba BEST-KLASIKO 20 x 10 x 6 cm barevná</t>
  </si>
  <si>
    <t>1443373143</t>
  </si>
  <si>
    <t>"kontrastní pás"2,1</t>
  </si>
  <si>
    <t>Ostatní konstrukce a práce, bourání</t>
  </si>
  <si>
    <t>29</t>
  </si>
  <si>
    <t>914111111</t>
  </si>
  <si>
    <t>Montáž svislé dopravní značky do velikosti 1 m2 objímkami na sloupek nebo konzolu</t>
  </si>
  <si>
    <t>-2088292606</t>
  </si>
  <si>
    <t xml:space="preserve">Montáž svislé dopravní značky základní  velikosti do 1 m2 objímkami na sloupky nebo konzoly</t>
  </si>
  <si>
    <t>30</t>
  </si>
  <si>
    <t>40445512</t>
  </si>
  <si>
    <t>značka dopravní svislá retroreflexní fólie tř 1 FeZn-Al rám 500x500mm</t>
  </si>
  <si>
    <t>-1926465017</t>
  </si>
  <si>
    <t>31</t>
  </si>
  <si>
    <t>40445538</t>
  </si>
  <si>
    <t>značka dopravní svislá retroreflexní fólie tř 1 FeZn-Al rám D 500mm</t>
  </si>
  <si>
    <t>-30435264</t>
  </si>
  <si>
    <t>40445253</t>
  </si>
  <si>
    <t>víčko plastové na sloupek D 60mm</t>
  </si>
  <si>
    <t>-233056114</t>
  </si>
  <si>
    <t>33</t>
  </si>
  <si>
    <t>40445225</t>
  </si>
  <si>
    <t>sloupek Zn pro dopravní značku D 60mm v 350mm</t>
  </si>
  <si>
    <t>52407500</t>
  </si>
  <si>
    <t>34</t>
  </si>
  <si>
    <t>40445240</t>
  </si>
  <si>
    <t>patka hliníková pro sloupek D 60 mm</t>
  </si>
  <si>
    <t>1172331902</t>
  </si>
  <si>
    <t>35</t>
  </si>
  <si>
    <t>915211111</t>
  </si>
  <si>
    <t>Vodorovné dopravní značení dělící čáry souvislé š 125 mm bílý plast</t>
  </si>
  <si>
    <t>158982663</t>
  </si>
  <si>
    <t xml:space="preserve">Vodorovné dopravní značení stříkaným plastem  dělící čára šířky 125 mm souvislá bílá základní</t>
  </si>
  <si>
    <t>"stání BUS 12,5cm"12+2,5*4</t>
  </si>
  <si>
    <t>36</t>
  </si>
  <si>
    <t>915351111</t>
  </si>
  <si>
    <t>Předformátované vodorovné dopravní značení číslice nebo písmeno délky do 1 m</t>
  </si>
  <si>
    <t>1084678789</t>
  </si>
  <si>
    <t xml:space="preserve">Vodorovné značení předformovaným termoplastem  písmena nebo číslice velikosti do 1 m</t>
  </si>
  <si>
    <t>37</t>
  </si>
  <si>
    <t>915611111</t>
  </si>
  <si>
    <t>Předznačení vodorovného liniového značení</t>
  </si>
  <si>
    <t>1405567617</t>
  </si>
  <si>
    <t xml:space="preserve">Předznačení pro vodorovné značení  stříkané barvou nebo prováděné z nátěrových hmot liniové dělicí čáry, vodicí proužky</t>
  </si>
  <si>
    <t>38</t>
  </si>
  <si>
    <t>916231213</t>
  </si>
  <si>
    <t>Osazení chodníkového obrubníku betonového stojatého s boční opěrou do lože z betonu prostého</t>
  </si>
  <si>
    <t>-214893675</t>
  </si>
  <si>
    <t>Osazení chodníkového obrubníku betonového se zřízením lože, s vyplněním a zatřením spár cementovou maltou stojatého s boční opěrou z betonu prostého, do lože z betonu prostého</t>
  </si>
  <si>
    <t>2+3+2</t>
  </si>
  <si>
    <t>39</t>
  </si>
  <si>
    <t>59217018</t>
  </si>
  <si>
    <t>obrubník betonový chodníkový 1000x80x200mm</t>
  </si>
  <si>
    <t>2076595860</t>
  </si>
  <si>
    <t>7*1,05</t>
  </si>
  <si>
    <t>40</t>
  </si>
  <si>
    <t>966007113</t>
  </si>
  <si>
    <t>Odstranění vodorovného značení frézováním barvy z plochy</t>
  </si>
  <si>
    <t>-2145800396</t>
  </si>
  <si>
    <t xml:space="preserve">Odstranění vodorovného dopravního značení frézováním  značeného barvou plošného</t>
  </si>
  <si>
    <t>12*3</t>
  </si>
  <si>
    <t>41</t>
  </si>
  <si>
    <t>979071021</t>
  </si>
  <si>
    <t>Očištění dlažebních kostek drobných s původním spárováním kamenivem těženým při překopech ing sítí</t>
  </si>
  <si>
    <t>265983325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</si>
  <si>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</si>
  <si>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997</t>
  </si>
  <si>
    <t>Přesun sutě</t>
  </si>
  <si>
    <t>42</t>
  </si>
  <si>
    <t>997002511</t>
  </si>
  <si>
    <t>Vodorovné přemístění suti a vybouraných hmot bez naložení ale se složením a urovnáním do 1 km</t>
  </si>
  <si>
    <t>-364785943</t>
  </si>
  <si>
    <t xml:space="preserve">Vodorovné přemístění suti a vybouraných hmot  bez naložení, se složením a hrubým urovnáním na vzdálenost do 1 km</t>
  </si>
  <si>
    <t>3,72</t>
  </si>
  <si>
    <t>43</t>
  </si>
  <si>
    <t>997002519</t>
  </si>
  <si>
    <t>Příplatek ZKD 1 km přemístění suti a vybouraných hmot</t>
  </si>
  <si>
    <t>889199467</t>
  </si>
  <si>
    <t xml:space="preserve">Vodorovné přemístění suti a vybouraných hmot  bez naložení, se složením a hrubým urovnáním Příplatek k ceně za každý další i započatý 1 km přes 1 km</t>
  </si>
  <si>
    <t>3,72*10 'Přepočtené koeficientem množství</t>
  </si>
  <si>
    <t>44</t>
  </si>
  <si>
    <t>997221815</t>
  </si>
  <si>
    <t>Poplatek za uložení na skládce (skládkovné) stavebního odpadu betonového kód odpadu 170 101</t>
  </si>
  <si>
    <t>937020193</t>
  </si>
  <si>
    <t>Poplatek za uložení stavebního odpadu na skládce (skládkovné) z prostého betonu zatříděného do Katalogu odpadů pod kódem 170 101</t>
  </si>
  <si>
    <t>998</t>
  </si>
  <si>
    <t>Přesun hmot</t>
  </si>
  <si>
    <t>45</t>
  </si>
  <si>
    <t>998223011</t>
  </si>
  <si>
    <t>Přesun hmot pro pozemní komunikace s krytem dlážděným</t>
  </si>
  <si>
    <t>579399130</t>
  </si>
  <si>
    <t xml:space="preserve">Přesun hmot pro pozemní komunikace s krytem dlážděným  dopravní vzdálenost do 200 m jakékoliv délky objektu</t>
  </si>
  <si>
    <t>PSV</t>
  </si>
  <si>
    <t>Práce a dodávky PSV</t>
  </si>
  <si>
    <t>767</t>
  </si>
  <si>
    <t>Konstrukce zámečnické</t>
  </si>
  <si>
    <t>46</t>
  </si>
  <si>
    <t>767995114</t>
  </si>
  <si>
    <t>Montáž atypických zámečnických konstrukcí hmotnosti do 50 kg</t>
  </si>
  <si>
    <t>518107468</t>
  </si>
  <si>
    <t xml:space="preserve">Montáž ostatních atypických zámečnických konstrukcí  hmotnosti přes 20 do 50 kg</t>
  </si>
  <si>
    <t>"zábradlí"50</t>
  </si>
  <si>
    <t>47</t>
  </si>
  <si>
    <t>7679951X1</t>
  </si>
  <si>
    <t>Žárové zinkování ocelové konstrukce</t>
  </si>
  <si>
    <t>1972613694</t>
  </si>
  <si>
    <t>48</t>
  </si>
  <si>
    <t>911121111</t>
  </si>
  <si>
    <t>Montáž zábradlí ocelového přichyceného vruty do betonového podkladu</t>
  </si>
  <si>
    <t>-609206915</t>
  </si>
  <si>
    <t xml:space="preserve">Montáž zábradlí ocelového  přichyceného vruty do betonového podkladu</t>
  </si>
  <si>
    <t>5,4</t>
  </si>
  <si>
    <t>49</t>
  </si>
  <si>
    <t>55283903</t>
  </si>
  <si>
    <t>trubka ocelová bezešvá hladká jakost 11 353 51x2,6mm</t>
  </si>
  <si>
    <t>-1966186035</t>
  </si>
  <si>
    <t>"zábradlí"(1,5*4*2+1,1*5)*1,05</t>
  </si>
  <si>
    <t>50</t>
  </si>
  <si>
    <t>998767101</t>
  </si>
  <si>
    <t>Přesun hmot tonážní pro zámečnické konstrukce v objektech v do 6 m</t>
  </si>
  <si>
    <t>368309985</t>
  </si>
  <si>
    <t xml:space="preserve">Přesun hmot pro zámečnické konstrukce  stanovený z hmotnosti přesunovaného materiálu vodorovná dopravní vzdálenost do 50 m v objektech výšky do 6 m</t>
  </si>
  <si>
    <t>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</si>
  <si>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</si>
  <si>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</si>
  <si>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</si>
  <si>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</si>
  <si>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</si>
  <si>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</si>
  <si>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</si>
  <si>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</si>
  <si>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</si>
  <si>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</si>
  <si>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</si>
  <si>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473939037</t>
  </si>
  <si>
    <t>012303000</t>
  </si>
  <si>
    <t>Geodetické práce po výstavbě</t>
  </si>
  <si>
    <t>651536810</t>
  </si>
  <si>
    <t>013294000</t>
  </si>
  <si>
    <t>Ostatní dokumentace</t>
  </si>
  <si>
    <t>-1936514035</t>
  </si>
  <si>
    <t>Ostatní dokumentace - DIO</t>
  </si>
  <si>
    <t>VRN3</t>
  </si>
  <si>
    <t>Zařízení staveniště</t>
  </si>
  <si>
    <t>030001000</t>
  </si>
  <si>
    <t>471659051</t>
  </si>
  <si>
    <t>034303000</t>
  </si>
  <si>
    <t>Dopravní značení na staveništi</t>
  </si>
  <si>
    <t>2028352901</t>
  </si>
  <si>
    <t>VRN7</t>
  </si>
  <si>
    <t>Provozní vlivy</t>
  </si>
  <si>
    <t>072002000</t>
  </si>
  <si>
    <t>Silniční provoz</t>
  </si>
  <si>
    <t>-161888627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</si>
</sst>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18054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Úprava AZ Litvínov, Jiráskova směr Litvínov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25. 4. 2019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ROUND(SUM(AG55:AG56),2)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ROUND(SUM(AS55:AS56),2)</f>
        <v>0</v>
      </c>
      <c r="AT54" s="99">
        <f>ROUND(SUM(AV54:AW54),2)</f>
        <v>0</v>
      </c>
      <c r="AU54" s="100">
        <f>ROUND(SUM(AU55:AU56),5)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ROUND(SUM(AZ55:AZ56),2)</f>
        <v>0</v>
      </c>
      <c r="BA54" s="99">
        <f>ROUND(SUM(BA55:BA56),2)</f>
        <v>0</v>
      </c>
      <c r="BB54" s="99">
        <f>ROUND(SUM(BB55:BB56),2)</f>
        <v>0</v>
      </c>
      <c r="BC54" s="99">
        <f>ROUND(SUM(BC55:BC56),2)</f>
        <v>0</v>
      </c>
      <c r="BD54" s="101">
        <f>ROUND(SUM(BD55:BD56),2)</f>
        <v>0</v>
      </c>
      <c r="BS54" s="102" t="s">
        <v>66</v>
      </c>
      <c r="BT54" s="102" t="s">
        <v>67</v>
      </c>
      <c r="BU54" s="103" t="s">
        <v>68</v>
      </c>
      <c r="BV54" s="102" t="s">
        <v>69</v>
      </c>
      <c r="BW54" s="102" t="s">
        <v>5</v>
      </c>
      <c r="BX54" s="102" t="s">
        <v>70</v>
      </c>
      <c r="CL54" s="102" t="s">
        <v>1</v>
      </c>
    </row>
    <row r="55" s="5" customFormat="1" ht="16.5" customHeight="1">
      <c r="A55" s="104" t="s">
        <v>71</v>
      </c>
      <c r="B55" s="105"/>
      <c r="C55" s="106"/>
      <c r="D55" s="107" t="s">
        <v>72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'1 - Stavební část OPK'!J30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'1 - Stavební část OPK'!P89</f>
        <v>0</v>
      </c>
      <c r="AV55" s="113">
        <f>'1 - Stavební část OPK'!J33</f>
        <v>0</v>
      </c>
      <c r="AW55" s="113">
        <f>'1 - Stavební část OPK'!J34</f>
        <v>0</v>
      </c>
      <c r="AX55" s="113">
        <f>'1 - Stavební část OPK'!J35</f>
        <v>0</v>
      </c>
      <c r="AY55" s="113">
        <f>'1 - Stavební část OPK'!J36</f>
        <v>0</v>
      </c>
      <c r="AZ55" s="113">
        <f>'1 - Stavební část OPK'!F33</f>
        <v>0</v>
      </c>
      <c r="BA55" s="113">
        <f>'1 - Stavební část OPK'!F34</f>
        <v>0</v>
      </c>
      <c r="BB55" s="113">
        <f>'1 - Stavební část OPK'!F35</f>
        <v>0</v>
      </c>
      <c r="BC55" s="113">
        <f>'1 - Stavební část OPK'!F36</f>
        <v>0</v>
      </c>
      <c r="BD55" s="115">
        <f>'1 - Stavební část OPK'!F37</f>
        <v>0</v>
      </c>
      <c r="BT55" s="116" t="s">
        <v>72</v>
      </c>
      <c r="BV55" s="116" t="s">
        <v>69</v>
      </c>
      <c r="BW55" s="116" t="s">
        <v>75</v>
      </c>
      <c r="BX55" s="116" t="s">
        <v>5</v>
      </c>
      <c r="CL55" s="116" t="s">
        <v>1</v>
      </c>
      <c r="CM55" s="116" t="s">
        <v>76</v>
      </c>
    </row>
    <row r="56" s="5" customFormat="1" ht="16.5" customHeight="1">
      <c r="A56" s="104" t="s">
        <v>71</v>
      </c>
      <c r="B56" s="105"/>
      <c r="C56" s="106"/>
      <c r="D56" s="107" t="s">
        <v>76</v>
      </c>
      <c r="E56" s="107"/>
      <c r="F56" s="107"/>
      <c r="G56" s="107"/>
      <c r="H56" s="107"/>
      <c r="I56" s="108"/>
      <c r="J56" s="107" t="s">
        <v>77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'2 - VRN'!J30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7">
        <v>0</v>
      </c>
      <c r="AT56" s="118">
        <f>ROUND(SUM(AV56:AW56),2)</f>
        <v>0</v>
      </c>
      <c r="AU56" s="119">
        <f>'2 - VRN'!P83</f>
        <v>0</v>
      </c>
      <c r="AV56" s="118">
        <f>'2 - VRN'!J33</f>
        <v>0</v>
      </c>
      <c r="AW56" s="118">
        <f>'2 - VRN'!J34</f>
        <v>0</v>
      </c>
      <c r="AX56" s="118">
        <f>'2 - VRN'!J35</f>
        <v>0</v>
      </c>
      <c r="AY56" s="118">
        <f>'2 - VRN'!J36</f>
        <v>0</v>
      </c>
      <c r="AZ56" s="118">
        <f>'2 - VRN'!F33</f>
        <v>0</v>
      </c>
      <c r="BA56" s="118">
        <f>'2 - VRN'!F34</f>
        <v>0</v>
      </c>
      <c r="BB56" s="118">
        <f>'2 - VRN'!F35</f>
        <v>0</v>
      </c>
      <c r="BC56" s="118">
        <f>'2 - VRN'!F36</f>
        <v>0</v>
      </c>
      <c r="BD56" s="120">
        <f>'2 - VRN'!F37</f>
        <v>0</v>
      </c>
      <c r="BT56" s="116" t="s">
        <v>72</v>
      </c>
      <c r="BV56" s="116" t="s">
        <v>69</v>
      </c>
      <c r="BW56" s="116" t="s">
        <v>78</v>
      </c>
      <c r="BX56" s="116" t="s">
        <v>5</v>
      </c>
      <c r="CL56" s="116" t="s">
        <v>1</v>
      </c>
      <c r="CM56" s="116" t="s">
        <v>76</v>
      </c>
    </row>
    <row r="57" s="1" customFormat="1" ht="30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40"/>
    </row>
    <row r="58" s="1" customFormat="1" ht="6.96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40"/>
    </row>
  </sheetData>
  <sheetProtection sheet="1" formatColumns="0" formatRows="0" objects="1" scenarios="1" spinCount="100000" saltValue="OjsZkrWfwHIfn9gbuZxFozWEPv0FtKz7RLG/sce8TZEWdHOSFnCMKS9rRlS6/uh7oIOD0KosmdLW7XtHnh/pKg==" hashValue="dLB55IicPz5gma2y6/2w8ctH4F9y8PAZrQhiQTojSYL1JGLdtnWd36xGdFdf87Lr7966kAVm1x6dXFVKLGO/oA==" algorithmName="SHA-512" password="DACB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Stavební část OPK'!C2" display="/"/>
    <hyperlink ref="A56" location="'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75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76</v>
      </c>
    </row>
    <row r="4" ht="24.96" customHeight="1">
      <c r="B4" s="17"/>
      <c r="D4" s="125" t="s">
        <v>79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Úprava AZ Litvínov, Jiráskova směr Litvínov</v>
      </c>
      <c r="F7" s="126"/>
      <c r="G7" s="126"/>
      <c r="H7" s="126"/>
      <c r="L7" s="17"/>
    </row>
    <row r="8" s="1" customFormat="1" ht="12" customHeight="1">
      <c r="B8" s="40"/>
      <c r="D8" s="126" t="s">
        <v>80</v>
      </c>
      <c r="I8" s="128"/>
      <c r="L8" s="40"/>
    </row>
    <row r="9" s="1" customFormat="1" ht="36.96" customHeight="1">
      <c r="B9" s="40"/>
      <c r="E9" s="129" t="s">
        <v>81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25. 4. 2019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33</v>
      </c>
      <c r="I30" s="128"/>
      <c r="J30" s="137">
        <f>ROUND(J89,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35</v>
      </c>
      <c r="I32" s="139" t="s">
        <v>34</v>
      </c>
      <c r="J32" s="138" t="s">
        <v>36</v>
      </c>
      <c r="L32" s="40"/>
    </row>
    <row r="33" s="1" customFormat="1" ht="14.4" customHeight="1">
      <c r="B33" s="40"/>
      <c r="D33" s="126" t="s">
        <v>37</v>
      </c>
      <c r="E33" s="126" t="s">
        <v>38</v>
      </c>
      <c r="F33" s="140">
        <f>ROUND((SUM(BE89:BE240)),  2)</f>
        <v>0</v>
      </c>
      <c r="I33" s="141">
        <v>0.20999999999999999</v>
      </c>
      <c r="J33" s="140">
        <f>ROUND(((SUM(BE89:BE240))*I33),  2)</f>
        <v>0</v>
      </c>
      <c r="L33" s="40"/>
    </row>
    <row r="34" s="1" customFormat="1" ht="14.4" customHeight="1">
      <c r="B34" s="40"/>
      <c r="E34" s="126" t="s">
        <v>39</v>
      </c>
      <c r="F34" s="140">
        <f>ROUND((SUM(BF89:BF240)),  2)</f>
        <v>0</v>
      </c>
      <c r="I34" s="141">
        <v>0.14999999999999999</v>
      </c>
      <c r="J34" s="140">
        <f>ROUND(((SUM(BF89:BF240))*I34),  2)</f>
        <v>0</v>
      </c>
      <c r="L34" s="40"/>
    </row>
    <row r="35" hidden="1" s="1" customFormat="1" ht="14.4" customHeight="1">
      <c r="B35" s="40"/>
      <c r="E35" s="126" t="s">
        <v>40</v>
      </c>
      <c r="F35" s="140">
        <f>ROUND((SUM(BG89:BG240)),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41</v>
      </c>
      <c r="F36" s="140">
        <f>ROUND((SUM(BH89:BH240)),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42</v>
      </c>
      <c r="F37" s="140">
        <f>ROUND((SUM(BI89:BI240)),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43</v>
      </c>
      <c r="E39" s="144"/>
      <c r="F39" s="144"/>
      <c r="G39" s="145" t="s">
        <v>44</v>
      </c>
      <c r="H39" s="146" t="s">
        <v>45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82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Úprava AZ Litvínov, Jiráskova směr Litvínov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80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1 - Stavební část OPK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 </v>
      </c>
      <c r="G52" s="36"/>
      <c r="H52" s="36"/>
      <c r="I52" s="130" t="s">
        <v>22</v>
      </c>
      <c r="J52" s="64" t="str">
        <f>IF(J12="","",J12)</f>
        <v>25. 4. 2019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29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27</v>
      </c>
      <c r="D55" s="36"/>
      <c r="E55" s="36"/>
      <c r="F55" s="24" t="str">
        <f>IF(E18="","",E18)</f>
        <v>Vyplň údaj</v>
      </c>
      <c r="G55" s="36"/>
      <c r="H55" s="36"/>
      <c r="I55" s="130" t="s">
        <v>31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83</v>
      </c>
      <c r="D57" s="158"/>
      <c r="E57" s="158"/>
      <c r="F57" s="158"/>
      <c r="G57" s="158"/>
      <c r="H57" s="158"/>
      <c r="I57" s="159"/>
      <c r="J57" s="160" t="s">
        <v>84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85</v>
      </c>
      <c r="D59" s="36"/>
      <c r="E59" s="36"/>
      <c r="F59" s="36"/>
      <c r="G59" s="36"/>
      <c r="H59" s="36"/>
      <c r="I59" s="128"/>
      <c r="J59" s="95">
        <f>J89</f>
        <v>0</v>
      </c>
      <c r="K59" s="36"/>
      <c r="L59" s="40"/>
      <c r="AU59" s="14" t="s">
        <v>86</v>
      </c>
    </row>
    <row r="60" s="7" customFormat="1" ht="24.96" customHeight="1">
      <c r="B60" s="162"/>
      <c r="C60" s="163"/>
      <c r="D60" s="164" t="s">
        <v>87</v>
      </c>
      <c r="E60" s="165"/>
      <c r="F60" s="165"/>
      <c r="G60" s="165"/>
      <c r="H60" s="165"/>
      <c r="I60" s="166"/>
      <c r="J60" s="167">
        <f>J90</f>
        <v>0</v>
      </c>
      <c r="K60" s="163"/>
      <c r="L60" s="168"/>
    </row>
    <row r="61" s="8" customFormat="1" ht="19.92" customHeight="1">
      <c r="B61" s="169"/>
      <c r="C61" s="170"/>
      <c r="D61" s="171" t="s">
        <v>88</v>
      </c>
      <c r="E61" s="172"/>
      <c r="F61" s="172"/>
      <c r="G61" s="172"/>
      <c r="H61" s="172"/>
      <c r="I61" s="173"/>
      <c r="J61" s="174">
        <f>J91</f>
        <v>0</v>
      </c>
      <c r="K61" s="170"/>
      <c r="L61" s="175"/>
    </row>
    <row r="62" s="8" customFormat="1" ht="19.92" customHeight="1">
      <c r="B62" s="169"/>
      <c r="C62" s="170"/>
      <c r="D62" s="171" t="s">
        <v>89</v>
      </c>
      <c r="E62" s="172"/>
      <c r="F62" s="172"/>
      <c r="G62" s="172"/>
      <c r="H62" s="172"/>
      <c r="I62" s="173"/>
      <c r="J62" s="174">
        <f>J144</f>
        <v>0</v>
      </c>
      <c r="K62" s="170"/>
      <c r="L62" s="175"/>
    </row>
    <row r="63" s="8" customFormat="1" ht="19.92" customHeight="1">
      <c r="B63" s="169"/>
      <c r="C63" s="170"/>
      <c r="D63" s="171" t="s">
        <v>90</v>
      </c>
      <c r="E63" s="172"/>
      <c r="F63" s="172"/>
      <c r="G63" s="172"/>
      <c r="H63" s="172"/>
      <c r="I63" s="173"/>
      <c r="J63" s="174">
        <f>J150</f>
        <v>0</v>
      </c>
      <c r="K63" s="170"/>
      <c r="L63" s="175"/>
    </row>
    <row r="64" s="8" customFormat="1" ht="19.92" customHeight="1">
      <c r="B64" s="169"/>
      <c r="C64" s="170"/>
      <c r="D64" s="171" t="s">
        <v>91</v>
      </c>
      <c r="E64" s="172"/>
      <c r="F64" s="172"/>
      <c r="G64" s="172"/>
      <c r="H64" s="172"/>
      <c r="I64" s="173"/>
      <c r="J64" s="174">
        <f>J164</f>
        <v>0</v>
      </c>
      <c r="K64" s="170"/>
      <c r="L64" s="175"/>
    </row>
    <row r="65" s="8" customFormat="1" ht="19.92" customHeight="1">
      <c r="B65" s="169"/>
      <c r="C65" s="170"/>
      <c r="D65" s="171" t="s">
        <v>92</v>
      </c>
      <c r="E65" s="172"/>
      <c r="F65" s="172"/>
      <c r="G65" s="172"/>
      <c r="H65" s="172"/>
      <c r="I65" s="173"/>
      <c r="J65" s="174">
        <f>J181</f>
        <v>0</v>
      </c>
      <c r="K65" s="170"/>
      <c r="L65" s="175"/>
    </row>
    <row r="66" s="8" customFormat="1" ht="19.92" customHeight="1">
      <c r="B66" s="169"/>
      <c r="C66" s="170"/>
      <c r="D66" s="171" t="s">
        <v>93</v>
      </c>
      <c r="E66" s="172"/>
      <c r="F66" s="172"/>
      <c r="G66" s="172"/>
      <c r="H66" s="172"/>
      <c r="I66" s="173"/>
      <c r="J66" s="174">
        <f>J213</f>
        <v>0</v>
      </c>
      <c r="K66" s="170"/>
      <c r="L66" s="175"/>
    </row>
    <row r="67" s="8" customFormat="1" ht="19.92" customHeight="1">
      <c r="B67" s="169"/>
      <c r="C67" s="170"/>
      <c r="D67" s="171" t="s">
        <v>94</v>
      </c>
      <c r="E67" s="172"/>
      <c r="F67" s="172"/>
      <c r="G67" s="172"/>
      <c r="H67" s="172"/>
      <c r="I67" s="173"/>
      <c r="J67" s="174">
        <f>J223</f>
        <v>0</v>
      </c>
      <c r="K67" s="170"/>
      <c r="L67" s="175"/>
    </row>
    <row r="68" s="7" customFormat="1" ht="24.96" customHeight="1">
      <c r="B68" s="162"/>
      <c r="C68" s="163"/>
      <c r="D68" s="164" t="s">
        <v>95</v>
      </c>
      <c r="E68" s="165"/>
      <c r="F68" s="165"/>
      <c r="G68" s="165"/>
      <c r="H68" s="165"/>
      <c r="I68" s="166"/>
      <c r="J68" s="167">
        <f>J226</f>
        <v>0</v>
      </c>
      <c r="K68" s="163"/>
      <c r="L68" s="168"/>
    </row>
    <row r="69" s="8" customFormat="1" ht="19.92" customHeight="1">
      <c r="B69" s="169"/>
      <c r="C69" s="170"/>
      <c r="D69" s="171" t="s">
        <v>96</v>
      </c>
      <c r="E69" s="172"/>
      <c r="F69" s="172"/>
      <c r="G69" s="172"/>
      <c r="H69" s="172"/>
      <c r="I69" s="173"/>
      <c r="J69" s="174">
        <f>J227</f>
        <v>0</v>
      </c>
      <c r="K69" s="170"/>
      <c r="L69" s="175"/>
    </row>
    <row r="70" s="1" customFormat="1" ht="21.84" customHeight="1">
      <c r="B70" s="35"/>
      <c r="C70" s="36"/>
      <c r="D70" s="36"/>
      <c r="E70" s="36"/>
      <c r="F70" s="36"/>
      <c r="G70" s="36"/>
      <c r="H70" s="36"/>
      <c r="I70" s="128"/>
      <c r="J70" s="36"/>
      <c r="K70" s="36"/>
      <c r="L70" s="40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152"/>
      <c r="J71" s="55"/>
      <c r="K71" s="55"/>
      <c r="L71" s="40"/>
    </row>
    <row r="75" s="1" customFormat="1" ht="6.96" customHeight="1">
      <c r="B75" s="56"/>
      <c r="C75" s="57"/>
      <c r="D75" s="57"/>
      <c r="E75" s="57"/>
      <c r="F75" s="57"/>
      <c r="G75" s="57"/>
      <c r="H75" s="57"/>
      <c r="I75" s="155"/>
      <c r="J75" s="57"/>
      <c r="K75" s="57"/>
      <c r="L75" s="40"/>
    </row>
    <row r="76" s="1" customFormat="1" ht="24.96" customHeight="1">
      <c r="B76" s="35"/>
      <c r="C76" s="20" t="s">
        <v>97</v>
      </c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8"/>
      <c r="J77" s="36"/>
      <c r="K77" s="36"/>
      <c r="L77" s="40"/>
    </row>
    <row r="78" s="1" customFormat="1" ht="12" customHeight="1">
      <c r="B78" s="35"/>
      <c r="C78" s="29" t="s">
        <v>16</v>
      </c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16.5" customHeight="1">
      <c r="B79" s="35"/>
      <c r="C79" s="36"/>
      <c r="D79" s="36"/>
      <c r="E79" s="156" t="str">
        <f>E7</f>
        <v>Úprava AZ Litvínov, Jiráskova směr Litvínov</v>
      </c>
      <c r="F79" s="29"/>
      <c r="G79" s="29"/>
      <c r="H79" s="29"/>
      <c r="I79" s="128"/>
      <c r="J79" s="36"/>
      <c r="K79" s="36"/>
      <c r="L79" s="40"/>
    </row>
    <row r="80" s="1" customFormat="1" ht="12" customHeight="1">
      <c r="B80" s="35"/>
      <c r="C80" s="29" t="s">
        <v>80</v>
      </c>
      <c r="D80" s="36"/>
      <c r="E80" s="36"/>
      <c r="F80" s="36"/>
      <c r="G80" s="36"/>
      <c r="H80" s="36"/>
      <c r="I80" s="128"/>
      <c r="J80" s="36"/>
      <c r="K80" s="36"/>
      <c r="L80" s="40"/>
    </row>
    <row r="81" s="1" customFormat="1" ht="16.5" customHeight="1">
      <c r="B81" s="35"/>
      <c r="C81" s="36"/>
      <c r="D81" s="36"/>
      <c r="E81" s="61" t="str">
        <f>E9</f>
        <v>1 - Stavební část OPK</v>
      </c>
      <c r="F81" s="36"/>
      <c r="G81" s="36"/>
      <c r="H81" s="36"/>
      <c r="I81" s="128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8"/>
      <c r="J82" s="36"/>
      <c r="K82" s="36"/>
      <c r="L82" s="40"/>
    </row>
    <row r="83" s="1" customFormat="1" ht="12" customHeight="1">
      <c r="B83" s="35"/>
      <c r="C83" s="29" t="s">
        <v>20</v>
      </c>
      <c r="D83" s="36"/>
      <c r="E83" s="36"/>
      <c r="F83" s="24" t="str">
        <f>F12</f>
        <v xml:space="preserve"> </v>
      </c>
      <c r="G83" s="36"/>
      <c r="H83" s="36"/>
      <c r="I83" s="130" t="s">
        <v>22</v>
      </c>
      <c r="J83" s="64" t="str">
        <f>IF(J12="","",J12)</f>
        <v>25. 4. 2019</v>
      </c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8"/>
      <c r="J84" s="36"/>
      <c r="K84" s="36"/>
      <c r="L84" s="40"/>
    </row>
    <row r="85" s="1" customFormat="1" ht="13.65" customHeight="1">
      <c r="B85" s="35"/>
      <c r="C85" s="29" t="s">
        <v>24</v>
      </c>
      <c r="D85" s="36"/>
      <c r="E85" s="36"/>
      <c r="F85" s="24" t="str">
        <f>E15</f>
        <v xml:space="preserve"> </v>
      </c>
      <c r="G85" s="36"/>
      <c r="H85" s="36"/>
      <c r="I85" s="130" t="s">
        <v>29</v>
      </c>
      <c r="J85" s="33" t="str">
        <f>E21</f>
        <v xml:space="preserve"> </v>
      </c>
      <c r="K85" s="36"/>
      <c r="L85" s="40"/>
    </row>
    <row r="86" s="1" customFormat="1" ht="13.65" customHeight="1">
      <c r="B86" s="35"/>
      <c r="C86" s="29" t="s">
        <v>27</v>
      </c>
      <c r="D86" s="36"/>
      <c r="E86" s="36"/>
      <c r="F86" s="24" t="str">
        <f>IF(E18="","",E18)</f>
        <v>Vyplň údaj</v>
      </c>
      <c r="G86" s="36"/>
      <c r="H86" s="36"/>
      <c r="I86" s="130" t="s">
        <v>31</v>
      </c>
      <c r="J86" s="33" t="str">
        <f>E24</f>
        <v xml:space="preserve"> </v>
      </c>
      <c r="K86" s="36"/>
      <c r="L86" s="40"/>
    </row>
    <row r="87" s="1" customFormat="1" ht="10.32" customHeight="1">
      <c r="B87" s="35"/>
      <c r="C87" s="36"/>
      <c r="D87" s="36"/>
      <c r="E87" s="36"/>
      <c r="F87" s="36"/>
      <c r="G87" s="36"/>
      <c r="H87" s="36"/>
      <c r="I87" s="128"/>
      <c r="J87" s="36"/>
      <c r="K87" s="36"/>
      <c r="L87" s="40"/>
    </row>
    <row r="88" s="9" customFormat="1" ht="29.28" customHeight="1">
      <c r="B88" s="176"/>
      <c r="C88" s="177" t="s">
        <v>98</v>
      </c>
      <c r="D88" s="178" t="s">
        <v>52</v>
      </c>
      <c r="E88" s="178" t="s">
        <v>48</v>
      </c>
      <c r="F88" s="178" t="s">
        <v>49</v>
      </c>
      <c r="G88" s="178" t="s">
        <v>99</v>
      </c>
      <c r="H88" s="178" t="s">
        <v>100</v>
      </c>
      <c r="I88" s="179" t="s">
        <v>101</v>
      </c>
      <c r="J88" s="178" t="s">
        <v>84</v>
      </c>
      <c r="K88" s="180" t="s">
        <v>102</v>
      </c>
      <c r="L88" s="181"/>
      <c r="M88" s="85" t="s">
        <v>1</v>
      </c>
      <c r="N88" s="86" t="s">
        <v>37</v>
      </c>
      <c r="O88" s="86" t="s">
        <v>103</v>
      </c>
      <c r="P88" s="86" t="s">
        <v>104</v>
      </c>
      <c r="Q88" s="86" t="s">
        <v>105</v>
      </c>
      <c r="R88" s="86" t="s">
        <v>106</v>
      </c>
      <c r="S88" s="86" t="s">
        <v>107</v>
      </c>
      <c r="T88" s="87" t="s">
        <v>108</v>
      </c>
    </row>
    <row r="89" s="1" customFormat="1" ht="22.8" customHeight="1">
      <c r="B89" s="35"/>
      <c r="C89" s="92" t="s">
        <v>109</v>
      </c>
      <c r="D89" s="36"/>
      <c r="E89" s="36"/>
      <c r="F89" s="36"/>
      <c r="G89" s="36"/>
      <c r="H89" s="36"/>
      <c r="I89" s="128"/>
      <c r="J89" s="182">
        <f>BK89</f>
        <v>0</v>
      </c>
      <c r="K89" s="36"/>
      <c r="L89" s="40"/>
      <c r="M89" s="88"/>
      <c r="N89" s="89"/>
      <c r="O89" s="89"/>
      <c r="P89" s="183">
        <f>P90+P226</f>
        <v>0</v>
      </c>
      <c r="Q89" s="89"/>
      <c r="R89" s="183">
        <f>R90+R226</f>
        <v>28.87537099</v>
      </c>
      <c r="S89" s="89"/>
      <c r="T89" s="184">
        <f>T90+T226</f>
        <v>3.7195</v>
      </c>
      <c r="AT89" s="14" t="s">
        <v>66</v>
      </c>
      <c r="AU89" s="14" t="s">
        <v>86</v>
      </c>
      <c r="BK89" s="185">
        <f>BK90+BK226</f>
        <v>0</v>
      </c>
    </row>
    <row r="90" s="10" customFormat="1" ht="25.92" customHeight="1">
      <c r="B90" s="186"/>
      <c r="C90" s="187"/>
      <c r="D90" s="188" t="s">
        <v>66</v>
      </c>
      <c r="E90" s="189" t="s">
        <v>110</v>
      </c>
      <c r="F90" s="189" t="s">
        <v>111</v>
      </c>
      <c r="G90" s="187"/>
      <c r="H90" s="187"/>
      <c r="I90" s="190"/>
      <c r="J90" s="191">
        <f>BK90</f>
        <v>0</v>
      </c>
      <c r="K90" s="187"/>
      <c r="L90" s="192"/>
      <c r="M90" s="193"/>
      <c r="N90" s="194"/>
      <c r="O90" s="194"/>
      <c r="P90" s="195">
        <f>P91+P144+P150+P164+P181+P213+P223</f>
        <v>0</v>
      </c>
      <c r="Q90" s="194"/>
      <c r="R90" s="195">
        <f>R91+R144+R150+R164+R181+R213+R223</f>
        <v>28.818171240000002</v>
      </c>
      <c r="S90" s="194"/>
      <c r="T90" s="196">
        <f>T91+T144+T150+T164+T181+T213+T223</f>
        <v>3.7195</v>
      </c>
      <c r="AR90" s="197" t="s">
        <v>72</v>
      </c>
      <c r="AT90" s="198" t="s">
        <v>66</v>
      </c>
      <c r="AU90" s="198" t="s">
        <v>67</v>
      </c>
      <c r="AY90" s="197" t="s">
        <v>112</v>
      </c>
      <c r="BK90" s="199">
        <f>BK91+BK144+BK150+BK164+BK181+BK213+BK223</f>
        <v>0</v>
      </c>
    </row>
    <row r="91" s="10" customFormat="1" ht="22.8" customHeight="1">
      <c r="B91" s="186"/>
      <c r="C91" s="187"/>
      <c r="D91" s="188" t="s">
        <v>66</v>
      </c>
      <c r="E91" s="200" t="s">
        <v>72</v>
      </c>
      <c r="F91" s="200" t="s">
        <v>113</v>
      </c>
      <c r="G91" s="187"/>
      <c r="H91" s="187"/>
      <c r="I91" s="190"/>
      <c r="J91" s="201">
        <f>BK91</f>
        <v>0</v>
      </c>
      <c r="K91" s="187"/>
      <c r="L91" s="192"/>
      <c r="M91" s="193"/>
      <c r="N91" s="194"/>
      <c r="O91" s="194"/>
      <c r="P91" s="195">
        <f>SUM(P92:P143)</f>
        <v>0</v>
      </c>
      <c r="Q91" s="194"/>
      <c r="R91" s="195">
        <f>SUM(R92:R143)</f>
        <v>18.144156000000002</v>
      </c>
      <c r="S91" s="194"/>
      <c r="T91" s="196">
        <f>SUM(T92:T143)</f>
        <v>3.7195</v>
      </c>
      <c r="AR91" s="197" t="s">
        <v>72</v>
      </c>
      <c r="AT91" s="198" t="s">
        <v>66</v>
      </c>
      <c r="AU91" s="198" t="s">
        <v>72</v>
      </c>
      <c r="AY91" s="197" t="s">
        <v>112</v>
      </c>
      <c r="BK91" s="199">
        <f>SUM(BK92:BK143)</f>
        <v>0</v>
      </c>
    </row>
    <row r="92" s="1" customFormat="1" ht="16.5" customHeight="1">
      <c r="B92" s="35"/>
      <c r="C92" s="202" t="s">
        <v>72</v>
      </c>
      <c r="D92" s="202" t="s">
        <v>114</v>
      </c>
      <c r="E92" s="203" t="s">
        <v>115</v>
      </c>
      <c r="F92" s="204" t="s">
        <v>116</v>
      </c>
      <c r="G92" s="205" t="s">
        <v>117</v>
      </c>
      <c r="H92" s="206">
        <v>13.300000000000001</v>
      </c>
      <c r="I92" s="207"/>
      <c r="J92" s="208">
        <f>ROUND(I92*H92,2)</f>
        <v>0</v>
      </c>
      <c r="K92" s="204" t="s">
        <v>118</v>
      </c>
      <c r="L92" s="40"/>
      <c r="M92" s="209" t="s">
        <v>1</v>
      </c>
      <c r="N92" s="210" t="s">
        <v>38</v>
      </c>
      <c r="O92" s="76"/>
      <c r="P92" s="211">
        <f>O92*H92</f>
        <v>0</v>
      </c>
      <c r="Q92" s="211">
        <v>0</v>
      </c>
      <c r="R92" s="211">
        <f>Q92*H92</f>
        <v>0</v>
      </c>
      <c r="S92" s="211">
        <v>0.255</v>
      </c>
      <c r="T92" s="212">
        <f>S92*H92</f>
        <v>3.3915000000000002</v>
      </c>
      <c r="AR92" s="14" t="s">
        <v>119</v>
      </c>
      <c r="AT92" s="14" t="s">
        <v>114</v>
      </c>
      <c r="AU92" s="14" t="s">
        <v>76</v>
      </c>
      <c r="AY92" s="14" t="s">
        <v>112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4" t="s">
        <v>72</v>
      </c>
      <c r="BK92" s="213">
        <f>ROUND(I92*H92,2)</f>
        <v>0</v>
      </c>
      <c r="BL92" s="14" t="s">
        <v>119</v>
      </c>
      <c r="BM92" s="14" t="s">
        <v>120</v>
      </c>
    </row>
    <row r="93" s="1" customFormat="1">
      <c r="B93" s="35"/>
      <c r="C93" s="36"/>
      <c r="D93" s="214" t="s">
        <v>121</v>
      </c>
      <c r="E93" s="36"/>
      <c r="F93" s="215" t="s">
        <v>122</v>
      </c>
      <c r="G93" s="36"/>
      <c r="H93" s="36"/>
      <c r="I93" s="128"/>
      <c r="J93" s="36"/>
      <c r="K93" s="36"/>
      <c r="L93" s="40"/>
      <c r="M93" s="216"/>
      <c r="N93" s="76"/>
      <c r="O93" s="76"/>
      <c r="P93" s="76"/>
      <c r="Q93" s="76"/>
      <c r="R93" s="76"/>
      <c r="S93" s="76"/>
      <c r="T93" s="77"/>
      <c r="AT93" s="14" t="s">
        <v>121</v>
      </c>
      <c r="AU93" s="14" t="s">
        <v>76</v>
      </c>
    </row>
    <row r="94" s="11" customFormat="1">
      <c r="B94" s="217"/>
      <c r="C94" s="218"/>
      <c r="D94" s="214" t="s">
        <v>123</v>
      </c>
      <c r="E94" s="219" t="s">
        <v>1</v>
      </c>
      <c r="F94" s="220" t="s">
        <v>124</v>
      </c>
      <c r="G94" s="218"/>
      <c r="H94" s="221">
        <v>13.300000000000001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123</v>
      </c>
      <c r="AU94" s="227" t="s">
        <v>76</v>
      </c>
      <c r="AV94" s="11" t="s">
        <v>76</v>
      </c>
      <c r="AW94" s="11" t="s">
        <v>30</v>
      </c>
      <c r="AX94" s="11" t="s">
        <v>72</v>
      </c>
      <c r="AY94" s="227" t="s">
        <v>112</v>
      </c>
    </row>
    <row r="95" s="1" customFormat="1" ht="16.5" customHeight="1">
      <c r="B95" s="35"/>
      <c r="C95" s="202" t="s">
        <v>76</v>
      </c>
      <c r="D95" s="202" t="s">
        <v>114</v>
      </c>
      <c r="E95" s="203" t="s">
        <v>125</v>
      </c>
      <c r="F95" s="204" t="s">
        <v>126</v>
      </c>
      <c r="G95" s="205" t="s">
        <v>127</v>
      </c>
      <c r="H95" s="206">
        <v>8.1999999999999993</v>
      </c>
      <c r="I95" s="207"/>
      <c r="J95" s="208">
        <f>ROUND(I95*H95,2)</f>
        <v>0</v>
      </c>
      <c r="K95" s="204" t="s">
        <v>118</v>
      </c>
      <c r="L95" s="40"/>
      <c r="M95" s="209" t="s">
        <v>1</v>
      </c>
      <c r="N95" s="210" t="s">
        <v>38</v>
      </c>
      <c r="O95" s="76"/>
      <c r="P95" s="211">
        <f>O95*H95</f>
        <v>0</v>
      </c>
      <c r="Q95" s="211">
        <v>0</v>
      </c>
      <c r="R95" s="211">
        <f>Q95*H95</f>
        <v>0</v>
      </c>
      <c r="S95" s="211">
        <v>0.040000000000000001</v>
      </c>
      <c r="T95" s="212">
        <f>S95*H95</f>
        <v>0.32799999999999996</v>
      </c>
      <c r="AR95" s="14" t="s">
        <v>119</v>
      </c>
      <c r="AT95" s="14" t="s">
        <v>114</v>
      </c>
      <c r="AU95" s="14" t="s">
        <v>76</v>
      </c>
      <c r="AY95" s="14" t="s">
        <v>112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72</v>
      </c>
      <c r="BK95" s="213">
        <f>ROUND(I95*H95,2)</f>
        <v>0</v>
      </c>
      <c r="BL95" s="14" t="s">
        <v>119</v>
      </c>
      <c r="BM95" s="14" t="s">
        <v>128</v>
      </c>
    </row>
    <row r="96" s="1" customFormat="1">
      <c r="B96" s="35"/>
      <c r="C96" s="36"/>
      <c r="D96" s="214" t="s">
        <v>121</v>
      </c>
      <c r="E96" s="36"/>
      <c r="F96" s="215" t="s">
        <v>129</v>
      </c>
      <c r="G96" s="36"/>
      <c r="H96" s="36"/>
      <c r="I96" s="128"/>
      <c r="J96" s="36"/>
      <c r="K96" s="36"/>
      <c r="L96" s="40"/>
      <c r="M96" s="216"/>
      <c r="N96" s="76"/>
      <c r="O96" s="76"/>
      <c r="P96" s="76"/>
      <c r="Q96" s="76"/>
      <c r="R96" s="76"/>
      <c r="S96" s="76"/>
      <c r="T96" s="77"/>
      <c r="AT96" s="14" t="s">
        <v>121</v>
      </c>
      <c r="AU96" s="14" t="s">
        <v>76</v>
      </c>
    </row>
    <row r="97" s="11" customFormat="1">
      <c r="B97" s="217"/>
      <c r="C97" s="218"/>
      <c r="D97" s="214" t="s">
        <v>123</v>
      </c>
      <c r="E97" s="219" t="s">
        <v>1</v>
      </c>
      <c r="F97" s="220" t="s">
        <v>130</v>
      </c>
      <c r="G97" s="218"/>
      <c r="H97" s="221">
        <v>8.1999999999999993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123</v>
      </c>
      <c r="AU97" s="227" t="s">
        <v>76</v>
      </c>
      <c r="AV97" s="11" t="s">
        <v>76</v>
      </c>
      <c r="AW97" s="11" t="s">
        <v>30</v>
      </c>
      <c r="AX97" s="11" t="s">
        <v>72</v>
      </c>
      <c r="AY97" s="227" t="s">
        <v>112</v>
      </c>
    </row>
    <row r="98" s="1" customFormat="1" ht="16.5" customHeight="1">
      <c r="B98" s="35"/>
      <c r="C98" s="202" t="s">
        <v>131</v>
      </c>
      <c r="D98" s="202" t="s">
        <v>114</v>
      </c>
      <c r="E98" s="203" t="s">
        <v>132</v>
      </c>
      <c r="F98" s="204" t="s">
        <v>133</v>
      </c>
      <c r="G98" s="205" t="s">
        <v>134</v>
      </c>
      <c r="H98" s="206">
        <v>2.71</v>
      </c>
      <c r="I98" s="207"/>
      <c r="J98" s="208">
        <f>ROUND(I98*H98,2)</f>
        <v>0</v>
      </c>
      <c r="K98" s="204" t="s">
        <v>118</v>
      </c>
      <c r="L98" s="40"/>
      <c r="M98" s="209" t="s">
        <v>1</v>
      </c>
      <c r="N98" s="210" t="s">
        <v>38</v>
      </c>
      <c r="O98" s="7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14" t="s">
        <v>119</v>
      </c>
      <c r="AT98" s="14" t="s">
        <v>114</v>
      </c>
      <c r="AU98" s="14" t="s">
        <v>76</v>
      </c>
      <c r="AY98" s="14" t="s">
        <v>112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72</v>
      </c>
      <c r="BK98" s="213">
        <f>ROUND(I98*H98,2)</f>
        <v>0</v>
      </c>
      <c r="BL98" s="14" t="s">
        <v>119</v>
      </c>
      <c r="BM98" s="14" t="s">
        <v>135</v>
      </c>
    </row>
    <row r="99" s="1" customFormat="1">
      <c r="B99" s="35"/>
      <c r="C99" s="36"/>
      <c r="D99" s="214" t="s">
        <v>121</v>
      </c>
      <c r="E99" s="36"/>
      <c r="F99" s="215" t="s">
        <v>136</v>
      </c>
      <c r="G99" s="36"/>
      <c r="H99" s="36"/>
      <c r="I99" s="128"/>
      <c r="J99" s="36"/>
      <c r="K99" s="36"/>
      <c r="L99" s="40"/>
      <c r="M99" s="216"/>
      <c r="N99" s="76"/>
      <c r="O99" s="76"/>
      <c r="P99" s="76"/>
      <c r="Q99" s="76"/>
      <c r="R99" s="76"/>
      <c r="S99" s="76"/>
      <c r="T99" s="77"/>
      <c r="AT99" s="14" t="s">
        <v>121</v>
      </c>
      <c r="AU99" s="14" t="s">
        <v>76</v>
      </c>
    </row>
    <row r="100" s="11" customFormat="1">
      <c r="B100" s="217"/>
      <c r="C100" s="218"/>
      <c r="D100" s="214" t="s">
        <v>123</v>
      </c>
      <c r="E100" s="219" t="s">
        <v>1</v>
      </c>
      <c r="F100" s="220" t="s">
        <v>137</v>
      </c>
      <c r="G100" s="218"/>
      <c r="H100" s="221">
        <v>2.71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123</v>
      </c>
      <c r="AU100" s="227" t="s">
        <v>76</v>
      </c>
      <c r="AV100" s="11" t="s">
        <v>76</v>
      </c>
      <c r="AW100" s="11" t="s">
        <v>30</v>
      </c>
      <c r="AX100" s="11" t="s">
        <v>72</v>
      </c>
      <c r="AY100" s="227" t="s">
        <v>112</v>
      </c>
    </row>
    <row r="101" s="1" customFormat="1" ht="16.5" customHeight="1">
      <c r="B101" s="35"/>
      <c r="C101" s="202" t="s">
        <v>119</v>
      </c>
      <c r="D101" s="202" t="s">
        <v>114</v>
      </c>
      <c r="E101" s="203" t="s">
        <v>138</v>
      </c>
      <c r="F101" s="204" t="s">
        <v>139</v>
      </c>
      <c r="G101" s="205" t="s">
        <v>134</v>
      </c>
      <c r="H101" s="206">
        <v>2.258</v>
      </c>
      <c r="I101" s="207"/>
      <c r="J101" s="208">
        <f>ROUND(I101*H101,2)</f>
        <v>0</v>
      </c>
      <c r="K101" s="204" t="s">
        <v>118</v>
      </c>
      <c r="L101" s="40"/>
      <c r="M101" s="209" t="s">
        <v>1</v>
      </c>
      <c r="N101" s="210" t="s">
        <v>38</v>
      </c>
      <c r="O101" s="7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AR101" s="14" t="s">
        <v>119</v>
      </c>
      <c r="AT101" s="14" t="s">
        <v>114</v>
      </c>
      <c r="AU101" s="14" t="s">
        <v>76</v>
      </c>
      <c r="AY101" s="14" t="s">
        <v>112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4" t="s">
        <v>72</v>
      </c>
      <c r="BK101" s="213">
        <f>ROUND(I101*H101,2)</f>
        <v>0</v>
      </c>
      <c r="BL101" s="14" t="s">
        <v>119</v>
      </c>
      <c r="BM101" s="14" t="s">
        <v>140</v>
      </c>
    </row>
    <row r="102" s="1" customFormat="1">
      <c r="B102" s="35"/>
      <c r="C102" s="36"/>
      <c r="D102" s="214" t="s">
        <v>121</v>
      </c>
      <c r="E102" s="36"/>
      <c r="F102" s="215" t="s">
        <v>141</v>
      </c>
      <c r="G102" s="36"/>
      <c r="H102" s="36"/>
      <c r="I102" s="128"/>
      <c r="J102" s="36"/>
      <c r="K102" s="36"/>
      <c r="L102" s="40"/>
      <c r="M102" s="216"/>
      <c r="N102" s="76"/>
      <c r="O102" s="76"/>
      <c r="P102" s="76"/>
      <c r="Q102" s="76"/>
      <c r="R102" s="76"/>
      <c r="S102" s="76"/>
      <c r="T102" s="77"/>
      <c r="AT102" s="14" t="s">
        <v>121</v>
      </c>
      <c r="AU102" s="14" t="s">
        <v>76</v>
      </c>
    </row>
    <row r="103" s="11" customFormat="1">
      <c r="B103" s="217"/>
      <c r="C103" s="218"/>
      <c r="D103" s="214" t="s">
        <v>123</v>
      </c>
      <c r="E103" s="219" t="s">
        <v>1</v>
      </c>
      <c r="F103" s="220" t="s">
        <v>142</v>
      </c>
      <c r="G103" s="218"/>
      <c r="H103" s="221">
        <v>2.258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123</v>
      </c>
      <c r="AU103" s="227" t="s">
        <v>76</v>
      </c>
      <c r="AV103" s="11" t="s">
        <v>76</v>
      </c>
      <c r="AW103" s="11" t="s">
        <v>30</v>
      </c>
      <c r="AX103" s="11" t="s">
        <v>72</v>
      </c>
      <c r="AY103" s="227" t="s">
        <v>112</v>
      </c>
    </row>
    <row r="104" s="1" customFormat="1" ht="16.5" customHeight="1">
      <c r="B104" s="35"/>
      <c r="C104" s="202" t="s">
        <v>143</v>
      </c>
      <c r="D104" s="202" t="s">
        <v>114</v>
      </c>
      <c r="E104" s="203" t="s">
        <v>144</v>
      </c>
      <c r="F104" s="204" t="s">
        <v>145</v>
      </c>
      <c r="G104" s="205" t="s">
        <v>134</v>
      </c>
      <c r="H104" s="206">
        <v>2.2000000000000002</v>
      </c>
      <c r="I104" s="207"/>
      <c r="J104" s="208">
        <f>ROUND(I104*H104,2)</f>
        <v>0</v>
      </c>
      <c r="K104" s="204" t="s">
        <v>118</v>
      </c>
      <c r="L104" s="40"/>
      <c r="M104" s="209" t="s">
        <v>1</v>
      </c>
      <c r="N104" s="210" t="s">
        <v>38</v>
      </c>
      <c r="O104" s="7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AR104" s="14" t="s">
        <v>119</v>
      </c>
      <c r="AT104" s="14" t="s">
        <v>114</v>
      </c>
      <c r="AU104" s="14" t="s">
        <v>76</v>
      </c>
      <c r="AY104" s="14" t="s">
        <v>112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4" t="s">
        <v>72</v>
      </c>
      <c r="BK104" s="213">
        <f>ROUND(I104*H104,2)</f>
        <v>0</v>
      </c>
      <c r="BL104" s="14" t="s">
        <v>119</v>
      </c>
      <c r="BM104" s="14" t="s">
        <v>146</v>
      </c>
    </row>
    <row r="105" s="1" customFormat="1">
      <c r="B105" s="35"/>
      <c r="C105" s="36"/>
      <c r="D105" s="214" t="s">
        <v>121</v>
      </c>
      <c r="E105" s="36"/>
      <c r="F105" s="215" t="s">
        <v>147</v>
      </c>
      <c r="G105" s="36"/>
      <c r="H105" s="36"/>
      <c r="I105" s="128"/>
      <c r="J105" s="36"/>
      <c r="K105" s="36"/>
      <c r="L105" s="40"/>
      <c r="M105" s="216"/>
      <c r="N105" s="76"/>
      <c r="O105" s="76"/>
      <c r="P105" s="76"/>
      <c r="Q105" s="76"/>
      <c r="R105" s="76"/>
      <c r="S105" s="76"/>
      <c r="T105" s="77"/>
      <c r="AT105" s="14" t="s">
        <v>121</v>
      </c>
      <c r="AU105" s="14" t="s">
        <v>76</v>
      </c>
    </row>
    <row r="106" s="11" customFormat="1">
      <c r="B106" s="217"/>
      <c r="C106" s="218"/>
      <c r="D106" s="214" t="s">
        <v>123</v>
      </c>
      <c r="E106" s="219" t="s">
        <v>1</v>
      </c>
      <c r="F106" s="220" t="s">
        <v>148</v>
      </c>
      <c r="G106" s="218"/>
      <c r="H106" s="221">
        <v>2.2000000000000002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123</v>
      </c>
      <c r="AU106" s="227" t="s">
        <v>76</v>
      </c>
      <c r="AV106" s="11" t="s">
        <v>76</v>
      </c>
      <c r="AW106" s="11" t="s">
        <v>30</v>
      </c>
      <c r="AX106" s="11" t="s">
        <v>72</v>
      </c>
      <c r="AY106" s="227" t="s">
        <v>112</v>
      </c>
    </row>
    <row r="107" s="1" customFormat="1" ht="16.5" customHeight="1">
      <c r="B107" s="35"/>
      <c r="C107" s="202" t="s">
        <v>149</v>
      </c>
      <c r="D107" s="202" t="s">
        <v>114</v>
      </c>
      <c r="E107" s="203" t="s">
        <v>150</v>
      </c>
      <c r="F107" s="204" t="s">
        <v>151</v>
      </c>
      <c r="G107" s="205" t="s">
        <v>127</v>
      </c>
      <c r="H107" s="206">
        <v>4.5</v>
      </c>
      <c r="I107" s="207"/>
      <c r="J107" s="208">
        <f>ROUND(I107*H107,2)</f>
        <v>0</v>
      </c>
      <c r="K107" s="204" t="s">
        <v>118</v>
      </c>
      <c r="L107" s="40"/>
      <c r="M107" s="209" t="s">
        <v>1</v>
      </c>
      <c r="N107" s="210" t="s">
        <v>38</v>
      </c>
      <c r="O107" s="76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AR107" s="14" t="s">
        <v>119</v>
      </c>
      <c r="AT107" s="14" t="s">
        <v>114</v>
      </c>
      <c r="AU107" s="14" t="s">
        <v>76</v>
      </c>
      <c r="AY107" s="14" t="s">
        <v>112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4" t="s">
        <v>72</v>
      </c>
      <c r="BK107" s="213">
        <f>ROUND(I107*H107,2)</f>
        <v>0</v>
      </c>
      <c r="BL107" s="14" t="s">
        <v>119</v>
      </c>
      <c r="BM107" s="14" t="s">
        <v>152</v>
      </c>
    </row>
    <row r="108" s="1" customFormat="1">
      <c r="B108" s="35"/>
      <c r="C108" s="36"/>
      <c r="D108" s="214" t="s">
        <v>121</v>
      </c>
      <c r="E108" s="36"/>
      <c r="F108" s="215" t="s">
        <v>153</v>
      </c>
      <c r="G108" s="36"/>
      <c r="H108" s="36"/>
      <c r="I108" s="128"/>
      <c r="J108" s="36"/>
      <c r="K108" s="36"/>
      <c r="L108" s="40"/>
      <c r="M108" s="216"/>
      <c r="N108" s="76"/>
      <c r="O108" s="76"/>
      <c r="P108" s="76"/>
      <c r="Q108" s="76"/>
      <c r="R108" s="76"/>
      <c r="S108" s="76"/>
      <c r="T108" s="77"/>
      <c r="AT108" s="14" t="s">
        <v>121</v>
      </c>
      <c r="AU108" s="14" t="s">
        <v>76</v>
      </c>
    </row>
    <row r="109" s="11" customFormat="1">
      <c r="B109" s="217"/>
      <c r="C109" s="218"/>
      <c r="D109" s="214" t="s">
        <v>123</v>
      </c>
      <c r="E109" s="219" t="s">
        <v>1</v>
      </c>
      <c r="F109" s="220" t="s">
        <v>154</v>
      </c>
      <c r="G109" s="218"/>
      <c r="H109" s="221">
        <v>0.5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123</v>
      </c>
      <c r="AU109" s="227" t="s">
        <v>76</v>
      </c>
      <c r="AV109" s="11" t="s">
        <v>76</v>
      </c>
      <c r="AW109" s="11" t="s">
        <v>30</v>
      </c>
      <c r="AX109" s="11" t="s">
        <v>67</v>
      </c>
      <c r="AY109" s="227" t="s">
        <v>112</v>
      </c>
    </row>
    <row r="110" s="11" customFormat="1">
      <c r="B110" s="217"/>
      <c r="C110" s="218"/>
      <c r="D110" s="214" t="s">
        <v>123</v>
      </c>
      <c r="E110" s="219" t="s">
        <v>1</v>
      </c>
      <c r="F110" s="220" t="s">
        <v>155</v>
      </c>
      <c r="G110" s="218"/>
      <c r="H110" s="221">
        <v>4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123</v>
      </c>
      <c r="AU110" s="227" t="s">
        <v>76</v>
      </c>
      <c r="AV110" s="11" t="s">
        <v>76</v>
      </c>
      <c r="AW110" s="11" t="s">
        <v>30</v>
      </c>
      <c r="AX110" s="11" t="s">
        <v>67</v>
      </c>
      <c r="AY110" s="227" t="s">
        <v>112</v>
      </c>
    </row>
    <row r="111" s="12" customFormat="1">
      <c r="B111" s="228"/>
      <c r="C111" s="229"/>
      <c r="D111" s="214" t="s">
        <v>123</v>
      </c>
      <c r="E111" s="230" t="s">
        <v>1</v>
      </c>
      <c r="F111" s="231" t="s">
        <v>156</v>
      </c>
      <c r="G111" s="229"/>
      <c r="H111" s="232">
        <v>4.5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123</v>
      </c>
      <c r="AU111" s="238" t="s">
        <v>76</v>
      </c>
      <c r="AV111" s="12" t="s">
        <v>119</v>
      </c>
      <c r="AW111" s="12" t="s">
        <v>30</v>
      </c>
      <c r="AX111" s="12" t="s">
        <v>72</v>
      </c>
      <c r="AY111" s="238" t="s">
        <v>112</v>
      </c>
    </row>
    <row r="112" s="1" customFormat="1" ht="16.5" customHeight="1">
      <c r="B112" s="35"/>
      <c r="C112" s="202" t="s">
        <v>157</v>
      </c>
      <c r="D112" s="202" t="s">
        <v>114</v>
      </c>
      <c r="E112" s="203" t="s">
        <v>158</v>
      </c>
      <c r="F112" s="204" t="s">
        <v>159</v>
      </c>
      <c r="G112" s="205" t="s">
        <v>134</v>
      </c>
      <c r="H112" s="206">
        <v>5.4050000000000002</v>
      </c>
      <c r="I112" s="207"/>
      <c r="J112" s="208">
        <f>ROUND(I112*H112,2)</f>
        <v>0</v>
      </c>
      <c r="K112" s="204" t="s">
        <v>160</v>
      </c>
      <c r="L112" s="40"/>
      <c r="M112" s="209" t="s">
        <v>1</v>
      </c>
      <c r="N112" s="210" t="s">
        <v>38</v>
      </c>
      <c r="O112" s="76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AR112" s="14" t="s">
        <v>119</v>
      </c>
      <c r="AT112" s="14" t="s">
        <v>114</v>
      </c>
      <c r="AU112" s="14" t="s">
        <v>76</v>
      </c>
      <c r="AY112" s="14" t="s">
        <v>112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4" t="s">
        <v>72</v>
      </c>
      <c r="BK112" s="213">
        <f>ROUND(I112*H112,2)</f>
        <v>0</v>
      </c>
      <c r="BL112" s="14" t="s">
        <v>119</v>
      </c>
      <c r="BM112" s="14" t="s">
        <v>161</v>
      </c>
    </row>
    <row r="113" s="1" customFormat="1">
      <c r="B113" s="35"/>
      <c r="C113" s="36"/>
      <c r="D113" s="214" t="s">
        <v>121</v>
      </c>
      <c r="E113" s="36"/>
      <c r="F113" s="215" t="s">
        <v>162</v>
      </c>
      <c r="G113" s="36"/>
      <c r="H113" s="36"/>
      <c r="I113" s="128"/>
      <c r="J113" s="36"/>
      <c r="K113" s="36"/>
      <c r="L113" s="40"/>
      <c r="M113" s="216"/>
      <c r="N113" s="76"/>
      <c r="O113" s="76"/>
      <c r="P113" s="76"/>
      <c r="Q113" s="76"/>
      <c r="R113" s="76"/>
      <c r="S113" s="76"/>
      <c r="T113" s="77"/>
      <c r="AT113" s="14" t="s">
        <v>121</v>
      </c>
      <c r="AU113" s="14" t="s">
        <v>76</v>
      </c>
    </row>
    <row r="114" s="11" customFormat="1">
      <c r="B114" s="217"/>
      <c r="C114" s="218"/>
      <c r="D114" s="214" t="s">
        <v>123</v>
      </c>
      <c r="E114" s="219" t="s">
        <v>1</v>
      </c>
      <c r="F114" s="220" t="s">
        <v>163</v>
      </c>
      <c r="G114" s="218"/>
      <c r="H114" s="221">
        <v>5.4050000000000002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123</v>
      </c>
      <c r="AU114" s="227" t="s">
        <v>76</v>
      </c>
      <c r="AV114" s="11" t="s">
        <v>76</v>
      </c>
      <c r="AW114" s="11" t="s">
        <v>30</v>
      </c>
      <c r="AX114" s="11" t="s">
        <v>72</v>
      </c>
      <c r="AY114" s="227" t="s">
        <v>112</v>
      </c>
    </row>
    <row r="115" s="1" customFormat="1" ht="16.5" customHeight="1">
      <c r="B115" s="35"/>
      <c r="C115" s="202" t="s">
        <v>164</v>
      </c>
      <c r="D115" s="202" t="s">
        <v>114</v>
      </c>
      <c r="E115" s="203" t="s">
        <v>165</v>
      </c>
      <c r="F115" s="204" t="s">
        <v>166</v>
      </c>
      <c r="G115" s="205" t="s">
        <v>134</v>
      </c>
      <c r="H115" s="206">
        <v>5.4050000000000002</v>
      </c>
      <c r="I115" s="207"/>
      <c r="J115" s="208">
        <f>ROUND(I115*H115,2)</f>
        <v>0</v>
      </c>
      <c r="K115" s="204" t="s">
        <v>160</v>
      </c>
      <c r="L115" s="40"/>
      <c r="M115" s="209" t="s">
        <v>1</v>
      </c>
      <c r="N115" s="210" t="s">
        <v>38</v>
      </c>
      <c r="O115" s="7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AR115" s="14" t="s">
        <v>119</v>
      </c>
      <c r="AT115" s="14" t="s">
        <v>114</v>
      </c>
      <c r="AU115" s="14" t="s">
        <v>76</v>
      </c>
      <c r="AY115" s="14" t="s">
        <v>112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4" t="s">
        <v>72</v>
      </c>
      <c r="BK115" s="213">
        <f>ROUND(I115*H115,2)</f>
        <v>0</v>
      </c>
      <c r="BL115" s="14" t="s">
        <v>119</v>
      </c>
      <c r="BM115" s="14" t="s">
        <v>167</v>
      </c>
    </row>
    <row r="116" s="1" customFormat="1">
      <c r="B116" s="35"/>
      <c r="C116" s="36"/>
      <c r="D116" s="214" t="s">
        <v>121</v>
      </c>
      <c r="E116" s="36"/>
      <c r="F116" s="215" t="s">
        <v>168</v>
      </c>
      <c r="G116" s="36"/>
      <c r="H116" s="36"/>
      <c r="I116" s="128"/>
      <c r="J116" s="36"/>
      <c r="K116" s="36"/>
      <c r="L116" s="40"/>
      <c r="M116" s="216"/>
      <c r="N116" s="76"/>
      <c r="O116" s="76"/>
      <c r="P116" s="76"/>
      <c r="Q116" s="76"/>
      <c r="R116" s="76"/>
      <c r="S116" s="76"/>
      <c r="T116" s="77"/>
      <c r="AT116" s="14" t="s">
        <v>121</v>
      </c>
      <c r="AU116" s="14" t="s">
        <v>76</v>
      </c>
    </row>
    <row r="117" s="11" customFormat="1">
      <c r="B117" s="217"/>
      <c r="C117" s="218"/>
      <c r="D117" s="214" t="s">
        <v>123</v>
      </c>
      <c r="E117" s="218"/>
      <c r="F117" s="220" t="s">
        <v>169</v>
      </c>
      <c r="G117" s="218"/>
      <c r="H117" s="221">
        <v>5.4050000000000002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123</v>
      </c>
      <c r="AU117" s="227" t="s">
        <v>76</v>
      </c>
      <c r="AV117" s="11" t="s">
        <v>76</v>
      </c>
      <c r="AW117" s="11" t="s">
        <v>4</v>
      </c>
      <c r="AX117" s="11" t="s">
        <v>72</v>
      </c>
      <c r="AY117" s="227" t="s">
        <v>112</v>
      </c>
    </row>
    <row r="118" s="1" customFormat="1" ht="16.5" customHeight="1">
      <c r="B118" s="35"/>
      <c r="C118" s="202" t="s">
        <v>170</v>
      </c>
      <c r="D118" s="202" t="s">
        <v>114</v>
      </c>
      <c r="E118" s="203" t="s">
        <v>171</v>
      </c>
      <c r="F118" s="204" t="s">
        <v>172</v>
      </c>
      <c r="G118" s="205" t="s">
        <v>134</v>
      </c>
      <c r="H118" s="206">
        <v>8.1300000000000008</v>
      </c>
      <c r="I118" s="207"/>
      <c r="J118" s="208">
        <f>ROUND(I118*H118,2)</f>
        <v>0</v>
      </c>
      <c r="K118" s="204" t="s">
        <v>118</v>
      </c>
      <c r="L118" s="40"/>
      <c r="M118" s="209" t="s">
        <v>1</v>
      </c>
      <c r="N118" s="210" t="s">
        <v>38</v>
      </c>
      <c r="O118" s="76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AR118" s="14" t="s">
        <v>119</v>
      </c>
      <c r="AT118" s="14" t="s">
        <v>114</v>
      </c>
      <c r="AU118" s="14" t="s">
        <v>76</v>
      </c>
      <c r="AY118" s="14" t="s">
        <v>112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4" t="s">
        <v>72</v>
      </c>
      <c r="BK118" s="213">
        <f>ROUND(I118*H118,2)</f>
        <v>0</v>
      </c>
      <c r="BL118" s="14" t="s">
        <v>119</v>
      </c>
      <c r="BM118" s="14" t="s">
        <v>173</v>
      </c>
    </row>
    <row r="119" s="1" customFormat="1">
      <c r="B119" s="35"/>
      <c r="C119" s="36"/>
      <c r="D119" s="214" t="s">
        <v>121</v>
      </c>
      <c r="E119" s="36"/>
      <c r="F119" s="215" t="s">
        <v>174</v>
      </c>
      <c r="G119" s="36"/>
      <c r="H119" s="36"/>
      <c r="I119" s="128"/>
      <c r="J119" s="36"/>
      <c r="K119" s="36"/>
      <c r="L119" s="40"/>
      <c r="M119" s="216"/>
      <c r="N119" s="76"/>
      <c r="O119" s="76"/>
      <c r="P119" s="76"/>
      <c r="Q119" s="76"/>
      <c r="R119" s="76"/>
      <c r="S119" s="76"/>
      <c r="T119" s="77"/>
      <c r="AT119" s="14" t="s">
        <v>121</v>
      </c>
      <c r="AU119" s="14" t="s">
        <v>76</v>
      </c>
    </row>
    <row r="120" s="11" customFormat="1">
      <c r="B120" s="217"/>
      <c r="C120" s="218"/>
      <c r="D120" s="214" t="s">
        <v>123</v>
      </c>
      <c r="E120" s="219" t="s">
        <v>1</v>
      </c>
      <c r="F120" s="220" t="s">
        <v>175</v>
      </c>
      <c r="G120" s="218"/>
      <c r="H120" s="221">
        <v>8.1300000000000008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123</v>
      </c>
      <c r="AU120" s="227" t="s">
        <v>76</v>
      </c>
      <c r="AV120" s="11" t="s">
        <v>76</v>
      </c>
      <c r="AW120" s="11" t="s">
        <v>30</v>
      </c>
      <c r="AX120" s="11" t="s">
        <v>72</v>
      </c>
      <c r="AY120" s="227" t="s">
        <v>112</v>
      </c>
    </row>
    <row r="121" s="1" customFormat="1" ht="16.5" customHeight="1">
      <c r="B121" s="35"/>
      <c r="C121" s="239" t="s">
        <v>176</v>
      </c>
      <c r="D121" s="239" t="s">
        <v>177</v>
      </c>
      <c r="E121" s="240" t="s">
        <v>178</v>
      </c>
      <c r="F121" s="241" t="s">
        <v>179</v>
      </c>
      <c r="G121" s="242" t="s">
        <v>180</v>
      </c>
      <c r="H121" s="243">
        <v>14.634</v>
      </c>
      <c r="I121" s="244"/>
      <c r="J121" s="245">
        <f>ROUND(I121*H121,2)</f>
        <v>0</v>
      </c>
      <c r="K121" s="241" t="s">
        <v>118</v>
      </c>
      <c r="L121" s="246"/>
      <c r="M121" s="247" t="s">
        <v>1</v>
      </c>
      <c r="N121" s="248" t="s">
        <v>38</v>
      </c>
      <c r="O121" s="76"/>
      <c r="P121" s="211">
        <f>O121*H121</f>
        <v>0</v>
      </c>
      <c r="Q121" s="211">
        <v>1</v>
      </c>
      <c r="R121" s="211">
        <f>Q121*H121</f>
        <v>14.634</v>
      </c>
      <c r="S121" s="211">
        <v>0</v>
      </c>
      <c r="T121" s="212">
        <f>S121*H121</f>
        <v>0</v>
      </c>
      <c r="AR121" s="14" t="s">
        <v>164</v>
      </c>
      <c r="AT121" s="14" t="s">
        <v>177</v>
      </c>
      <c r="AU121" s="14" t="s">
        <v>76</v>
      </c>
      <c r="AY121" s="14" t="s">
        <v>112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4" t="s">
        <v>72</v>
      </c>
      <c r="BK121" s="213">
        <f>ROUND(I121*H121,2)</f>
        <v>0</v>
      </c>
      <c r="BL121" s="14" t="s">
        <v>119</v>
      </c>
      <c r="BM121" s="14" t="s">
        <v>181</v>
      </c>
    </row>
    <row r="122" s="1" customFormat="1">
      <c r="B122" s="35"/>
      <c r="C122" s="36"/>
      <c r="D122" s="214" t="s">
        <v>121</v>
      </c>
      <c r="E122" s="36"/>
      <c r="F122" s="215" t="s">
        <v>179</v>
      </c>
      <c r="G122" s="36"/>
      <c r="H122" s="36"/>
      <c r="I122" s="128"/>
      <c r="J122" s="36"/>
      <c r="K122" s="36"/>
      <c r="L122" s="40"/>
      <c r="M122" s="216"/>
      <c r="N122" s="76"/>
      <c r="O122" s="76"/>
      <c r="P122" s="76"/>
      <c r="Q122" s="76"/>
      <c r="R122" s="76"/>
      <c r="S122" s="76"/>
      <c r="T122" s="77"/>
      <c r="AT122" s="14" t="s">
        <v>121</v>
      </c>
      <c r="AU122" s="14" t="s">
        <v>76</v>
      </c>
    </row>
    <row r="123" s="11" customFormat="1">
      <c r="B123" s="217"/>
      <c r="C123" s="218"/>
      <c r="D123" s="214" t="s">
        <v>123</v>
      </c>
      <c r="E123" s="219" t="s">
        <v>1</v>
      </c>
      <c r="F123" s="220" t="s">
        <v>182</v>
      </c>
      <c r="G123" s="218"/>
      <c r="H123" s="221">
        <v>14.634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123</v>
      </c>
      <c r="AU123" s="227" t="s">
        <v>76</v>
      </c>
      <c r="AV123" s="11" t="s">
        <v>76</v>
      </c>
      <c r="AW123" s="11" t="s">
        <v>30</v>
      </c>
      <c r="AX123" s="11" t="s">
        <v>72</v>
      </c>
      <c r="AY123" s="227" t="s">
        <v>112</v>
      </c>
    </row>
    <row r="124" s="1" customFormat="1" ht="16.5" customHeight="1">
      <c r="B124" s="35"/>
      <c r="C124" s="202" t="s">
        <v>183</v>
      </c>
      <c r="D124" s="202" t="s">
        <v>114</v>
      </c>
      <c r="E124" s="203" t="s">
        <v>184</v>
      </c>
      <c r="F124" s="204" t="s">
        <v>185</v>
      </c>
      <c r="G124" s="205" t="s">
        <v>134</v>
      </c>
      <c r="H124" s="206">
        <v>5.4050000000000002</v>
      </c>
      <c r="I124" s="207"/>
      <c r="J124" s="208">
        <f>ROUND(I124*H124,2)</f>
        <v>0</v>
      </c>
      <c r="K124" s="204" t="s">
        <v>160</v>
      </c>
      <c r="L124" s="40"/>
      <c r="M124" s="209" t="s">
        <v>1</v>
      </c>
      <c r="N124" s="210" t="s">
        <v>38</v>
      </c>
      <c r="O124" s="7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AR124" s="14" t="s">
        <v>119</v>
      </c>
      <c r="AT124" s="14" t="s">
        <v>114</v>
      </c>
      <c r="AU124" s="14" t="s">
        <v>76</v>
      </c>
      <c r="AY124" s="14" t="s">
        <v>112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4" t="s">
        <v>72</v>
      </c>
      <c r="BK124" s="213">
        <f>ROUND(I124*H124,2)</f>
        <v>0</v>
      </c>
      <c r="BL124" s="14" t="s">
        <v>119</v>
      </c>
      <c r="BM124" s="14" t="s">
        <v>186</v>
      </c>
    </row>
    <row r="125" s="1" customFormat="1">
      <c r="B125" s="35"/>
      <c r="C125" s="36"/>
      <c r="D125" s="214" t="s">
        <v>121</v>
      </c>
      <c r="E125" s="36"/>
      <c r="F125" s="215" t="s">
        <v>187</v>
      </c>
      <c r="G125" s="36"/>
      <c r="H125" s="36"/>
      <c r="I125" s="128"/>
      <c r="J125" s="36"/>
      <c r="K125" s="36"/>
      <c r="L125" s="40"/>
      <c r="M125" s="216"/>
      <c r="N125" s="76"/>
      <c r="O125" s="76"/>
      <c r="P125" s="76"/>
      <c r="Q125" s="76"/>
      <c r="R125" s="76"/>
      <c r="S125" s="76"/>
      <c r="T125" s="77"/>
      <c r="AT125" s="14" t="s">
        <v>121</v>
      </c>
      <c r="AU125" s="14" t="s">
        <v>76</v>
      </c>
    </row>
    <row r="126" s="1" customFormat="1" ht="16.5" customHeight="1">
      <c r="B126" s="35"/>
      <c r="C126" s="202" t="s">
        <v>188</v>
      </c>
      <c r="D126" s="202" t="s">
        <v>114</v>
      </c>
      <c r="E126" s="203" t="s">
        <v>189</v>
      </c>
      <c r="F126" s="204" t="s">
        <v>190</v>
      </c>
      <c r="G126" s="205" t="s">
        <v>180</v>
      </c>
      <c r="H126" s="206">
        <v>9.7289999999999992</v>
      </c>
      <c r="I126" s="207"/>
      <c r="J126" s="208">
        <f>ROUND(I126*H126,2)</f>
        <v>0</v>
      </c>
      <c r="K126" s="204" t="s">
        <v>160</v>
      </c>
      <c r="L126" s="40"/>
      <c r="M126" s="209" t="s">
        <v>1</v>
      </c>
      <c r="N126" s="210" t="s">
        <v>38</v>
      </c>
      <c r="O126" s="7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AR126" s="14" t="s">
        <v>119</v>
      </c>
      <c r="AT126" s="14" t="s">
        <v>114</v>
      </c>
      <c r="AU126" s="14" t="s">
        <v>76</v>
      </c>
      <c r="AY126" s="14" t="s">
        <v>112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4" t="s">
        <v>72</v>
      </c>
      <c r="BK126" s="213">
        <f>ROUND(I126*H126,2)</f>
        <v>0</v>
      </c>
      <c r="BL126" s="14" t="s">
        <v>119</v>
      </c>
      <c r="BM126" s="14" t="s">
        <v>191</v>
      </c>
    </row>
    <row r="127" s="1" customFormat="1">
      <c r="B127" s="35"/>
      <c r="C127" s="36"/>
      <c r="D127" s="214" t="s">
        <v>121</v>
      </c>
      <c r="E127" s="36"/>
      <c r="F127" s="215" t="s">
        <v>192</v>
      </c>
      <c r="G127" s="36"/>
      <c r="H127" s="36"/>
      <c r="I127" s="128"/>
      <c r="J127" s="36"/>
      <c r="K127" s="36"/>
      <c r="L127" s="40"/>
      <c r="M127" s="216"/>
      <c r="N127" s="76"/>
      <c r="O127" s="76"/>
      <c r="P127" s="76"/>
      <c r="Q127" s="76"/>
      <c r="R127" s="76"/>
      <c r="S127" s="76"/>
      <c r="T127" s="77"/>
      <c r="AT127" s="14" t="s">
        <v>121</v>
      </c>
      <c r="AU127" s="14" t="s">
        <v>76</v>
      </c>
    </row>
    <row r="128" s="11" customFormat="1">
      <c r="B128" s="217"/>
      <c r="C128" s="218"/>
      <c r="D128" s="214" t="s">
        <v>123</v>
      </c>
      <c r="E128" s="219" t="s">
        <v>1</v>
      </c>
      <c r="F128" s="220" t="s">
        <v>193</v>
      </c>
      <c r="G128" s="218"/>
      <c r="H128" s="221">
        <v>9.7289999999999992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123</v>
      </c>
      <c r="AU128" s="227" t="s">
        <v>76</v>
      </c>
      <c r="AV128" s="11" t="s">
        <v>76</v>
      </c>
      <c r="AW128" s="11" t="s">
        <v>30</v>
      </c>
      <c r="AX128" s="11" t="s">
        <v>72</v>
      </c>
      <c r="AY128" s="227" t="s">
        <v>112</v>
      </c>
    </row>
    <row r="129" s="1" customFormat="1" ht="16.5" customHeight="1">
      <c r="B129" s="35"/>
      <c r="C129" s="202" t="s">
        <v>194</v>
      </c>
      <c r="D129" s="202" t="s">
        <v>114</v>
      </c>
      <c r="E129" s="203" t="s">
        <v>195</v>
      </c>
      <c r="F129" s="204" t="s">
        <v>196</v>
      </c>
      <c r="G129" s="205" t="s">
        <v>117</v>
      </c>
      <c r="H129" s="206">
        <v>10.4</v>
      </c>
      <c r="I129" s="207"/>
      <c r="J129" s="208">
        <f>ROUND(I129*H129,2)</f>
        <v>0</v>
      </c>
      <c r="K129" s="204" t="s">
        <v>160</v>
      </c>
      <c r="L129" s="40"/>
      <c r="M129" s="209" t="s">
        <v>1</v>
      </c>
      <c r="N129" s="210" t="s">
        <v>38</v>
      </c>
      <c r="O129" s="76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AR129" s="14" t="s">
        <v>119</v>
      </c>
      <c r="AT129" s="14" t="s">
        <v>114</v>
      </c>
      <c r="AU129" s="14" t="s">
        <v>76</v>
      </c>
      <c r="AY129" s="14" t="s">
        <v>112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4" t="s">
        <v>72</v>
      </c>
      <c r="BK129" s="213">
        <f>ROUND(I129*H129,2)</f>
        <v>0</v>
      </c>
      <c r="BL129" s="14" t="s">
        <v>119</v>
      </c>
      <c r="BM129" s="14" t="s">
        <v>197</v>
      </c>
    </row>
    <row r="130" s="1" customFormat="1">
      <c r="B130" s="35"/>
      <c r="C130" s="36"/>
      <c r="D130" s="214" t="s">
        <v>121</v>
      </c>
      <c r="E130" s="36"/>
      <c r="F130" s="215" t="s">
        <v>198</v>
      </c>
      <c r="G130" s="36"/>
      <c r="H130" s="36"/>
      <c r="I130" s="128"/>
      <c r="J130" s="36"/>
      <c r="K130" s="36"/>
      <c r="L130" s="40"/>
      <c r="M130" s="216"/>
      <c r="N130" s="76"/>
      <c r="O130" s="76"/>
      <c r="P130" s="76"/>
      <c r="Q130" s="76"/>
      <c r="R130" s="76"/>
      <c r="S130" s="76"/>
      <c r="T130" s="77"/>
      <c r="AT130" s="14" t="s">
        <v>121</v>
      </c>
      <c r="AU130" s="14" t="s">
        <v>76</v>
      </c>
    </row>
    <row r="131" s="11" customFormat="1">
      <c r="B131" s="217"/>
      <c r="C131" s="218"/>
      <c r="D131" s="214" t="s">
        <v>123</v>
      </c>
      <c r="E131" s="219" t="s">
        <v>1</v>
      </c>
      <c r="F131" s="220" t="s">
        <v>199</v>
      </c>
      <c r="G131" s="218"/>
      <c r="H131" s="221">
        <v>10.4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123</v>
      </c>
      <c r="AU131" s="227" t="s">
        <v>76</v>
      </c>
      <c r="AV131" s="11" t="s">
        <v>76</v>
      </c>
      <c r="AW131" s="11" t="s">
        <v>30</v>
      </c>
      <c r="AX131" s="11" t="s">
        <v>72</v>
      </c>
      <c r="AY131" s="227" t="s">
        <v>112</v>
      </c>
    </row>
    <row r="132" s="1" customFormat="1" ht="16.5" customHeight="1">
      <c r="B132" s="35"/>
      <c r="C132" s="239" t="s">
        <v>200</v>
      </c>
      <c r="D132" s="239" t="s">
        <v>177</v>
      </c>
      <c r="E132" s="240" t="s">
        <v>201</v>
      </c>
      <c r="F132" s="241" t="s">
        <v>202</v>
      </c>
      <c r="G132" s="242" t="s">
        <v>203</v>
      </c>
      <c r="H132" s="243">
        <v>0.156</v>
      </c>
      <c r="I132" s="244"/>
      <c r="J132" s="245">
        <f>ROUND(I132*H132,2)</f>
        <v>0</v>
      </c>
      <c r="K132" s="241" t="s">
        <v>160</v>
      </c>
      <c r="L132" s="246"/>
      <c r="M132" s="247" t="s">
        <v>1</v>
      </c>
      <c r="N132" s="248" t="s">
        <v>38</v>
      </c>
      <c r="O132" s="76"/>
      <c r="P132" s="211">
        <f>O132*H132</f>
        <v>0</v>
      </c>
      <c r="Q132" s="211">
        <v>0.001</v>
      </c>
      <c r="R132" s="211">
        <f>Q132*H132</f>
        <v>0.000156</v>
      </c>
      <c r="S132" s="211">
        <v>0</v>
      </c>
      <c r="T132" s="212">
        <f>S132*H132</f>
        <v>0</v>
      </c>
      <c r="AR132" s="14" t="s">
        <v>164</v>
      </c>
      <c r="AT132" s="14" t="s">
        <v>177</v>
      </c>
      <c r="AU132" s="14" t="s">
        <v>76</v>
      </c>
      <c r="AY132" s="14" t="s">
        <v>112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4" t="s">
        <v>72</v>
      </c>
      <c r="BK132" s="213">
        <f>ROUND(I132*H132,2)</f>
        <v>0</v>
      </c>
      <c r="BL132" s="14" t="s">
        <v>119</v>
      </c>
      <c r="BM132" s="14" t="s">
        <v>204</v>
      </c>
    </row>
    <row r="133" s="1" customFormat="1">
      <c r="B133" s="35"/>
      <c r="C133" s="36"/>
      <c r="D133" s="214" t="s">
        <v>121</v>
      </c>
      <c r="E133" s="36"/>
      <c r="F133" s="215" t="s">
        <v>202</v>
      </c>
      <c r="G133" s="36"/>
      <c r="H133" s="36"/>
      <c r="I133" s="128"/>
      <c r="J133" s="36"/>
      <c r="K133" s="36"/>
      <c r="L133" s="40"/>
      <c r="M133" s="216"/>
      <c r="N133" s="76"/>
      <c r="O133" s="76"/>
      <c r="P133" s="76"/>
      <c r="Q133" s="76"/>
      <c r="R133" s="76"/>
      <c r="S133" s="76"/>
      <c r="T133" s="77"/>
      <c r="AT133" s="14" t="s">
        <v>121</v>
      </c>
      <c r="AU133" s="14" t="s">
        <v>76</v>
      </c>
    </row>
    <row r="134" s="11" customFormat="1">
      <c r="B134" s="217"/>
      <c r="C134" s="218"/>
      <c r="D134" s="214" t="s">
        <v>123</v>
      </c>
      <c r="E134" s="219" t="s">
        <v>1</v>
      </c>
      <c r="F134" s="220" t="s">
        <v>205</v>
      </c>
      <c r="G134" s="218"/>
      <c r="H134" s="221">
        <v>0.156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123</v>
      </c>
      <c r="AU134" s="227" t="s">
        <v>76</v>
      </c>
      <c r="AV134" s="11" t="s">
        <v>76</v>
      </c>
      <c r="AW134" s="11" t="s">
        <v>30</v>
      </c>
      <c r="AX134" s="11" t="s">
        <v>72</v>
      </c>
      <c r="AY134" s="227" t="s">
        <v>112</v>
      </c>
    </row>
    <row r="135" s="1" customFormat="1" ht="16.5" customHeight="1">
      <c r="B135" s="35"/>
      <c r="C135" s="202" t="s">
        <v>8</v>
      </c>
      <c r="D135" s="202" t="s">
        <v>114</v>
      </c>
      <c r="E135" s="203" t="s">
        <v>206</v>
      </c>
      <c r="F135" s="204" t="s">
        <v>207</v>
      </c>
      <c r="G135" s="205" t="s">
        <v>117</v>
      </c>
      <c r="H135" s="206">
        <v>23.199999999999999</v>
      </c>
      <c r="I135" s="207"/>
      <c r="J135" s="208">
        <f>ROUND(I135*H135,2)</f>
        <v>0</v>
      </c>
      <c r="K135" s="204" t="s">
        <v>118</v>
      </c>
      <c r="L135" s="40"/>
      <c r="M135" s="209" t="s">
        <v>1</v>
      </c>
      <c r="N135" s="210" t="s">
        <v>38</v>
      </c>
      <c r="O135" s="76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AR135" s="14" t="s">
        <v>119</v>
      </c>
      <c r="AT135" s="14" t="s">
        <v>114</v>
      </c>
      <c r="AU135" s="14" t="s">
        <v>76</v>
      </c>
      <c r="AY135" s="14" t="s">
        <v>112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4" t="s">
        <v>72</v>
      </c>
      <c r="BK135" s="213">
        <f>ROUND(I135*H135,2)</f>
        <v>0</v>
      </c>
      <c r="BL135" s="14" t="s">
        <v>119</v>
      </c>
      <c r="BM135" s="14" t="s">
        <v>208</v>
      </c>
    </row>
    <row r="136" s="1" customFormat="1">
      <c r="B136" s="35"/>
      <c r="C136" s="36"/>
      <c r="D136" s="214" t="s">
        <v>121</v>
      </c>
      <c r="E136" s="36"/>
      <c r="F136" s="215" t="s">
        <v>209</v>
      </c>
      <c r="G136" s="36"/>
      <c r="H136" s="36"/>
      <c r="I136" s="128"/>
      <c r="J136" s="36"/>
      <c r="K136" s="36"/>
      <c r="L136" s="40"/>
      <c r="M136" s="216"/>
      <c r="N136" s="76"/>
      <c r="O136" s="76"/>
      <c r="P136" s="76"/>
      <c r="Q136" s="76"/>
      <c r="R136" s="76"/>
      <c r="S136" s="76"/>
      <c r="T136" s="77"/>
      <c r="AT136" s="14" t="s">
        <v>121</v>
      </c>
      <c r="AU136" s="14" t="s">
        <v>76</v>
      </c>
    </row>
    <row r="137" s="11" customFormat="1">
      <c r="B137" s="217"/>
      <c r="C137" s="218"/>
      <c r="D137" s="214" t="s">
        <v>123</v>
      </c>
      <c r="E137" s="219" t="s">
        <v>1</v>
      </c>
      <c r="F137" s="220" t="s">
        <v>210</v>
      </c>
      <c r="G137" s="218"/>
      <c r="H137" s="221">
        <v>23.199999999999999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123</v>
      </c>
      <c r="AU137" s="227" t="s">
        <v>76</v>
      </c>
      <c r="AV137" s="11" t="s">
        <v>76</v>
      </c>
      <c r="AW137" s="11" t="s">
        <v>30</v>
      </c>
      <c r="AX137" s="11" t="s">
        <v>72</v>
      </c>
      <c r="AY137" s="227" t="s">
        <v>112</v>
      </c>
    </row>
    <row r="138" s="1" customFormat="1" ht="16.5" customHeight="1">
      <c r="B138" s="35"/>
      <c r="C138" s="202" t="s">
        <v>211</v>
      </c>
      <c r="D138" s="202" t="s">
        <v>114</v>
      </c>
      <c r="E138" s="203" t="s">
        <v>212</v>
      </c>
      <c r="F138" s="204" t="s">
        <v>213</v>
      </c>
      <c r="G138" s="205" t="s">
        <v>117</v>
      </c>
      <c r="H138" s="206">
        <v>10.4</v>
      </c>
      <c r="I138" s="207"/>
      <c r="J138" s="208">
        <f>ROUND(I138*H138,2)</f>
        <v>0</v>
      </c>
      <c r="K138" s="204" t="s">
        <v>160</v>
      </c>
      <c r="L138" s="40"/>
      <c r="M138" s="209" t="s">
        <v>1</v>
      </c>
      <c r="N138" s="210" t="s">
        <v>38</v>
      </c>
      <c r="O138" s="7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14" t="s">
        <v>119</v>
      </c>
      <c r="AT138" s="14" t="s">
        <v>114</v>
      </c>
      <c r="AU138" s="14" t="s">
        <v>76</v>
      </c>
      <c r="AY138" s="14" t="s">
        <v>112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4" t="s">
        <v>72</v>
      </c>
      <c r="BK138" s="213">
        <f>ROUND(I138*H138,2)</f>
        <v>0</v>
      </c>
      <c r="BL138" s="14" t="s">
        <v>119</v>
      </c>
      <c r="BM138" s="14" t="s">
        <v>214</v>
      </c>
    </row>
    <row r="139" s="1" customFormat="1">
      <c r="B139" s="35"/>
      <c r="C139" s="36"/>
      <c r="D139" s="214" t="s">
        <v>121</v>
      </c>
      <c r="E139" s="36"/>
      <c r="F139" s="215" t="s">
        <v>215</v>
      </c>
      <c r="G139" s="36"/>
      <c r="H139" s="36"/>
      <c r="I139" s="128"/>
      <c r="J139" s="36"/>
      <c r="K139" s="36"/>
      <c r="L139" s="40"/>
      <c r="M139" s="216"/>
      <c r="N139" s="76"/>
      <c r="O139" s="76"/>
      <c r="P139" s="76"/>
      <c r="Q139" s="76"/>
      <c r="R139" s="76"/>
      <c r="S139" s="76"/>
      <c r="T139" s="77"/>
      <c r="AT139" s="14" t="s">
        <v>121</v>
      </c>
      <c r="AU139" s="14" t="s">
        <v>76</v>
      </c>
    </row>
    <row r="140" s="11" customFormat="1">
      <c r="B140" s="217"/>
      <c r="C140" s="218"/>
      <c r="D140" s="214" t="s">
        <v>123</v>
      </c>
      <c r="E140" s="219" t="s">
        <v>1</v>
      </c>
      <c r="F140" s="220" t="s">
        <v>199</v>
      </c>
      <c r="G140" s="218"/>
      <c r="H140" s="221">
        <v>10.4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123</v>
      </c>
      <c r="AU140" s="227" t="s">
        <v>76</v>
      </c>
      <c r="AV140" s="11" t="s">
        <v>76</v>
      </c>
      <c r="AW140" s="11" t="s">
        <v>30</v>
      </c>
      <c r="AX140" s="11" t="s">
        <v>72</v>
      </c>
      <c r="AY140" s="227" t="s">
        <v>112</v>
      </c>
    </row>
    <row r="141" s="1" customFormat="1" ht="16.5" customHeight="1">
      <c r="B141" s="35"/>
      <c r="C141" s="239" t="s">
        <v>216</v>
      </c>
      <c r="D141" s="239" t="s">
        <v>177</v>
      </c>
      <c r="E141" s="240" t="s">
        <v>217</v>
      </c>
      <c r="F141" s="241" t="s">
        <v>218</v>
      </c>
      <c r="G141" s="242" t="s">
        <v>180</v>
      </c>
      <c r="H141" s="243">
        <v>3.5099999999999998</v>
      </c>
      <c r="I141" s="244"/>
      <c r="J141" s="245">
        <f>ROUND(I141*H141,2)</f>
        <v>0</v>
      </c>
      <c r="K141" s="241" t="s">
        <v>160</v>
      </c>
      <c r="L141" s="246"/>
      <c r="M141" s="247" t="s">
        <v>1</v>
      </c>
      <c r="N141" s="248" t="s">
        <v>38</v>
      </c>
      <c r="O141" s="76"/>
      <c r="P141" s="211">
        <f>O141*H141</f>
        <v>0</v>
      </c>
      <c r="Q141" s="211">
        <v>1</v>
      </c>
      <c r="R141" s="211">
        <f>Q141*H141</f>
        <v>3.5099999999999998</v>
      </c>
      <c r="S141" s="211">
        <v>0</v>
      </c>
      <c r="T141" s="212">
        <f>S141*H141</f>
        <v>0</v>
      </c>
      <c r="AR141" s="14" t="s">
        <v>164</v>
      </c>
      <c r="AT141" s="14" t="s">
        <v>177</v>
      </c>
      <c r="AU141" s="14" t="s">
        <v>76</v>
      </c>
      <c r="AY141" s="14" t="s">
        <v>112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4" t="s">
        <v>72</v>
      </c>
      <c r="BK141" s="213">
        <f>ROUND(I141*H141,2)</f>
        <v>0</v>
      </c>
      <c r="BL141" s="14" t="s">
        <v>119</v>
      </c>
      <c r="BM141" s="14" t="s">
        <v>219</v>
      </c>
    </row>
    <row r="142" s="1" customFormat="1">
      <c r="B142" s="35"/>
      <c r="C142" s="36"/>
      <c r="D142" s="214" t="s">
        <v>121</v>
      </c>
      <c r="E142" s="36"/>
      <c r="F142" s="215" t="s">
        <v>218</v>
      </c>
      <c r="G142" s="36"/>
      <c r="H142" s="36"/>
      <c r="I142" s="128"/>
      <c r="J142" s="36"/>
      <c r="K142" s="36"/>
      <c r="L142" s="40"/>
      <c r="M142" s="216"/>
      <c r="N142" s="76"/>
      <c r="O142" s="76"/>
      <c r="P142" s="76"/>
      <c r="Q142" s="76"/>
      <c r="R142" s="76"/>
      <c r="S142" s="76"/>
      <c r="T142" s="77"/>
      <c r="AT142" s="14" t="s">
        <v>121</v>
      </c>
      <c r="AU142" s="14" t="s">
        <v>76</v>
      </c>
    </row>
    <row r="143" s="11" customFormat="1">
      <c r="B143" s="217"/>
      <c r="C143" s="218"/>
      <c r="D143" s="214" t="s">
        <v>123</v>
      </c>
      <c r="E143" s="219" t="s">
        <v>1</v>
      </c>
      <c r="F143" s="220" t="s">
        <v>220</v>
      </c>
      <c r="G143" s="218"/>
      <c r="H143" s="221">
        <v>3.5099999999999998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123</v>
      </c>
      <c r="AU143" s="227" t="s">
        <v>76</v>
      </c>
      <c r="AV143" s="11" t="s">
        <v>76</v>
      </c>
      <c r="AW143" s="11" t="s">
        <v>30</v>
      </c>
      <c r="AX143" s="11" t="s">
        <v>72</v>
      </c>
      <c r="AY143" s="227" t="s">
        <v>112</v>
      </c>
    </row>
    <row r="144" s="10" customFormat="1" ht="22.8" customHeight="1">
      <c r="B144" s="186"/>
      <c r="C144" s="187"/>
      <c r="D144" s="188" t="s">
        <v>66</v>
      </c>
      <c r="E144" s="200" t="s">
        <v>76</v>
      </c>
      <c r="F144" s="200" t="s">
        <v>221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f>SUM(P145:P149)</f>
        <v>0</v>
      </c>
      <c r="Q144" s="194"/>
      <c r="R144" s="195">
        <f>SUM(R145:R149)</f>
        <v>1.0965812399999999</v>
      </c>
      <c r="S144" s="194"/>
      <c r="T144" s="196">
        <f>SUM(T145:T149)</f>
        <v>0</v>
      </c>
      <c r="AR144" s="197" t="s">
        <v>72</v>
      </c>
      <c r="AT144" s="198" t="s">
        <v>66</v>
      </c>
      <c r="AU144" s="198" t="s">
        <v>72</v>
      </c>
      <c r="AY144" s="197" t="s">
        <v>112</v>
      </c>
      <c r="BK144" s="199">
        <f>SUM(BK145:BK149)</f>
        <v>0</v>
      </c>
    </row>
    <row r="145" s="1" customFormat="1" ht="16.5" customHeight="1">
      <c r="B145" s="35"/>
      <c r="C145" s="202" t="s">
        <v>222</v>
      </c>
      <c r="D145" s="202" t="s">
        <v>114</v>
      </c>
      <c r="E145" s="203" t="s">
        <v>223</v>
      </c>
      <c r="F145" s="204" t="s">
        <v>224</v>
      </c>
      <c r="G145" s="205" t="s">
        <v>134</v>
      </c>
      <c r="H145" s="206">
        <v>0.48599999999999999</v>
      </c>
      <c r="I145" s="207"/>
      <c r="J145" s="208">
        <f>ROUND(I145*H145,2)</f>
        <v>0</v>
      </c>
      <c r="K145" s="204" t="s">
        <v>118</v>
      </c>
      <c r="L145" s="40"/>
      <c r="M145" s="209" t="s">
        <v>1</v>
      </c>
      <c r="N145" s="210" t="s">
        <v>38</v>
      </c>
      <c r="O145" s="76"/>
      <c r="P145" s="211">
        <f>O145*H145</f>
        <v>0</v>
      </c>
      <c r="Q145" s="211">
        <v>2.2563399999999998</v>
      </c>
      <c r="R145" s="211">
        <f>Q145*H145</f>
        <v>1.0965812399999999</v>
      </c>
      <c r="S145" s="211">
        <v>0</v>
      </c>
      <c r="T145" s="212">
        <f>S145*H145</f>
        <v>0</v>
      </c>
      <c r="AR145" s="14" t="s">
        <v>119</v>
      </c>
      <c r="AT145" s="14" t="s">
        <v>114</v>
      </c>
      <c r="AU145" s="14" t="s">
        <v>76</v>
      </c>
      <c r="AY145" s="14" t="s">
        <v>112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4" t="s">
        <v>72</v>
      </c>
      <c r="BK145" s="213">
        <f>ROUND(I145*H145,2)</f>
        <v>0</v>
      </c>
      <c r="BL145" s="14" t="s">
        <v>119</v>
      </c>
      <c r="BM145" s="14" t="s">
        <v>225</v>
      </c>
    </row>
    <row r="146" s="1" customFormat="1">
      <c r="B146" s="35"/>
      <c r="C146" s="36"/>
      <c r="D146" s="214" t="s">
        <v>121</v>
      </c>
      <c r="E146" s="36"/>
      <c r="F146" s="215" t="s">
        <v>226</v>
      </c>
      <c r="G146" s="36"/>
      <c r="H146" s="36"/>
      <c r="I146" s="128"/>
      <c r="J146" s="36"/>
      <c r="K146" s="36"/>
      <c r="L146" s="40"/>
      <c r="M146" s="216"/>
      <c r="N146" s="76"/>
      <c r="O146" s="76"/>
      <c r="P146" s="76"/>
      <c r="Q146" s="76"/>
      <c r="R146" s="76"/>
      <c r="S146" s="76"/>
      <c r="T146" s="77"/>
      <c r="AT146" s="14" t="s">
        <v>121</v>
      </c>
      <c r="AU146" s="14" t="s">
        <v>76</v>
      </c>
    </row>
    <row r="147" s="11" customFormat="1">
      <c r="B147" s="217"/>
      <c r="C147" s="218"/>
      <c r="D147" s="214" t="s">
        <v>123</v>
      </c>
      <c r="E147" s="219" t="s">
        <v>1</v>
      </c>
      <c r="F147" s="220" t="s">
        <v>227</v>
      </c>
      <c r="G147" s="218"/>
      <c r="H147" s="221">
        <v>0.053999999999999999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123</v>
      </c>
      <c r="AU147" s="227" t="s">
        <v>76</v>
      </c>
      <c r="AV147" s="11" t="s">
        <v>76</v>
      </c>
      <c r="AW147" s="11" t="s">
        <v>30</v>
      </c>
      <c r="AX147" s="11" t="s">
        <v>67</v>
      </c>
      <c r="AY147" s="227" t="s">
        <v>112</v>
      </c>
    </row>
    <row r="148" s="11" customFormat="1">
      <c r="B148" s="217"/>
      <c r="C148" s="218"/>
      <c r="D148" s="214" t="s">
        <v>123</v>
      </c>
      <c r="E148" s="219" t="s">
        <v>1</v>
      </c>
      <c r="F148" s="220" t="s">
        <v>228</v>
      </c>
      <c r="G148" s="218"/>
      <c r="H148" s="221">
        <v>0.432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123</v>
      </c>
      <c r="AU148" s="227" t="s">
        <v>76</v>
      </c>
      <c r="AV148" s="11" t="s">
        <v>76</v>
      </c>
      <c r="AW148" s="11" t="s">
        <v>30</v>
      </c>
      <c r="AX148" s="11" t="s">
        <v>67</v>
      </c>
      <c r="AY148" s="227" t="s">
        <v>112</v>
      </c>
    </row>
    <row r="149" s="12" customFormat="1">
      <c r="B149" s="228"/>
      <c r="C149" s="229"/>
      <c r="D149" s="214" t="s">
        <v>123</v>
      </c>
      <c r="E149" s="230" t="s">
        <v>1</v>
      </c>
      <c r="F149" s="231" t="s">
        <v>156</v>
      </c>
      <c r="G149" s="229"/>
      <c r="H149" s="232">
        <v>0.48599999999999999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123</v>
      </c>
      <c r="AU149" s="238" t="s">
        <v>76</v>
      </c>
      <c r="AV149" s="12" t="s">
        <v>119</v>
      </c>
      <c r="AW149" s="12" t="s">
        <v>30</v>
      </c>
      <c r="AX149" s="12" t="s">
        <v>72</v>
      </c>
      <c r="AY149" s="238" t="s">
        <v>112</v>
      </c>
    </row>
    <row r="150" s="10" customFormat="1" ht="22.8" customHeight="1">
      <c r="B150" s="186"/>
      <c r="C150" s="187"/>
      <c r="D150" s="188" t="s">
        <v>66</v>
      </c>
      <c r="E150" s="200" t="s">
        <v>131</v>
      </c>
      <c r="F150" s="200" t="s">
        <v>229</v>
      </c>
      <c r="G150" s="187"/>
      <c r="H150" s="187"/>
      <c r="I150" s="190"/>
      <c r="J150" s="201">
        <f>BK150</f>
        <v>0</v>
      </c>
      <c r="K150" s="187"/>
      <c r="L150" s="192"/>
      <c r="M150" s="193"/>
      <c r="N150" s="194"/>
      <c r="O150" s="194"/>
      <c r="P150" s="195">
        <f>SUM(P151:P163)</f>
        <v>0</v>
      </c>
      <c r="Q150" s="194"/>
      <c r="R150" s="195">
        <f>SUM(R151:R163)</f>
        <v>1.9463800000000002</v>
      </c>
      <c r="S150" s="194"/>
      <c r="T150" s="196">
        <f>SUM(T151:T163)</f>
        <v>0</v>
      </c>
      <c r="AR150" s="197" t="s">
        <v>72</v>
      </c>
      <c r="AT150" s="198" t="s">
        <v>66</v>
      </c>
      <c r="AU150" s="198" t="s">
        <v>72</v>
      </c>
      <c r="AY150" s="197" t="s">
        <v>112</v>
      </c>
      <c r="BK150" s="199">
        <f>SUM(BK151:BK163)</f>
        <v>0</v>
      </c>
    </row>
    <row r="151" s="1" customFormat="1" ht="16.5" customHeight="1">
      <c r="B151" s="35"/>
      <c r="C151" s="202" t="s">
        <v>230</v>
      </c>
      <c r="D151" s="202" t="s">
        <v>114</v>
      </c>
      <c r="E151" s="203" t="s">
        <v>231</v>
      </c>
      <c r="F151" s="204" t="s">
        <v>232</v>
      </c>
      <c r="G151" s="205" t="s">
        <v>127</v>
      </c>
      <c r="H151" s="206">
        <v>3</v>
      </c>
      <c r="I151" s="207"/>
      <c r="J151" s="208">
        <f>ROUND(I151*H151,2)</f>
        <v>0</v>
      </c>
      <c r="K151" s="204" t="s">
        <v>118</v>
      </c>
      <c r="L151" s="40"/>
      <c r="M151" s="209" t="s">
        <v>1</v>
      </c>
      <c r="N151" s="210" t="s">
        <v>38</v>
      </c>
      <c r="O151" s="76"/>
      <c r="P151" s="211">
        <f>O151*H151</f>
        <v>0</v>
      </c>
      <c r="Q151" s="211">
        <v>0.24127000000000001</v>
      </c>
      <c r="R151" s="211">
        <f>Q151*H151</f>
        <v>0.72381000000000006</v>
      </c>
      <c r="S151" s="211">
        <v>0</v>
      </c>
      <c r="T151" s="212">
        <f>S151*H151</f>
        <v>0</v>
      </c>
      <c r="AR151" s="14" t="s">
        <v>119</v>
      </c>
      <c r="AT151" s="14" t="s">
        <v>114</v>
      </c>
      <c r="AU151" s="14" t="s">
        <v>76</v>
      </c>
      <c r="AY151" s="14" t="s">
        <v>112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4" t="s">
        <v>72</v>
      </c>
      <c r="BK151" s="213">
        <f>ROUND(I151*H151,2)</f>
        <v>0</v>
      </c>
      <c r="BL151" s="14" t="s">
        <v>119</v>
      </c>
      <c r="BM151" s="14" t="s">
        <v>233</v>
      </c>
    </row>
    <row r="152" s="1" customFormat="1">
      <c r="B152" s="35"/>
      <c r="C152" s="36"/>
      <c r="D152" s="214" t="s">
        <v>121</v>
      </c>
      <c r="E152" s="36"/>
      <c r="F152" s="215" t="s">
        <v>234</v>
      </c>
      <c r="G152" s="36"/>
      <c r="H152" s="36"/>
      <c r="I152" s="128"/>
      <c r="J152" s="36"/>
      <c r="K152" s="36"/>
      <c r="L152" s="40"/>
      <c r="M152" s="216"/>
      <c r="N152" s="76"/>
      <c r="O152" s="76"/>
      <c r="P152" s="76"/>
      <c r="Q152" s="76"/>
      <c r="R152" s="76"/>
      <c r="S152" s="76"/>
      <c r="T152" s="77"/>
      <c r="AT152" s="14" t="s">
        <v>121</v>
      </c>
      <c r="AU152" s="14" t="s">
        <v>76</v>
      </c>
    </row>
    <row r="153" s="11" customFormat="1">
      <c r="B153" s="217"/>
      <c r="C153" s="218"/>
      <c r="D153" s="214" t="s">
        <v>123</v>
      </c>
      <c r="E153" s="219" t="s">
        <v>1</v>
      </c>
      <c r="F153" s="220" t="s">
        <v>235</v>
      </c>
      <c r="G153" s="218"/>
      <c r="H153" s="221">
        <v>3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123</v>
      </c>
      <c r="AU153" s="227" t="s">
        <v>76</v>
      </c>
      <c r="AV153" s="11" t="s">
        <v>76</v>
      </c>
      <c r="AW153" s="11" t="s">
        <v>30</v>
      </c>
      <c r="AX153" s="11" t="s">
        <v>72</v>
      </c>
      <c r="AY153" s="227" t="s">
        <v>112</v>
      </c>
    </row>
    <row r="154" s="1" customFormat="1" ht="16.5" customHeight="1">
      <c r="B154" s="35"/>
      <c r="C154" s="202" t="s">
        <v>236</v>
      </c>
      <c r="D154" s="202" t="s">
        <v>114</v>
      </c>
      <c r="E154" s="203" t="s">
        <v>237</v>
      </c>
      <c r="F154" s="204" t="s">
        <v>238</v>
      </c>
      <c r="G154" s="205" t="s">
        <v>127</v>
      </c>
      <c r="H154" s="206">
        <v>1</v>
      </c>
      <c r="I154" s="207"/>
      <c r="J154" s="208">
        <f>ROUND(I154*H154,2)</f>
        <v>0</v>
      </c>
      <c r="K154" s="204" t="s">
        <v>118</v>
      </c>
      <c r="L154" s="40"/>
      <c r="M154" s="209" t="s">
        <v>1</v>
      </c>
      <c r="N154" s="210" t="s">
        <v>38</v>
      </c>
      <c r="O154" s="76"/>
      <c r="P154" s="211">
        <f>O154*H154</f>
        <v>0</v>
      </c>
      <c r="Q154" s="211">
        <v>0.29757</v>
      </c>
      <c r="R154" s="211">
        <f>Q154*H154</f>
        <v>0.29757</v>
      </c>
      <c r="S154" s="211">
        <v>0</v>
      </c>
      <c r="T154" s="212">
        <f>S154*H154</f>
        <v>0</v>
      </c>
      <c r="AR154" s="14" t="s">
        <v>119</v>
      </c>
      <c r="AT154" s="14" t="s">
        <v>114</v>
      </c>
      <c r="AU154" s="14" t="s">
        <v>76</v>
      </c>
      <c r="AY154" s="14" t="s">
        <v>112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4" t="s">
        <v>72</v>
      </c>
      <c r="BK154" s="213">
        <f>ROUND(I154*H154,2)</f>
        <v>0</v>
      </c>
      <c r="BL154" s="14" t="s">
        <v>119</v>
      </c>
      <c r="BM154" s="14" t="s">
        <v>239</v>
      </c>
    </row>
    <row r="155" s="1" customFormat="1">
      <c r="B155" s="35"/>
      <c r="C155" s="36"/>
      <c r="D155" s="214" t="s">
        <v>121</v>
      </c>
      <c r="E155" s="36"/>
      <c r="F155" s="215" t="s">
        <v>240</v>
      </c>
      <c r="G155" s="36"/>
      <c r="H155" s="36"/>
      <c r="I155" s="128"/>
      <c r="J155" s="36"/>
      <c r="K155" s="36"/>
      <c r="L155" s="40"/>
      <c r="M155" s="216"/>
      <c r="N155" s="76"/>
      <c r="O155" s="76"/>
      <c r="P155" s="76"/>
      <c r="Q155" s="76"/>
      <c r="R155" s="76"/>
      <c r="S155" s="76"/>
      <c r="T155" s="77"/>
      <c r="AT155" s="14" t="s">
        <v>121</v>
      </c>
      <c r="AU155" s="14" t="s">
        <v>76</v>
      </c>
    </row>
    <row r="156" s="11" customFormat="1">
      <c r="B156" s="217"/>
      <c r="C156" s="218"/>
      <c r="D156" s="214" t="s">
        <v>123</v>
      </c>
      <c r="E156" s="219" t="s">
        <v>1</v>
      </c>
      <c r="F156" s="220" t="s">
        <v>72</v>
      </c>
      <c r="G156" s="218"/>
      <c r="H156" s="221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123</v>
      </c>
      <c r="AU156" s="227" t="s">
        <v>76</v>
      </c>
      <c r="AV156" s="11" t="s">
        <v>76</v>
      </c>
      <c r="AW156" s="11" t="s">
        <v>30</v>
      </c>
      <c r="AX156" s="11" t="s">
        <v>72</v>
      </c>
      <c r="AY156" s="227" t="s">
        <v>112</v>
      </c>
    </row>
    <row r="157" s="1" customFormat="1" ht="16.5" customHeight="1">
      <c r="B157" s="35"/>
      <c r="C157" s="239" t="s">
        <v>7</v>
      </c>
      <c r="D157" s="239" t="s">
        <v>177</v>
      </c>
      <c r="E157" s="240" t="s">
        <v>241</v>
      </c>
      <c r="F157" s="241" t="s">
        <v>242</v>
      </c>
      <c r="G157" s="242" t="s">
        <v>243</v>
      </c>
      <c r="H157" s="243">
        <v>8</v>
      </c>
      <c r="I157" s="244"/>
      <c r="J157" s="245">
        <f>ROUND(I157*H157,2)</f>
        <v>0</v>
      </c>
      <c r="K157" s="241" t="s">
        <v>118</v>
      </c>
      <c r="L157" s="246"/>
      <c r="M157" s="247" t="s">
        <v>1</v>
      </c>
      <c r="N157" s="248" t="s">
        <v>38</v>
      </c>
      <c r="O157" s="76"/>
      <c r="P157" s="211">
        <f>O157*H157</f>
        <v>0</v>
      </c>
      <c r="Q157" s="211">
        <v>0.032500000000000001</v>
      </c>
      <c r="R157" s="211">
        <f>Q157*H157</f>
        <v>0.26000000000000001</v>
      </c>
      <c r="S157" s="211">
        <v>0</v>
      </c>
      <c r="T157" s="212">
        <f>S157*H157</f>
        <v>0</v>
      </c>
      <c r="AR157" s="14" t="s">
        <v>164</v>
      </c>
      <c r="AT157" s="14" t="s">
        <v>177</v>
      </c>
      <c r="AU157" s="14" t="s">
        <v>76</v>
      </c>
      <c r="AY157" s="14" t="s">
        <v>112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4" t="s">
        <v>72</v>
      </c>
      <c r="BK157" s="213">
        <f>ROUND(I157*H157,2)</f>
        <v>0</v>
      </c>
      <c r="BL157" s="14" t="s">
        <v>119</v>
      </c>
      <c r="BM157" s="14" t="s">
        <v>244</v>
      </c>
    </row>
    <row r="158" s="1" customFormat="1">
      <c r="B158" s="35"/>
      <c r="C158" s="36"/>
      <c r="D158" s="214" t="s">
        <v>121</v>
      </c>
      <c r="E158" s="36"/>
      <c r="F158" s="215" t="s">
        <v>242</v>
      </c>
      <c r="G158" s="36"/>
      <c r="H158" s="36"/>
      <c r="I158" s="128"/>
      <c r="J158" s="36"/>
      <c r="K158" s="36"/>
      <c r="L158" s="40"/>
      <c r="M158" s="216"/>
      <c r="N158" s="76"/>
      <c r="O158" s="76"/>
      <c r="P158" s="76"/>
      <c r="Q158" s="76"/>
      <c r="R158" s="76"/>
      <c r="S158" s="76"/>
      <c r="T158" s="77"/>
      <c r="AT158" s="14" t="s">
        <v>121</v>
      </c>
      <c r="AU158" s="14" t="s">
        <v>76</v>
      </c>
    </row>
    <row r="159" s="11" customFormat="1">
      <c r="B159" s="217"/>
      <c r="C159" s="218"/>
      <c r="D159" s="214" t="s">
        <v>123</v>
      </c>
      <c r="E159" s="219" t="s">
        <v>1</v>
      </c>
      <c r="F159" s="220" t="s">
        <v>164</v>
      </c>
      <c r="G159" s="218"/>
      <c r="H159" s="221">
        <v>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123</v>
      </c>
      <c r="AU159" s="227" t="s">
        <v>76</v>
      </c>
      <c r="AV159" s="11" t="s">
        <v>76</v>
      </c>
      <c r="AW159" s="11" t="s">
        <v>30</v>
      </c>
      <c r="AX159" s="11" t="s">
        <v>72</v>
      </c>
      <c r="AY159" s="227" t="s">
        <v>112</v>
      </c>
    </row>
    <row r="160" s="1" customFormat="1" ht="16.5" customHeight="1">
      <c r="B160" s="35"/>
      <c r="C160" s="239" t="s">
        <v>245</v>
      </c>
      <c r="D160" s="239" t="s">
        <v>177</v>
      </c>
      <c r="E160" s="240" t="s">
        <v>246</v>
      </c>
      <c r="F160" s="241" t="s">
        <v>247</v>
      </c>
      <c r="G160" s="242" t="s">
        <v>243</v>
      </c>
      <c r="H160" s="243">
        <v>7</v>
      </c>
      <c r="I160" s="244"/>
      <c r="J160" s="245">
        <f>ROUND(I160*H160,2)</f>
        <v>0</v>
      </c>
      <c r="K160" s="241" t="s">
        <v>118</v>
      </c>
      <c r="L160" s="246"/>
      <c r="M160" s="247" t="s">
        <v>1</v>
      </c>
      <c r="N160" s="248" t="s">
        <v>38</v>
      </c>
      <c r="O160" s="76"/>
      <c r="P160" s="211">
        <f>O160*H160</f>
        <v>0</v>
      </c>
      <c r="Q160" s="211">
        <v>0.050000000000000003</v>
      </c>
      <c r="R160" s="211">
        <f>Q160*H160</f>
        <v>0.35000000000000003</v>
      </c>
      <c r="S160" s="211">
        <v>0</v>
      </c>
      <c r="T160" s="212">
        <f>S160*H160</f>
        <v>0</v>
      </c>
      <c r="AR160" s="14" t="s">
        <v>164</v>
      </c>
      <c r="AT160" s="14" t="s">
        <v>177</v>
      </c>
      <c r="AU160" s="14" t="s">
        <v>76</v>
      </c>
      <c r="AY160" s="14" t="s">
        <v>112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4" t="s">
        <v>72</v>
      </c>
      <c r="BK160" s="213">
        <f>ROUND(I160*H160,2)</f>
        <v>0</v>
      </c>
      <c r="BL160" s="14" t="s">
        <v>119</v>
      </c>
      <c r="BM160" s="14" t="s">
        <v>248</v>
      </c>
    </row>
    <row r="161" s="1" customFormat="1">
      <c r="B161" s="35"/>
      <c r="C161" s="36"/>
      <c r="D161" s="214" t="s">
        <v>121</v>
      </c>
      <c r="E161" s="36"/>
      <c r="F161" s="215" t="s">
        <v>247</v>
      </c>
      <c r="G161" s="36"/>
      <c r="H161" s="36"/>
      <c r="I161" s="128"/>
      <c r="J161" s="36"/>
      <c r="K161" s="36"/>
      <c r="L161" s="40"/>
      <c r="M161" s="216"/>
      <c r="N161" s="76"/>
      <c r="O161" s="76"/>
      <c r="P161" s="76"/>
      <c r="Q161" s="76"/>
      <c r="R161" s="76"/>
      <c r="S161" s="76"/>
      <c r="T161" s="77"/>
      <c r="AT161" s="14" t="s">
        <v>121</v>
      </c>
      <c r="AU161" s="14" t="s">
        <v>76</v>
      </c>
    </row>
    <row r="162" s="1" customFormat="1" ht="16.5" customHeight="1">
      <c r="B162" s="35"/>
      <c r="C162" s="239" t="s">
        <v>249</v>
      </c>
      <c r="D162" s="239" t="s">
        <v>177</v>
      </c>
      <c r="E162" s="240" t="s">
        <v>250</v>
      </c>
      <c r="F162" s="241" t="s">
        <v>251</v>
      </c>
      <c r="G162" s="242" t="s">
        <v>243</v>
      </c>
      <c r="H162" s="243">
        <v>5</v>
      </c>
      <c r="I162" s="244"/>
      <c r="J162" s="245">
        <f>ROUND(I162*H162,2)</f>
        <v>0</v>
      </c>
      <c r="K162" s="241" t="s">
        <v>118</v>
      </c>
      <c r="L162" s="246"/>
      <c r="M162" s="247" t="s">
        <v>1</v>
      </c>
      <c r="N162" s="248" t="s">
        <v>38</v>
      </c>
      <c r="O162" s="76"/>
      <c r="P162" s="211">
        <f>O162*H162</f>
        <v>0</v>
      </c>
      <c r="Q162" s="211">
        <v>0.063</v>
      </c>
      <c r="R162" s="211">
        <f>Q162*H162</f>
        <v>0.315</v>
      </c>
      <c r="S162" s="211">
        <v>0</v>
      </c>
      <c r="T162" s="212">
        <f>S162*H162</f>
        <v>0</v>
      </c>
      <c r="AR162" s="14" t="s">
        <v>164</v>
      </c>
      <c r="AT162" s="14" t="s">
        <v>177</v>
      </c>
      <c r="AU162" s="14" t="s">
        <v>76</v>
      </c>
      <c r="AY162" s="14" t="s">
        <v>112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4" t="s">
        <v>72</v>
      </c>
      <c r="BK162" s="213">
        <f>ROUND(I162*H162,2)</f>
        <v>0</v>
      </c>
      <c r="BL162" s="14" t="s">
        <v>119</v>
      </c>
      <c r="BM162" s="14" t="s">
        <v>252</v>
      </c>
    </row>
    <row r="163" s="1" customFormat="1">
      <c r="B163" s="35"/>
      <c r="C163" s="36"/>
      <c r="D163" s="214" t="s">
        <v>121</v>
      </c>
      <c r="E163" s="36"/>
      <c r="F163" s="215" t="s">
        <v>251</v>
      </c>
      <c r="G163" s="36"/>
      <c r="H163" s="36"/>
      <c r="I163" s="128"/>
      <c r="J163" s="36"/>
      <c r="K163" s="36"/>
      <c r="L163" s="40"/>
      <c r="M163" s="216"/>
      <c r="N163" s="76"/>
      <c r="O163" s="76"/>
      <c r="P163" s="76"/>
      <c r="Q163" s="76"/>
      <c r="R163" s="76"/>
      <c r="S163" s="76"/>
      <c r="T163" s="77"/>
      <c r="AT163" s="14" t="s">
        <v>121</v>
      </c>
      <c r="AU163" s="14" t="s">
        <v>76</v>
      </c>
    </row>
    <row r="164" s="10" customFormat="1" ht="22.8" customHeight="1">
      <c r="B164" s="186"/>
      <c r="C164" s="187"/>
      <c r="D164" s="188" t="s">
        <v>66</v>
      </c>
      <c r="E164" s="200" t="s">
        <v>143</v>
      </c>
      <c r="F164" s="200" t="s">
        <v>253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SUM(P165:P180)</f>
        <v>0</v>
      </c>
      <c r="Q164" s="194"/>
      <c r="R164" s="195">
        <f>SUM(R165:R180)</f>
        <v>6.438574</v>
      </c>
      <c r="S164" s="194"/>
      <c r="T164" s="196">
        <f>SUM(T165:T180)</f>
        <v>0</v>
      </c>
      <c r="AR164" s="197" t="s">
        <v>72</v>
      </c>
      <c r="AT164" s="198" t="s">
        <v>66</v>
      </c>
      <c r="AU164" s="198" t="s">
        <v>72</v>
      </c>
      <c r="AY164" s="197" t="s">
        <v>112</v>
      </c>
      <c r="BK164" s="199">
        <f>SUM(BK165:BK180)</f>
        <v>0</v>
      </c>
    </row>
    <row r="165" s="1" customFormat="1" ht="16.5" customHeight="1">
      <c r="B165" s="35"/>
      <c r="C165" s="202" t="s">
        <v>254</v>
      </c>
      <c r="D165" s="202" t="s">
        <v>114</v>
      </c>
      <c r="E165" s="203" t="s">
        <v>255</v>
      </c>
      <c r="F165" s="204" t="s">
        <v>256</v>
      </c>
      <c r="G165" s="205" t="s">
        <v>117</v>
      </c>
      <c r="H165" s="206">
        <v>23.199999999999999</v>
      </c>
      <c r="I165" s="207"/>
      <c r="J165" s="208">
        <f>ROUND(I165*H165,2)</f>
        <v>0</v>
      </c>
      <c r="K165" s="204" t="s">
        <v>118</v>
      </c>
      <c r="L165" s="40"/>
      <c r="M165" s="209" t="s">
        <v>1</v>
      </c>
      <c r="N165" s="210" t="s">
        <v>38</v>
      </c>
      <c r="O165" s="76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14" t="s">
        <v>119</v>
      </c>
      <c r="AT165" s="14" t="s">
        <v>114</v>
      </c>
      <c r="AU165" s="14" t="s">
        <v>76</v>
      </c>
      <c r="AY165" s="14" t="s">
        <v>112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4" t="s">
        <v>72</v>
      </c>
      <c r="BK165" s="213">
        <f>ROUND(I165*H165,2)</f>
        <v>0</v>
      </c>
      <c r="BL165" s="14" t="s">
        <v>119</v>
      </c>
      <c r="BM165" s="14" t="s">
        <v>257</v>
      </c>
    </row>
    <row r="166" s="1" customFormat="1">
      <c r="B166" s="35"/>
      <c r="C166" s="36"/>
      <c r="D166" s="214" t="s">
        <v>121</v>
      </c>
      <c r="E166" s="36"/>
      <c r="F166" s="215" t="s">
        <v>258</v>
      </c>
      <c r="G166" s="36"/>
      <c r="H166" s="36"/>
      <c r="I166" s="128"/>
      <c r="J166" s="36"/>
      <c r="K166" s="36"/>
      <c r="L166" s="40"/>
      <c r="M166" s="216"/>
      <c r="N166" s="76"/>
      <c r="O166" s="76"/>
      <c r="P166" s="76"/>
      <c r="Q166" s="76"/>
      <c r="R166" s="76"/>
      <c r="S166" s="76"/>
      <c r="T166" s="77"/>
      <c r="AT166" s="14" t="s">
        <v>121</v>
      </c>
      <c r="AU166" s="14" t="s">
        <v>76</v>
      </c>
    </row>
    <row r="167" s="11" customFormat="1">
      <c r="B167" s="217"/>
      <c r="C167" s="218"/>
      <c r="D167" s="214" t="s">
        <v>123</v>
      </c>
      <c r="E167" s="219" t="s">
        <v>1</v>
      </c>
      <c r="F167" s="220" t="s">
        <v>210</v>
      </c>
      <c r="G167" s="218"/>
      <c r="H167" s="221">
        <v>23.199999999999999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123</v>
      </c>
      <c r="AU167" s="227" t="s">
        <v>76</v>
      </c>
      <c r="AV167" s="11" t="s">
        <v>76</v>
      </c>
      <c r="AW167" s="11" t="s">
        <v>30</v>
      </c>
      <c r="AX167" s="11" t="s">
        <v>72</v>
      </c>
      <c r="AY167" s="227" t="s">
        <v>112</v>
      </c>
    </row>
    <row r="168" s="1" customFormat="1" ht="16.5" customHeight="1">
      <c r="B168" s="35"/>
      <c r="C168" s="202" t="s">
        <v>259</v>
      </c>
      <c r="D168" s="202" t="s">
        <v>114</v>
      </c>
      <c r="E168" s="203" t="s">
        <v>260</v>
      </c>
      <c r="F168" s="204" t="s">
        <v>261</v>
      </c>
      <c r="G168" s="205" t="s">
        <v>117</v>
      </c>
      <c r="H168" s="206">
        <v>7.0999999999999996</v>
      </c>
      <c r="I168" s="207"/>
      <c r="J168" s="208">
        <f>ROUND(I168*H168,2)</f>
        <v>0</v>
      </c>
      <c r="K168" s="204" t="s">
        <v>118</v>
      </c>
      <c r="L168" s="40"/>
      <c r="M168" s="209" t="s">
        <v>1</v>
      </c>
      <c r="N168" s="210" t="s">
        <v>38</v>
      </c>
      <c r="O168" s="76"/>
      <c r="P168" s="211">
        <f>O168*H168</f>
        <v>0</v>
      </c>
      <c r="Q168" s="211">
        <v>0.059089999999999997</v>
      </c>
      <c r="R168" s="211">
        <f>Q168*H168</f>
        <v>0.41953899999999994</v>
      </c>
      <c r="S168" s="211">
        <v>0</v>
      </c>
      <c r="T168" s="212">
        <f>S168*H168</f>
        <v>0</v>
      </c>
      <c r="AR168" s="14" t="s">
        <v>119</v>
      </c>
      <c r="AT168" s="14" t="s">
        <v>114</v>
      </c>
      <c r="AU168" s="14" t="s">
        <v>76</v>
      </c>
      <c r="AY168" s="14" t="s">
        <v>112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4" t="s">
        <v>72</v>
      </c>
      <c r="BK168" s="213">
        <f>ROUND(I168*H168,2)</f>
        <v>0</v>
      </c>
      <c r="BL168" s="14" t="s">
        <v>119</v>
      </c>
      <c r="BM168" s="14" t="s">
        <v>262</v>
      </c>
    </row>
    <row r="169" s="1" customFormat="1">
      <c r="B169" s="35"/>
      <c r="C169" s="36"/>
      <c r="D169" s="214" t="s">
        <v>121</v>
      </c>
      <c r="E169" s="36"/>
      <c r="F169" s="215" t="s">
        <v>263</v>
      </c>
      <c r="G169" s="36"/>
      <c r="H169" s="36"/>
      <c r="I169" s="128"/>
      <c r="J169" s="36"/>
      <c r="K169" s="36"/>
      <c r="L169" s="40"/>
      <c r="M169" s="216"/>
      <c r="N169" s="76"/>
      <c r="O169" s="76"/>
      <c r="P169" s="76"/>
      <c r="Q169" s="76"/>
      <c r="R169" s="76"/>
      <c r="S169" s="76"/>
      <c r="T169" s="77"/>
      <c r="AT169" s="14" t="s">
        <v>121</v>
      </c>
      <c r="AU169" s="14" t="s">
        <v>76</v>
      </c>
    </row>
    <row r="170" s="1" customFormat="1" ht="16.5" customHeight="1">
      <c r="B170" s="35"/>
      <c r="C170" s="202" t="s">
        <v>264</v>
      </c>
      <c r="D170" s="202" t="s">
        <v>114</v>
      </c>
      <c r="E170" s="203" t="s">
        <v>265</v>
      </c>
      <c r="F170" s="204" t="s">
        <v>266</v>
      </c>
      <c r="G170" s="205" t="s">
        <v>117</v>
      </c>
      <c r="H170" s="206">
        <v>30.300000000000001</v>
      </c>
      <c r="I170" s="207"/>
      <c r="J170" s="208">
        <f>ROUND(I170*H170,2)</f>
        <v>0</v>
      </c>
      <c r="K170" s="204" t="s">
        <v>118</v>
      </c>
      <c r="L170" s="40"/>
      <c r="M170" s="209" t="s">
        <v>1</v>
      </c>
      <c r="N170" s="210" t="s">
        <v>38</v>
      </c>
      <c r="O170" s="76"/>
      <c r="P170" s="211">
        <f>O170*H170</f>
        <v>0</v>
      </c>
      <c r="Q170" s="211">
        <v>0.084250000000000005</v>
      </c>
      <c r="R170" s="211">
        <f>Q170*H170</f>
        <v>2.552775</v>
      </c>
      <c r="S170" s="211">
        <v>0</v>
      </c>
      <c r="T170" s="212">
        <f>S170*H170</f>
        <v>0</v>
      </c>
      <c r="AR170" s="14" t="s">
        <v>211</v>
      </c>
      <c r="AT170" s="14" t="s">
        <v>114</v>
      </c>
      <c r="AU170" s="14" t="s">
        <v>76</v>
      </c>
      <c r="AY170" s="14" t="s">
        <v>112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4" t="s">
        <v>72</v>
      </c>
      <c r="BK170" s="213">
        <f>ROUND(I170*H170,2)</f>
        <v>0</v>
      </c>
      <c r="BL170" s="14" t="s">
        <v>211</v>
      </c>
      <c r="BM170" s="14" t="s">
        <v>267</v>
      </c>
    </row>
    <row r="171" s="1" customFormat="1">
      <c r="B171" s="35"/>
      <c r="C171" s="36"/>
      <c r="D171" s="214" t="s">
        <v>121</v>
      </c>
      <c r="E171" s="36"/>
      <c r="F171" s="215" t="s">
        <v>268</v>
      </c>
      <c r="G171" s="36"/>
      <c r="H171" s="36"/>
      <c r="I171" s="128"/>
      <c r="J171" s="36"/>
      <c r="K171" s="36"/>
      <c r="L171" s="40"/>
      <c r="M171" s="216"/>
      <c r="N171" s="76"/>
      <c r="O171" s="76"/>
      <c r="P171" s="76"/>
      <c r="Q171" s="76"/>
      <c r="R171" s="76"/>
      <c r="S171" s="76"/>
      <c r="T171" s="77"/>
      <c r="AT171" s="14" t="s">
        <v>121</v>
      </c>
      <c r="AU171" s="14" t="s">
        <v>76</v>
      </c>
    </row>
    <row r="172" s="11" customFormat="1">
      <c r="B172" s="217"/>
      <c r="C172" s="218"/>
      <c r="D172" s="214" t="s">
        <v>123</v>
      </c>
      <c r="E172" s="219" t="s">
        <v>1</v>
      </c>
      <c r="F172" s="220" t="s">
        <v>269</v>
      </c>
      <c r="G172" s="218"/>
      <c r="H172" s="221">
        <v>7.0999999999999996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123</v>
      </c>
      <c r="AU172" s="227" t="s">
        <v>76</v>
      </c>
      <c r="AV172" s="11" t="s">
        <v>76</v>
      </c>
      <c r="AW172" s="11" t="s">
        <v>30</v>
      </c>
      <c r="AX172" s="11" t="s">
        <v>67</v>
      </c>
      <c r="AY172" s="227" t="s">
        <v>112</v>
      </c>
    </row>
    <row r="173" s="11" customFormat="1">
      <c r="B173" s="217"/>
      <c r="C173" s="218"/>
      <c r="D173" s="214" t="s">
        <v>123</v>
      </c>
      <c r="E173" s="219" t="s">
        <v>1</v>
      </c>
      <c r="F173" s="220" t="s">
        <v>210</v>
      </c>
      <c r="G173" s="218"/>
      <c r="H173" s="221">
        <v>23.199999999999999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123</v>
      </c>
      <c r="AU173" s="227" t="s">
        <v>76</v>
      </c>
      <c r="AV173" s="11" t="s">
        <v>76</v>
      </c>
      <c r="AW173" s="11" t="s">
        <v>30</v>
      </c>
      <c r="AX173" s="11" t="s">
        <v>67</v>
      </c>
      <c r="AY173" s="227" t="s">
        <v>112</v>
      </c>
    </row>
    <row r="174" s="12" customFormat="1">
      <c r="B174" s="228"/>
      <c r="C174" s="229"/>
      <c r="D174" s="214" t="s">
        <v>123</v>
      </c>
      <c r="E174" s="230" t="s">
        <v>1</v>
      </c>
      <c r="F174" s="231" t="s">
        <v>156</v>
      </c>
      <c r="G174" s="229"/>
      <c r="H174" s="232">
        <v>30.300000000000001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123</v>
      </c>
      <c r="AU174" s="238" t="s">
        <v>76</v>
      </c>
      <c r="AV174" s="12" t="s">
        <v>119</v>
      </c>
      <c r="AW174" s="12" t="s">
        <v>30</v>
      </c>
      <c r="AX174" s="12" t="s">
        <v>72</v>
      </c>
      <c r="AY174" s="238" t="s">
        <v>112</v>
      </c>
    </row>
    <row r="175" s="1" customFormat="1" ht="16.5" customHeight="1">
      <c r="B175" s="35"/>
      <c r="C175" s="239" t="s">
        <v>270</v>
      </c>
      <c r="D175" s="239" t="s">
        <v>177</v>
      </c>
      <c r="E175" s="240" t="s">
        <v>271</v>
      </c>
      <c r="F175" s="241" t="s">
        <v>272</v>
      </c>
      <c r="G175" s="242" t="s">
        <v>117</v>
      </c>
      <c r="H175" s="243">
        <v>24.359999999999999</v>
      </c>
      <c r="I175" s="244"/>
      <c r="J175" s="245">
        <f>ROUND(I175*H175,2)</f>
        <v>0</v>
      </c>
      <c r="K175" s="241" t="s">
        <v>118</v>
      </c>
      <c r="L175" s="246"/>
      <c r="M175" s="247" t="s">
        <v>1</v>
      </c>
      <c r="N175" s="248" t="s">
        <v>38</v>
      </c>
      <c r="O175" s="76"/>
      <c r="P175" s="211">
        <f>O175*H175</f>
        <v>0</v>
      </c>
      <c r="Q175" s="211">
        <v>0.13100000000000001</v>
      </c>
      <c r="R175" s="211">
        <f>Q175*H175</f>
        <v>3.19116</v>
      </c>
      <c r="S175" s="211">
        <v>0</v>
      </c>
      <c r="T175" s="212">
        <f>S175*H175</f>
        <v>0</v>
      </c>
      <c r="AR175" s="14" t="s">
        <v>273</v>
      </c>
      <c r="AT175" s="14" t="s">
        <v>177</v>
      </c>
      <c r="AU175" s="14" t="s">
        <v>76</v>
      </c>
      <c r="AY175" s="14" t="s">
        <v>112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4" t="s">
        <v>72</v>
      </c>
      <c r="BK175" s="213">
        <f>ROUND(I175*H175,2)</f>
        <v>0</v>
      </c>
      <c r="BL175" s="14" t="s">
        <v>211</v>
      </c>
      <c r="BM175" s="14" t="s">
        <v>274</v>
      </c>
    </row>
    <row r="176" s="1" customFormat="1">
      <c r="B176" s="35"/>
      <c r="C176" s="36"/>
      <c r="D176" s="214" t="s">
        <v>121</v>
      </c>
      <c r="E176" s="36"/>
      <c r="F176" s="215" t="s">
        <v>272</v>
      </c>
      <c r="G176" s="36"/>
      <c r="H176" s="36"/>
      <c r="I176" s="128"/>
      <c r="J176" s="36"/>
      <c r="K176" s="36"/>
      <c r="L176" s="40"/>
      <c r="M176" s="216"/>
      <c r="N176" s="76"/>
      <c r="O176" s="76"/>
      <c r="P176" s="76"/>
      <c r="Q176" s="76"/>
      <c r="R176" s="76"/>
      <c r="S176" s="76"/>
      <c r="T176" s="77"/>
      <c r="AT176" s="14" t="s">
        <v>121</v>
      </c>
      <c r="AU176" s="14" t="s">
        <v>76</v>
      </c>
    </row>
    <row r="177" s="11" customFormat="1">
      <c r="B177" s="217"/>
      <c r="C177" s="218"/>
      <c r="D177" s="214" t="s">
        <v>123</v>
      </c>
      <c r="E177" s="219" t="s">
        <v>1</v>
      </c>
      <c r="F177" s="220" t="s">
        <v>275</v>
      </c>
      <c r="G177" s="218"/>
      <c r="H177" s="221">
        <v>24.359999999999999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123</v>
      </c>
      <c r="AU177" s="227" t="s">
        <v>76</v>
      </c>
      <c r="AV177" s="11" t="s">
        <v>76</v>
      </c>
      <c r="AW177" s="11" t="s">
        <v>30</v>
      </c>
      <c r="AX177" s="11" t="s">
        <v>72</v>
      </c>
      <c r="AY177" s="227" t="s">
        <v>112</v>
      </c>
    </row>
    <row r="178" s="1" customFormat="1" ht="16.5" customHeight="1">
      <c r="B178" s="35"/>
      <c r="C178" s="239" t="s">
        <v>276</v>
      </c>
      <c r="D178" s="239" t="s">
        <v>177</v>
      </c>
      <c r="E178" s="240" t="s">
        <v>277</v>
      </c>
      <c r="F178" s="241" t="s">
        <v>278</v>
      </c>
      <c r="G178" s="242" t="s">
        <v>117</v>
      </c>
      <c r="H178" s="243">
        <v>2.1000000000000001</v>
      </c>
      <c r="I178" s="244"/>
      <c r="J178" s="245">
        <f>ROUND(I178*H178,2)</f>
        <v>0</v>
      </c>
      <c r="K178" s="241" t="s">
        <v>118</v>
      </c>
      <c r="L178" s="246"/>
      <c r="M178" s="247" t="s">
        <v>1</v>
      </c>
      <c r="N178" s="248" t="s">
        <v>38</v>
      </c>
      <c r="O178" s="76"/>
      <c r="P178" s="211">
        <f>O178*H178</f>
        <v>0</v>
      </c>
      <c r="Q178" s="211">
        <v>0.13100000000000001</v>
      </c>
      <c r="R178" s="211">
        <f>Q178*H178</f>
        <v>0.27510000000000001</v>
      </c>
      <c r="S178" s="211">
        <v>0</v>
      </c>
      <c r="T178" s="212">
        <f>S178*H178</f>
        <v>0</v>
      </c>
      <c r="AR178" s="14" t="s">
        <v>273</v>
      </c>
      <c r="AT178" s="14" t="s">
        <v>177</v>
      </c>
      <c r="AU178" s="14" t="s">
        <v>76</v>
      </c>
      <c r="AY178" s="14" t="s">
        <v>112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4" t="s">
        <v>72</v>
      </c>
      <c r="BK178" s="213">
        <f>ROUND(I178*H178,2)</f>
        <v>0</v>
      </c>
      <c r="BL178" s="14" t="s">
        <v>211</v>
      </c>
      <c r="BM178" s="14" t="s">
        <v>279</v>
      </c>
    </row>
    <row r="179" s="1" customFormat="1">
      <c r="B179" s="35"/>
      <c r="C179" s="36"/>
      <c r="D179" s="214" t="s">
        <v>121</v>
      </c>
      <c r="E179" s="36"/>
      <c r="F179" s="215" t="s">
        <v>278</v>
      </c>
      <c r="G179" s="36"/>
      <c r="H179" s="36"/>
      <c r="I179" s="128"/>
      <c r="J179" s="36"/>
      <c r="K179" s="36"/>
      <c r="L179" s="40"/>
      <c r="M179" s="216"/>
      <c r="N179" s="76"/>
      <c r="O179" s="76"/>
      <c r="P179" s="76"/>
      <c r="Q179" s="76"/>
      <c r="R179" s="76"/>
      <c r="S179" s="76"/>
      <c r="T179" s="77"/>
      <c r="AT179" s="14" t="s">
        <v>121</v>
      </c>
      <c r="AU179" s="14" t="s">
        <v>76</v>
      </c>
    </row>
    <row r="180" s="11" customFormat="1">
      <c r="B180" s="217"/>
      <c r="C180" s="218"/>
      <c r="D180" s="214" t="s">
        <v>123</v>
      </c>
      <c r="E180" s="219" t="s">
        <v>1</v>
      </c>
      <c r="F180" s="220" t="s">
        <v>280</v>
      </c>
      <c r="G180" s="218"/>
      <c r="H180" s="221">
        <v>2.1000000000000001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123</v>
      </c>
      <c r="AU180" s="227" t="s">
        <v>76</v>
      </c>
      <c r="AV180" s="11" t="s">
        <v>76</v>
      </c>
      <c r="AW180" s="11" t="s">
        <v>30</v>
      </c>
      <c r="AX180" s="11" t="s">
        <v>72</v>
      </c>
      <c r="AY180" s="227" t="s">
        <v>112</v>
      </c>
    </row>
    <row r="181" s="10" customFormat="1" ht="22.8" customHeight="1">
      <c r="B181" s="186"/>
      <c r="C181" s="187"/>
      <c r="D181" s="188" t="s">
        <v>66</v>
      </c>
      <c r="E181" s="200" t="s">
        <v>170</v>
      </c>
      <c r="F181" s="200" t="s">
        <v>281</v>
      </c>
      <c r="G181" s="187"/>
      <c r="H181" s="187"/>
      <c r="I181" s="190"/>
      <c r="J181" s="201">
        <f>BK181</f>
        <v>0</v>
      </c>
      <c r="K181" s="187"/>
      <c r="L181" s="192"/>
      <c r="M181" s="193"/>
      <c r="N181" s="194"/>
      <c r="O181" s="194"/>
      <c r="P181" s="195">
        <f>SUM(P182:P212)</f>
        <v>0</v>
      </c>
      <c r="Q181" s="194"/>
      <c r="R181" s="195">
        <f>SUM(R182:R212)</f>
        <v>1.19248</v>
      </c>
      <c r="S181" s="194"/>
      <c r="T181" s="196">
        <f>SUM(T182:T212)</f>
        <v>0</v>
      </c>
      <c r="AR181" s="197" t="s">
        <v>72</v>
      </c>
      <c r="AT181" s="198" t="s">
        <v>66</v>
      </c>
      <c r="AU181" s="198" t="s">
        <v>72</v>
      </c>
      <c r="AY181" s="197" t="s">
        <v>112</v>
      </c>
      <c r="BK181" s="199">
        <f>SUM(BK182:BK212)</f>
        <v>0</v>
      </c>
    </row>
    <row r="182" s="1" customFormat="1" ht="16.5" customHeight="1">
      <c r="B182" s="35"/>
      <c r="C182" s="202" t="s">
        <v>282</v>
      </c>
      <c r="D182" s="202" t="s">
        <v>114</v>
      </c>
      <c r="E182" s="203" t="s">
        <v>283</v>
      </c>
      <c r="F182" s="204" t="s">
        <v>284</v>
      </c>
      <c r="G182" s="205" t="s">
        <v>243</v>
      </c>
      <c r="H182" s="206">
        <v>1</v>
      </c>
      <c r="I182" s="207"/>
      <c r="J182" s="208">
        <f>ROUND(I182*H182,2)</f>
        <v>0</v>
      </c>
      <c r="K182" s="204" t="s">
        <v>160</v>
      </c>
      <c r="L182" s="40"/>
      <c r="M182" s="209" t="s">
        <v>1</v>
      </c>
      <c r="N182" s="210" t="s">
        <v>38</v>
      </c>
      <c r="O182" s="76"/>
      <c r="P182" s="211">
        <f>O182*H182</f>
        <v>0</v>
      </c>
      <c r="Q182" s="211">
        <v>0.00069999999999999999</v>
      </c>
      <c r="R182" s="211">
        <f>Q182*H182</f>
        <v>0.00069999999999999999</v>
      </c>
      <c r="S182" s="211">
        <v>0</v>
      </c>
      <c r="T182" s="212">
        <f>S182*H182</f>
        <v>0</v>
      </c>
      <c r="AR182" s="14" t="s">
        <v>119</v>
      </c>
      <c r="AT182" s="14" t="s">
        <v>114</v>
      </c>
      <c r="AU182" s="14" t="s">
        <v>76</v>
      </c>
      <c r="AY182" s="14" t="s">
        <v>112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4" t="s">
        <v>72</v>
      </c>
      <c r="BK182" s="213">
        <f>ROUND(I182*H182,2)</f>
        <v>0</v>
      </c>
      <c r="BL182" s="14" t="s">
        <v>119</v>
      </c>
      <c r="BM182" s="14" t="s">
        <v>285</v>
      </c>
    </row>
    <row r="183" s="1" customFormat="1">
      <c r="B183" s="35"/>
      <c r="C183" s="36"/>
      <c r="D183" s="214" t="s">
        <v>121</v>
      </c>
      <c r="E183" s="36"/>
      <c r="F183" s="215" t="s">
        <v>286</v>
      </c>
      <c r="G183" s="36"/>
      <c r="H183" s="36"/>
      <c r="I183" s="128"/>
      <c r="J183" s="36"/>
      <c r="K183" s="36"/>
      <c r="L183" s="40"/>
      <c r="M183" s="216"/>
      <c r="N183" s="76"/>
      <c r="O183" s="76"/>
      <c r="P183" s="76"/>
      <c r="Q183" s="76"/>
      <c r="R183" s="76"/>
      <c r="S183" s="76"/>
      <c r="T183" s="77"/>
      <c r="AT183" s="14" t="s">
        <v>121</v>
      </c>
      <c r="AU183" s="14" t="s">
        <v>76</v>
      </c>
    </row>
    <row r="184" s="1" customFormat="1" ht="16.5" customHeight="1">
      <c r="B184" s="35"/>
      <c r="C184" s="239" t="s">
        <v>287</v>
      </c>
      <c r="D184" s="239" t="s">
        <v>177</v>
      </c>
      <c r="E184" s="240" t="s">
        <v>288</v>
      </c>
      <c r="F184" s="241" t="s">
        <v>289</v>
      </c>
      <c r="G184" s="242" t="s">
        <v>243</v>
      </c>
      <c r="H184" s="243">
        <v>1</v>
      </c>
      <c r="I184" s="244"/>
      <c r="J184" s="245">
        <f>ROUND(I184*H184,2)</f>
        <v>0</v>
      </c>
      <c r="K184" s="241" t="s">
        <v>160</v>
      </c>
      <c r="L184" s="246"/>
      <c r="M184" s="247" t="s">
        <v>1</v>
      </c>
      <c r="N184" s="248" t="s">
        <v>38</v>
      </c>
      <c r="O184" s="76"/>
      <c r="P184" s="211">
        <f>O184*H184</f>
        <v>0</v>
      </c>
      <c r="Q184" s="211">
        <v>0.0025999999999999999</v>
      </c>
      <c r="R184" s="211">
        <f>Q184*H184</f>
        <v>0.0025999999999999999</v>
      </c>
      <c r="S184" s="211">
        <v>0</v>
      </c>
      <c r="T184" s="212">
        <f>S184*H184</f>
        <v>0</v>
      </c>
      <c r="AR184" s="14" t="s">
        <v>164</v>
      </c>
      <c r="AT184" s="14" t="s">
        <v>177</v>
      </c>
      <c r="AU184" s="14" t="s">
        <v>76</v>
      </c>
      <c r="AY184" s="14" t="s">
        <v>112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4" t="s">
        <v>72</v>
      </c>
      <c r="BK184" s="213">
        <f>ROUND(I184*H184,2)</f>
        <v>0</v>
      </c>
      <c r="BL184" s="14" t="s">
        <v>119</v>
      </c>
      <c r="BM184" s="14" t="s">
        <v>290</v>
      </c>
    </row>
    <row r="185" s="1" customFormat="1">
      <c r="B185" s="35"/>
      <c r="C185" s="36"/>
      <c r="D185" s="214" t="s">
        <v>121</v>
      </c>
      <c r="E185" s="36"/>
      <c r="F185" s="215" t="s">
        <v>289</v>
      </c>
      <c r="G185" s="36"/>
      <c r="H185" s="36"/>
      <c r="I185" s="128"/>
      <c r="J185" s="36"/>
      <c r="K185" s="36"/>
      <c r="L185" s="40"/>
      <c r="M185" s="216"/>
      <c r="N185" s="76"/>
      <c r="O185" s="76"/>
      <c r="P185" s="76"/>
      <c r="Q185" s="76"/>
      <c r="R185" s="76"/>
      <c r="S185" s="76"/>
      <c r="T185" s="77"/>
      <c r="AT185" s="14" t="s">
        <v>121</v>
      </c>
      <c r="AU185" s="14" t="s">
        <v>76</v>
      </c>
    </row>
    <row r="186" s="1" customFormat="1" ht="16.5" customHeight="1">
      <c r="B186" s="35"/>
      <c r="C186" s="239" t="s">
        <v>291</v>
      </c>
      <c r="D186" s="239" t="s">
        <v>177</v>
      </c>
      <c r="E186" s="240" t="s">
        <v>292</v>
      </c>
      <c r="F186" s="241" t="s">
        <v>293</v>
      </c>
      <c r="G186" s="242" t="s">
        <v>243</v>
      </c>
      <c r="H186" s="243">
        <v>1</v>
      </c>
      <c r="I186" s="244"/>
      <c r="J186" s="245">
        <f>ROUND(I186*H186,2)</f>
        <v>0</v>
      </c>
      <c r="K186" s="241" t="s">
        <v>160</v>
      </c>
      <c r="L186" s="246"/>
      <c r="M186" s="247" t="s">
        <v>1</v>
      </c>
      <c r="N186" s="248" t="s">
        <v>38</v>
      </c>
      <c r="O186" s="76"/>
      <c r="P186" s="211">
        <f>O186*H186</f>
        <v>0</v>
      </c>
      <c r="Q186" s="211">
        <v>0.0012999999999999999</v>
      </c>
      <c r="R186" s="211">
        <f>Q186*H186</f>
        <v>0.0012999999999999999</v>
      </c>
      <c r="S186" s="211">
        <v>0</v>
      </c>
      <c r="T186" s="212">
        <f>S186*H186</f>
        <v>0</v>
      </c>
      <c r="AR186" s="14" t="s">
        <v>164</v>
      </c>
      <c r="AT186" s="14" t="s">
        <v>177</v>
      </c>
      <c r="AU186" s="14" t="s">
        <v>76</v>
      </c>
      <c r="AY186" s="14" t="s">
        <v>112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4" t="s">
        <v>72</v>
      </c>
      <c r="BK186" s="213">
        <f>ROUND(I186*H186,2)</f>
        <v>0</v>
      </c>
      <c r="BL186" s="14" t="s">
        <v>119</v>
      </c>
      <c r="BM186" s="14" t="s">
        <v>294</v>
      </c>
    </row>
    <row r="187" s="1" customFormat="1">
      <c r="B187" s="35"/>
      <c r="C187" s="36"/>
      <c r="D187" s="214" t="s">
        <v>121</v>
      </c>
      <c r="E187" s="36"/>
      <c r="F187" s="215" t="s">
        <v>293</v>
      </c>
      <c r="G187" s="36"/>
      <c r="H187" s="36"/>
      <c r="I187" s="128"/>
      <c r="J187" s="36"/>
      <c r="K187" s="36"/>
      <c r="L187" s="40"/>
      <c r="M187" s="216"/>
      <c r="N187" s="76"/>
      <c r="O187" s="76"/>
      <c r="P187" s="76"/>
      <c r="Q187" s="76"/>
      <c r="R187" s="76"/>
      <c r="S187" s="76"/>
      <c r="T187" s="77"/>
      <c r="AT187" s="14" t="s">
        <v>121</v>
      </c>
      <c r="AU187" s="14" t="s">
        <v>76</v>
      </c>
    </row>
    <row r="188" s="1" customFormat="1" ht="16.5" customHeight="1">
      <c r="B188" s="35"/>
      <c r="C188" s="239" t="s">
        <v>273</v>
      </c>
      <c r="D188" s="239" t="s">
        <v>177</v>
      </c>
      <c r="E188" s="240" t="s">
        <v>295</v>
      </c>
      <c r="F188" s="241" t="s">
        <v>296</v>
      </c>
      <c r="G188" s="242" t="s">
        <v>243</v>
      </c>
      <c r="H188" s="243">
        <v>1</v>
      </c>
      <c r="I188" s="244"/>
      <c r="J188" s="245">
        <f>ROUND(I188*H188,2)</f>
        <v>0</v>
      </c>
      <c r="K188" s="241" t="s">
        <v>160</v>
      </c>
      <c r="L188" s="246"/>
      <c r="M188" s="247" t="s">
        <v>1</v>
      </c>
      <c r="N188" s="248" t="s">
        <v>38</v>
      </c>
      <c r="O188" s="76"/>
      <c r="P188" s="211">
        <f>O188*H188</f>
        <v>0</v>
      </c>
      <c r="Q188" s="211">
        <v>0.00010000000000000001</v>
      </c>
      <c r="R188" s="211">
        <f>Q188*H188</f>
        <v>0.00010000000000000001</v>
      </c>
      <c r="S188" s="211">
        <v>0</v>
      </c>
      <c r="T188" s="212">
        <f>S188*H188</f>
        <v>0</v>
      </c>
      <c r="AR188" s="14" t="s">
        <v>164</v>
      </c>
      <c r="AT188" s="14" t="s">
        <v>177</v>
      </c>
      <c r="AU188" s="14" t="s">
        <v>76</v>
      </c>
      <c r="AY188" s="14" t="s">
        <v>112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4" t="s">
        <v>72</v>
      </c>
      <c r="BK188" s="213">
        <f>ROUND(I188*H188,2)</f>
        <v>0</v>
      </c>
      <c r="BL188" s="14" t="s">
        <v>119</v>
      </c>
      <c r="BM188" s="14" t="s">
        <v>297</v>
      </c>
    </row>
    <row r="189" s="1" customFormat="1">
      <c r="B189" s="35"/>
      <c r="C189" s="36"/>
      <c r="D189" s="214" t="s">
        <v>121</v>
      </c>
      <c r="E189" s="36"/>
      <c r="F189" s="215" t="s">
        <v>296</v>
      </c>
      <c r="G189" s="36"/>
      <c r="H189" s="36"/>
      <c r="I189" s="128"/>
      <c r="J189" s="36"/>
      <c r="K189" s="36"/>
      <c r="L189" s="40"/>
      <c r="M189" s="216"/>
      <c r="N189" s="76"/>
      <c r="O189" s="76"/>
      <c r="P189" s="76"/>
      <c r="Q189" s="76"/>
      <c r="R189" s="76"/>
      <c r="S189" s="76"/>
      <c r="T189" s="77"/>
      <c r="AT189" s="14" t="s">
        <v>121</v>
      </c>
      <c r="AU189" s="14" t="s">
        <v>76</v>
      </c>
    </row>
    <row r="190" s="1" customFormat="1" ht="16.5" customHeight="1">
      <c r="B190" s="35"/>
      <c r="C190" s="239" t="s">
        <v>298</v>
      </c>
      <c r="D190" s="239" t="s">
        <v>177</v>
      </c>
      <c r="E190" s="240" t="s">
        <v>299</v>
      </c>
      <c r="F190" s="241" t="s">
        <v>300</v>
      </c>
      <c r="G190" s="242" t="s">
        <v>243</v>
      </c>
      <c r="H190" s="243">
        <v>1</v>
      </c>
      <c r="I190" s="244"/>
      <c r="J190" s="245">
        <f>ROUND(I190*H190,2)</f>
        <v>0</v>
      </c>
      <c r="K190" s="241" t="s">
        <v>160</v>
      </c>
      <c r="L190" s="246"/>
      <c r="M190" s="247" t="s">
        <v>1</v>
      </c>
      <c r="N190" s="248" t="s">
        <v>38</v>
      </c>
      <c r="O190" s="76"/>
      <c r="P190" s="211">
        <f>O190*H190</f>
        <v>0</v>
      </c>
      <c r="Q190" s="211">
        <v>0.0061000000000000004</v>
      </c>
      <c r="R190" s="211">
        <f>Q190*H190</f>
        <v>0.0061000000000000004</v>
      </c>
      <c r="S190" s="211">
        <v>0</v>
      </c>
      <c r="T190" s="212">
        <f>S190*H190</f>
        <v>0</v>
      </c>
      <c r="AR190" s="14" t="s">
        <v>164</v>
      </c>
      <c r="AT190" s="14" t="s">
        <v>177</v>
      </c>
      <c r="AU190" s="14" t="s">
        <v>76</v>
      </c>
      <c r="AY190" s="14" t="s">
        <v>112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4" t="s">
        <v>72</v>
      </c>
      <c r="BK190" s="213">
        <f>ROUND(I190*H190,2)</f>
        <v>0</v>
      </c>
      <c r="BL190" s="14" t="s">
        <v>119</v>
      </c>
      <c r="BM190" s="14" t="s">
        <v>301</v>
      </c>
    </row>
    <row r="191" s="1" customFormat="1">
      <c r="B191" s="35"/>
      <c r="C191" s="36"/>
      <c r="D191" s="214" t="s">
        <v>121</v>
      </c>
      <c r="E191" s="36"/>
      <c r="F191" s="215" t="s">
        <v>300</v>
      </c>
      <c r="G191" s="36"/>
      <c r="H191" s="36"/>
      <c r="I191" s="128"/>
      <c r="J191" s="36"/>
      <c r="K191" s="36"/>
      <c r="L191" s="40"/>
      <c r="M191" s="216"/>
      <c r="N191" s="76"/>
      <c r="O191" s="76"/>
      <c r="P191" s="76"/>
      <c r="Q191" s="76"/>
      <c r="R191" s="76"/>
      <c r="S191" s="76"/>
      <c r="T191" s="77"/>
      <c r="AT191" s="14" t="s">
        <v>121</v>
      </c>
      <c r="AU191" s="14" t="s">
        <v>76</v>
      </c>
    </row>
    <row r="192" s="1" customFormat="1" ht="16.5" customHeight="1">
      <c r="B192" s="35"/>
      <c r="C192" s="239" t="s">
        <v>302</v>
      </c>
      <c r="D192" s="239" t="s">
        <v>177</v>
      </c>
      <c r="E192" s="240" t="s">
        <v>303</v>
      </c>
      <c r="F192" s="241" t="s">
        <v>304</v>
      </c>
      <c r="G192" s="242" t="s">
        <v>243</v>
      </c>
      <c r="H192" s="243">
        <v>1</v>
      </c>
      <c r="I192" s="244"/>
      <c r="J192" s="245">
        <f>ROUND(I192*H192,2)</f>
        <v>0</v>
      </c>
      <c r="K192" s="241" t="s">
        <v>160</v>
      </c>
      <c r="L192" s="246"/>
      <c r="M192" s="247" t="s">
        <v>1</v>
      </c>
      <c r="N192" s="248" t="s">
        <v>38</v>
      </c>
      <c r="O192" s="76"/>
      <c r="P192" s="211">
        <f>O192*H192</f>
        <v>0</v>
      </c>
      <c r="Q192" s="211">
        <v>0.0030000000000000001</v>
      </c>
      <c r="R192" s="211">
        <f>Q192*H192</f>
        <v>0.0030000000000000001</v>
      </c>
      <c r="S192" s="211">
        <v>0</v>
      </c>
      <c r="T192" s="212">
        <f>S192*H192</f>
        <v>0</v>
      </c>
      <c r="AR192" s="14" t="s">
        <v>164</v>
      </c>
      <c r="AT192" s="14" t="s">
        <v>177</v>
      </c>
      <c r="AU192" s="14" t="s">
        <v>76</v>
      </c>
      <c r="AY192" s="14" t="s">
        <v>112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4" t="s">
        <v>72</v>
      </c>
      <c r="BK192" s="213">
        <f>ROUND(I192*H192,2)</f>
        <v>0</v>
      </c>
      <c r="BL192" s="14" t="s">
        <v>119</v>
      </c>
      <c r="BM192" s="14" t="s">
        <v>305</v>
      </c>
    </row>
    <row r="193" s="1" customFormat="1">
      <c r="B193" s="35"/>
      <c r="C193" s="36"/>
      <c r="D193" s="214" t="s">
        <v>121</v>
      </c>
      <c r="E193" s="36"/>
      <c r="F193" s="215" t="s">
        <v>304</v>
      </c>
      <c r="G193" s="36"/>
      <c r="H193" s="36"/>
      <c r="I193" s="128"/>
      <c r="J193" s="36"/>
      <c r="K193" s="36"/>
      <c r="L193" s="40"/>
      <c r="M193" s="216"/>
      <c r="N193" s="76"/>
      <c r="O193" s="76"/>
      <c r="P193" s="76"/>
      <c r="Q193" s="76"/>
      <c r="R193" s="76"/>
      <c r="S193" s="76"/>
      <c r="T193" s="77"/>
      <c r="AT193" s="14" t="s">
        <v>121</v>
      </c>
      <c r="AU193" s="14" t="s">
        <v>76</v>
      </c>
    </row>
    <row r="194" s="1" customFormat="1" ht="16.5" customHeight="1">
      <c r="B194" s="35"/>
      <c r="C194" s="202" t="s">
        <v>306</v>
      </c>
      <c r="D194" s="202" t="s">
        <v>114</v>
      </c>
      <c r="E194" s="203" t="s">
        <v>307</v>
      </c>
      <c r="F194" s="204" t="s">
        <v>308</v>
      </c>
      <c r="G194" s="205" t="s">
        <v>127</v>
      </c>
      <c r="H194" s="206">
        <v>22</v>
      </c>
      <c r="I194" s="207"/>
      <c r="J194" s="208">
        <f>ROUND(I194*H194,2)</f>
        <v>0</v>
      </c>
      <c r="K194" s="204" t="s">
        <v>160</v>
      </c>
      <c r="L194" s="40"/>
      <c r="M194" s="209" t="s">
        <v>1</v>
      </c>
      <c r="N194" s="210" t="s">
        <v>38</v>
      </c>
      <c r="O194" s="76"/>
      <c r="P194" s="211">
        <f>O194*H194</f>
        <v>0</v>
      </c>
      <c r="Q194" s="211">
        <v>0.00020000000000000001</v>
      </c>
      <c r="R194" s="211">
        <f>Q194*H194</f>
        <v>0.0044000000000000003</v>
      </c>
      <c r="S194" s="211">
        <v>0</v>
      </c>
      <c r="T194" s="212">
        <f>S194*H194</f>
        <v>0</v>
      </c>
      <c r="AR194" s="14" t="s">
        <v>119</v>
      </c>
      <c r="AT194" s="14" t="s">
        <v>114</v>
      </c>
      <c r="AU194" s="14" t="s">
        <v>76</v>
      </c>
      <c r="AY194" s="14" t="s">
        <v>112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4" t="s">
        <v>72</v>
      </c>
      <c r="BK194" s="213">
        <f>ROUND(I194*H194,2)</f>
        <v>0</v>
      </c>
      <c r="BL194" s="14" t="s">
        <v>119</v>
      </c>
      <c r="BM194" s="14" t="s">
        <v>309</v>
      </c>
    </row>
    <row r="195" s="1" customFormat="1">
      <c r="B195" s="35"/>
      <c r="C195" s="36"/>
      <c r="D195" s="214" t="s">
        <v>121</v>
      </c>
      <c r="E195" s="36"/>
      <c r="F195" s="215" t="s">
        <v>310</v>
      </c>
      <c r="G195" s="36"/>
      <c r="H195" s="36"/>
      <c r="I195" s="128"/>
      <c r="J195" s="36"/>
      <c r="K195" s="36"/>
      <c r="L195" s="40"/>
      <c r="M195" s="216"/>
      <c r="N195" s="76"/>
      <c r="O195" s="76"/>
      <c r="P195" s="76"/>
      <c r="Q195" s="76"/>
      <c r="R195" s="76"/>
      <c r="S195" s="76"/>
      <c r="T195" s="77"/>
      <c r="AT195" s="14" t="s">
        <v>121</v>
      </c>
      <c r="AU195" s="14" t="s">
        <v>76</v>
      </c>
    </row>
    <row r="196" s="11" customFormat="1">
      <c r="B196" s="217"/>
      <c r="C196" s="218"/>
      <c r="D196" s="214" t="s">
        <v>123</v>
      </c>
      <c r="E196" s="219" t="s">
        <v>1</v>
      </c>
      <c r="F196" s="220" t="s">
        <v>311</v>
      </c>
      <c r="G196" s="218"/>
      <c r="H196" s="221">
        <v>22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123</v>
      </c>
      <c r="AU196" s="227" t="s">
        <v>76</v>
      </c>
      <c r="AV196" s="11" t="s">
        <v>76</v>
      </c>
      <c r="AW196" s="11" t="s">
        <v>30</v>
      </c>
      <c r="AX196" s="11" t="s">
        <v>72</v>
      </c>
      <c r="AY196" s="227" t="s">
        <v>112</v>
      </c>
    </row>
    <row r="197" s="1" customFormat="1" ht="16.5" customHeight="1">
      <c r="B197" s="35"/>
      <c r="C197" s="202" t="s">
        <v>312</v>
      </c>
      <c r="D197" s="202" t="s">
        <v>114</v>
      </c>
      <c r="E197" s="203" t="s">
        <v>313</v>
      </c>
      <c r="F197" s="204" t="s">
        <v>314</v>
      </c>
      <c r="G197" s="205" t="s">
        <v>243</v>
      </c>
      <c r="H197" s="206">
        <v>6</v>
      </c>
      <c r="I197" s="207"/>
      <c r="J197" s="208">
        <f>ROUND(I197*H197,2)</f>
        <v>0</v>
      </c>
      <c r="K197" s="204" t="s">
        <v>160</v>
      </c>
      <c r="L197" s="40"/>
      <c r="M197" s="209" t="s">
        <v>1</v>
      </c>
      <c r="N197" s="210" t="s">
        <v>38</v>
      </c>
      <c r="O197" s="76"/>
      <c r="P197" s="211">
        <f>O197*H197</f>
        <v>0</v>
      </c>
      <c r="Q197" s="211">
        <v>0.00052999999999999998</v>
      </c>
      <c r="R197" s="211">
        <f>Q197*H197</f>
        <v>0.0031799999999999997</v>
      </c>
      <c r="S197" s="211">
        <v>0</v>
      </c>
      <c r="T197" s="212">
        <f>S197*H197</f>
        <v>0</v>
      </c>
      <c r="AR197" s="14" t="s">
        <v>119</v>
      </c>
      <c r="AT197" s="14" t="s">
        <v>114</v>
      </c>
      <c r="AU197" s="14" t="s">
        <v>76</v>
      </c>
      <c r="AY197" s="14" t="s">
        <v>112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4" t="s">
        <v>72</v>
      </c>
      <c r="BK197" s="213">
        <f>ROUND(I197*H197,2)</f>
        <v>0</v>
      </c>
      <c r="BL197" s="14" t="s">
        <v>119</v>
      </c>
      <c r="BM197" s="14" t="s">
        <v>315</v>
      </c>
    </row>
    <row r="198" s="1" customFormat="1">
      <c r="B198" s="35"/>
      <c r="C198" s="36"/>
      <c r="D198" s="214" t="s">
        <v>121</v>
      </c>
      <c r="E198" s="36"/>
      <c r="F198" s="215" t="s">
        <v>316</v>
      </c>
      <c r="G198" s="36"/>
      <c r="H198" s="36"/>
      <c r="I198" s="128"/>
      <c r="J198" s="36"/>
      <c r="K198" s="36"/>
      <c r="L198" s="40"/>
      <c r="M198" s="216"/>
      <c r="N198" s="76"/>
      <c r="O198" s="76"/>
      <c r="P198" s="76"/>
      <c r="Q198" s="76"/>
      <c r="R198" s="76"/>
      <c r="S198" s="76"/>
      <c r="T198" s="77"/>
      <c r="AT198" s="14" t="s">
        <v>121</v>
      </c>
      <c r="AU198" s="14" t="s">
        <v>76</v>
      </c>
    </row>
    <row r="199" s="1" customFormat="1" ht="16.5" customHeight="1">
      <c r="B199" s="35"/>
      <c r="C199" s="202" t="s">
        <v>317</v>
      </c>
      <c r="D199" s="202" t="s">
        <v>114</v>
      </c>
      <c r="E199" s="203" t="s">
        <v>318</v>
      </c>
      <c r="F199" s="204" t="s">
        <v>319</v>
      </c>
      <c r="G199" s="205" t="s">
        <v>127</v>
      </c>
      <c r="H199" s="206">
        <v>22</v>
      </c>
      <c r="I199" s="207"/>
      <c r="J199" s="208">
        <f>ROUND(I199*H199,2)</f>
        <v>0</v>
      </c>
      <c r="K199" s="204" t="s">
        <v>160</v>
      </c>
      <c r="L199" s="40"/>
      <c r="M199" s="209" t="s">
        <v>1</v>
      </c>
      <c r="N199" s="210" t="s">
        <v>38</v>
      </c>
      <c r="O199" s="76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AR199" s="14" t="s">
        <v>119</v>
      </c>
      <c r="AT199" s="14" t="s">
        <v>114</v>
      </c>
      <c r="AU199" s="14" t="s">
        <v>76</v>
      </c>
      <c r="AY199" s="14" t="s">
        <v>112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4" t="s">
        <v>72</v>
      </c>
      <c r="BK199" s="213">
        <f>ROUND(I199*H199,2)</f>
        <v>0</v>
      </c>
      <c r="BL199" s="14" t="s">
        <v>119</v>
      </c>
      <c r="BM199" s="14" t="s">
        <v>320</v>
      </c>
    </row>
    <row r="200" s="1" customFormat="1">
      <c r="B200" s="35"/>
      <c r="C200" s="36"/>
      <c r="D200" s="214" t="s">
        <v>121</v>
      </c>
      <c r="E200" s="36"/>
      <c r="F200" s="215" t="s">
        <v>321</v>
      </c>
      <c r="G200" s="36"/>
      <c r="H200" s="36"/>
      <c r="I200" s="128"/>
      <c r="J200" s="36"/>
      <c r="K200" s="36"/>
      <c r="L200" s="40"/>
      <c r="M200" s="216"/>
      <c r="N200" s="76"/>
      <c r="O200" s="76"/>
      <c r="P200" s="76"/>
      <c r="Q200" s="76"/>
      <c r="R200" s="76"/>
      <c r="S200" s="76"/>
      <c r="T200" s="77"/>
      <c r="AT200" s="14" t="s">
        <v>121</v>
      </c>
      <c r="AU200" s="14" t="s">
        <v>76</v>
      </c>
    </row>
    <row r="201" s="11" customFormat="1">
      <c r="B201" s="217"/>
      <c r="C201" s="218"/>
      <c r="D201" s="214" t="s">
        <v>123</v>
      </c>
      <c r="E201" s="219" t="s">
        <v>1</v>
      </c>
      <c r="F201" s="220" t="s">
        <v>311</v>
      </c>
      <c r="G201" s="218"/>
      <c r="H201" s="221">
        <v>22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123</v>
      </c>
      <c r="AU201" s="227" t="s">
        <v>76</v>
      </c>
      <c r="AV201" s="11" t="s">
        <v>76</v>
      </c>
      <c r="AW201" s="11" t="s">
        <v>30</v>
      </c>
      <c r="AX201" s="11" t="s">
        <v>72</v>
      </c>
      <c r="AY201" s="227" t="s">
        <v>112</v>
      </c>
    </row>
    <row r="202" s="1" customFormat="1" ht="16.5" customHeight="1">
      <c r="B202" s="35"/>
      <c r="C202" s="202" t="s">
        <v>322</v>
      </c>
      <c r="D202" s="202" t="s">
        <v>114</v>
      </c>
      <c r="E202" s="203" t="s">
        <v>323</v>
      </c>
      <c r="F202" s="204" t="s">
        <v>324</v>
      </c>
      <c r="G202" s="205" t="s">
        <v>127</v>
      </c>
      <c r="H202" s="206">
        <v>7</v>
      </c>
      <c r="I202" s="207"/>
      <c r="J202" s="208">
        <f>ROUND(I202*H202,2)</f>
        <v>0</v>
      </c>
      <c r="K202" s="204" t="s">
        <v>118</v>
      </c>
      <c r="L202" s="40"/>
      <c r="M202" s="209" t="s">
        <v>1</v>
      </c>
      <c r="N202" s="210" t="s">
        <v>38</v>
      </c>
      <c r="O202" s="76"/>
      <c r="P202" s="211">
        <f>O202*H202</f>
        <v>0</v>
      </c>
      <c r="Q202" s="211">
        <v>0.1295</v>
      </c>
      <c r="R202" s="211">
        <f>Q202*H202</f>
        <v>0.90650000000000008</v>
      </c>
      <c r="S202" s="211">
        <v>0</v>
      </c>
      <c r="T202" s="212">
        <f>S202*H202</f>
        <v>0</v>
      </c>
      <c r="AR202" s="14" t="s">
        <v>119</v>
      </c>
      <c r="AT202" s="14" t="s">
        <v>114</v>
      </c>
      <c r="AU202" s="14" t="s">
        <v>76</v>
      </c>
      <c r="AY202" s="14" t="s">
        <v>112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4" t="s">
        <v>72</v>
      </c>
      <c r="BK202" s="213">
        <f>ROUND(I202*H202,2)</f>
        <v>0</v>
      </c>
      <c r="BL202" s="14" t="s">
        <v>119</v>
      </c>
      <c r="BM202" s="14" t="s">
        <v>325</v>
      </c>
    </row>
    <row r="203" s="1" customFormat="1">
      <c r="B203" s="35"/>
      <c r="C203" s="36"/>
      <c r="D203" s="214" t="s">
        <v>121</v>
      </c>
      <c r="E203" s="36"/>
      <c r="F203" s="215" t="s">
        <v>326</v>
      </c>
      <c r="G203" s="36"/>
      <c r="H203" s="36"/>
      <c r="I203" s="128"/>
      <c r="J203" s="36"/>
      <c r="K203" s="36"/>
      <c r="L203" s="40"/>
      <c r="M203" s="216"/>
      <c r="N203" s="76"/>
      <c r="O203" s="76"/>
      <c r="P203" s="76"/>
      <c r="Q203" s="76"/>
      <c r="R203" s="76"/>
      <c r="S203" s="76"/>
      <c r="T203" s="77"/>
      <c r="AT203" s="14" t="s">
        <v>121</v>
      </c>
      <c r="AU203" s="14" t="s">
        <v>76</v>
      </c>
    </row>
    <row r="204" s="11" customFormat="1">
      <c r="B204" s="217"/>
      <c r="C204" s="218"/>
      <c r="D204" s="214" t="s">
        <v>123</v>
      </c>
      <c r="E204" s="219" t="s">
        <v>1</v>
      </c>
      <c r="F204" s="220" t="s">
        <v>327</v>
      </c>
      <c r="G204" s="218"/>
      <c r="H204" s="221">
        <v>7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123</v>
      </c>
      <c r="AU204" s="227" t="s">
        <v>76</v>
      </c>
      <c r="AV204" s="11" t="s">
        <v>76</v>
      </c>
      <c r="AW204" s="11" t="s">
        <v>30</v>
      </c>
      <c r="AX204" s="11" t="s">
        <v>72</v>
      </c>
      <c r="AY204" s="227" t="s">
        <v>112</v>
      </c>
    </row>
    <row r="205" s="1" customFormat="1" ht="16.5" customHeight="1">
      <c r="B205" s="35"/>
      <c r="C205" s="239" t="s">
        <v>328</v>
      </c>
      <c r="D205" s="239" t="s">
        <v>177</v>
      </c>
      <c r="E205" s="240" t="s">
        <v>329</v>
      </c>
      <c r="F205" s="241" t="s">
        <v>330</v>
      </c>
      <c r="G205" s="242" t="s">
        <v>127</v>
      </c>
      <c r="H205" s="243">
        <v>7.3499999999999996</v>
      </c>
      <c r="I205" s="244"/>
      <c r="J205" s="245">
        <f>ROUND(I205*H205,2)</f>
        <v>0</v>
      </c>
      <c r="K205" s="241" t="s">
        <v>118</v>
      </c>
      <c r="L205" s="246"/>
      <c r="M205" s="247" t="s">
        <v>1</v>
      </c>
      <c r="N205" s="248" t="s">
        <v>38</v>
      </c>
      <c r="O205" s="76"/>
      <c r="P205" s="211">
        <f>O205*H205</f>
        <v>0</v>
      </c>
      <c r="Q205" s="211">
        <v>0.035999999999999997</v>
      </c>
      <c r="R205" s="211">
        <f>Q205*H205</f>
        <v>0.26459999999999995</v>
      </c>
      <c r="S205" s="211">
        <v>0</v>
      </c>
      <c r="T205" s="212">
        <f>S205*H205</f>
        <v>0</v>
      </c>
      <c r="AR205" s="14" t="s">
        <v>164</v>
      </c>
      <c r="AT205" s="14" t="s">
        <v>177</v>
      </c>
      <c r="AU205" s="14" t="s">
        <v>76</v>
      </c>
      <c r="AY205" s="14" t="s">
        <v>112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4" t="s">
        <v>72</v>
      </c>
      <c r="BK205" s="213">
        <f>ROUND(I205*H205,2)</f>
        <v>0</v>
      </c>
      <c r="BL205" s="14" t="s">
        <v>119</v>
      </c>
      <c r="BM205" s="14" t="s">
        <v>331</v>
      </c>
    </row>
    <row r="206" s="1" customFormat="1">
      <c r="B206" s="35"/>
      <c r="C206" s="36"/>
      <c r="D206" s="214" t="s">
        <v>121</v>
      </c>
      <c r="E206" s="36"/>
      <c r="F206" s="215" t="s">
        <v>330</v>
      </c>
      <c r="G206" s="36"/>
      <c r="H206" s="36"/>
      <c r="I206" s="128"/>
      <c r="J206" s="36"/>
      <c r="K206" s="36"/>
      <c r="L206" s="40"/>
      <c r="M206" s="216"/>
      <c r="N206" s="76"/>
      <c r="O206" s="76"/>
      <c r="P206" s="76"/>
      <c r="Q206" s="76"/>
      <c r="R206" s="76"/>
      <c r="S206" s="76"/>
      <c r="T206" s="77"/>
      <c r="AT206" s="14" t="s">
        <v>121</v>
      </c>
      <c r="AU206" s="14" t="s">
        <v>76</v>
      </c>
    </row>
    <row r="207" s="11" customFormat="1">
      <c r="B207" s="217"/>
      <c r="C207" s="218"/>
      <c r="D207" s="214" t="s">
        <v>123</v>
      </c>
      <c r="E207" s="219" t="s">
        <v>1</v>
      </c>
      <c r="F207" s="220" t="s">
        <v>332</v>
      </c>
      <c r="G207" s="218"/>
      <c r="H207" s="221">
        <v>7.3499999999999996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123</v>
      </c>
      <c r="AU207" s="227" t="s">
        <v>76</v>
      </c>
      <c r="AV207" s="11" t="s">
        <v>76</v>
      </c>
      <c r="AW207" s="11" t="s">
        <v>30</v>
      </c>
      <c r="AX207" s="11" t="s">
        <v>72</v>
      </c>
      <c r="AY207" s="227" t="s">
        <v>112</v>
      </c>
    </row>
    <row r="208" s="1" customFormat="1" ht="16.5" customHeight="1">
      <c r="B208" s="35"/>
      <c r="C208" s="202" t="s">
        <v>333</v>
      </c>
      <c r="D208" s="202" t="s">
        <v>114</v>
      </c>
      <c r="E208" s="203" t="s">
        <v>334</v>
      </c>
      <c r="F208" s="204" t="s">
        <v>335</v>
      </c>
      <c r="G208" s="205" t="s">
        <v>117</v>
      </c>
      <c r="H208" s="206">
        <v>36</v>
      </c>
      <c r="I208" s="207"/>
      <c r="J208" s="208">
        <f>ROUND(I208*H208,2)</f>
        <v>0</v>
      </c>
      <c r="K208" s="204" t="s">
        <v>118</v>
      </c>
      <c r="L208" s="40"/>
      <c r="M208" s="209" t="s">
        <v>1</v>
      </c>
      <c r="N208" s="210" t="s">
        <v>38</v>
      </c>
      <c r="O208" s="76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14" t="s">
        <v>119</v>
      </c>
      <c r="AT208" s="14" t="s">
        <v>114</v>
      </c>
      <c r="AU208" s="14" t="s">
        <v>76</v>
      </c>
      <c r="AY208" s="14" t="s">
        <v>112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4" t="s">
        <v>72</v>
      </c>
      <c r="BK208" s="213">
        <f>ROUND(I208*H208,2)</f>
        <v>0</v>
      </c>
      <c r="BL208" s="14" t="s">
        <v>119</v>
      </c>
      <c r="BM208" s="14" t="s">
        <v>336</v>
      </c>
    </row>
    <row r="209" s="1" customFormat="1">
      <c r="B209" s="35"/>
      <c r="C209" s="36"/>
      <c r="D209" s="214" t="s">
        <v>121</v>
      </c>
      <c r="E209" s="36"/>
      <c r="F209" s="215" t="s">
        <v>337</v>
      </c>
      <c r="G209" s="36"/>
      <c r="H209" s="36"/>
      <c r="I209" s="128"/>
      <c r="J209" s="36"/>
      <c r="K209" s="36"/>
      <c r="L209" s="40"/>
      <c r="M209" s="216"/>
      <c r="N209" s="76"/>
      <c r="O209" s="76"/>
      <c r="P209" s="76"/>
      <c r="Q209" s="76"/>
      <c r="R209" s="76"/>
      <c r="S209" s="76"/>
      <c r="T209" s="77"/>
      <c r="AT209" s="14" t="s">
        <v>121</v>
      </c>
      <c r="AU209" s="14" t="s">
        <v>76</v>
      </c>
    </row>
    <row r="210" s="11" customFormat="1">
      <c r="B210" s="217"/>
      <c r="C210" s="218"/>
      <c r="D210" s="214" t="s">
        <v>123</v>
      </c>
      <c r="E210" s="219" t="s">
        <v>1</v>
      </c>
      <c r="F210" s="220" t="s">
        <v>338</v>
      </c>
      <c r="G210" s="218"/>
      <c r="H210" s="221">
        <v>36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123</v>
      </c>
      <c r="AU210" s="227" t="s">
        <v>76</v>
      </c>
      <c r="AV210" s="11" t="s">
        <v>76</v>
      </c>
      <c r="AW210" s="11" t="s">
        <v>30</v>
      </c>
      <c r="AX210" s="11" t="s">
        <v>72</v>
      </c>
      <c r="AY210" s="227" t="s">
        <v>112</v>
      </c>
    </row>
    <row r="211" s="1" customFormat="1" ht="16.5" customHeight="1">
      <c r="B211" s="35"/>
      <c r="C211" s="202" t="s">
        <v>339</v>
      </c>
      <c r="D211" s="202" t="s">
        <v>114</v>
      </c>
      <c r="E211" s="203" t="s">
        <v>340</v>
      </c>
      <c r="F211" s="204" t="s">
        <v>341</v>
      </c>
      <c r="G211" s="205" t="s">
        <v>117</v>
      </c>
      <c r="H211" s="206">
        <v>7.0999999999999996</v>
      </c>
      <c r="I211" s="207"/>
      <c r="J211" s="208">
        <f>ROUND(I211*H211,2)</f>
        <v>0</v>
      </c>
      <c r="K211" s="204" t="s">
        <v>118</v>
      </c>
      <c r="L211" s="40"/>
      <c r="M211" s="209" t="s">
        <v>1</v>
      </c>
      <c r="N211" s="210" t="s">
        <v>38</v>
      </c>
      <c r="O211" s="76"/>
      <c r="P211" s="211">
        <f>O211*H211</f>
        <v>0</v>
      </c>
      <c r="Q211" s="211">
        <v>0</v>
      </c>
      <c r="R211" s="211">
        <f>Q211*H211</f>
        <v>0</v>
      </c>
      <c r="S211" s="211">
        <v>0</v>
      </c>
      <c r="T211" s="212">
        <f>S211*H211</f>
        <v>0</v>
      </c>
      <c r="AR211" s="14" t="s">
        <v>119</v>
      </c>
      <c r="AT211" s="14" t="s">
        <v>114</v>
      </c>
      <c r="AU211" s="14" t="s">
        <v>76</v>
      </c>
      <c r="AY211" s="14" t="s">
        <v>112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4" t="s">
        <v>72</v>
      </c>
      <c r="BK211" s="213">
        <f>ROUND(I211*H211,2)</f>
        <v>0</v>
      </c>
      <c r="BL211" s="14" t="s">
        <v>119</v>
      </c>
      <c r="BM211" s="14" t="s">
        <v>342</v>
      </c>
    </row>
    <row r="212" s="1" customFormat="1">
      <c r="B212" s="35"/>
      <c r="C212" s="36"/>
      <c r="D212" s="214" t="s">
        <v>121</v>
      </c>
      <c r="E212" s="36"/>
      <c r="F212" s="215" t="s">
        <v>343</v>
      </c>
      <c r="G212" s="36"/>
      <c r="H212" s="36"/>
      <c r="I212" s="128"/>
      <c r="J212" s="36"/>
      <c r="K212" s="36"/>
      <c r="L212" s="40"/>
      <c r="M212" s="216"/>
      <c r="N212" s="76"/>
      <c r="O212" s="76"/>
      <c r="P212" s="76"/>
      <c r="Q212" s="76"/>
      <c r="R212" s="76"/>
      <c r="S212" s="76"/>
      <c r="T212" s="77"/>
      <c r="AT212" s="14" t="s">
        <v>121</v>
      </c>
      <c r="AU212" s="14" t="s">
        <v>76</v>
      </c>
    </row>
    <row r="213" s="10" customFormat="1" ht="22.8" customHeight="1">
      <c r="B213" s="186"/>
      <c r="C213" s="187"/>
      <c r="D213" s="188" t="s">
        <v>66</v>
      </c>
      <c r="E213" s="200" t="s">
        <v>344</v>
      </c>
      <c r="F213" s="200" t="s">
        <v>345</v>
      </c>
      <c r="G213" s="187"/>
      <c r="H213" s="187"/>
      <c r="I213" s="190"/>
      <c r="J213" s="201">
        <f>BK213</f>
        <v>0</v>
      </c>
      <c r="K213" s="187"/>
      <c r="L213" s="192"/>
      <c r="M213" s="193"/>
      <c r="N213" s="194"/>
      <c r="O213" s="194"/>
      <c r="P213" s="195">
        <f>SUM(P214:P222)</f>
        <v>0</v>
      </c>
      <c r="Q213" s="194"/>
      <c r="R213" s="195">
        <f>SUM(R214:R222)</f>
        <v>0</v>
      </c>
      <c r="S213" s="194"/>
      <c r="T213" s="196">
        <f>SUM(T214:T222)</f>
        <v>0</v>
      </c>
      <c r="AR213" s="197" t="s">
        <v>72</v>
      </c>
      <c r="AT213" s="198" t="s">
        <v>66</v>
      </c>
      <c r="AU213" s="198" t="s">
        <v>72</v>
      </c>
      <c r="AY213" s="197" t="s">
        <v>112</v>
      </c>
      <c r="BK213" s="199">
        <f>SUM(BK214:BK222)</f>
        <v>0</v>
      </c>
    </row>
    <row r="214" s="1" customFormat="1" ht="16.5" customHeight="1">
      <c r="B214" s="35"/>
      <c r="C214" s="202" t="s">
        <v>346</v>
      </c>
      <c r="D214" s="202" t="s">
        <v>114</v>
      </c>
      <c r="E214" s="203" t="s">
        <v>347</v>
      </c>
      <c r="F214" s="204" t="s">
        <v>348</v>
      </c>
      <c r="G214" s="205" t="s">
        <v>180</v>
      </c>
      <c r="H214" s="206">
        <v>3.7200000000000002</v>
      </c>
      <c r="I214" s="207"/>
      <c r="J214" s="208">
        <f>ROUND(I214*H214,2)</f>
        <v>0</v>
      </c>
      <c r="K214" s="204" t="s">
        <v>160</v>
      </c>
      <c r="L214" s="40"/>
      <c r="M214" s="209" t="s">
        <v>1</v>
      </c>
      <c r="N214" s="210" t="s">
        <v>38</v>
      </c>
      <c r="O214" s="76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AR214" s="14" t="s">
        <v>119</v>
      </c>
      <c r="AT214" s="14" t="s">
        <v>114</v>
      </c>
      <c r="AU214" s="14" t="s">
        <v>76</v>
      </c>
      <c r="AY214" s="14" t="s">
        <v>112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4" t="s">
        <v>72</v>
      </c>
      <c r="BK214" s="213">
        <f>ROUND(I214*H214,2)</f>
        <v>0</v>
      </c>
      <c r="BL214" s="14" t="s">
        <v>119</v>
      </c>
      <c r="BM214" s="14" t="s">
        <v>349</v>
      </c>
    </row>
    <row r="215" s="1" customFormat="1">
      <c r="B215" s="35"/>
      <c r="C215" s="36"/>
      <c r="D215" s="214" t="s">
        <v>121</v>
      </c>
      <c r="E215" s="36"/>
      <c r="F215" s="215" t="s">
        <v>350</v>
      </c>
      <c r="G215" s="36"/>
      <c r="H215" s="36"/>
      <c r="I215" s="128"/>
      <c r="J215" s="36"/>
      <c r="K215" s="36"/>
      <c r="L215" s="40"/>
      <c r="M215" s="216"/>
      <c r="N215" s="76"/>
      <c r="O215" s="76"/>
      <c r="P215" s="76"/>
      <c r="Q215" s="76"/>
      <c r="R215" s="76"/>
      <c r="S215" s="76"/>
      <c r="T215" s="77"/>
      <c r="AT215" s="14" t="s">
        <v>121</v>
      </c>
      <c r="AU215" s="14" t="s">
        <v>76</v>
      </c>
    </row>
    <row r="216" s="11" customFormat="1">
      <c r="B216" s="217"/>
      <c r="C216" s="218"/>
      <c r="D216" s="214" t="s">
        <v>123</v>
      </c>
      <c r="E216" s="219" t="s">
        <v>1</v>
      </c>
      <c r="F216" s="220" t="s">
        <v>351</v>
      </c>
      <c r="G216" s="218"/>
      <c r="H216" s="221">
        <v>3.7200000000000002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123</v>
      </c>
      <c r="AU216" s="227" t="s">
        <v>76</v>
      </c>
      <c r="AV216" s="11" t="s">
        <v>76</v>
      </c>
      <c r="AW216" s="11" t="s">
        <v>30</v>
      </c>
      <c r="AX216" s="11" t="s">
        <v>72</v>
      </c>
      <c r="AY216" s="227" t="s">
        <v>112</v>
      </c>
    </row>
    <row r="217" s="1" customFormat="1" ht="16.5" customHeight="1">
      <c r="B217" s="35"/>
      <c r="C217" s="202" t="s">
        <v>352</v>
      </c>
      <c r="D217" s="202" t="s">
        <v>114</v>
      </c>
      <c r="E217" s="203" t="s">
        <v>353</v>
      </c>
      <c r="F217" s="204" t="s">
        <v>354</v>
      </c>
      <c r="G217" s="205" t="s">
        <v>180</v>
      </c>
      <c r="H217" s="206">
        <v>37.200000000000003</v>
      </c>
      <c r="I217" s="207"/>
      <c r="J217" s="208">
        <f>ROUND(I217*H217,2)</f>
        <v>0</v>
      </c>
      <c r="K217" s="204" t="s">
        <v>160</v>
      </c>
      <c r="L217" s="40"/>
      <c r="M217" s="209" t="s">
        <v>1</v>
      </c>
      <c r="N217" s="210" t="s">
        <v>38</v>
      </c>
      <c r="O217" s="76"/>
      <c r="P217" s="211">
        <f>O217*H217</f>
        <v>0</v>
      </c>
      <c r="Q217" s="211">
        <v>0</v>
      </c>
      <c r="R217" s="211">
        <f>Q217*H217</f>
        <v>0</v>
      </c>
      <c r="S217" s="211">
        <v>0</v>
      </c>
      <c r="T217" s="212">
        <f>S217*H217</f>
        <v>0</v>
      </c>
      <c r="AR217" s="14" t="s">
        <v>119</v>
      </c>
      <c r="AT217" s="14" t="s">
        <v>114</v>
      </c>
      <c r="AU217" s="14" t="s">
        <v>76</v>
      </c>
      <c r="AY217" s="14" t="s">
        <v>112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4" t="s">
        <v>72</v>
      </c>
      <c r="BK217" s="213">
        <f>ROUND(I217*H217,2)</f>
        <v>0</v>
      </c>
      <c r="BL217" s="14" t="s">
        <v>119</v>
      </c>
      <c r="BM217" s="14" t="s">
        <v>355</v>
      </c>
    </row>
    <row r="218" s="1" customFormat="1">
      <c r="B218" s="35"/>
      <c r="C218" s="36"/>
      <c r="D218" s="214" t="s">
        <v>121</v>
      </c>
      <c r="E218" s="36"/>
      <c r="F218" s="215" t="s">
        <v>356</v>
      </c>
      <c r="G218" s="36"/>
      <c r="H218" s="36"/>
      <c r="I218" s="128"/>
      <c r="J218" s="36"/>
      <c r="K218" s="36"/>
      <c r="L218" s="40"/>
      <c r="M218" s="216"/>
      <c r="N218" s="76"/>
      <c r="O218" s="76"/>
      <c r="P218" s="76"/>
      <c r="Q218" s="76"/>
      <c r="R218" s="76"/>
      <c r="S218" s="76"/>
      <c r="T218" s="77"/>
      <c r="AT218" s="14" t="s">
        <v>121</v>
      </c>
      <c r="AU218" s="14" t="s">
        <v>76</v>
      </c>
    </row>
    <row r="219" s="11" customFormat="1">
      <c r="B219" s="217"/>
      <c r="C219" s="218"/>
      <c r="D219" s="214" t="s">
        <v>123</v>
      </c>
      <c r="E219" s="219" t="s">
        <v>1</v>
      </c>
      <c r="F219" s="220" t="s">
        <v>351</v>
      </c>
      <c r="G219" s="218"/>
      <c r="H219" s="221">
        <v>3.7200000000000002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123</v>
      </c>
      <c r="AU219" s="227" t="s">
        <v>76</v>
      </c>
      <c r="AV219" s="11" t="s">
        <v>76</v>
      </c>
      <c r="AW219" s="11" t="s">
        <v>30</v>
      </c>
      <c r="AX219" s="11" t="s">
        <v>72</v>
      </c>
      <c r="AY219" s="227" t="s">
        <v>112</v>
      </c>
    </row>
    <row r="220" s="11" customFormat="1">
      <c r="B220" s="217"/>
      <c r="C220" s="218"/>
      <c r="D220" s="214" t="s">
        <v>123</v>
      </c>
      <c r="E220" s="218"/>
      <c r="F220" s="220" t="s">
        <v>357</v>
      </c>
      <c r="G220" s="218"/>
      <c r="H220" s="221">
        <v>37.200000000000003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123</v>
      </c>
      <c r="AU220" s="227" t="s">
        <v>76</v>
      </c>
      <c r="AV220" s="11" t="s">
        <v>76</v>
      </c>
      <c r="AW220" s="11" t="s">
        <v>4</v>
      </c>
      <c r="AX220" s="11" t="s">
        <v>72</v>
      </c>
      <c r="AY220" s="227" t="s">
        <v>112</v>
      </c>
    </row>
    <row r="221" s="1" customFormat="1" ht="16.5" customHeight="1">
      <c r="B221" s="35"/>
      <c r="C221" s="202" t="s">
        <v>358</v>
      </c>
      <c r="D221" s="202" t="s">
        <v>114</v>
      </c>
      <c r="E221" s="203" t="s">
        <v>359</v>
      </c>
      <c r="F221" s="204" t="s">
        <v>360</v>
      </c>
      <c r="G221" s="205" t="s">
        <v>180</v>
      </c>
      <c r="H221" s="206">
        <v>3.7200000000000002</v>
      </c>
      <c r="I221" s="207"/>
      <c r="J221" s="208">
        <f>ROUND(I221*H221,2)</f>
        <v>0</v>
      </c>
      <c r="K221" s="204" t="s">
        <v>118</v>
      </c>
      <c r="L221" s="40"/>
      <c r="M221" s="209" t="s">
        <v>1</v>
      </c>
      <c r="N221" s="210" t="s">
        <v>38</v>
      </c>
      <c r="O221" s="76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AR221" s="14" t="s">
        <v>119</v>
      </c>
      <c r="AT221" s="14" t="s">
        <v>114</v>
      </c>
      <c r="AU221" s="14" t="s">
        <v>76</v>
      </c>
      <c r="AY221" s="14" t="s">
        <v>112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4" t="s">
        <v>72</v>
      </c>
      <c r="BK221" s="213">
        <f>ROUND(I221*H221,2)</f>
        <v>0</v>
      </c>
      <c r="BL221" s="14" t="s">
        <v>119</v>
      </c>
      <c r="BM221" s="14" t="s">
        <v>361</v>
      </c>
    </row>
    <row r="222" s="1" customFormat="1">
      <c r="B222" s="35"/>
      <c r="C222" s="36"/>
      <c r="D222" s="214" t="s">
        <v>121</v>
      </c>
      <c r="E222" s="36"/>
      <c r="F222" s="215" t="s">
        <v>362</v>
      </c>
      <c r="G222" s="36"/>
      <c r="H222" s="36"/>
      <c r="I222" s="128"/>
      <c r="J222" s="36"/>
      <c r="K222" s="36"/>
      <c r="L222" s="40"/>
      <c r="M222" s="216"/>
      <c r="N222" s="76"/>
      <c r="O222" s="76"/>
      <c r="P222" s="76"/>
      <c r="Q222" s="76"/>
      <c r="R222" s="76"/>
      <c r="S222" s="76"/>
      <c r="T222" s="77"/>
      <c r="AT222" s="14" t="s">
        <v>121</v>
      </c>
      <c r="AU222" s="14" t="s">
        <v>76</v>
      </c>
    </row>
    <row r="223" s="10" customFormat="1" ht="22.8" customHeight="1">
      <c r="B223" s="186"/>
      <c r="C223" s="187"/>
      <c r="D223" s="188" t="s">
        <v>66</v>
      </c>
      <c r="E223" s="200" t="s">
        <v>363</v>
      </c>
      <c r="F223" s="200" t="s">
        <v>364</v>
      </c>
      <c r="G223" s="187"/>
      <c r="H223" s="187"/>
      <c r="I223" s="190"/>
      <c r="J223" s="201">
        <f>BK223</f>
        <v>0</v>
      </c>
      <c r="K223" s="187"/>
      <c r="L223" s="192"/>
      <c r="M223" s="193"/>
      <c r="N223" s="194"/>
      <c r="O223" s="194"/>
      <c r="P223" s="195">
        <f>SUM(P224:P225)</f>
        <v>0</v>
      </c>
      <c r="Q223" s="194"/>
      <c r="R223" s="195">
        <f>SUM(R224:R225)</f>
        <v>0</v>
      </c>
      <c r="S223" s="194"/>
      <c r="T223" s="196">
        <f>SUM(T224:T225)</f>
        <v>0</v>
      </c>
      <c r="AR223" s="197" t="s">
        <v>72</v>
      </c>
      <c r="AT223" s="198" t="s">
        <v>66</v>
      </c>
      <c r="AU223" s="198" t="s">
        <v>72</v>
      </c>
      <c r="AY223" s="197" t="s">
        <v>112</v>
      </c>
      <c r="BK223" s="199">
        <f>SUM(BK224:BK225)</f>
        <v>0</v>
      </c>
    </row>
    <row r="224" s="1" customFormat="1" ht="16.5" customHeight="1">
      <c r="B224" s="35"/>
      <c r="C224" s="202" t="s">
        <v>365</v>
      </c>
      <c r="D224" s="202" t="s">
        <v>114</v>
      </c>
      <c r="E224" s="203" t="s">
        <v>366</v>
      </c>
      <c r="F224" s="204" t="s">
        <v>367</v>
      </c>
      <c r="G224" s="205" t="s">
        <v>180</v>
      </c>
      <c r="H224" s="206">
        <v>22.853999999999999</v>
      </c>
      <c r="I224" s="207"/>
      <c r="J224" s="208">
        <f>ROUND(I224*H224,2)</f>
        <v>0</v>
      </c>
      <c r="K224" s="204" t="s">
        <v>118</v>
      </c>
      <c r="L224" s="40"/>
      <c r="M224" s="209" t="s">
        <v>1</v>
      </c>
      <c r="N224" s="210" t="s">
        <v>38</v>
      </c>
      <c r="O224" s="76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AR224" s="14" t="s">
        <v>119</v>
      </c>
      <c r="AT224" s="14" t="s">
        <v>114</v>
      </c>
      <c r="AU224" s="14" t="s">
        <v>76</v>
      </c>
      <c r="AY224" s="14" t="s">
        <v>112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4" t="s">
        <v>72</v>
      </c>
      <c r="BK224" s="213">
        <f>ROUND(I224*H224,2)</f>
        <v>0</v>
      </c>
      <c r="BL224" s="14" t="s">
        <v>119</v>
      </c>
      <c r="BM224" s="14" t="s">
        <v>368</v>
      </c>
    </row>
    <row r="225" s="1" customFormat="1">
      <c r="B225" s="35"/>
      <c r="C225" s="36"/>
      <c r="D225" s="214" t="s">
        <v>121</v>
      </c>
      <c r="E225" s="36"/>
      <c r="F225" s="215" t="s">
        <v>369</v>
      </c>
      <c r="G225" s="36"/>
      <c r="H225" s="36"/>
      <c r="I225" s="128"/>
      <c r="J225" s="36"/>
      <c r="K225" s="36"/>
      <c r="L225" s="40"/>
      <c r="M225" s="216"/>
      <c r="N225" s="76"/>
      <c r="O225" s="76"/>
      <c r="P225" s="76"/>
      <c r="Q225" s="76"/>
      <c r="R225" s="76"/>
      <c r="S225" s="76"/>
      <c r="T225" s="77"/>
      <c r="AT225" s="14" t="s">
        <v>121</v>
      </c>
      <c r="AU225" s="14" t="s">
        <v>76</v>
      </c>
    </row>
    <row r="226" s="10" customFormat="1" ht="25.92" customHeight="1">
      <c r="B226" s="186"/>
      <c r="C226" s="187"/>
      <c r="D226" s="188" t="s">
        <v>66</v>
      </c>
      <c r="E226" s="189" t="s">
        <v>370</v>
      </c>
      <c r="F226" s="189" t="s">
        <v>371</v>
      </c>
      <c r="G226" s="187"/>
      <c r="H226" s="187"/>
      <c r="I226" s="190"/>
      <c r="J226" s="191">
        <f>BK226</f>
        <v>0</v>
      </c>
      <c r="K226" s="187"/>
      <c r="L226" s="192"/>
      <c r="M226" s="193"/>
      <c r="N226" s="194"/>
      <c r="O226" s="194"/>
      <c r="P226" s="195">
        <f>P227</f>
        <v>0</v>
      </c>
      <c r="Q226" s="194"/>
      <c r="R226" s="195">
        <f>R227</f>
        <v>0.057199749999999994</v>
      </c>
      <c r="S226" s="194"/>
      <c r="T226" s="196">
        <f>T227</f>
        <v>0</v>
      </c>
      <c r="AR226" s="197" t="s">
        <v>76</v>
      </c>
      <c r="AT226" s="198" t="s">
        <v>66</v>
      </c>
      <c r="AU226" s="198" t="s">
        <v>67</v>
      </c>
      <c r="AY226" s="197" t="s">
        <v>112</v>
      </c>
      <c r="BK226" s="199">
        <f>BK227</f>
        <v>0</v>
      </c>
    </row>
    <row r="227" s="10" customFormat="1" ht="22.8" customHeight="1">
      <c r="B227" s="186"/>
      <c r="C227" s="187"/>
      <c r="D227" s="188" t="s">
        <v>66</v>
      </c>
      <c r="E227" s="200" t="s">
        <v>372</v>
      </c>
      <c r="F227" s="200" t="s">
        <v>373</v>
      </c>
      <c r="G227" s="187"/>
      <c r="H227" s="187"/>
      <c r="I227" s="190"/>
      <c r="J227" s="201">
        <f>BK227</f>
        <v>0</v>
      </c>
      <c r="K227" s="187"/>
      <c r="L227" s="192"/>
      <c r="M227" s="193"/>
      <c r="N227" s="194"/>
      <c r="O227" s="194"/>
      <c r="P227" s="195">
        <f>SUM(P228:P240)</f>
        <v>0</v>
      </c>
      <c r="Q227" s="194"/>
      <c r="R227" s="195">
        <f>SUM(R228:R240)</f>
        <v>0.057199749999999994</v>
      </c>
      <c r="S227" s="194"/>
      <c r="T227" s="196">
        <f>SUM(T228:T240)</f>
        <v>0</v>
      </c>
      <c r="AR227" s="197" t="s">
        <v>76</v>
      </c>
      <c r="AT227" s="198" t="s">
        <v>66</v>
      </c>
      <c r="AU227" s="198" t="s">
        <v>72</v>
      </c>
      <c r="AY227" s="197" t="s">
        <v>112</v>
      </c>
      <c r="BK227" s="199">
        <f>SUM(BK228:BK240)</f>
        <v>0</v>
      </c>
    </row>
    <row r="228" s="1" customFormat="1" ht="16.5" customHeight="1">
      <c r="B228" s="35"/>
      <c r="C228" s="202" t="s">
        <v>374</v>
      </c>
      <c r="D228" s="202" t="s">
        <v>114</v>
      </c>
      <c r="E228" s="203" t="s">
        <v>375</v>
      </c>
      <c r="F228" s="204" t="s">
        <v>376</v>
      </c>
      <c r="G228" s="205" t="s">
        <v>203</v>
      </c>
      <c r="H228" s="206">
        <v>50</v>
      </c>
      <c r="I228" s="207"/>
      <c r="J228" s="208">
        <f>ROUND(I228*H228,2)</f>
        <v>0</v>
      </c>
      <c r="K228" s="204" t="s">
        <v>118</v>
      </c>
      <c r="L228" s="40"/>
      <c r="M228" s="209" t="s">
        <v>1</v>
      </c>
      <c r="N228" s="210" t="s">
        <v>38</v>
      </c>
      <c r="O228" s="76"/>
      <c r="P228" s="211">
        <f>O228*H228</f>
        <v>0</v>
      </c>
      <c r="Q228" s="211">
        <v>5.0000000000000002E-05</v>
      </c>
      <c r="R228" s="211">
        <f>Q228*H228</f>
        <v>0.0025000000000000001</v>
      </c>
      <c r="S228" s="211">
        <v>0</v>
      </c>
      <c r="T228" s="212">
        <f>S228*H228</f>
        <v>0</v>
      </c>
      <c r="AR228" s="14" t="s">
        <v>211</v>
      </c>
      <c r="AT228" s="14" t="s">
        <v>114</v>
      </c>
      <c r="AU228" s="14" t="s">
        <v>76</v>
      </c>
      <c r="AY228" s="14" t="s">
        <v>112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4" t="s">
        <v>72</v>
      </c>
      <c r="BK228" s="213">
        <f>ROUND(I228*H228,2)</f>
        <v>0</v>
      </c>
      <c r="BL228" s="14" t="s">
        <v>211</v>
      </c>
      <c r="BM228" s="14" t="s">
        <v>377</v>
      </c>
    </row>
    <row r="229" s="1" customFormat="1">
      <c r="B229" s="35"/>
      <c r="C229" s="36"/>
      <c r="D229" s="214" t="s">
        <v>121</v>
      </c>
      <c r="E229" s="36"/>
      <c r="F229" s="215" t="s">
        <v>378</v>
      </c>
      <c r="G229" s="36"/>
      <c r="H229" s="36"/>
      <c r="I229" s="128"/>
      <c r="J229" s="36"/>
      <c r="K229" s="36"/>
      <c r="L229" s="40"/>
      <c r="M229" s="216"/>
      <c r="N229" s="76"/>
      <c r="O229" s="76"/>
      <c r="P229" s="76"/>
      <c r="Q229" s="76"/>
      <c r="R229" s="76"/>
      <c r="S229" s="76"/>
      <c r="T229" s="77"/>
      <c r="AT229" s="14" t="s">
        <v>121</v>
      </c>
      <c r="AU229" s="14" t="s">
        <v>76</v>
      </c>
    </row>
    <row r="230" s="11" customFormat="1">
      <c r="B230" s="217"/>
      <c r="C230" s="218"/>
      <c r="D230" s="214" t="s">
        <v>123</v>
      </c>
      <c r="E230" s="219" t="s">
        <v>1</v>
      </c>
      <c r="F230" s="220" t="s">
        <v>379</v>
      </c>
      <c r="G230" s="218"/>
      <c r="H230" s="221">
        <v>50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123</v>
      </c>
      <c r="AU230" s="227" t="s">
        <v>76</v>
      </c>
      <c r="AV230" s="11" t="s">
        <v>76</v>
      </c>
      <c r="AW230" s="11" t="s">
        <v>30</v>
      </c>
      <c r="AX230" s="11" t="s">
        <v>72</v>
      </c>
      <c r="AY230" s="227" t="s">
        <v>112</v>
      </c>
    </row>
    <row r="231" s="1" customFormat="1" ht="16.5" customHeight="1">
      <c r="B231" s="35"/>
      <c r="C231" s="202" t="s">
        <v>380</v>
      </c>
      <c r="D231" s="202" t="s">
        <v>114</v>
      </c>
      <c r="E231" s="203" t="s">
        <v>381</v>
      </c>
      <c r="F231" s="204" t="s">
        <v>382</v>
      </c>
      <c r="G231" s="205" t="s">
        <v>203</v>
      </c>
      <c r="H231" s="206">
        <v>50</v>
      </c>
      <c r="I231" s="207"/>
      <c r="J231" s="208">
        <f>ROUND(I231*H231,2)</f>
        <v>0</v>
      </c>
      <c r="K231" s="204" t="s">
        <v>1</v>
      </c>
      <c r="L231" s="40"/>
      <c r="M231" s="209" t="s">
        <v>1</v>
      </c>
      <c r="N231" s="210" t="s">
        <v>38</v>
      </c>
      <c r="O231" s="76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14" t="s">
        <v>211</v>
      </c>
      <c r="AT231" s="14" t="s">
        <v>114</v>
      </c>
      <c r="AU231" s="14" t="s">
        <v>76</v>
      </c>
      <c r="AY231" s="14" t="s">
        <v>112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4" t="s">
        <v>72</v>
      </c>
      <c r="BK231" s="213">
        <f>ROUND(I231*H231,2)</f>
        <v>0</v>
      </c>
      <c r="BL231" s="14" t="s">
        <v>211</v>
      </c>
      <c r="BM231" s="14" t="s">
        <v>383</v>
      </c>
    </row>
    <row r="232" s="1" customFormat="1">
      <c r="B232" s="35"/>
      <c r="C232" s="36"/>
      <c r="D232" s="214" t="s">
        <v>121</v>
      </c>
      <c r="E232" s="36"/>
      <c r="F232" s="215" t="s">
        <v>382</v>
      </c>
      <c r="G232" s="36"/>
      <c r="H232" s="36"/>
      <c r="I232" s="128"/>
      <c r="J232" s="36"/>
      <c r="K232" s="36"/>
      <c r="L232" s="40"/>
      <c r="M232" s="216"/>
      <c r="N232" s="76"/>
      <c r="O232" s="76"/>
      <c r="P232" s="76"/>
      <c r="Q232" s="76"/>
      <c r="R232" s="76"/>
      <c r="S232" s="76"/>
      <c r="T232" s="77"/>
      <c r="AT232" s="14" t="s">
        <v>121</v>
      </c>
      <c r="AU232" s="14" t="s">
        <v>76</v>
      </c>
    </row>
    <row r="233" s="1" customFormat="1" ht="16.5" customHeight="1">
      <c r="B233" s="35"/>
      <c r="C233" s="202" t="s">
        <v>384</v>
      </c>
      <c r="D233" s="202" t="s">
        <v>114</v>
      </c>
      <c r="E233" s="203" t="s">
        <v>385</v>
      </c>
      <c r="F233" s="204" t="s">
        <v>386</v>
      </c>
      <c r="G233" s="205" t="s">
        <v>127</v>
      </c>
      <c r="H233" s="206">
        <v>5.4000000000000004</v>
      </c>
      <c r="I233" s="207"/>
      <c r="J233" s="208">
        <f>ROUND(I233*H233,2)</f>
        <v>0</v>
      </c>
      <c r="K233" s="204" t="s">
        <v>118</v>
      </c>
      <c r="L233" s="40"/>
      <c r="M233" s="209" t="s">
        <v>1</v>
      </c>
      <c r="N233" s="210" t="s">
        <v>38</v>
      </c>
      <c r="O233" s="76"/>
      <c r="P233" s="211">
        <f>O233*H233</f>
        <v>0</v>
      </c>
      <c r="Q233" s="211">
        <v>0.00084000000000000003</v>
      </c>
      <c r="R233" s="211">
        <f>Q233*H233</f>
        <v>0.0045360000000000001</v>
      </c>
      <c r="S233" s="211">
        <v>0</v>
      </c>
      <c r="T233" s="212">
        <f>S233*H233</f>
        <v>0</v>
      </c>
      <c r="AR233" s="14" t="s">
        <v>119</v>
      </c>
      <c r="AT233" s="14" t="s">
        <v>114</v>
      </c>
      <c r="AU233" s="14" t="s">
        <v>76</v>
      </c>
      <c r="AY233" s="14" t="s">
        <v>112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4" t="s">
        <v>72</v>
      </c>
      <c r="BK233" s="213">
        <f>ROUND(I233*H233,2)</f>
        <v>0</v>
      </c>
      <c r="BL233" s="14" t="s">
        <v>119</v>
      </c>
      <c r="BM233" s="14" t="s">
        <v>387</v>
      </c>
    </row>
    <row r="234" s="1" customFormat="1">
      <c r="B234" s="35"/>
      <c r="C234" s="36"/>
      <c r="D234" s="214" t="s">
        <v>121</v>
      </c>
      <c r="E234" s="36"/>
      <c r="F234" s="215" t="s">
        <v>388</v>
      </c>
      <c r="G234" s="36"/>
      <c r="H234" s="36"/>
      <c r="I234" s="128"/>
      <c r="J234" s="36"/>
      <c r="K234" s="36"/>
      <c r="L234" s="40"/>
      <c r="M234" s="216"/>
      <c r="N234" s="76"/>
      <c r="O234" s="76"/>
      <c r="P234" s="76"/>
      <c r="Q234" s="76"/>
      <c r="R234" s="76"/>
      <c r="S234" s="76"/>
      <c r="T234" s="77"/>
      <c r="AT234" s="14" t="s">
        <v>121</v>
      </c>
      <c r="AU234" s="14" t="s">
        <v>76</v>
      </c>
    </row>
    <row r="235" s="11" customFormat="1">
      <c r="B235" s="217"/>
      <c r="C235" s="218"/>
      <c r="D235" s="214" t="s">
        <v>123</v>
      </c>
      <c r="E235" s="219" t="s">
        <v>1</v>
      </c>
      <c r="F235" s="220" t="s">
        <v>389</v>
      </c>
      <c r="G235" s="218"/>
      <c r="H235" s="221">
        <v>5.4000000000000004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123</v>
      </c>
      <c r="AU235" s="227" t="s">
        <v>76</v>
      </c>
      <c r="AV235" s="11" t="s">
        <v>76</v>
      </c>
      <c r="AW235" s="11" t="s">
        <v>30</v>
      </c>
      <c r="AX235" s="11" t="s">
        <v>72</v>
      </c>
      <c r="AY235" s="227" t="s">
        <v>112</v>
      </c>
    </row>
    <row r="236" s="1" customFormat="1" ht="16.5" customHeight="1">
      <c r="B236" s="35"/>
      <c r="C236" s="239" t="s">
        <v>390</v>
      </c>
      <c r="D236" s="239" t="s">
        <v>177</v>
      </c>
      <c r="E236" s="240" t="s">
        <v>391</v>
      </c>
      <c r="F236" s="241" t="s">
        <v>392</v>
      </c>
      <c r="G236" s="242" t="s">
        <v>127</v>
      </c>
      <c r="H236" s="243">
        <v>18.375</v>
      </c>
      <c r="I236" s="244"/>
      <c r="J236" s="245">
        <f>ROUND(I236*H236,2)</f>
        <v>0</v>
      </c>
      <c r="K236" s="241" t="s">
        <v>118</v>
      </c>
      <c r="L236" s="246"/>
      <c r="M236" s="247" t="s">
        <v>1</v>
      </c>
      <c r="N236" s="248" t="s">
        <v>38</v>
      </c>
      <c r="O236" s="76"/>
      <c r="P236" s="211">
        <f>O236*H236</f>
        <v>0</v>
      </c>
      <c r="Q236" s="211">
        <v>0.0027299999999999998</v>
      </c>
      <c r="R236" s="211">
        <f>Q236*H236</f>
        <v>0.050163749999999993</v>
      </c>
      <c r="S236" s="211">
        <v>0</v>
      </c>
      <c r="T236" s="212">
        <f>S236*H236</f>
        <v>0</v>
      </c>
      <c r="AR236" s="14" t="s">
        <v>164</v>
      </c>
      <c r="AT236" s="14" t="s">
        <v>177</v>
      </c>
      <c r="AU236" s="14" t="s">
        <v>76</v>
      </c>
      <c r="AY236" s="14" t="s">
        <v>112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4" t="s">
        <v>72</v>
      </c>
      <c r="BK236" s="213">
        <f>ROUND(I236*H236,2)</f>
        <v>0</v>
      </c>
      <c r="BL236" s="14" t="s">
        <v>119</v>
      </c>
      <c r="BM236" s="14" t="s">
        <v>393</v>
      </c>
    </row>
    <row r="237" s="1" customFormat="1">
      <c r="B237" s="35"/>
      <c r="C237" s="36"/>
      <c r="D237" s="214" t="s">
        <v>121</v>
      </c>
      <c r="E237" s="36"/>
      <c r="F237" s="215" t="s">
        <v>392</v>
      </c>
      <c r="G237" s="36"/>
      <c r="H237" s="36"/>
      <c r="I237" s="128"/>
      <c r="J237" s="36"/>
      <c r="K237" s="36"/>
      <c r="L237" s="40"/>
      <c r="M237" s="216"/>
      <c r="N237" s="76"/>
      <c r="O237" s="76"/>
      <c r="P237" s="76"/>
      <c r="Q237" s="76"/>
      <c r="R237" s="76"/>
      <c r="S237" s="76"/>
      <c r="T237" s="77"/>
      <c r="AT237" s="14" t="s">
        <v>121</v>
      </c>
      <c r="AU237" s="14" t="s">
        <v>76</v>
      </c>
    </row>
    <row r="238" s="11" customFormat="1">
      <c r="B238" s="217"/>
      <c r="C238" s="218"/>
      <c r="D238" s="214" t="s">
        <v>123</v>
      </c>
      <c r="E238" s="219" t="s">
        <v>1</v>
      </c>
      <c r="F238" s="220" t="s">
        <v>394</v>
      </c>
      <c r="G238" s="218"/>
      <c r="H238" s="221">
        <v>18.375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123</v>
      </c>
      <c r="AU238" s="227" t="s">
        <v>76</v>
      </c>
      <c r="AV238" s="11" t="s">
        <v>76</v>
      </c>
      <c r="AW238" s="11" t="s">
        <v>30</v>
      </c>
      <c r="AX238" s="11" t="s">
        <v>72</v>
      </c>
      <c r="AY238" s="227" t="s">
        <v>112</v>
      </c>
    </row>
    <row r="239" s="1" customFormat="1" ht="16.5" customHeight="1">
      <c r="B239" s="35"/>
      <c r="C239" s="202" t="s">
        <v>395</v>
      </c>
      <c r="D239" s="202" t="s">
        <v>114</v>
      </c>
      <c r="E239" s="203" t="s">
        <v>396</v>
      </c>
      <c r="F239" s="204" t="s">
        <v>397</v>
      </c>
      <c r="G239" s="205" t="s">
        <v>180</v>
      </c>
      <c r="H239" s="206">
        <v>0.0050000000000000001</v>
      </c>
      <c r="I239" s="207"/>
      <c r="J239" s="208">
        <f>ROUND(I239*H239,2)</f>
        <v>0</v>
      </c>
      <c r="K239" s="204" t="s">
        <v>118</v>
      </c>
      <c r="L239" s="40"/>
      <c r="M239" s="209" t="s">
        <v>1</v>
      </c>
      <c r="N239" s="210" t="s">
        <v>38</v>
      </c>
      <c r="O239" s="76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AR239" s="14" t="s">
        <v>211</v>
      </c>
      <c r="AT239" s="14" t="s">
        <v>114</v>
      </c>
      <c r="AU239" s="14" t="s">
        <v>76</v>
      </c>
      <c r="AY239" s="14" t="s">
        <v>112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4" t="s">
        <v>72</v>
      </c>
      <c r="BK239" s="213">
        <f>ROUND(I239*H239,2)</f>
        <v>0</v>
      </c>
      <c r="BL239" s="14" t="s">
        <v>211</v>
      </c>
      <c r="BM239" s="14" t="s">
        <v>398</v>
      </c>
    </row>
    <row r="240" s="1" customFormat="1">
      <c r="B240" s="35"/>
      <c r="C240" s="36"/>
      <c r="D240" s="214" t="s">
        <v>121</v>
      </c>
      <c r="E240" s="36"/>
      <c r="F240" s="215" t="s">
        <v>399</v>
      </c>
      <c r="G240" s="36"/>
      <c r="H240" s="36"/>
      <c r="I240" s="128"/>
      <c r="J240" s="36"/>
      <c r="K240" s="36"/>
      <c r="L240" s="40"/>
      <c r="M240" s="249"/>
      <c r="N240" s="250"/>
      <c r="O240" s="250"/>
      <c r="P240" s="250"/>
      <c r="Q240" s="250"/>
      <c r="R240" s="250"/>
      <c r="S240" s="250"/>
      <c r="T240" s="251"/>
      <c r="AT240" s="14" t="s">
        <v>121</v>
      </c>
      <c r="AU240" s="14" t="s">
        <v>76</v>
      </c>
    </row>
    <row r="241" s="1" customFormat="1" ht="6.96" customHeight="1">
      <c r="B241" s="54"/>
      <c r="C241" s="55"/>
      <c r="D241" s="55"/>
      <c r="E241" s="55"/>
      <c r="F241" s="55"/>
      <c r="G241" s="55"/>
      <c r="H241" s="55"/>
      <c r="I241" s="152"/>
      <c r="J241" s="55"/>
      <c r="K241" s="55"/>
      <c r="L241" s="40"/>
    </row>
  </sheetData>
  <sheetProtection sheet="1" autoFilter="0" formatColumns="0" formatRows="0" objects="1" scenarios="1" spinCount="100000" saltValue="itoLy963gLtFoP/egRiztnQd4KWxFYJfbfWEi71nOmM0VRJ0XPGp0hOCv9r0i7ijIn1ECZkDAQxOA+phipy0pg==" hashValue="FR9JddOoJU/2cWHoZPbu+VtQZhFQskLXJJxqeDhoWCh+ZHrx8c3njlKMEcH6hDgQ+oTUj2t3zXE3n6cpJ3tgUA==" algorithmName="SHA-512" password="DACB"/>
  <autoFilter ref="C88:K24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78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3"/>
      <c r="K3" s="123"/>
      <c r="L3" s="17"/>
      <c r="AT3" s="14" t="s">
        <v>76</v>
      </c>
    </row>
    <row r="4" ht="24.96" customHeight="1">
      <c r="B4" s="17"/>
      <c r="D4" s="125" t="s">
        <v>79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6" t="s">
        <v>16</v>
      </c>
      <c r="L6" s="17"/>
    </row>
    <row r="7" ht="16.5" customHeight="1">
      <c r="B7" s="17"/>
      <c r="E7" s="127" t="str">
        <f>'Rekapitulace stavby'!K6</f>
        <v>Úprava AZ Litvínov, Jiráskova směr Litvínov</v>
      </c>
      <c r="F7" s="126"/>
      <c r="G7" s="126"/>
      <c r="H7" s="126"/>
      <c r="L7" s="17"/>
    </row>
    <row r="8" s="1" customFormat="1" ht="12" customHeight="1">
      <c r="B8" s="40"/>
      <c r="D8" s="126" t="s">
        <v>80</v>
      </c>
      <c r="I8" s="128"/>
      <c r="L8" s="40"/>
    </row>
    <row r="9" s="1" customFormat="1" ht="36.96" customHeight="1">
      <c r="B9" s="40"/>
      <c r="E9" s="129" t="s">
        <v>400</v>
      </c>
      <c r="F9" s="1"/>
      <c r="G9" s="1"/>
      <c r="H9" s="1"/>
      <c r="I9" s="128"/>
      <c r="L9" s="40"/>
    </row>
    <row r="10" s="1" customFormat="1">
      <c r="B10" s="40"/>
      <c r="I10" s="128"/>
      <c r="L10" s="40"/>
    </row>
    <row r="11" s="1" customFormat="1" ht="12" customHeight="1">
      <c r="B11" s="40"/>
      <c r="D11" s="126" t="s">
        <v>18</v>
      </c>
      <c r="F11" s="14" t="s">
        <v>1</v>
      </c>
      <c r="I11" s="130" t="s">
        <v>19</v>
      </c>
      <c r="J11" s="14" t="s">
        <v>1</v>
      </c>
      <c r="L11" s="40"/>
    </row>
    <row r="12" s="1" customFormat="1" ht="12" customHeight="1">
      <c r="B12" s="40"/>
      <c r="D12" s="126" t="s">
        <v>20</v>
      </c>
      <c r="F12" s="14" t="s">
        <v>21</v>
      </c>
      <c r="I12" s="130" t="s">
        <v>22</v>
      </c>
      <c r="J12" s="131" t="str">
        <f>'Rekapitulace stavby'!AN8</f>
        <v>25. 4. 2019</v>
      </c>
      <c r="L12" s="40"/>
    </row>
    <row r="13" s="1" customFormat="1" ht="10.8" customHeight="1">
      <c r="B13" s="40"/>
      <c r="I13" s="128"/>
      <c r="L13" s="40"/>
    </row>
    <row r="14" s="1" customFormat="1" ht="12" customHeight="1">
      <c r="B14" s="40"/>
      <c r="D14" s="126" t="s">
        <v>24</v>
      </c>
      <c r="I14" s="130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0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8"/>
      <c r="L16" s="40"/>
    </row>
    <row r="17" s="1" customFormat="1" ht="12" customHeight="1">
      <c r="B17" s="40"/>
      <c r="D17" s="126" t="s">
        <v>27</v>
      </c>
      <c r="I17" s="130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0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8"/>
      <c r="L19" s="40"/>
    </row>
    <row r="20" s="1" customFormat="1" ht="12" customHeight="1">
      <c r="B20" s="40"/>
      <c r="D20" s="126" t="s">
        <v>29</v>
      </c>
      <c r="I20" s="130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0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8"/>
      <c r="L22" s="40"/>
    </row>
    <row r="23" s="1" customFormat="1" ht="12" customHeight="1">
      <c r="B23" s="40"/>
      <c r="D23" s="126" t="s">
        <v>31</v>
      </c>
      <c r="I23" s="130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0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8"/>
      <c r="L25" s="40"/>
    </row>
    <row r="26" s="1" customFormat="1" ht="12" customHeight="1">
      <c r="B26" s="40"/>
      <c r="D26" s="126" t="s">
        <v>32</v>
      </c>
      <c r="I26" s="128"/>
      <c r="L26" s="40"/>
    </row>
    <row r="27" s="6" customFormat="1" ht="16.5" customHeight="1">
      <c r="B27" s="132"/>
      <c r="E27" s="133" t="s">
        <v>1</v>
      </c>
      <c r="F27" s="133"/>
      <c r="G27" s="133"/>
      <c r="H27" s="133"/>
      <c r="I27" s="134"/>
      <c r="L27" s="132"/>
    </row>
    <row r="28" s="1" customFormat="1" ht="6.96" customHeight="1">
      <c r="B28" s="40"/>
      <c r="I28" s="128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5"/>
      <c r="J29" s="68"/>
      <c r="K29" s="68"/>
      <c r="L29" s="40"/>
    </row>
    <row r="30" s="1" customFormat="1" ht="25.44" customHeight="1">
      <c r="B30" s="40"/>
      <c r="D30" s="136" t="s">
        <v>33</v>
      </c>
      <c r="I30" s="128"/>
      <c r="J30" s="137">
        <f>ROUND(J83,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5"/>
      <c r="J31" s="68"/>
      <c r="K31" s="68"/>
      <c r="L31" s="40"/>
    </row>
    <row r="32" s="1" customFormat="1" ht="14.4" customHeight="1">
      <c r="B32" s="40"/>
      <c r="F32" s="138" t="s">
        <v>35</v>
      </c>
      <c r="I32" s="139" t="s">
        <v>34</v>
      </c>
      <c r="J32" s="138" t="s">
        <v>36</v>
      </c>
      <c r="L32" s="40"/>
    </row>
    <row r="33" s="1" customFormat="1" ht="14.4" customHeight="1">
      <c r="B33" s="40"/>
      <c r="D33" s="126" t="s">
        <v>37</v>
      </c>
      <c r="E33" s="126" t="s">
        <v>38</v>
      </c>
      <c r="F33" s="140">
        <f>ROUND((SUM(BE83:BE99)),  2)</f>
        <v>0</v>
      </c>
      <c r="I33" s="141">
        <v>0.20999999999999999</v>
      </c>
      <c r="J33" s="140">
        <f>ROUND(((SUM(BE83:BE99))*I33),  2)</f>
        <v>0</v>
      </c>
      <c r="L33" s="40"/>
    </row>
    <row r="34" s="1" customFormat="1" ht="14.4" customHeight="1">
      <c r="B34" s="40"/>
      <c r="E34" s="126" t="s">
        <v>39</v>
      </c>
      <c r="F34" s="140">
        <f>ROUND((SUM(BF83:BF99)),  2)</f>
        <v>0</v>
      </c>
      <c r="I34" s="141">
        <v>0.14999999999999999</v>
      </c>
      <c r="J34" s="140">
        <f>ROUND(((SUM(BF83:BF99))*I34),  2)</f>
        <v>0</v>
      </c>
      <c r="L34" s="40"/>
    </row>
    <row r="35" hidden="1" s="1" customFormat="1" ht="14.4" customHeight="1">
      <c r="B35" s="40"/>
      <c r="E35" s="126" t="s">
        <v>40</v>
      </c>
      <c r="F35" s="140">
        <f>ROUND((SUM(BG83:BG99)),  2)</f>
        <v>0</v>
      </c>
      <c r="I35" s="141">
        <v>0.20999999999999999</v>
      </c>
      <c r="J35" s="140">
        <f>0</f>
        <v>0</v>
      </c>
      <c r="L35" s="40"/>
    </row>
    <row r="36" hidden="1" s="1" customFormat="1" ht="14.4" customHeight="1">
      <c r="B36" s="40"/>
      <c r="E36" s="126" t="s">
        <v>41</v>
      </c>
      <c r="F36" s="140">
        <f>ROUND((SUM(BH83:BH99)),  2)</f>
        <v>0</v>
      </c>
      <c r="I36" s="141">
        <v>0.14999999999999999</v>
      </c>
      <c r="J36" s="140">
        <f>0</f>
        <v>0</v>
      </c>
      <c r="L36" s="40"/>
    </row>
    <row r="37" hidden="1" s="1" customFormat="1" ht="14.4" customHeight="1">
      <c r="B37" s="40"/>
      <c r="E37" s="126" t="s">
        <v>42</v>
      </c>
      <c r="F37" s="140">
        <f>ROUND((SUM(BI83:BI99)),  2)</f>
        <v>0</v>
      </c>
      <c r="I37" s="141">
        <v>0</v>
      </c>
      <c r="J37" s="140">
        <f>0</f>
        <v>0</v>
      </c>
      <c r="L37" s="40"/>
    </row>
    <row r="38" s="1" customFormat="1" ht="6.96" customHeight="1">
      <c r="B38" s="40"/>
      <c r="I38" s="128"/>
      <c r="L38" s="40"/>
    </row>
    <row r="39" s="1" customFormat="1" ht="25.44" customHeight="1">
      <c r="B39" s="40"/>
      <c r="C39" s="142"/>
      <c r="D39" s="143" t="s">
        <v>43</v>
      </c>
      <c r="E39" s="144"/>
      <c r="F39" s="144"/>
      <c r="G39" s="145" t="s">
        <v>44</v>
      </c>
      <c r="H39" s="146" t="s">
        <v>45</v>
      </c>
      <c r="I39" s="147"/>
      <c r="J39" s="148">
        <f>SUM(J30:J37)</f>
        <v>0</v>
      </c>
      <c r="K39" s="149"/>
      <c r="L39" s="40"/>
    </row>
    <row r="40" s="1" customFormat="1" ht="14.4" customHeight="1">
      <c r="B40" s="150"/>
      <c r="C40" s="151"/>
      <c r="D40" s="151"/>
      <c r="E40" s="151"/>
      <c r="F40" s="151"/>
      <c r="G40" s="151"/>
      <c r="H40" s="151"/>
      <c r="I40" s="152"/>
      <c r="J40" s="151"/>
      <c r="K40" s="151"/>
      <c r="L40" s="40"/>
    </row>
    <row r="44" s="1" customFormat="1" ht="6.96" customHeight="1">
      <c r="B44" s="153"/>
      <c r="C44" s="154"/>
      <c r="D44" s="154"/>
      <c r="E44" s="154"/>
      <c r="F44" s="154"/>
      <c r="G44" s="154"/>
      <c r="H44" s="154"/>
      <c r="I44" s="155"/>
      <c r="J44" s="154"/>
      <c r="K44" s="154"/>
      <c r="L44" s="40"/>
    </row>
    <row r="45" s="1" customFormat="1" ht="24.96" customHeight="1">
      <c r="B45" s="35"/>
      <c r="C45" s="20" t="s">
        <v>82</v>
      </c>
      <c r="D45" s="36"/>
      <c r="E45" s="36"/>
      <c r="F45" s="36"/>
      <c r="G45" s="36"/>
      <c r="H45" s="36"/>
      <c r="I45" s="128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8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8"/>
      <c r="J47" s="36"/>
      <c r="K47" s="36"/>
      <c r="L47" s="40"/>
    </row>
    <row r="48" s="1" customFormat="1" ht="16.5" customHeight="1">
      <c r="B48" s="35"/>
      <c r="C48" s="36"/>
      <c r="D48" s="36"/>
      <c r="E48" s="156" t="str">
        <f>E7</f>
        <v>Úprava AZ Litvínov, Jiráskova směr Litvínov</v>
      </c>
      <c r="F48" s="29"/>
      <c r="G48" s="29"/>
      <c r="H48" s="29"/>
      <c r="I48" s="128"/>
      <c r="J48" s="36"/>
      <c r="K48" s="36"/>
      <c r="L48" s="40"/>
    </row>
    <row r="49" s="1" customFormat="1" ht="12" customHeight="1">
      <c r="B49" s="35"/>
      <c r="C49" s="29" t="s">
        <v>80</v>
      </c>
      <c r="D49" s="36"/>
      <c r="E49" s="36"/>
      <c r="F49" s="36"/>
      <c r="G49" s="36"/>
      <c r="H49" s="36"/>
      <c r="I49" s="128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2 - VRN</v>
      </c>
      <c r="F50" s="36"/>
      <c r="G50" s="36"/>
      <c r="H50" s="36"/>
      <c r="I50" s="128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8"/>
      <c r="J51" s="36"/>
      <c r="K51" s="36"/>
      <c r="L51" s="40"/>
    </row>
    <row r="52" s="1" customFormat="1" ht="12" customHeight="1">
      <c r="B52" s="35"/>
      <c r="C52" s="29" t="s">
        <v>20</v>
      </c>
      <c r="D52" s="36"/>
      <c r="E52" s="36"/>
      <c r="F52" s="24" t="str">
        <f>F12</f>
        <v xml:space="preserve"> </v>
      </c>
      <c r="G52" s="36"/>
      <c r="H52" s="36"/>
      <c r="I52" s="130" t="s">
        <v>22</v>
      </c>
      <c r="J52" s="64" t="str">
        <f>IF(J12="","",J12)</f>
        <v>25. 4. 2019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8"/>
      <c r="J53" s="36"/>
      <c r="K53" s="36"/>
      <c r="L53" s="40"/>
    </row>
    <row r="54" s="1" customFormat="1" ht="13.65" customHeight="1">
      <c r="B54" s="35"/>
      <c r="C54" s="29" t="s">
        <v>24</v>
      </c>
      <c r="D54" s="36"/>
      <c r="E54" s="36"/>
      <c r="F54" s="24" t="str">
        <f>E15</f>
        <v xml:space="preserve"> </v>
      </c>
      <c r="G54" s="36"/>
      <c r="H54" s="36"/>
      <c r="I54" s="130" t="s">
        <v>29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27</v>
      </c>
      <c r="D55" s="36"/>
      <c r="E55" s="36"/>
      <c r="F55" s="24" t="str">
        <f>IF(E18="","",E18)</f>
        <v>Vyplň údaj</v>
      </c>
      <c r="G55" s="36"/>
      <c r="H55" s="36"/>
      <c r="I55" s="130" t="s">
        <v>31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8"/>
      <c r="J56" s="36"/>
      <c r="K56" s="36"/>
      <c r="L56" s="40"/>
    </row>
    <row r="57" s="1" customFormat="1" ht="29.28" customHeight="1">
      <c r="B57" s="35"/>
      <c r="C57" s="157" t="s">
        <v>83</v>
      </c>
      <c r="D57" s="158"/>
      <c r="E57" s="158"/>
      <c r="F57" s="158"/>
      <c r="G57" s="158"/>
      <c r="H57" s="158"/>
      <c r="I57" s="159"/>
      <c r="J57" s="160" t="s">
        <v>84</v>
      </c>
      <c r="K57" s="158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8"/>
      <c r="J58" s="36"/>
      <c r="K58" s="36"/>
      <c r="L58" s="40"/>
    </row>
    <row r="59" s="1" customFormat="1" ht="22.8" customHeight="1">
      <c r="B59" s="35"/>
      <c r="C59" s="161" t="s">
        <v>85</v>
      </c>
      <c r="D59" s="36"/>
      <c r="E59" s="36"/>
      <c r="F59" s="36"/>
      <c r="G59" s="36"/>
      <c r="H59" s="36"/>
      <c r="I59" s="128"/>
      <c r="J59" s="95">
        <f>J83</f>
        <v>0</v>
      </c>
      <c r="K59" s="36"/>
      <c r="L59" s="40"/>
      <c r="AU59" s="14" t="s">
        <v>86</v>
      </c>
    </row>
    <row r="60" s="7" customFormat="1" ht="24.96" customHeight="1">
      <c r="B60" s="162"/>
      <c r="C60" s="163"/>
      <c r="D60" s="164" t="s">
        <v>401</v>
      </c>
      <c r="E60" s="165"/>
      <c r="F60" s="165"/>
      <c r="G60" s="165"/>
      <c r="H60" s="165"/>
      <c r="I60" s="166"/>
      <c r="J60" s="167">
        <f>J84</f>
        <v>0</v>
      </c>
      <c r="K60" s="163"/>
      <c r="L60" s="168"/>
    </row>
    <row r="61" s="8" customFormat="1" ht="19.92" customHeight="1">
      <c r="B61" s="169"/>
      <c r="C61" s="170"/>
      <c r="D61" s="171" t="s">
        <v>402</v>
      </c>
      <c r="E61" s="172"/>
      <c r="F61" s="172"/>
      <c r="G61" s="172"/>
      <c r="H61" s="172"/>
      <c r="I61" s="173"/>
      <c r="J61" s="174">
        <f>J85</f>
        <v>0</v>
      </c>
      <c r="K61" s="170"/>
      <c r="L61" s="175"/>
    </row>
    <row r="62" s="8" customFormat="1" ht="19.92" customHeight="1">
      <c r="B62" s="169"/>
      <c r="C62" s="170"/>
      <c r="D62" s="171" t="s">
        <v>403</v>
      </c>
      <c r="E62" s="172"/>
      <c r="F62" s="172"/>
      <c r="G62" s="172"/>
      <c r="H62" s="172"/>
      <c r="I62" s="173"/>
      <c r="J62" s="174">
        <f>J92</f>
        <v>0</v>
      </c>
      <c r="K62" s="170"/>
      <c r="L62" s="175"/>
    </row>
    <row r="63" s="8" customFormat="1" ht="19.92" customHeight="1">
      <c r="B63" s="169"/>
      <c r="C63" s="170"/>
      <c r="D63" s="171" t="s">
        <v>404</v>
      </c>
      <c r="E63" s="172"/>
      <c r="F63" s="172"/>
      <c r="G63" s="172"/>
      <c r="H63" s="172"/>
      <c r="I63" s="173"/>
      <c r="J63" s="174">
        <f>J97</f>
        <v>0</v>
      </c>
      <c r="K63" s="170"/>
      <c r="L63" s="175"/>
    </row>
    <row r="64" s="1" customFormat="1" ht="21.84" customHeight="1">
      <c r="B64" s="35"/>
      <c r="C64" s="36"/>
      <c r="D64" s="36"/>
      <c r="E64" s="36"/>
      <c r="F64" s="36"/>
      <c r="G64" s="36"/>
      <c r="H64" s="36"/>
      <c r="I64" s="128"/>
      <c r="J64" s="36"/>
      <c r="K64" s="36"/>
      <c r="L64" s="40"/>
    </row>
    <row r="65" s="1" customFormat="1" ht="6.96" customHeight="1">
      <c r="B65" s="54"/>
      <c r="C65" s="55"/>
      <c r="D65" s="55"/>
      <c r="E65" s="55"/>
      <c r="F65" s="55"/>
      <c r="G65" s="55"/>
      <c r="H65" s="55"/>
      <c r="I65" s="152"/>
      <c r="J65" s="55"/>
      <c r="K65" s="55"/>
      <c r="L65" s="40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55"/>
      <c r="J69" s="57"/>
      <c r="K69" s="57"/>
      <c r="L69" s="40"/>
    </row>
    <row r="70" s="1" customFormat="1" ht="24.96" customHeight="1">
      <c r="B70" s="35"/>
      <c r="C70" s="20" t="s">
        <v>97</v>
      </c>
      <c r="D70" s="36"/>
      <c r="E70" s="36"/>
      <c r="F70" s="36"/>
      <c r="G70" s="36"/>
      <c r="H70" s="36"/>
      <c r="I70" s="128"/>
      <c r="J70" s="36"/>
      <c r="K70" s="36"/>
      <c r="L70" s="40"/>
    </row>
    <row r="71" s="1" customFormat="1" ht="6.96" customHeight="1">
      <c r="B71" s="35"/>
      <c r="C71" s="36"/>
      <c r="D71" s="36"/>
      <c r="E71" s="36"/>
      <c r="F71" s="36"/>
      <c r="G71" s="36"/>
      <c r="H71" s="36"/>
      <c r="I71" s="128"/>
      <c r="J71" s="36"/>
      <c r="K71" s="36"/>
      <c r="L71" s="40"/>
    </row>
    <row r="72" s="1" customFormat="1" ht="12" customHeight="1">
      <c r="B72" s="35"/>
      <c r="C72" s="29" t="s">
        <v>16</v>
      </c>
      <c r="D72" s="36"/>
      <c r="E72" s="36"/>
      <c r="F72" s="36"/>
      <c r="G72" s="36"/>
      <c r="H72" s="36"/>
      <c r="I72" s="128"/>
      <c r="J72" s="36"/>
      <c r="K72" s="36"/>
      <c r="L72" s="40"/>
    </row>
    <row r="73" s="1" customFormat="1" ht="16.5" customHeight="1">
      <c r="B73" s="35"/>
      <c r="C73" s="36"/>
      <c r="D73" s="36"/>
      <c r="E73" s="156" t="str">
        <f>E7</f>
        <v>Úprava AZ Litvínov, Jiráskova směr Litvínov</v>
      </c>
      <c r="F73" s="29"/>
      <c r="G73" s="29"/>
      <c r="H73" s="29"/>
      <c r="I73" s="128"/>
      <c r="J73" s="36"/>
      <c r="K73" s="36"/>
      <c r="L73" s="40"/>
    </row>
    <row r="74" s="1" customFormat="1" ht="12" customHeight="1">
      <c r="B74" s="35"/>
      <c r="C74" s="29" t="s">
        <v>80</v>
      </c>
      <c r="D74" s="36"/>
      <c r="E74" s="36"/>
      <c r="F74" s="36"/>
      <c r="G74" s="36"/>
      <c r="H74" s="36"/>
      <c r="I74" s="128"/>
      <c r="J74" s="36"/>
      <c r="K74" s="36"/>
      <c r="L74" s="40"/>
    </row>
    <row r="75" s="1" customFormat="1" ht="16.5" customHeight="1">
      <c r="B75" s="35"/>
      <c r="C75" s="36"/>
      <c r="D75" s="36"/>
      <c r="E75" s="61" t="str">
        <f>E9</f>
        <v>2 - VRN</v>
      </c>
      <c r="F75" s="36"/>
      <c r="G75" s="36"/>
      <c r="H75" s="36"/>
      <c r="I75" s="128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8"/>
      <c r="J76" s="36"/>
      <c r="K76" s="36"/>
      <c r="L76" s="40"/>
    </row>
    <row r="77" s="1" customFormat="1" ht="12" customHeight="1">
      <c r="B77" s="35"/>
      <c r="C77" s="29" t="s">
        <v>20</v>
      </c>
      <c r="D77" s="36"/>
      <c r="E77" s="36"/>
      <c r="F77" s="24" t="str">
        <f>F12</f>
        <v xml:space="preserve"> </v>
      </c>
      <c r="G77" s="36"/>
      <c r="H77" s="36"/>
      <c r="I77" s="130" t="s">
        <v>22</v>
      </c>
      <c r="J77" s="64" t="str">
        <f>IF(J12="","",J12)</f>
        <v>25. 4. 2019</v>
      </c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8"/>
      <c r="J78" s="36"/>
      <c r="K78" s="36"/>
      <c r="L78" s="40"/>
    </row>
    <row r="79" s="1" customFormat="1" ht="13.65" customHeight="1">
      <c r="B79" s="35"/>
      <c r="C79" s="29" t="s">
        <v>24</v>
      </c>
      <c r="D79" s="36"/>
      <c r="E79" s="36"/>
      <c r="F79" s="24" t="str">
        <f>E15</f>
        <v xml:space="preserve"> </v>
      </c>
      <c r="G79" s="36"/>
      <c r="H79" s="36"/>
      <c r="I79" s="130" t="s">
        <v>29</v>
      </c>
      <c r="J79" s="33" t="str">
        <f>E21</f>
        <v xml:space="preserve"> </v>
      </c>
      <c r="K79" s="36"/>
      <c r="L79" s="40"/>
    </row>
    <row r="80" s="1" customFormat="1" ht="13.65" customHeight="1">
      <c r="B80" s="35"/>
      <c r="C80" s="29" t="s">
        <v>27</v>
      </c>
      <c r="D80" s="36"/>
      <c r="E80" s="36"/>
      <c r="F80" s="24" t="str">
        <f>IF(E18="","",E18)</f>
        <v>Vyplň údaj</v>
      </c>
      <c r="G80" s="36"/>
      <c r="H80" s="36"/>
      <c r="I80" s="130" t="s">
        <v>31</v>
      </c>
      <c r="J80" s="33" t="str">
        <f>E24</f>
        <v xml:space="preserve"> </v>
      </c>
      <c r="K80" s="36"/>
      <c r="L80" s="40"/>
    </row>
    <row r="81" s="1" customFormat="1" ht="10.32" customHeight="1">
      <c r="B81" s="35"/>
      <c r="C81" s="36"/>
      <c r="D81" s="36"/>
      <c r="E81" s="36"/>
      <c r="F81" s="36"/>
      <c r="G81" s="36"/>
      <c r="H81" s="36"/>
      <c r="I81" s="128"/>
      <c r="J81" s="36"/>
      <c r="K81" s="36"/>
      <c r="L81" s="40"/>
    </row>
    <row r="82" s="9" customFormat="1" ht="29.28" customHeight="1">
      <c r="B82" s="176"/>
      <c r="C82" s="177" t="s">
        <v>98</v>
      </c>
      <c r="D82" s="178" t="s">
        <v>52</v>
      </c>
      <c r="E82" s="178" t="s">
        <v>48</v>
      </c>
      <c r="F82" s="178" t="s">
        <v>49</v>
      </c>
      <c r="G82" s="178" t="s">
        <v>99</v>
      </c>
      <c r="H82" s="178" t="s">
        <v>100</v>
      </c>
      <c r="I82" s="179" t="s">
        <v>101</v>
      </c>
      <c r="J82" s="178" t="s">
        <v>84</v>
      </c>
      <c r="K82" s="180" t="s">
        <v>102</v>
      </c>
      <c r="L82" s="181"/>
      <c r="M82" s="85" t="s">
        <v>1</v>
      </c>
      <c r="N82" s="86" t="s">
        <v>37</v>
      </c>
      <c r="O82" s="86" t="s">
        <v>103</v>
      </c>
      <c r="P82" s="86" t="s">
        <v>104</v>
      </c>
      <c r="Q82" s="86" t="s">
        <v>105</v>
      </c>
      <c r="R82" s="86" t="s">
        <v>106</v>
      </c>
      <c r="S82" s="86" t="s">
        <v>107</v>
      </c>
      <c r="T82" s="87" t="s">
        <v>108</v>
      </c>
    </row>
    <row r="83" s="1" customFormat="1" ht="22.8" customHeight="1">
      <c r="B83" s="35"/>
      <c r="C83" s="92" t="s">
        <v>109</v>
      </c>
      <c r="D83" s="36"/>
      <c r="E83" s="36"/>
      <c r="F83" s="36"/>
      <c r="G83" s="36"/>
      <c r="H83" s="36"/>
      <c r="I83" s="128"/>
      <c r="J83" s="182">
        <f>BK83</f>
        <v>0</v>
      </c>
      <c r="K83" s="36"/>
      <c r="L83" s="40"/>
      <c r="M83" s="88"/>
      <c r="N83" s="89"/>
      <c r="O83" s="89"/>
      <c r="P83" s="183">
        <f>P84</f>
        <v>0</v>
      </c>
      <c r="Q83" s="89"/>
      <c r="R83" s="183">
        <f>R84</f>
        <v>0</v>
      </c>
      <c r="S83" s="89"/>
      <c r="T83" s="184">
        <f>T84</f>
        <v>0</v>
      </c>
      <c r="AT83" s="14" t="s">
        <v>66</v>
      </c>
      <c r="AU83" s="14" t="s">
        <v>86</v>
      </c>
      <c r="BK83" s="185">
        <f>BK84</f>
        <v>0</v>
      </c>
    </row>
    <row r="84" s="10" customFormat="1" ht="25.92" customHeight="1">
      <c r="B84" s="186"/>
      <c r="C84" s="187"/>
      <c r="D84" s="188" t="s">
        <v>66</v>
      </c>
      <c r="E84" s="189" t="s">
        <v>77</v>
      </c>
      <c r="F84" s="189" t="s">
        <v>405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P85+P92+P97</f>
        <v>0</v>
      </c>
      <c r="Q84" s="194"/>
      <c r="R84" s="195">
        <f>R85+R92+R97</f>
        <v>0</v>
      </c>
      <c r="S84" s="194"/>
      <c r="T84" s="196">
        <f>T85+T92+T97</f>
        <v>0</v>
      </c>
      <c r="AR84" s="197" t="s">
        <v>143</v>
      </c>
      <c r="AT84" s="198" t="s">
        <v>66</v>
      </c>
      <c r="AU84" s="198" t="s">
        <v>67</v>
      </c>
      <c r="AY84" s="197" t="s">
        <v>112</v>
      </c>
      <c r="BK84" s="199">
        <f>BK85+BK92+BK97</f>
        <v>0</v>
      </c>
    </row>
    <row r="85" s="10" customFormat="1" ht="22.8" customHeight="1">
      <c r="B85" s="186"/>
      <c r="C85" s="187"/>
      <c r="D85" s="188" t="s">
        <v>66</v>
      </c>
      <c r="E85" s="200" t="s">
        <v>406</v>
      </c>
      <c r="F85" s="200" t="s">
        <v>407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SUM(P86:P91)</f>
        <v>0</v>
      </c>
      <c r="Q85" s="194"/>
      <c r="R85" s="195">
        <f>SUM(R86:R91)</f>
        <v>0</v>
      </c>
      <c r="S85" s="194"/>
      <c r="T85" s="196">
        <f>SUM(T86:T91)</f>
        <v>0</v>
      </c>
      <c r="AR85" s="197" t="s">
        <v>143</v>
      </c>
      <c r="AT85" s="198" t="s">
        <v>66</v>
      </c>
      <c r="AU85" s="198" t="s">
        <v>72</v>
      </c>
      <c r="AY85" s="197" t="s">
        <v>112</v>
      </c>
      <c r="BK85" s="199">
        <f>SUM(BK86:BK91)</f>
        <v>0</v>
      </c>
    </row>
    <row r="86" s="1" customFormat="1" ht="16.5" customHeight="1">
      <c r="B86" s="35"/>
      <c r="C86" s="202" t="s">
        <v>72</v>
      </c>
      <c r="D86" s="202" t="s">
        <v>114</v>
      </c>
      <c r="E86" s="203" t="s">
        <v>408</v>
      </c>
      <c r="F86" s="204" t="s">
        <v>409</v>
      </c>
      <c r="G86" s="205" t="s">
        <v>410</v>
      </c>
      <c r="H86" s="206">
        <v>1</v>
      </c>
      <c r="I86" s="207"/>
      <c r="J86" s="208">
        <f>ROUND(I86*H86,2)</f>
        <v>0</v>
      </c>
      <c r="K86" s="204" t="s">
        <v>160</v>
      </c>
      <c r="L86" s="40"/>
      <c r="M86" s="209" t="s">
        <v>1</v>
      </c>
      <c r="N86" s="210" t="s">
        <v>38</v>
      </c>
      <c r="O86" s="76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AR86" s="14" t="s">
        <v>411</v>
      </c>
      <c r="AT86" s="14" t="s">
        <v>114</v>
      </c>
      <c r="AU86" s="14" t="s">
        <v>76</v>
      </c>
      <c r="AY86" s="14" t="s">
        <v>112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4" t="s">
        <v>72</v>
      </c>
      <c r="BK86" s="213">
        <f>ROUND(I86*H86,2)</f>
        <v>0</v>
      </c>
      <c r="BL86" s="14" t="s">
        <v>411</v>
      </c>
      <c r="BM86" s="14" t="s">
        <v>412</v>
      </c>
    </row>
    <row r="87" s="1" customFormat="1">
      <c r="B87" s="35"/>
      <c r="C87" s="36"/>
      <c r="D87" s="214" t="s">
        <v>121</v>
      </c>
      <c r="E87" s="36"/>
      <c r="F87" s="215" t="s">
        <v>409</v>
      </c>
      <c r="G87" s="36"/>
      <c r="H87" s="36"/>
      <c r="I87" s="128"/>
      <c r="J87" s="36"/>
      <c r="K87" s="36"/>
      <c r="L87" s="40"/>
      <c r="M87" s="216"/>
      <c r="N87" s="76"/>
      <c r="O87" s="76"/>
      <c r="P87" s="76"/>
      <c r="Q87" s="76"/>
      <c r="R87" s="76"/>
      <c r="S87" s="76"/>
      <c r="T87" s="77"/>
      <c r="AT87" s="14" t="s">
        <v>121</v>
      </c>
      <c r="AU87" s="14" t="s">
        <v>76</v>
      </c>
    </row>
    <row r="88" s="1" customFormat="1" ht="16.5" customHeight="1">
      <c r="B88" s="35"/>
      <c r="C88" s="202" t="s">
        <v>76</v>
      </c>
      <c r="D88" s="202" t="s">
        <v>114</v>
      </c>
      <c r="E88" s="203" t="s">
        <v>413</v>
      </c>
      <c r="F88" s="204" t="s">
        <v>414</v>
      </c>
      <c r="G88" s="205" t="s">
        <v>410</v>
      </c>
      <c r="H88" s="206">
        <v>1</v>
      </c>
      <c r="I88" s="207"/>
      <c r="J88" s="208">
        <f>ROUND(I88*H88,2)</f>
        <v>0</v>
      </c>
      <c r="K88" s="204" t="s">
        <v>160</v>
      </c>
      <c r="L88" s="40"/>
      <c r="M88" s="209" t="s">
        <v>1</v>
      </c>
      <c r="N88" s="210" t="s">
        <v>38</v>
      </c>
      <c r="O88" s="76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AR88" s="14" t="s">
        <v>411</v>
      </c>
      <c r="AT88" s="14" t="s">
        <v>114</v>
      </c>
      <c r="AU88" s="14" t="s">
        <v>76</v>
      </c>
      <c r="AY88" s="14" t="s">
        <v>112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4" t="s">
        <v>72</v>
      </c>
      <c r="BK88" s="213">
        <f>ROUND(I88*H88,2)</f>
        <v>0</v>
      </c>
      <c r="BL88" s="14" t="s">
        <v>411</v>
      </c>
      <c r="BM88" s="14" t="s">
        <v>415</v>
      </c>
    </row>
    <row r="89" s="1" customFormat="1">
      <c r="B89" s="35"/>
      <c r="C89" s="36"/>
      <c r="D89" s="214" t="s">
        <v>121</v>
      </c>
      <c r="E89" s="36"/>
      <c r="F89" s="215" t="s">
        <v>414</v>
      </c>
      <c r="G89" s="36"/>
      <c r="H89" s="36"/>
      <c r="I89" s="128"/>
      <c r="J89" s="36"/>
      <c r="K89" s="36"/>
      <c r="L89" s="40"/>
      <c r="M89" s="216"/>
      <c r="N89" s="76"/>
      <c r="O89" s="76"/>
      <c r="P89" s="76"/>
      <c r="Q89" s="76"/>
      <c r="R89" s="76"/>
      <c r="S89" s="76"/>
      <c r="T89" s="77"/>
      <c r="AT89" s="14" t="s">
        <v>121</v>
      </c>
      <c r="AU89" s="14" t="s">
        <v>76</v>
      </c>
    </row>
    <row r="90" s="1" customFormat="1" ht="16.5" customHeight="1">
      <c r="B90" s="35"/>
      <c r="C90" s="202" t="s">
        <v>131</v>
      </c>
      <c r="D90" s="202" t="s">
        <v>114</v>
      </c>
      <c r="E90" s="203" t="s">
        <v>416</v>
      </c>
      <c r="F90" s="204" t="s">
        <v>417</v>
      </c>
      <c r="G90" s="205" t="s">
        <v>410</v>
      </c>
      <c r="H90" s="206">
        <v>1</v>
      </c>
      <c r="I90" s="207"/>
      <c r="J90" s="208">
        <f>ROUND(I90*H90,2)</f>
        <v>0</v>
      </c>
      <c r="K90" s="204" t="s">
        <v>160</v>
      </c>
      <c r="L90" s="40"/>
      <c r="M90" s="209" t="s">
        <v>1</v>
      </c>
      <c r="N90" s="210" t="s">
        <v>38</v>
      </c>
      <c r="O90" s="76"/>
      <c r="P90" s="211">
        <f>O90*H90</f>
        <v>0</v>
      </c>
      <c r="Q90" s="211">
        <v>0</v>
      </c>
      <c r="R90" s="211">
        <f>Q90*H90</f>
        <v>0</v>
      </c>
      <c r="S90" s="211">
        <v>0</v>
      </c>
      <c r="T90" s="212">
        <f>S90*H90</f>
        <v>0</v>
      </c>
      <c r="AR90" s="14" t="s">
        <v>411</v>
      </c>
      <c r="AT90" s="14" t="s">
        <v>114</v>
      </c>
      <c r="AU90" s="14" t="s">
        <v>76</v>
      </c>
      <c r="AY90" s="14" t="s">
        <v>112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4" t="s">
        <v>72</v>
      </c>
      <c r="BK90" s="213">
        <f>ROUND(I90*H90,2)</f>
        <v>0</v>
      </c>
      <c r="BL90" s="14" t="s">
        <v>411</v>
      </c>
      <c r="BM90" s="14" t="s">
        <v>418</v>
      </c>
    </row>
    <row r="91" s="1" customFormat="1">
      <c r="B91" s="35"/>
      <c r="C91" s="36"/>
      <c r="D91" s="214" t="s">
        <v>121</v>
      </c>
      <c r="E91" s="36"/>
      <c r="F91" s="215" t="s">
        <v>419</v>
      </c>
      <c r="G91" s="36"/>
      <c r="H91" s="36"/>
      <c r="I91" s="128"/>
      <c r="J91" s="36"/>
      <c r="K91" s="36"/>
      <c r="L91" s="40"/>
      <c r="M91" s="216"/>
      <c r="N91" s="76"/>
      <c r="O91" s="76"/>
      <c r="P91" s="76"/>
      <c r="Q91" s="76"/>
      <c r="R91" s="76"/>
      <c r="S91" s="76"/>
      <c r="T91" s="77"/>
      <c r="AT91" s="14" t="s">
        <v>121</v>
      </c>
      <c r="AU91" s="14" t="s">
        <v>76</v>
      </c>
    </row>
    <row r="92" s="10" customFormat="1" ht="22.8" customHeight="1">
      <c r="B92" s="186"/>
      <c r="C92" s="187"/>
      <c r="D92" s="188" t="s">
        <v>66</v>
      </c>
      <c r="E92" s="200" t="s">
        <v>420</v>
      </c>
      <c r="F92" s="200" t="s">
        <v>421</v>
      </c>
      <c r="G92" s="187"/>
      <c r="H92" s="187"/>
      <c r="I92" s="190"/>
      <c r="J92" s="201">
        <f>BK92</f>
        <v>0</v>
      </c>
      <c r="K92" s="187"/>
      <c r="L92" s="192"/>
      <c r="M92" s="193"/>
      <c r="N92" s="194"/>
      <c r="O92" s="194"/>
      <c r="P92" s="195">
        <f>SUM(P93:P96)</f>
        <v>0</v>
      </c>
      <c r="Q92" s="194"/>
      <c r="R92" s="195">
        <f>SUM(R93:R96)</f>
        <v>0</v>
      </c>
      <c r="S92" s="194"/>
      <c r="T92" s="196">
        <f>SUM(T93:T96)</f>
        <v>0</v>
      </c>
      <c r="AR92" s="197" t="s">
        <v>143</v>
      </c>
      <c r="AT92" s="198" t="s">
        <v>66</v>
      </c>
      <c r="AU92" s="198" t="s">
        <v>72</v>
      </c>
      <c r="AY92" s="197" t="s">
        <v>112</v>
      </c>
      <c r="BK92" s="199">
        <f>SUM(BK93:BK96)</f>
        <v>0</v>
      </c>
    </row>
    <row r="93" s="1" customFormat="1" ht="16.5" customHeight="1">
      <c r="B93" s="35"/>
      <c r="C93" s="202" t="s">
        <v>119</v>
      </c>
      <c r="D93" s="202" t="s">
        <v>114</v>
      </c>
      <c r="E93" s="203" t="s">
        <v>422</v>
      </c>
      <c r="F93" s="204" t="s">
        <v>421</v>
      </c>
      <c r="G93" s="205" t="s">
        <v>410</v>
      </c>
      <c r="H93" s="206">
        <v>1</v>
      </c>
      <c r="I93" s="207"/>
      <c r="J93" s="208">
        <f>ROUND(I93*H93,2)</f>
        <v>0</v>
      </c>
      <c r="K93" s="204" t="s">
        <v>160</v>
      </c>
      <c r="L93" s="40"/>
      <c r="M93" s="209" t="s">
        <v>1</v>
      </c>
      <c r="N93" s="210" t="s">
        <v>38</v>
      </c>
      <c r="O93" s="76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AR93" s="14" t="s">
        <v>411</v>
      </c>
      <c r="AT93" s="14" t="s">
        <v>114</v>
      </c>
      <c r="AU93" s="14" t="s">
        <v>76</v>
      </c>
      <c r="AY93" s="14" t="s">
        <v>112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4" t="s">
        <v>72</v>
      </c>
      <c r="BK93" s="213">
        <f>ROUND(I93*H93,2)</f>
        <v>0</v>
      </c>
      <c r="BL93" s="14" t="s">
        <v>411</v>
      </c>
      <c r="BM93" s="14" t="s">
        <v>423</v>
      </c>
    </row>
    <row r="94" s="1" customFormat="1">
      <c r="B94" s="35"/>
      <c r="C94" s="36"/>
      <c r="D94" s="214" t="s">
        <v>121</v>
      </c>
      <c r="E94" s="36"/>
      <c r="F94" s="215" t="s">
        <v>421</v>
      </c>
      <c r="G94" s="36"/>
      <c r="H94" s="36"/>
      <c r="I94" s="128"/>
      <c r="J94" s="36"/>
      <c r="K94" s="36"/>
      <c r="L94" s="40"/>
      <c r="M94" s="216"/>
      <c r="N94" s="76"/>
      <c r="O94" s="76"/>
      <c r="P94" s="76"/>
      <c r="Q94" s="76"/>
      <c r="R94" s="76"/>
      <c r="S94" s="76"/>
      <c r="T94" s="77"/>
      <c r="AT94" s="14" t="s">
        <v>121</v>
      </c>
      <c r="AU94" s="14" t="s">
        <v>76</v>
      </c>
    </row>
    <row r="95" s="1" customFormat="1" ht="16.5" customHeight="1">
      <c r="B95" s="35"/>
      <c r="C95" s="202" t="s">
        <v>143</v>
      </c>
      <c r="D95" s="202" t="s">
        <v>114</v>
      </c>
      <c r="E95" s="203" t="s">
        <v>424</v>
      </c>
      <c r="F95" s="204" t="s">
        <v>425</v>
      </c>
      <c r="G95" s="205" t="s">
        <v>410</v>
      </c>
      <c r="H95" s="206">
        <v>1</v>
      </c>
      <c r="I95" s="207"/>
      <c r="J95" s="208">
        <f>ROUND(I95*H95,2)</f>
        <v>0</v>
      </c>
      <c r="K95" s="204" t="s">
        <v>160</v>
      </c>
      <c r="L95" s="40"/>
      <c r="M95" s="209" t="s">
        <v>1</v>
      </c>
      <c r="N95" s="210" t="s">
        <v>38</v>
      </c>
      <c r="O95" s="7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AR95" s="14" t="s">
        <v>411</v>
      </c>
      <c r="AT95" s="14" t="s">
        <v>114</v>
      </c>
      <c r="AU95" s="14" t="s">
        <v>76</v>
      </c>
      <c r="AY95" s="14" t="s">
        <v>112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4" t="s">
        <v>72</v>
      </c>
      <c r="BK95" s="213">
        <f>ROUND(I95*H95,2)</f>
        <v>0</v>
      </c>
      <c r="BL95" s="14" t="s">
        <v>411</v>
      </c>
      <c r="BM95" s="14" t="s">
        <v>426</v>
      </c>
    </row>
    <row r="96" s="1" customFormat="1">
      <c r="B96" s="35"/>
      <c r="C96" s="36"/>
      <c r="D96" s="214" t="s">
        <v>121</v>
      </c>
      <c r="E96" s="36"/>
      <c r="F96" s="215" t="s">
        <v>425</v>
      </c>
      <c r="G96" s="36"/>
      <c r="H96" s="36"/>
      <c r="I96" s="128"/>
      <c r="J96" s="36"/>
      <c r="K96" s="36"/>
      <c r="L96" s="40"/>
      <c r="M96" s="216"/>
      <c r="N96" s="76"/>
      <c r="O96" s="76"/>
      <c r="P96" s="76"/>
      <c r="Q96" s="76"/>
      <c r="R96" s="76"/>
      <c r="S96" s="76"/>
      <c r="T96" s="77"/>
      <c r="AT96" s="14" t="s">
        <v>121</v>
      </c>
      <c r="AU96" s="14" t="s">
        <v>76</v>
      </c>
    </row>
    <row r="97" s="10" customFormat="1" ht="22.8" customHeight="1">
      <c r="B97" s="186"/>
      <c r="C97" s="187"/>
      <c r="D97" s="188" t="s">
        <v>66</v>
      </c>
      <c r="E97" s="200" t="s">
        <v>427</v>
      </c>
      <c r="F97" s="200" t="s">
        <v>428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SUM(P98:P99)</f>
        <v>0</v>
      </c>
      <c r="Q97" s="194"/>
      <c r="R97" s="195">
        <f>SUM(R98:R99)</f>
        <v>0</v>
      </c>
      <c r="S97" s="194"/>
      <c r="T97" s="196">
        <f>SUM(T98:T99)</f>
        <v>0</v>
      </c>
      <c r="AR97" s="197" t="s">
        <v>143</v>
      </c>
      <c r="AT97" s="198" t="s">
        <v>66</v>
      </c>
      <c r="AU97" s="198" t="s">
        <v>72</v>
      </c>
      <c r="AY97" s="197" t="s">
        <v>112</v>
      </c>
      <c r="BK97" s="199">
        <f>SUM(BK98:BK99)</f>
        <v>0</v>
      </c>
    </row>
    <row r="98" s="1" customFormat="1" ht="16.5" customHeight="1">
      <c r="B98" s="35"/>
      <c r="C98" s="202" t="s">
        <v>149</v>
      </c>
      <c r="D98" s="202" t="s">
        <v>114</v>
      </c>
      <c r="E98" s="203" t="s">
        <v>429</v>
      </c>
      <c r="F98" s="204" t="s">
        <v>430</v>
      </c>
      <c r="G98" s="205" t="s">
        <v>410</v>
      </c>
      <c r="H98" s="206">
        <v>1</v>
      </c>
      <c r="I98" s="207"/>
      <c r="J98" s="208">
        <f>ROUND(I98*H98,2)</f>
        <v>0</v>
      </c>
      <c r="K98" s="204" t="s">
        <v>160</v>
      </c>
      <c r="L98" s="40"/>
      <c r="M98" s="209" t="s">
        <v>1</v>
      </c>
      <c r="N98" s="210" t="s">
        <v>38</v>
      </c>
      <c r="O98" s="7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AR98" s="14" t="s">
        <v>411</v>
      </c>
      <c r="AT98" s="14" t="s">
        <v>114</v>
      </c>
      <c r="AU98" s="14" t="s">
        <v>76</v>
      </c>
      <c r="AY98" s="14" t="s">
        <v>112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4" t="s">
        <v>72</v>
      </c>
      <c r="BK98" s="213">
        <f>ROUND(I98*H98,2)</f>
        <v>0</v>
      </c>
      <c r="BL98" s="14" t="s">
        <v>411</v>
      </c>
      <c r="BM98" s="14" t="s">
        <v>431</v>
      </c>
    </row>
    <row r="99" s="1" customFormat="1">
      <c r="B99" s="35"/>
      <c r="C99" s="36"/>
      <c r="D99" s="214" t="s">
        <v>121</v>
      </c>
      <c r="E99" s="36"/>
      <c r="F99" s="215" t="s">
        <v>430</v>
      </c>
      <c r="G99" s="36"/>
      <c r="H99" s="36"/>
      <c r="I99" s="128"/>
      <c r="J99" s="36"/>
      <c r="K99" s="36"/>
      <c r="L99" s="40"/>
      <c r="M99" s="249"/>
      <c r="N99" s="250"/>
      <c r="O99" s="250"/>
      <c r="P99" s="250"/>
      <c r="Q99" s="250"/>
      <c r="R99" s="250"/>
      <c r="S99" s="250"/>
      <c r="T99" s="251"/>
      <c r="AT99" s="14" t="s">
        <v>121</v>
      </c>
      <c r="AU99" s="14" t="s">
        <v>76</v>
      </c>
    </row>
    <row r="100" s="1" customFormat="1" ht="6.96" customHeight="1">
      <c r="B100" s="54"/>
      <c r="C100" s="55"/>
      <c r="D100" s="55"/>
      <c r="E100" s="55"/>
      <c r="F100" s="55"/>
      <c r="G100" s="55"/>
      <c r="H100" s="55"/>
      <c r="I100" s="152"/>
      <c r="J100" s="55"/>
      <c r="K100" s="55"/>
      <c r="L100" s="40"/>
    </row>
  </sheetData>
  <sheetProtection sheet="1" autoFilter="0" formatColumns="0" formatRows="0" objects="1" scenarios="1" spinCount="100000" saltValue="VaJzTkuv7bGraVxtQ6mX48xywxJJtfddlkwrF6qwhrjPng9byJ0cU1HwUIhRvPImLHpbem448P74ew8bGhCYeA==" hashValue="idY1Iz3gsOe9FxBUutWsyd/+Dc1n/IA40A2FsoqqCGkdigD2wbaop4KKqXPM0uNREiDgGeYTmIrghWIBVFvowg==" algorithmName="SHA-512" password="DACB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2019-04-29T12:14:09Z</dcterms:created>
  <dcterms:modified xsi:type="dcterms:W3CDTF">2019-04-29T12:14:21Z</dcterms:modified>
</cp:coreProperties>
</file>