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Rekapitulace stavby" sheetId="1" r:id="rId1"/>
    <sheet name="820 - B1801 Výměna střešn..." sheetId="2" r:id="rId2"/>
    <sheet name="820a - VRN" sheetId="3" r:id="rId3"/>
    <sheet name="Pokyny pro vyplnění" sheetId="4" r:id="rId4"/>
  </sheets>
  <definedNames>
    <definedName name="_xlnm.Print_Area" localSheetId="0">'Rekapitulace stavby'!$D$4:$AO$33,'Rekapitulace stavby'!$C$39:$AQ$54</definedName>
    <definedName name="_xlnm.Print_Titles" localSheetId="0">'Rekapitulace stavby'!$49:$49</definedName>
    <definedName name="_xlnm._FilterDatabase" localSheetId="1" hidden="1">'820 - B1801 Výměna střešn...'!$C$90:$K$283</definedName>
    <definedName name="_xlnm.Print_Area" localSheetId="1">'820 - B1801 Výměna střešn...'!$C$4:$J$34,'820 - B1801 Výměna střešn...'!$C$40:$J$74,'820 - B1801 Výměna střešn...'!$C$80:$K$283</definedName>
    <definedName name="_xlnm.Print_Titles" localSheetId="1">'820 - B1801 Výměna střešn...'!$90:$90</definedName>
    <definedName name="_xlnm._FilterDatabase" localSheetId="2" hidden="1">'820a - VRN'!$C$81:$K$104</definedName>
    <definedName name="_xlnm.Print_Area" localSheetId="2">'820a - VRN'!$C$4:$J$36,'820a - VRN'!$C$42:$J$63,'820a - VRN'!$C$69:$K$104</definedName>
    <definedName name="_xlnm.Print_Titles" localSheetId="2">'820a - VRN'!$81:$81</definedName>
    <definedName name="_xlnm.Print_Area" localSheetId="3">'Pokyny pro vyplnění'!$B$2:$K$69,'Pokyny pro vyplnění'!$B$72:$K$116,'Pokyny pro vyplnění'!$B$119:$K$188,'Pokyny pro vyplnění'!$B$196:$K$216</definedName>
  </definedNames>
  <calcPr/>
</workbook>
</file>

<file path=xl/calcChain.xml><?xml version="1.0" encoding="utf-8"?>
<calcChain xmlns="http://schemas.openxmlformats.org/spreadsheetml/2006/main">
  <c i="1" r="AY53"/>
  <c r="AX53"/>
  <c i="3" r="BI104"/>
  <c r="BH104"/>
  <c r="BG104"/>
  <c r="BF104"/>
  <c r="T104"/>
  <c r="T103"/>
  <c r="R104"/>
  <c r="R103"/>
  <c r="P104"/>
  <c r="P103"/>
  <c r="BK104"/>
  <c r="BK103"/>
  <c r="J103"/>
  <c r="J104"/>
  <c r="BE104"/>
  <c r="J62"/>
  <c r="BI102"/>
  <c r="BH102"/>
  <c r="BG102"/>
  <c r="BF102"/>
  <c r="T102"/>
  <c r="R102"/>
  <c r="P102"/>
  <c r="BK102"/>
  <c r="J102"/>
  <c r="BE102"/>
  <c r="BI101"/>
  <c r="BH101"/>
  <c r="BG101"/>
  <c r="BF101"/>
  <c r="T101"/>
  <c r="T100"/>
  <c r="R101"/>
  <c r="R100"/>
  <c r="P101"/>
  <c r="P100"/>
  <c r="BK101"/>
  <c r="BK100"/>
  <c r="J100"/>
  <c r="J101"/>
  <c r="BE101"/>
  <c r="J61"/>
  <c r="BI99"/>
  <c r="BH99"/>
  <c r="BG99"/>
  <c r="BF99"/>
  <c r="T99"/>
  <c r="R99"/>
  <c r="P99"/>
  <c r="BK99"/>
  <c r="J99"/>
  <c r="BE99"/>
  <c r="BI98"/>
  <c r="BH98"/>
  <c r="BG98"/>
  <c r="BF98"/>
  <c r="T98"/>
  <c r="R98"/>
  <c r="P98"/>
  <c r="BK98"/>
  <c r="J98"/>
  <c r="BE98"/>
  <c r="BI97"/>
  <c r="BH97"/>
  <c r="BG97"/>
  <c r="BF97"/>
  <c r="T97"/>
  <c r="R97"/>
  <c r="P97"/>
  <c r="BK97"/>
  <c r="J97"/>
  <c r="BE97"/>
  <c r="BI96"/>
  <c r="BH96"/>
  <c r="BG96"/>
  <c r="BF96"/>
  <c r="T96"/>
  <c r="R96"/>
  <c r="P96"/>
  <c r="BK96"/>
  <c r="J96"/>
  <c r="BE96"/>
  <c r="BI95"/>
  <c r="BH95"/>
  <c r="BG95"/>
  <c r="BF95"/>
  <c r="T95"/>
  <c r="R95"/>
  <c r="P95"/>
  <c r="BK95"/>
  <c r="J95"/>
  <c r="BE95"/>
  <c r="BI94"/>
  <c r="BH94"/>
  <c r="BG94"/>
  <c r="BF94"/>
  <c r="T94"/>
  <c r="R94"/>
  <c r="P94"/>
  <c r="BK94"/>
  <c r="J94"/>
  <c r="BE94"/>
  <c r="BI92"/>
  <c r="BH92"/>
  <c r="BG92"/>
  <c r="BF92"/>
  <c r="T92"/>
  <c r="R92"/>
  <c r="P92"/>
  <c r="BK92"/>
  <c r="J92"/>
  <c r="BE92"/>
  <c r="BI91"/>
  <c r="BH91"/>
  <c r="BG91"/>
  <c r="BF91"/>
  <c r="T91"/>
  <c r="T90"/>
  <c r="R91"/>
  <c r="R90"/>
  <c r="P91"/>
  <c r="P90"/>
  <c r="BK91"/>
  <c r="BK90"/>
  <c r="J90"/>
  <c r="J91"/>
  <c r="BE91"/>
  <c r="J60"/>
  <c r="BI89"/>
  <c r="BH89"/>
  <c r="BG89"/>
  <c r="BF89"/>
  <c r="T89"/>
  <c r="R89"/>
  <c r="P89"/>
  <c r="BK89"/>
  <c r="J89"/>
  <c r="BE89"/>
  <c r="BI88"/>
  <c r="BH88"/>
  <c r="BG88"/>
  <c r="BF88"/>
  <c r="T88"/>
  <c r="T87"/>
  <c r="T86"/>
  <c r="R88"/>
  <c r="R87"/>
  <c r="R86"/>
  <c r="P88"/>
  <c r="P87"/>
  <c r="P86"/>
  <c r="BK88"/>
  <c r="BK87"/>
  <c r="J87"/>
  <c r="BK86"/>
  <c r="J86"/>
  <c r="J88"/>
  <c r="BE88"/>
  <c r="J59"/>
  <c r="J58"/>
  <c r="BI84"/>
  <c r="F34"/>
  <c i="1" r="BD53"/>
  <c i="3" r="BH84"/>
  <c r="F33"/>
  <c i="1" r="BC53"/>
  <c i="3" r="BG84"/>
  <c r="F32"/>
  <c i="1" r="BB53"/>
  <c i="3" r="BF84"/>
  <c r="J31"/>
  <c i="1" r="AW53"/>
  <c i="3" r="F31"/>
  <c i="1" r="BA53"/>
  <c i="3" r="T84"/>
  <c r="T83"/>
  <c r="T82"/>
  <c r="R84"/>
  <c r="R83"/>
  <c r="R82"/>
  <c r="P84"/>
  <c r="P83"/>
  <c r="P82"/>
  <c i="1" r="AU53"/>
  <c i="3" r="BK84"/>
  <c r="BK83"/>
  <c r="J83"/>
  <c r="BK82"/>
  <c r="J82"/>
  <c r="J56"/>
  <c r="J27"/>
  <c i="1" r="AG53"/>
  <c i="3" r="J84"/>
  <c r="BE84"/>
  <c r="J30"/>
  <c i="1" r="AV53"/>
  <c i="3" r="F30"/>
  <c i="1" r="AZ53"/>
  <c i="3" r="J57"/>
  <c r="J78"/>
  <c r="F78"/>
  <c r="F76"/>
  <c r="E74"/>
  <c r="J51"/>
  <c r="F51"/>
  <c r="F49"/>
  <c r="E47"/>
  <c r="J36"/>
  <c r="J18"/>
  <c r="E18"/>
  <c r="F79"/>
  <c r="F52"/>
  <c r="J17"/>
  <c r="J12"/>
  <c r="J76"/>
  <c r="J49"/>
  <c r="E7"/>
  <c r="E72"/>
  <c r="E45"/>
  <c i="1" r="AY52"/>
  <c r="AX52"/>
  <c i="2" r="BI283"/>
  <c r="BH283"/>
  <c r="BG283"/>
  <c r="BF283"/>
  <c r="T283"/>
  <c r="T282"/>
  <c r="T281"/>
  <c r="R283"/>
  <c r="R282"/>
  <c r="R281"/>
  <c r="P283"/>
  <c r="P282"/>
  <c r="P281"/>
  <c r="BK283"/>
  <c r="BK282"/>
  <c r="J282"/>
  <c r="BK281"/>
  <c r="J281"/>
  <c r="J283"/>
  <c r="BE283"/>
  <c r="J73"/>
  <c r="J72"/>
  <c r="BI279"/>
  <c r="BH279"/>
  <c r="BG279"/>
  <c r="BF279"/>
  <c r="T279"/>
  <c r="R279"/>
  <c r="P279"/>
  <c r="BK279"/>
  <c r="J279"/>
  <c r="BE279"/>
  <c r="BI278"/>
  <c r="BH278"/>
  <c r="BG278"/>
  <c r="BF278"/>
  <c r="T278"/>
  <c r="R278"/>
  <c r="P278"/>
  <c r="BK278"/>
  <c r="J278"/>
  <c r="BE278"/>
  <c r="BI274"/>
  <c r="BH274"/>
  <c r="BG274"/>
  <c r="BF274"/>
  <c r="T274"/>
  <c r="R274"/>
  <c r="P274"/>
  <c r="BK274"/>
  <c r="J274"/>
  <c r="BE274"/>
  <c r="BI273"/>
  <c r="BH273"/>
  <c r="BG273"/>
  <c r="BF273"/>
  <c r="T273"/>
  <c r="T272"/>
  <c r="R273"/>
  <c r="R272"/>
  <c r="P273"/>
  <c r="P272"/>
  <c r="BK273"/>
  <c r="BK272"/>
  <c r="J272"/>
  <c r="J273"/>
  <c r="BE273"/>
  <c r="J71"/>
  <c r="BI270"/>
  <c r="BH270"/>
  <c r="BG270"/>
  <c r="BF270"/>
  <c r="T270"/>
  <c r="R270"/>
  <c r="P270"/>
  <c r="BK270"/>
  <c r="J270"/>
  <c r="BE270"/>
  <c r="BI269"/>
  <c r="BH269"/>
  <c r="BG269"/>
  <c r="BF269"/>
  <c r="T269"/>
  <c r="R269"/>
  <c r="P269"/>
  <c r="BK269"/>
  <c r="J269"/>
  <c r="BE269"/>
  <c r="BI268"/>
  <c r="BH268"/>
  <c r="BG268"/>
  <c r="BF268"/>
  <c r="T268"/>
  <c r="R268"/>
  <c r="P268"/>
  <c r="BK268"/>
  <c r="J268"/>
  <c r="BE268"/>
  <c r="BI267"/>
  <c r="BH267"/>
  <c r="BG267"/>
  <c r="BF267"/>
  <c r="T267"/>
  <c r="R267"/>
  <c r="P267"/>
  <c r="BK267"/>
  <c r="J267"/>
  <c r="BE267"/>
  <c r="BI266"/>
  <c r="BH266"/>
  <c r="BG266"/>
  <c r="BF266"/>
  <c r="T266"/>
  <c r="R266"/>
  <c r="P266"/>
  <c r="BK266"/>
  <c r="J266"/>
  <c r="BE266"/>
  <c r="BI265"/>
  <c r="BH265"/>
  <c r="BG265"/>
  <c r="BF265"/>
  <c r="T265"/>
  <c r="R265"/>
  <c r="P265"/>
  <c r="BK265"/>
  <c r="J265"/>
  <c r="BE265"/>
  <c r="BI264"/>
  <c r="BH264"/>
  <c r="BG264"/>
  <c r="BF264"/>
  <c r="T264"/>
  <c r="R264"/>
  <c r="P264"/>
  <c r="BK264"/>
  <c r="J264"/>
  <c r="BE264"/>
  <c r="BI263"/>
  <c r="BH263"/>
  <c r="BG263"/>
  <c r="BF263"/>
  <c r="T263"/>
  <c r="R263"/>
  <c r="P263"/>
  <c r="BK263"/>
  <c r="J263"/>
  <c r="BE263"/>
  <c r="BI262"/>
  <c r="BH262"/>
  <c r="BG262"/>
  <c r="BF262"/>
  <c r="T262"/>
  <c r="R262"/>
  <c r="P262"/>
  <c r="BK262"/>
  <c r="J262"/>
  <c r="BE262"/>
  <c r="BI260"/>
  <c r="BH260"/>
  <c r="BG260"/>
  <c r="BF260"/>
  <c r="T260"/>
  <c r="R260"/>
  <c r="P260"/>
  <c r="BK260"/>
  <c r="J260"/>
  <c r="BE260"/>
  <c r="BI258"/>
  <c r="BH258"/>
  <c r="BG258"/>
  <c r="BF258"/>
  <c r="T258"/>
  <c r="R258"/>
  <c r="P258"/>
  <c r="BK258"/>
  <c r="J258"/>
  <c r="BE258"/>
  <c r="BI257"/>
  <c r="BH257"/>
  <c r="BG257"/>
  <c r="BF257"/>
  <c r="T257"/>
  <c r="R257"/>
  <c r="P257"/>
  <c r="BK257"/>
  <c r="J257"/>
  <c r="BE257"/>
  <c r="BI256"/>
  <c r="BH256"/>
  <c r="BG256"/>
  <c r="BF256"/>
  <c r="T256"/>
  <c r="R256"/>
  <c r="P256"/>
  <c r="BK256"/>
  <c r="J256"/>
  <c r="BE256"/>
  <c r="BI255"/>
  <c r="BH255"/>
  <c r="BG255"/>
  <c r="BF255"/>
  <c r="T255"/>
  <c r="R255"/>
  <c r="P255"/>
  <c r="BK255"/>
  <c r="J255"/>
  <c r="BE255"/>
  <c r="BI254"/>
  <c r="BH254"/>
  <c r="BG254"/>
  <c r="BF254"/>
  <c r="T254"/>
  <c r="R254"/>
  <c r="P254"/>
  <c r="BK254"/>
  <c r="J254"/>
  <c r="BE254"/>
  <c r="BI253"/>
  <c r="BH253"/>
  <c r="BG253"/>
  <c r="BF253"/>
  <c r="T253"/>
  <c r="T252"/>
  <c r="R253"/>
  <c r="R252"/>
  <c r="P253"/>
  <c r="P252"/>
  <c r="BK253"/>
  <c r="BK252"/>
  <c r="J252"/>
  <c r="J253"/>
  <c r="BE253"/>
  <c r="J70"/>
  <c r="BI250"/>
  <c r="BH250"/>
  <c r="BG250"/>
  <c r="BF250"/>
  <c r="T250"/>
  <c r="R250"/>
  <c r="P250"/>
  <c r="BK250"/>
  <c r="J250"/>
  <c r="BE250"/>
  <c r="BI248"/>
  <c r="BH248"/>
  <c r="BG248"/>
  <c r="BF248"/>
  <c r="T248"/>
  <c r="R248"/>
  <c r="P248"/>
  <c r="BK248"/>
  <c r="J248"/>
  <c r="BE248"/>
  <c r="BI245"/>
  <c r="BH245"/>
  <c r="BG245"/>
  <c r="BF245"/>
  <c r="T245"/>
  <c r="R245"/>
  <c r="P245"/>
  <c r="BK245"/>
  <c r="J245"/>
  <c r="BE245"/>
  <c r="BI243"/>
  <c r="BH243"/>
  <c r="BG243"/>
  <c r="BF243"/>
  <c r="T243"/>
  <c r="T242"/>
  <c r="R243"/>
  <c r="R242"/>
  <c r="P243"/>
  <c r="P242"/>
  <c r="BK243"/>
  <c r="BK242"/>
  <c r="J242"/>
  <c r="J243"/>
  <c r="BE243"/>
  <c r="J69"/>
  <c r="BI241"/>
  <c r="BH241"/>
  <c r="BG241"/>
  <c r="BF241"/>
  <c r="T241"/>
  <c r="T240"/>
  <c r="R241"/>
  <c r="R240"/>
  <c r="P241"/>
  <c r="P240"/>
  <c r="BK241"/>
  <c r="BK240"/>
  <c r="J240"/>
  <c r="J241"/>
  <c r="BE241"/>
  <c r="J68"/>
  <c r="BI238"/>
  <c r="BH238"/>
  <c r="BG238"/>
  <c r="BF238"/>
  <c r="T238"/>
  <c r="R238"/>
  <c r="P238"/>
  <c r="BK238"/>
  <c r="J238"/>
  <c r="BE238"/>
  <c r="BI237"/>
  <c r="BH237"/>
  <c r="BG237"/>
  <c r="BF237"/>
  <c r="T237"/>
  <c r="R237"/>
  <c r="P237"/>
  <c r="BK237"/>
  <c r="J237"/>
  <c r="BE237"/>
  <c r="BI235"/>
  <c r="BH235"/>
  <c r="BG235"/>
  <c r="BF235"/>
  <c r="T235"/>
  <c r="T234"/>
  <c r="R235"/>
  <c r="R234"/>
  <c r="P235"/>
  <c r="P234"/>
  <c r="BK235"/>
  <c r="BK234"/>
  <c r="J234"/>
  <c r="J235"/>
  <c r="BE235"/>
  <c r="J67"/>
  <c r="BI232"/>
  <c r="BH232"/>
  <c r="BG232"/>
  <c r="BF232"/>
  <c r="T232"/>
  <c r="R232"/>
  <c r="P232"/>
  <c r="BK232"/>
  <c r="J232"/>
  <c r="BE232"/>
  <c r="BI228"/>
  <c r="BH228"/>
  <c r="BG228"/>
  <c r="BF228"/>
  <c r="T228"/>
  <c r="R228"/>
  <c r="P228"/>
  <c r="BK228"/>
  <c r="J228"/>
  <c r="BE228"/>
  <c r="BI222"/>
  <c r="BH222"/>
  <c r="BG222"/>
  <c r="BF222"/>
  <c r="T222"/>
  <c r="R222"/>
  <c r="P222"/>
  <c r="BK222"/>
  <c r="J222"/>
  <c r="BE222"/>
  <c r="BI217"/>
  <c r="BH217"/>
  <c r="BG217"/>
  <c r="BF217"/>
  <c r="T217"/>
  <c r="R217"/>
  <c r="P217"/>
  <c r="BK217"/>
  <c r="J217"/>
  <c r="BE217"/>
  <c r="BI215"/>
  <c r="BH215"/>
  <c r="BG215"/>
  <c r="BF215"/>
  <c r="T215"/>
  <c r="R215"/>
  <c r="P215"/>
  <c r="BK215"/>
  <c r="J215"/>
  <c r="BE215"/>
  <c r="BI211"/>
  <c r="BH211"/>
  <c r="BG211"/>
  <c r="BF211"/>
  <c r="T211"/>
  <c r="R211"/>
  <c r="P211"/>
  <c r="BK211"/>
  <c r="J211"/>
  <c r="BE211"/>
  <c r="BI209"/>
  <c r="BH209"/>
  <c r="BG209"/>
  <c r="BF209"/>
  <c r="T209"/>
  <c r="R209"/>
  <c r="P209"/>
  <c r="BK209"/>
  <c r="J209"/>
  <c r="BE209"/>
  <c r="BI204"/>
  <c r="BH204"/>
  <c r="BG204"/>
  <c r="BF204"/>
  <c r="T204"/>
  <c r="R204"/>
  <c r="P204"/>
  <c r="BK204"/>
  <c r="J204"/>
  <c r="BE204"/>
  <c r="BI202"/>
  <c r="BH202"/>
  <c r="BG202"/>
  <c r="BF202"/>
  <c r="T202"/>
  <c r="R202"/>
  <c r="P202"/>
  <c r="BK202"/>
  <c r="J202"/>
  <c r="BE202"/>
  <c r="BI199"/>
  <c r="BH199"/>
  <c r="BG199"/>
  <c r="BF199"/>
  <c r="T199"/>
  <c r="R199"/>
  <c r="P199"/>
  <c r="BK199"/>
  <c r="J199"/>
  <c r="BE199"/>
  <c r="BI197"/>
  <c r="BH197"/>
  <c r="BG197"/>
  <c r="BF197"/>
  <c r="T197"/>
  <c r="T196"/>
  <c r="R197"/>
  <c r="R196"/>
  <c r="P197"/>
  <c r="P196"/>
  <c r="BK197"/>
  <c r="BK196"/>
  <c r="J196"/>
  <c r="J197"/>
  <c r="BE197"/>
  <c r="J66"/>
  <c r="BI194"/>
  <c r="BH194"/>
  <c r="BG194"/>
  <c r="BF194"/>
  <c r="T194"/>
  <c r="R194"/>
  <c r="P194"/>
  <c r="BK194"/>
  <c r="J194"/>
  <c r="BE194"/>
  <c r="BI193"/>
  <c r="BH193"/>
  <c r="BG193"/>
  <c r="BF193"/>
  <c r="T193"/>
  <c r="R193"/>
  <c r="P193"/>
  <c r="BK193"/>
  <c r="J193"/>
  <c r="BE193"/>
  <c r="BI192"/>
  <c r="BH192"/>
  <c r="BG192"/>
  <c r="BF192"/>
  <c r="T192"/>
  <c r="R192"/>
  <c r="P192"/>
  <c r="BK192"/>
  <c r="J192"/>
  <c r="BE192"/>
  <c r="BI190"/>
  <c r="BH190"/>
  <c r="BG190"/>
  <c r="BF190"/>
  <c r="T190"/>
  <c r="R190"/>
  <c r="P190"/>
  <c r="BK190"/>
  <c r="J190"/>
  <c r="BE190"/>
  <c r="BI188"/>
  <c r="BH188"/>
  <c r="BG188"/>
  <c r="BF188"/>
  <c r="T188"/>
  <c r="R188"/>
  <c r="P188"/>
  <c r="BK188"/>
  <c r="J188"/>
  <c r="BE188"/>
  <c r="BI186"/>
  <c r="BH186"/>
  <c r="BG186"/>
  <c r="BF186"/>
  <c r="T186"/>
  <c r="R186"/>
  <c r="P186"/>
  <c r="BK186"/>
  <c r="J186"/>
  <c r="BE186"/>
  <c r="BI184"/>
  <c r="BH184"/>
  <c r="BG184"/>
  <c r="BF184"/>
  <c r="T184"/>
  <c r="R184"/>
  <c r="P184"/>
  <c r="BK184"/>
  <c r="J184"/>
  <c r="BE184"/>
  <c r="BI183"/>
  <c r="BH183"/>
  <c r="BG183"/>
  <c r="BF183"/>
  <c r="T183"/>
  <c r="R183"/>
  <c r="P183"/>
  <c r="BK183"/>
  <c r="J183"/>
  <c r="BE183"/>
  <c r="BI181"/>
  <c r="BH181"/>
  <c r="BG181"/>
  <c r="BF181"/>
  <c r="T181"/>
  <c r="R181"/>
  <c r="P181"/>
  <c r="BK181"/>
  <c r="J181"/>
  <c r="BE181"/>
  <c r="BI179"/>
  <c r="BH179"/>
  <c r="BG179"/>
  <c r="BF179"/>
  <c r="T179"/>
  <c r="R179"/>
  <c r="P179"/>
  <c r="BK179"/>
  <c r="J179"/>
  <c r="BE179"/>
  <c r="BI176"/>
  <c r="BH176"/>
  <c r="BG176"/>
  <c r="BF176"/>
  <c r="T176"/>
  <c r="R176"/>
  <c r="P176"/>
  <c r="BK176"/>
  <c r="J176"/>
  <c r="BE176"/>
  <c r="BI173"/>
  <c r="BH173"/>
  <c r="BG173"/>
  <c r="BF173"/>
  <c r="T173"/>
  <c r="R173"/>
  <c r="P173"/>
  <c r="BK173"/>
  <c r="J173"/>
  <c r="BE173"/>
  <c r="BI170"/>
  <c r="BH170"/>
  <c r="BG170"/>
  <c r="BF170"/>
  <c r="T170"/>
  <c r="R170"/>
  <c r="P170"/>
  <c r="BK170"/>
  <c r="J170"/>
  <c r="BE170"/>
  <c r="BI168"/>
  <c r="BH168"/>
  <c r="BG168"/>
  <c r="BF168"/>
  <c r="T168"/>
  <c r="R168"/>
  <c r="P168"/>
  <c r="BK168"/>
  <c r="J168"/>
  <c r="BE168"/>
  <c r="BI166"/>
  <c r="BH166"/>
  <c r="BG166"/>
  <c r="BF166"/>
  <c r="T166"/>
  <c r="R166"/>
  <c r="P166"/>
  <c r="BK166"/>
  <c r="J166"/>
  <c r="BE166"/>
  <c r="BI164"/>
  <c r="BH164"/>
  <c r="BG164"/>
  <c r="BF164"/>
  <c r="T164"/>
  <c r="R164"/>
  <c r="P164"/>
  <c r="BK164"/>
  <c r="J164"/>
  <c r="BE164"/>
  <c r="BI162"/>
  <c r="BH162"/>
  <c r="BG162"/>
  <c r="BF162"/>
  <c r="T162"/>
  <c r="R162"/>
  <c r="P162"/>
  <c r="BK162"/>
  <c r="J162"/>
  <c r="BE162"/>
  <c r="BI157"/>
  <c r="BH157"/>
  <c r="BG157"/>
  <c r="BF157"/>
  <c r="T157"/>
  <c r="R157"/>
  <c r="P157"/>
  <c r="BK157"/>
  <c r="J157"/>
  <c r="BE157"/>
  <c r="BI156"/>
  <c r="BH156"/>
  <c r="BG156"/>
  <c r="BF156"/>
  <c r="T156"/>
  <c r="R156"/>
  <c r="P156"/>
  <c r="BK156"/>
  <c r="J156"/>
  <c r="BE156"/>
  <c r="BI155"/>
  <c r="BH155"/>
  <c r="BG155"/>
  <c r="BF155"/>
  <c r="T155"/>
  <c r="R155"/>
  <c r="P155"/>
  <c r="BK155"/>
  <c r="J155"/>
  <c r="BE155"/>
  <c r="BI154"/>
  <c r="BH154"/>
  <c r="BG154"/>
  <c r="BF154"/>
  <c r="T154"/>
  <c r="T153"/>
  <c r="T152"/>
  <c r="R154"/>
  <c r="R153"/>
  <c r="R152"/>
  <c r="P154"/>
  <c r="P153"/>
  <c r="P152"/>
  <c r="BK154"/>
  <c r="BK153"/>
  <c r="J153"/>
  <c r="BK152"/>
  <c r="J152"/>
  <c r="J154"/>
  <c r="BE154"/>
  <c r="J65"/>
  <c r="J64"/>
  <c r="BI151"/>
  <c r="BH151"/>
  <c r="BG151"/>
  <c r="BF151"/>
  <c r="T151"/>
  <c r="T150"/>
  <c r="R151"/>
  <c r="R150"/>
  <c r="P151"/>
  <c r="P150"/>
  <c r="BK151"/>
  <c r="BK150"/>
  <c r="J150"/>
  <c r="J151"/>
  <c r="BE151"/>
  <c r="J63"/>
  <c r="BI148"/>
  <c r="BH148"/>
  <c r="BG148"/>
  <c r="BF148"/>
  <c r="T148"/>
  <c r="R148"/>
  <c r="P148"/>
  <c r="BK148"/>
  <c r="J148"/>
  <c r="BE148"/>
  <c r="BI147"/>
  <c r="BH147"/>
  <c r="BG147"/>
  <c r="BF147"/>
  <c r="T147"/>
  <c r="R147"/>
  <c r="P147"/>
  <c r="BK147"/>
  <c r="J147"/>
  <c r="BE147"/>
  <c r="BI146"/>
  <c r="BH146"/>
  <c r="BG146"/>
  <c r="BF146"/>
  <c r="T146"/>
  <c r="T145"/>
  <c r="T144"/>
  <c r="R146"/>
  <c r="R145"/>
  <c r="R144"/>
  <c r="P146"/>
  <c r="P145"/>
  <c r="P144"/>
  <c r="BK146"/>
  <c r="BK145"/>
  <c r="J145"/>
  <c r="BK144"/>
  <c r="J144"/>
  <c r="J146"/>
  <c r="BE146"/>
  <c r="J62"/>
  <c r="J61"/>
  <c r="BI142"/>
  <c r="BH142"/>
  <c r="BG142"/>
  <c r="BF142"/>
  <c r="T142"/>
  <c r="T141"/>
  <c r="R142"/>
  <c r="R141"/>
  <c r="P142"/>
  <c r="P141"/>
  <c r="BK142"/>
  <c r="BK141"/>
  <c r="J141"/>
  <c r="J142"/>
  <c r="BE142"/>
  <c r="J60"/>
  <c r="BI139"/>
  <c r="BH139"/>
  <c r="BG139"/>
  <c r="BF139"/>
  <c r="T139"/>
  <c r="R139"/>
  <c r="P139"/>
  <c r="BK139"/>
  <c r="J139"/>
  <c r="BE139"/>
  <c r="BI135"/>
  <c r="BH135"/>
  <c r="BG135"/>
  <c r="BF135"/>
  <c r="T135"/>
  <c r="R135"/>
  <c r="P135"/>
  <c r="BK135"/>
  <c r="J135"/>
  <c r="BE135"/>
  <c r="BI132"/>
  <c r="BH132"/>
  <c r="BG132"/>
  <c r="BF132"/>
  <c r="T132"/>
  <c r="R132"/>
  <c r="P132"/>
  <c r="BK132"/>
  <c r="J132"/>
  <c r="BE132"/>
  <c r="BI130"/>
  <c r="BH130"/>
  <c r="BG130"/>
  <c r="BF130"/>
  <c r="T130"/>
  <c r="R130"/>
  <c r="P130"/>
  <c r="BK130"/>
  <c r="J130"/>
  <c r="BE130"/>
  <c r="BI127"/>
  <c r="BH127"/>
  <c r="BG127"/>
  <c r="BF127"/>
  <c r="T127"/>
  <c r="R127"/>
  <c r="P127"/>
  <c r="BK127"/>
  <c r="J127"/>
  <c r="BE127"/>
  <c r="BI125"/>
  <c r="BH125"/>
  <c r="BG125"/>
  <c r="BF125"/>
  <c r="T125"/>
  <c r="R125"/>
  <c r="P125"/>
  <c r="BK125"/>
  <c r="J125"/>
  <c r="BE125"/>
  <c r="BI123"/>
  <c r="BH123"/>
  <c r="BG123"/>
  <c r="BF123"/>
  <c r="T123"/>
  <c r="T122"/>
  <c r="R123"/>
  <c r="R122"/>
  <c r="P123"/>
  <c r="P122"/>
  <c r="BK123"/>
  <c r="BK122"/>
  <c r="J122"/>
  <c r="J123"/>
  <c r="BE123"/>
  <c r="J59"/>
  <c r="BI121"/>
  <c r="BH121"/>
  <c r="BG121"/>
  <c r="BF121"/>
  <c r="T121"/>
  <c r="R121"/>
  <c r="P121"/>
  <c r="BK121"/>
  <c r="J121"/>
  <c r="BE121"/>
  <c r="BI117"/>
  <c r="BH117"/>
  <c r="BG117"/>
  <c r="BF117"/>
  <c r="T117"/>
  <c r="T116"/>
  <c r="R117"/>
  <c r="R116"/>
  <c r="P117"/>
  <c r="P116"/>
  <c r="BK117"/>
  <c r="BK116"/>
  <c r="J116"/>
  <c r="J117"/>
  <c r="BE117"/>
  <c r="J58"/>
  <c r="BI112"/>
  <c r="BH112"/>
  <c r="BG112"/>
  <c r="BF112"/>
  <c r="T112"/>
  <c r="R112"/>
  <c r="P112"/>
  <c r="BK112"/>
  <c r="J112"/>
  <c r="BE112"/>
  <c r="BI108"/>
  <c r="BH108"/>
  <c r="BG108"/>
  <c r="BF108"/>
  <c r="T108"/>
  <c r="T107"/>
  <c r="R108"/>
  <c r="R107"/>
  <c r="P108"/>
  <c r="P107"/>
  <c r="BK108"/>
  <c r="BK107"/>
  <c r="J107"/>
  <c r="J108"/>
  <c r="BE108"/>
  <c r="J57"/>
  <c r="BI105"/>
  <c r="BH105"/>
  <c r="BG105"/>
  <c r="BF105"/>
  <c r="T105"/>
  <c r="R105"/>
  <c r="P105"/>
  <c r="BK105"/>
  <c r="J105"/>
  <c r="BE105"/>
  <c r="BI102"/>
  <c r="BH102"/>
  <c r="BG102"/>
  <c r="BF102"/>
  <c r="T102"/>
  <c r="R102"/>
  <c r="P102"/>
  <c r="BK102"/>
  <c r="J102"/>
  <c r="BE102"/>
  <c r="BI100"/>
  <c r="BH100"/>
  <c r="BG100"/>
  <c r="BF100"/>
  <c r="T100"/>
  <c r="R100"/>
  <c r="P100"/>
  <c r="BK100"/>
  <c r="J100"/>
  <c r="BE100"/>
  <c r="BI97"/>
  <c r="BH97"/>
  <c r="BG97"/>
  <c r="BF97"/>
  <c r="T97"/>
  <c r="T96"/>
  <c r="T95"/>
  <c r="R97"/>
  <c r="R96"/>
  <c r="R95"/>
  <c r="P97"/>
  <c r="P96"/>
  <c r="P95"/>
  <c r="BK97"/>
  <c r="BK96"/>
  <c r="J96"/>
  <c r="BK95"/>
  <c r="J95"/>
  <c r="J97"/>
  <c r="BE97"/>
  <c r="J56"/>
  <c r="J55"/>
  <c r="BI94"/>
  <c r="F32"/>
  <c i="1" r="BD52"/>
  <c i="2" r="BH94"/>
  <c r="F31"/>
  <c i="1" r="BC52"/>
  <c i="2" r="BG94"/>
  <c r="F30"/>
  <c i="1" r="BB52"/>
  <c i="2" r="BF94"/>
  <c r="J29"/>
  <c i="1" r="AW52"/>
  <c i="2" r="F29"/>
  <c i="1" r="BA52"/>
  <c i="2" r="T94"/>
  <c r="T93"/>
  <c r="T92"/>
  <c r="T91"/>
  <c r="R94"/>
  <c r="R93"/>
  <c r="R92"/>
  <c r="R91"/>
  <c r="P94"/>
  <c r="P93"/>
  <c r="P92"/>
  <c r="P91"/>
  <c i="1" r="AU52"/>
  <c i="2" r="BK94"/>
  <c r="BK93"/>
  <c r="J93"/>
  <c r="BK92"/>
  <c r="J92"/>
  <c r="BK91"/>
  <c r="J91"/>
  <c r="J52"/>
  <c r="J25"/>
  <c i="1" r="AG52"/>
  <c i="2" r="J94"/>
  <c r="BE94"/>
  <c r="J28"/>
  <c i="1" r="AV52"/>
  <c i="2" r="F28"/>
  <c i="1" r="AZ52"/>
  <c i="2" r="J54"/>
  <c r="J53"/>
  <c r="J87"/>
  <c r="F87"/>
  <c r="F85"/>
  <c r="E83"/>
  <c r="J47"/>
  <c r="F47"/>
  <c r="F45"/>
  <c r="E43"/>
  <c r="J34"/>
  <c r="J16"/>
  <c r="E16"/>
  <c r="F88"/>
  <c r="F48"/>
  <c r="J15"/>
  <c r="J10"/>
  <c r="J85"/>
  <c r="J45"/>
  <c i="1" r="BD51"/>
  <c r="W30"/>
  <c r="BC51"/>
  <c r="W29"/>
  <c r="BB51"/>
  <c r="W28"/>
  <c r="BA51"/>
  <c r="W27"/>
  <c r="AZ51"/>
  <c r="W26"/>
  <c r="AY51"/>
  <c r="AX51"/>
  <c r="AW51"/>
  <c r="AK27"/>
  <c r="AV51"/>
  <c r="AK26"/>
  <c r="AU51"/>
  <c r="AT51"/>
  <c r="AS51"/>
  <c r="AG51"/>
  <c r="AK23"/>
  <c r="AT53"/>
  <c r="AN53"/>
  <c r="AT52"/>
  <c r="AN52"/>
  <c r="AN51"/>
  <c r="L47"/>
  <c r="AM46"/>
  <c r="L46"/>
  <c r="AM44"/>
  <c r="L44"/>
  <c r="L42"/>
  <c r="L41"/>
  <c r="AK32"/>
</calcChain>
</file>

<file path=xl/sharedStrings.xml><?xml version="1.0" encoding="utf-8"?>
<sst xmlns="http://schemas.openxmlformats.org/spreadsheetml/2006/main">
  <si>
    <t>Export VZ</t>
  </si>
  <si>
    <t>List obsahuje:</t>
  </si>
  <si>
    <t>1) Rekapitulace stavby</t>
  </si>
  <si>
    <t>2) Rekapitulace objektů stavby a soupisů prací</t>
  </si>
  <si>
    <t>3.0</t>
  </si>
  <si>
    <t>ZAMOK</t>
  </si>
  <si>
    <t>False</t>
  </si>
  <si>
    <t>{6246dfd6-f009-4c42-adb7-ca5c44d1af92}</t>
  </si>
  <si>
    <t>0,01</t>
  </si>
  <si>
    <t>21</t>
  </si>
  <si>
    <t>15</t>
  </si>
  <si>
    <t>REKAPITULACE STAVBY</t>
  </si>
  <si>
    <t xml:space="preserve">v ---  níže se nacházejí doplnkové a pomocné údaje k sestavám  --- v</t>
  </si>
  <si>
    <t>Návod na vyplnění</t>
  </si>
  <si>
    <t>0,001</t>
  </si>
  <si>
    <t>Kód:</t>
  </si>
  <si>
    <t>820</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</si>
  <si>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</si>
  <si>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</si>
  <si>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B1801 Výměna střešní krytiny ZŠ č.p. 1589, ul. PKH v Litvínově - revize</t>
  </si>
  <si>
    <t>KSO:</t>
  </si>
  <si>
    <t>801 32 1</t>
  </si>
  <si>
    <t>CC-CZ:</t>
  </si>
  <si>
    <t/>
  </si>
  <si>
    <t>Místo:</t>
  </si>
  <si>
    <t>Litvínov</t>
  </si>
  <si>
    <t>Datum:</t>
  </si>
  <si>
    <t>13. 2. 2019</t>
  </si>
  <si>
    <t>Zadavatel:</t>
  </si>
  <si>
    <t>IČ:</t>
  </si>
  <si>
    <t>00266027</t>
  </si>
  <si>
    <t>Město Litvínov, MÚ Litvínov</t>
  </si>
  <si>
    <t>DIČ:</t>
  </si>
  <si>
    <t>Uchazeč:</t>
  </si>
  <si>
    <t>Vyplň údaj</t>
  </si>
  <si>
    <t>Projektant:</t>
  </si>
  <si>
    <t>26190338</t>
  </si>
  <si>
    <t>ENIMA PRO, a.s.</t>
  </si>
  <si>
    <t>CZ26190338</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</si>
  <si>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</si>
  <si>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</si>
  <si>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</si>
  <si>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</si>
  <si>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</si>
  <si>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</si>
  <si>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</si>
  <si>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</si>
  <si>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</si>
  <si>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</si>
  <si>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</si>
  <si>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</si>
  <si>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</si>
  <si>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</si>
  <si>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</si>
  <si>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</si>
  <si>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</si>
  <si>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</si>
  <si>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</si>
  <si>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</si>
  <si>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</si>
  <si>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</si>
  <si>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</si>
  <si>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</si>
  <si>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</si>
  <si>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</si>
  <si>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</si>
  <si>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</si>
  <si>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</si>
  <si>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</si>
  <si>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</si>
  <si>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</si>
  <si>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</si>
  <si>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</si>
  <si>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</si>
  <si>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</si>
  <si>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</si>
  <si>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</si>
  <si>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IMPORT</t>
  </si>
  <si>
    <t>{00000000-0000-0000-0000-000000000000}</t>
  </si>
  <si>
    <t>/</t>
  </si>
  <si>
    <t>STA</t>
  </si>
  <si>
    <t>1</t>
  </si>
  <si>
    <t>###NOINSERT###</t>
  </si>
  <si>
    <t>820a</t>
  </si>
  <si>
    <t>VRN</t>
  </si>
  <si>
    <t>VON</t>
  </si>
  <si>
    <t>{8483102c-1105-4264-8e04-ec470c443e8b}</t>
  </si>
  <si>
    <t>2</t>
  </si>
  <si>
    <t>1) Krycí list soupisu</t>
  </si>
  <si>
    <t>2) Rekapitulace</t>
  </si>
  <si>
    <t>3) Soupis prací</t>
  </si>
  <si>
    <t>Zpět na list:</t>
  </si>
  <si>
    <t>Rekapitulace stavby</t>
  </si>
  <si>
    <t>KRYCÍ LIST SOUPISU</t>
  </si>
  <si>
    <t>REKAPITULACE ČLENĚNÍ SOUPISU PRACÍ</t>
  </si>
  <si>
    <t>Kód dílu - Popis</t>
  </si>
  <si>
    <t>Cena celkem [CZK]</t>
  </si>
  <si>
    <t>Náklady soupisu celkem</t>
  </si>
  <si>
    <t>-1</t>
  </si>
  <si>
    <t>D1 - Práce a dodávky HSV</t>
  </si>
  <si>
    <t xml:space="preserve">    6 - Úpravy povrchu, podlahy, osazení</t>
  </si>
  <si>
    <t>HSV - Práce a dodávky HSV</t>
  </si>
  <si>
    <t xml:space="preserve">    2 - Zakládání</t>
  </si>
  <si>
    <t xml:space="preserve">    3 - Svislé a kompletní konstrukce</t>
  </si>
  <si>
    <t xml:space="preserve">    9 - Ostatní konstrukce a práce, bourání</t>
  </si>
  <si>
    <t xml:space="preserve">    997 - Přesun sutě</t>
  </si>
  <si>
    <t xml:space="preserve">    998 - Přesun hmot</t>
  </si>
  <si>
    <t>D3 - Práce a dodávky PSV</t>
  </si>
  <si>
    <t xml:space="preserve">    766 - Konstrukce truhlářské</t>
  </si>
  <si>
    <t xml:space="preserve">    783 - Dokončovací práce - nátěry</t>
  </si>
  <si>
    <t>PSV - Práce a dodávky PSV</t>
  </si>
  <si>
    <t xml:space="preserve">    712 - Povlakové krytiny</t>
  </si>
  <si>
    <t xml:space="preserve">    713 - Izolace tepelné</t>
  </si>
  <si>
    <t xml:space="preserve">    721 - Zdravotechnika - vnitřní kanalizace</t>
  </si>
  <si>
    <t xml:space="preserve">    751 - Vzduchotechnika</t>
  </si>
  <si>
    <t xml:space="preserve">    762 - Konstrukce tesařské</t>
  </si>
  <si>
    <t xml:space="preserve">    764 - Konstrukce klempířské</t>
  </si>
  <si>
    <t xml:space="preserve">    767 - Konstrukce zámečnické</t>
  </si>
  <si>
    <t>M - Práce a dodávky M</t>
  </si>
  <si>
    <t xml:space="preserve">    21-M - Elektromontáže</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</si>
  <si>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</si>
  <si>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</si>
  <si>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</si>
  <si>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</si>
  <si>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</si>
  <si>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</si>
  <si>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</si>
  <si>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</si>
  <si>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</si>
  <si>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</si>
  <si>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</si>
  <si>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</si>
  <si>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</si>
  <si>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</si>
  <si>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D1</t>
  </si>
  <si>
    <t>Práce a dodávky HSV</t>
  </si>
  <si>
    <t>ROZPOCET</t>
  </si>
  <si>
    <t>6</t>
  </si>
  <si>
    <t>Úpravy povrchu, podlahy, osazení</t>
  </si>
  <si>
    <t>K</t>
  </si>
  <si>
    <t>622451122</t>
  </si>
  <si>
    <t>Penetrace, omítka MAPEI sten hrubá zatrené - oprava</t>
  </si>
  <si>
    <t>m2</t>
  </si>
  <si>
    <t>4</t>
  </si>
  <si>
    <t>-989709593</t>
  </si>
  <si>
    <t>HSV</t>
  </si>
  <si>
    <t>Zakládání</t>
  </si>
  <si>
    <t>272321111</t>
  </si>
  <si>
    <t>Základy z betonu železového (bez výztuže) klenby z betonu bez zvláštních nároků na prostředí tř. C 8/10</t>
  </si>
  <si>
    <t>m3</t>
  </si>
  <si>
    <t>CS ÚRS 2018 02</t>
  </si>
  <si>
    <t>-968884997</t>
  </si>
  <si>
    <t>PSC</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</si>
  <si>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objektů._x000d_
2. Hloubení s použitím bentonitové suspenze se oceňuje katalogem 800-1 Zemní práce. Bednění se neoceňuje._x000d_
3. V cenách nejsou započteny náklady na výztuž, tyto se oceňují cenami souboru cen 27* 36-.... Výztuž základů._x000d_
4. V cenách z betonu pro konstrukce bílých van 27. 32-3 nejsou započteny náklady na těsnění dilatačních a pracovních spar, tyto se oceňují cenami souborů cen 953 33 části A08 tohoto katalogu._x000d_
</t>
  </si>
  <si>
    <t>P</t>
  </si>
  <si>
    <t xml:space="preserve">Poznámka k položce:
Úprava vstupu na střechu.
</t>
  </si>
  <si>
    <t>3</t>
  </si>
  <si>
    <t>272361821</t>
  </si>
  <si>
    <t>Výztuž základů kleneb z betonářské oceli 10 505 (R) nebo BSt 500</t>
  </si>
  <si>
    <t>t</t>
  </si>
  <si>
    <t>-1090211203</t>
  </si>
  <si>
    <t xml:space="preserve">Poznámka k souboru cen:_x000d_
1. Ceny platí pro desky rovné, s náběhy, hřibové nebo upnuté do žeber včetně výztuže těchto žeber._x000d_
</t>
  </si>
  <si>
    <t>274351121</t>
  </si>
  <si>
    <t>Bednění základů pasů rovné zřízení</t>
  </si>
  <si>
    <t>1603613224</t>
  </si>
  <si>
    <t xml:space="preserve">Poznámka k souboru cen:_x000d_
1. Ceny jsou určeny pro bednění ve volném prostranství, ve volných nebo zapažených jamách, rýhách a šachtách._x000d_
2. Kruhové nebo obloukové bednění poloměru do 1 m se oceňuje individuálně._x000d_
</t>
  </si>
  <si>
    <t>Poznámka k položce:
Bednění klenby.</t>
  </si>
  <si>
    <t>5</t>
  </si>
  <si>
    <t>274351122</t>
  </si>
  <si>
    <t>Bednění základů pasů rovné odstranění</t>
  </si>
  <si>
    <t>1645846538</t>
  </si>
  <si>
    <t>Svislé a kompletní konstrukce</t>
  </si>
  <si>
    <t>314231561</t>
  </si>
  <si>
    <t>Zdivo komínových nebo ventilačních těles dosavadních objektů volně stojících nad střešní rovinou na maltu cementovou včetně spárování, o průřezu průduchu přes 150x150 mm z cihel lícových, pevnosti P 60 dl. 290 mm</t>
  </si>
  <si>
    <t>-1382988542</t>
  </si>
  <si>
    <t xml:space="preserve">Poznámka k souboru cen:_x000d_
1. Množství měrných jednotek se určuje v m3 objemu vyzdívky z cihel nastojato nebo naležato, objem průduchu se odečítá._x000d_
</t>
  </si>
  <si>
    <t>VV</t>
  </si>
  <si>
    <t>2,4</t>
  </si>
  <si>
    <t>Součet</t>
  </si>
  <si>
    <t>7</t>
  </si>
  <si>
    <t>321312112</t>
  </si>
  <si>
    <t>Oprava konstrukce z betonu vodních staveb přehrad, jezů a plavebních komor, spodní stavby vodních elektráren, jader přehrad, odběrných věží a výpustných zařízení, opěrných zdí, šachet, šachtic a ostatních konstrukcí s úpravou pracovních spár, objemu opravovaných míst do 3 m3 jednotlivě prostého pro prostředí s mrazovými cykly tř. C 25/30</t>
  </si>
  <si>
    <t>-1157620556</t>
  </si>
  <si>
    <t xml:space="preserve">Poznámka k souboru cen:_x000d_
1. Ceny lze použít i pro opravy konstrukce těsnících ostruh, vývarů, patek, dotlačných klínů, vtoků hrází a vodních elektráren, injekčních, revizních a komunikačních štol a základových výpustí hrází, podklad pod dlažbu dna vývaru._x000d_
2. Ceny nelze použít pro:_x000d_
a) předsádkový beton; tyto práce se oceňují cenami souboru cen 313 43-11 Předsádkový beton konstrukcí vodních staveb části A01 katalogu,_x000d_
b) betonový podklad pod dlažbu; tyto práce se oceňují cenami souboru cen 451 31-51 Podkladní nebo vyrovnávací vrstva z betonu prostého části A01 katalogu,_x000d_
c) betonovou těsnící nebo opevňovací vrstvu; tyto práce se oceňují cenami souboru cen 457 31- . . Těsnicí vrstva z betonu odolného proti agresivnímu prostředí části A01 katalogu,_x000d_
d) betonové zálivky kotevních šroubů, ocelových konstrukcí, různých dutin apod.; tyto práce se oceňují cenami souboru cen 936 45-71 Zálivka kotevních šroubů, ocelových konstrukcí, různých dutin apod. části A01 katalogu._x000d_
3. V cenách nejsou započteny náklady na:_x000d_
a) úpravu, opracování a ošetření pracovních spár; tyto práce se oceňují cenami souboru cen 320 90- . . Úprava ploch betonových konstrukcí,_x000d_
b) bourání porušené betonové konstrukce; tyto práce se oceňují cenami souboru cen 960 . . -12 Bourání konstrukcí vodních staveb částí B01 katalogu._x000d_
4. Objem se stanoví v m3 doplňované betonové konstrukce; objem dutin do 0,20 m3 jednotlivě se od celkového objemu neodečítá._x000d_
</t>
  </si>
  <si>
    <t>26*0,2</t>
  </si>
  <si>
    <t>9</t>
  </si>
  <si>
    <t>Ostatní konstrukce a práce, bourání</t>
  </si>
  <si>
    <t>8</t>
  </si>
  <si>
    <t>965082923</t>
  </si>
  <si>
    <t>Odstranění násypu pod podlahami nebo ochranného násypu na střechách tl. do 100 mm, plochy přes 2 m2</t>
  </si>
  <si>
    <t>30223287</t>
  </si>
  <si>
    <t>Poznámka k položce:
Kačírek na střeše.</t>
  </si>
  <si>
    <t>555,5*0,1</t>
  </si>
  <si>
    <t>967042714</t>
  </si>
  <si>
    <t>Odsekání zdiva z kamene nebo betonu plošné, tl. do 300 mm</t>
  </si>
  <si>
    <t>1981725185</t>
  </si>
  <si>
    <t>997</t>
  </si>
  <si>
    <t>Přesun sutě</t>
  </si>
  <si>
    <t>10</t>
  </si>
  <si>
    <t>997013151</t>
  </si>
  <si>
    <t>Vnitrostaveništní doprava suti a vybouraných hmot vodorovně do 50 m svisle s omezením mechanizace pro budovy a haly výšky do 6 m</t>
  </si>
  <si>
    <t>2136219213</t>
  </si>
  <si>
    <t xml:space="preserve">Poznámka k souboru cen:_x000d_
1. V cenách -3111 až -3217 jsou započteny i náklady na:_x000d_
a) vodorovnou dopravu na uvedenou vzdálenost,_x000d_
b) svislou dopravu pro uvedenou výšku budovy,_x000d_
c) naložení na vodorovný dopravní prostředek pro odvoz na skládku nebo meziskládku,_x000d_
d) náklady na rozhrnutí a urovnání suti na dopravním prostředku._x000d_
2. Jestliže se pro svislý přesun použije shoz nebo zařízení investora (např. výtah v budově), užijí se pro ocenění vodorovné dopravy suti ceny -3111, 3151 a -3211 pro budovy a haly výšky do 6 m._x000d_
3. Montáž, demontáž a pronájem shozu se ocení cenami souboru cen 997 01-33 Shoz suti._x000d_
4. Ceny -3151 až -3162 lze použít v případě, kdy dochází ke ztížení dopravy suti např. tím, že není možné instalovat jeřáb._x000d_
</t>
  </si>
  <si>
    <t>11</t>
  </si>
  <si>
    <t>997013311</t>
  </si>
  <si>
    <t>Doprava suti shozem montáž a demontáž shozu výšky do 10 m</t>
  </si>
  <si>
    <t>m</t>
  </si>
  <si>
    <t>950559873</t>
  </si>
  <si>
    <t xml:space="preserve">Poznámka k souboru cen:_x000d_
1. Shozy vyšší než 75 m se oceňují individuálně._x000d_
2. Výškou se rozumí vzdálenost od vyústění shozu do úrovně plnícího trychtýře._x000d_
3. Náklady na vodorovnou dopravu suti se oceňují cenami 977 01-3111, -3151 a -3211 pro budovy a haly výšky do 6 m souboru cen 977 01-3 Vnitrostaveništní doprava suti a vybouraných hmot._x000d_
</t>
  </si>
  <si>
    <t>12</t>
  </si>
  <si>
    <t>997013321</t>
  </si>
  <si>
    <t>Doprava suti shozem montáž a demontáž shozu výšky Příplatek za první a každý další den použití shozu k ceně -3311</t>
  </si>
  <si>
    <t>2085965769</t>
  </si>
  <si>
    <t>6*60 'Přepočtené koeficientem množství</t>
  </si>
  <si>
    <t>13</t>
  </si>
  <si>
    <t>997013501</t>
  </si>
  <si>
    <t>Odvoz suti a vybouraných hmot na skládku nebo meziskládku se složením, na vzdálenost do 1 km</t>
  </si>
  <si>
    <t>-63054460</t>
  </si>
  <si>
    <t xml:space="preserve">Poznámka k souboru cen:_x000d_
1. Délka odvozu suti je vzdálenost od místa naložení suti na dopravní prostředek až po místo složení na určené skládce nebo meziskládce._x000d_
2. V ceně -3501 jsou započteny i náklady na složení suti na skládku nebo meziskládku._x000d_
3. Ceny jsou určeny pro odvoz suti na skládku nebo meziskládku jakýmkoliv způsobem silniční dopravy (i prostřednictvím kontejnerů)._x000d_
4. Odvoz suti z meziskládky se oceňuje cenou 997 01-3511._x000d_
</t>
  </si>
  <si>
    <t>14</t>
  </si>
  <si>
    <t>997013509</t>
  </si>
  <si>
    <t>Odvoz suti a vybouraných hmot na skládku nebo meziskládku se složením, na vzdálenost Příplatek k ceně za každý další i započatý 1 km přes 1 km</t>
  </si>
  <si>
    <t>-427391085</t>
  </si>
  <si>
    <t>94,461*13 'Přepočtené koeficientem množství</t>
  </si>
  <si>
    <t>997013831</t>
  </si>
  <si>
    <t>Poplatek za uložení stavebního odpadu na skládce (skládkovné) směsného stavebního a demoličního zatříděného do Katalogu odpadů pod kódem 170 904</t>
  </si>
  <si>
    <t>-838310666</t>
  </si>
  <si>
    <t xml:space="preserve">Poznámka k souboru cen:_x000d_
1. Ceny uvedené v souboru cen je doporučeno upravit podle aktuálních cen místně příslušné skládky odpadů._x000d_
2. Uložení odpadů neuvedených v souboru cen se oceňuje individuálně._x000d_
3. V cenách je započítán poplatek za ukládaní odpadu dle zákona 185/2001 Sb._x000d_
4. Případné drcení stavebního odpadu lze ocenit souborem cen 997 00-60 Drcení stavebního odpadu z katalogu 800-6 Demolice objektů._x000d_
</t>
  </si>
  <si>
    <t>94,461-21</t>
  </si>
  <si>
    <t>16</t>
  </si>
  <si>
    <t>997013843</t>
  </si>
  <si>
    <t>Poplatek za uložení stavebního odpadu na skládce (skládkovné) odpadního materiálu po otryskávání s obsahem nebezpečných látek zatříděného do katalogu odpadů pod kódem 120 116</t>
  </si>
  <si>
    <t>-1858053135</t>
  </si>
  <si>
    <t>998</t>
  </si>
  <si>
    <t>Přesun hmot</t>
  </si>
  <si>
    <t>17</t>
  </si>
  <si>
    <t>998011001</t>
  </si>
  <si>
    <t>Přesun hmot pro budovy občanské výstavby, bydlení, výrobu a služby s nosnou svislou konstrukcí zděnou z cihel, tvárnic nebo kamene vodorovná dopravní vzdálenost do 100 m pro budovy výšky do 6 m</t>
  </si>
  <si>
    <t>910477731</t>
  </si>
  <si>
    <t xml:space="preserve">Poznámka k souboru cen:_x000d_
1. Ceny -7001 až -7006 lze použít v případě, kdy dochází ke ztížení přesunu např. tím, že není možné instalovat jeřáb._x000d_
2. K cenám -7001 až -7006 lze použít příplatky za zvětšený přesun -1014 až -1019, -2034 až -2039 nebo -2114 až 2119._x000d_
3. Jestliže pro svislý přesun používá zařízení investora (např. výtah v budově), užijí se pro ocenění přesunu hmot ceny stanovené pro nejmenší výšku, tj. 6 m._x000d_
</t>
  </si>
  <si>
    <t>D3</t>
  </si>
  <si>
    <t>Práce a dodávky PSV</t>
  </si>
  <si>
    <t>766</t>
  </si>
  <si>
    <t>Konstrukce truhlářské</t>
  </si>
  <si>
    <t>18</t>
  </si>
  <si>
    <t>766660002</t>
  </si>
  <si>
    <t>Úprava zárubně a montáž dveřních křídel otvíravých 1křídlových š přes 0,8 m do ocelové zárubně</t>
  </si>
  <si>
    <t>kus</t>
  </si>
  <si>
    <t>1990683397</t>
  </si>
  <si>
    <t>19</t>
  </si>
  <si>
    <t>M</t>
  </si>
  <si>
    <t>611656170</t>
  </si>
  <si>
    <t>dveře vnitřní požárně bezpečnostní třída 2, ocelové, odolnost EI (EW) 30 D3, 1křídlové 90 x 150 cm</t>
  </si>
  <si>
    <t>32</t>
  </si>
  <si>
    <t>-2115318588</t>
  </si>
  <si>
    <t>20</t>
  </si>
  <si>
    <t>998766201</t>
  </si>
  <si>
    <t>Přesun hmot pro konstrukce truhlářské stanovený procentní sazbou (%) z ceny vodorovná dopravní vzdálenost do 50 m v objektech výšky do 6 m</t>
  </si>
  <si>
    <t>%</t>
  </si>
  <si>
    <t>-858993813</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</si>
  <si>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-6181 pro přesun prováděný bez použití mechanizace, tj. za ztížených podmínek, lze použít pouze pro hmotnost materiálu, která se tímto způsobem skutečně přemísťuje._x000d_
</t>
  </si>
  <si>
    <t>783</t>
  </si>
  <si>
    <t>Dokončovací práce - nátěry</t>
  </si>
  <si>
    <t>783521900</t>
  </si>
  <si>
    <t>Opravy nátěrů syntetických klempířských konstrukcí jednonásobné</t>
  </si>
  <si>
    <t>-398857580</t>
  </si>
  <si>
    <t>PSV</t>
  </si>
  <si>
    <t>712</t>
  </si>
  <si>
    <t>Povlakové krytiny</t>
  </si>
  <si>
    <t>22</t>
  </si>
  <si>
    <t>712300833</t>
  </si>
  <si>
    <t>Odstranění ze střech plochých do 10° krytiny povlakové třívrstvé</t>
  </si>
  <si>
    <t>1786890246</t>
  </si>
  <si>
    <t>23</t>
  </si>
  <si>
    <t>712300834</t>
  </si>
  <si>
    <t>Odstranění ze střech plochých do 10° krytiny povlakové Příplatek k ceně - 0833 za každou další vrstvu</t>
  </si>
  <si>
    <t>568517931</t>
  </si>
  <si>
    <t>24</t>
  </si>
  <si>
    <t>712300845</t>
  </si>
  <si>
    <t>Odstranění ze střech plochých do 10° doplňků ventilační hlavice</t>
  </si>
  <si>
    <t>461006925</t>
  </si>
  <si>
    <t>25</t>
  </si>
  <si>
    <t>712311101</t>
  </si>
  <si>
    <t>Provedení povlakové krytiny střech plochých do 10° natěradly a tmely za studena nátěrem lakem penetračním nebo asfaltovým</t>
  </si>
  <si>
    <t>-1026006966</t>
  </si>
  <si>
    <t xml:space="preserve">Poznámka k souboru cen:_x000d_
1. Povlakové krytiny střech jednotlivě do 10 m2 se oceňují skladebně cenou příslušné izolace a cenou 712 39-9095 Příplatek za plochu do 10 m2._x000d_
</t>
  </si>
  <si>
    <t>Poznámka k položce:
40% z celkové střechy.</t>
  </si>
  <si>
    <t>547*0,4</t>
  </si>
  <si>
    <t>26</t>
  </si>
  <si>
    <t>11163150</t>
  </si>
  <si>
    <t>lak asfaltový penetrační</t>
  </si>
  <si>
    <t>1717568544</t>
  </si>
  <si>
    <t>218,8*0,0003 'Přepočtené koeficientem množství</t>
  </si>
  <si>
    <t>27</t>
  </si>
  <si>
    <t>712341559</t>
  </si>
  <si>
    <t>Provedení povlakové krytiny střech plochých do 10° pásy přitavením NAIP v plné ploše</t>
  </si>
  <si>
    <t>-1117689506</t>
  </si>
  <si>
    <t xml:space="preserve">Poznámka k souboru cen:_x000d_
1. Povlakové krytiny střech jednotlivě do 10 m2 se oceňují skladebně cenou příslušné izolace a cenou 712 39-9097 Příplatek za plochu do 10 m2._x000d_
</t>
  </si>
  <si>
    <t>28</t>
  </si>
  <si>
    <t>62832134</t>
  </si>
  <si>
    <t>pás těžký asfaltovaný V60 S40</t>
  </si>
  <si>
    <t>-1473639230</t>
  </si>
  <si>
    <t>218,8*1,15 'Přepočtené koeficientem množství</t>
  </si>
  <si>
    <t>29</t>
  </si>
  <si>
    <t>712361702</t>
  </si>
  <si>
    <t>Provedení povlakové krytiny střech plochých do 10° fólií přilepenou bodově</t>
  </si>
  <si>
    <t>-1550138861</t>
  </si>
  <si>
    <t>30</t>
  </si>
  <si>
    <t>28322012</t>
  </si>
  <si>
    <t>fólie hydroizolační střešní mPVC, tl. 1,5 mm š 1300 mm šedá</t>
  </si>
  <si>
    <t>722293034</t>
  </si>
  <si>
    <t>Poznámka k položce:
Ke kotvení.</t>
  </si>
  <si>
    <t>513,5*1,15 'Přepočtené koeficientem množství</t>
  </si>
  <si>
    <t>31</t>
  </si>
  <si>
    <t>1810630825</t>
  </si>
  <si>
    <t>Poznámka k položce:
Na detaily.</t>
  </si>
  <si>
    <t>24*1,15 'Přepočtené koeficientem množství</t>
  </si>
  <si>
    <t>712361703</t>
  </si>
  <si>
    <t>Provedení povlakové krytiny střech plochých do 10° fólií přilepenou lepidlem v plné ploše</t>
  </si>
  <si>
    <t>-895573157</t>
  </si>
  <si>
    <t>Poznámka k položce:
svislá</t>
  </si>
  <si>
    <t>33</t>
  </si>
  <si>
    <t>-240090540</t>
  </si>
  <si>
    <t>42*1,15 'Přepočtené koeficientem množství</t>
  </si>
  <si>
    <t>34</t>
  </si>
  <si>
    <t>712363115</t>
  </si>
  <si>
    <t>Provedení povlakové krytiny střech plochých do 10° fólií ostatní činnosti při pokládání hydroizolačních fólií (materiál ve specifikaci) zaizolování prostupů střešní rovinou kruhový průřez, průměr do 300 mm</t>
  </si>
  <si>
    <t>-235740489</t>
  </si>
  <si>
    <t>35</t>
  </si>
  <si>
    <t>24551522</t>
  </si>
  <si>
    <t>tmel PUR lepící a těsnící</t>
  </si>
  <si>
    <t>litr</t>
  </si>
  <si>
    <t>1664648939</t>
  </si>
  <si>
    <t>36</t>
  </si>
  <si>
    <t>712363117</t>
  </si>
  <si>
    <t>Provedení povlakové krytiny střech plochých do 10° fólií ostatní činnosti při pokládání hydroizolačních fólií (materiál ve specifikaci) zaizolování prostupů střešní rovinou kruhový průřez, průměr přes 500 mm do 1000 mm</t>
  </si>
  <si>
    <t>294315825</t>
  </si>
  <si>
    <t>37</t>
  </si>
  <si>
    <t>712391171</t>
  </si>
  <si>
    <t>Provedení povlakové krytiny střech plochých do 10° -ostatní práce provedení vrstvy textilní podkladní</t>
  </si>
  <si>
    <t>-1391007006</t>
  </si>
  <si>
    <t xml:space="preserve">Poznámka k souboru cen:_x000d_
1. Cenami -9095 až -9097 lze oceňovat jen tehdy, nepřesáhne-li součet plochy vodorovné a svislé izolační vrstvy 10 m2._x000d_
2. Cenou -9095 až -9097 nelze oceňovat opravy a údržbu povlakové krytiny._x000d_
</t>
  </si>
  <si>
    <t>38</t>
  </si>
  <si>
    <t>69311060</t>
  </si>
  <si>
    <t>geotextilie netkaná PP 200g/m2</t>
  </si>
  <si>
    <t>-1467023726</t>
  </si>
  <si>
    <t>555,5*1,15 'Přepočtené koeficientem množství</t>
  </si>
  <si>
    <t>39</t>
  </si>
  <si>
    <t>712391176</t>
  </si>
  <si>
    <t>Provedení povlakové krytiny střech plochých do 10° -ostatní práce připevnění izolace kotvícími terči</t>
  </si>
  <si>
    <t>1279285955</t>
  </si>
  <si>
    <t>40</t>
  </si>
  <si>
    <t>59051324</t>
  </si>
  <si>
    <t>hmoždinka talířová s ocelovým předmontovaným trnem pro tepelnou izolaci 8x60 x 75</t>
  </si>
  <si>
    <t>1558851496</t>
  </si>
  <si>
    <t>41</t>
  </si>
  <si>
    <t>59055014</t>
  </si>
  <si>
    <t>kotva z Pz oceli rozpěrná s kuželem včetně podložky a matky M8x75mm svěrná tl 15mm</t>
  </si>
  <si>
    <t>sada</t>
  </si>
  <si>
    <t>1131341098</t>
  </si>
  <si>
    <t>42</t>
  </si>
  <si>
    <t>998712201</t>
  </si>
  <si>
    <t>Přesun hmot pro povlakové krytiny stanovený procentní sazbou (%) z ceny vodorovná dopravní vzdálenost do 50 m v objektech výšky do 6 m</t>
  </si>
  <si>
    <t>1216770903</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</si>
  <si>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-2181 pro přesun prováděný bez použití mechanizace, tj. za ztížených podmínek, lze použít pouze pro hmotnost materiálu, která se tímto způsobem skutečně přemísťuje._x000d_
</t>
  </si>
  <si>
    <t>713</t>
  </si>
  <si>
    <t>Izolace tepelné</t>
  </si>
  <si>
    <t>43</t>
  </si>
  <si>
    <t>713140823</t>
  </si>
  <si>
    <t>Odstranění tepelné izolace běžných stavebních konstrukcí z rohoží, pásů, dílců, desek, bloků střech plochých nadstřešních izolací volně položených z polystyrenu, tloušťka izolace přes 100 mm</t>
  </si>
  <si>
    <t>-1876548500</t>
  </si>
  <si>
    <t xml:space="preserve">Poznámka k souboru cen:_x000d_
1. Ceny se používají pro odstraňování jednovrstvé a dvouvrstvé izolace, další vrstvy se oceňují individuálně._x000d_
2. U cen odstraňování polystyrenu připevněného lepením nerozlišujeme způsob nalepení._x000d_
3. V ceně nejsou započteny náklady na odstranění separačních vrstev. Tyto práce lze oceňovat příslušnými cenami katalogu 800–711 Izolace proti vodě, vlhkosti a plynům._x000d_
</t>
  </si>
  <si>
    <t>44</t>
  </si>
  <si>
    <t>713141131</t>
  </si>
  <si>
    <t>Montáž tepelné izolace střech plochých rohožemi, pásy, deskami, dílci, bloky (izolační materiál ve specifikaci) přilepenými za studena zplna, jednovrstvá</t>
  </si>
  <si>
    <t>926223572</t>
  </si>
  <si>
    <t xml:space="preserve">Poznámka k souboru cen:_x000d_
1. Množství tepelné izolace střech plochých atikovými pásky k ceně -1211 se určuje v m projektované délky obložení (bez přesahů) na obvodu ploché střechy._x000d_
2. Množství jednotek tepelné izolace střech plochých spádovými klíny k cenám -1311 až -1335 se určuje v m2 půdorysné projektované vyspádované plochy střechy._x000d_
3. V cenách -1221 až -1262 jsou započteny náklady na montáž a dodávku kotevních šroubů._x000d_
4. V cenách -1221 až -1262 nejsou započteny náklady na položení tepelné izolace; tyto se oceňují cenami -1111 až - 1151 tohoto souboru cen._x000d_
</t>
  </si>
  <si>
    <t xml:space="preserve">Poznámka k položce:
Navýšení atiky.
</t>
  </si>
  <si>
    <t>45</t>
  </si>
  <si>
    <t>28376385</t>
  </si>
  <si>
    <t xml:space="preserve">deska z polystyrénu XPS, hrana rovná, polo či pero drážka a hladký povrch  m3</t>
  </si>
  <si>
    <t>-1753903891</t>
  </si>
  <si>
    <t>31,5*1,02 'Přepočtené koeficientem množství</t>
  </si>
  <si>
    <t>46</t>
  </si>
  <si>
    <t>-1143752555</t>
  </si>
  <si>
    <t>Poznámka k položce:
Vyrovnání snížené střechy.</t>
  </si>
  <si>
    <t>10*3,55</t>
  </si>
  <si>
    <t>47</t>
  </si>
  <si>
    <t>283759R</t>
  </si>
  <si>
    <t>deska EPS 200 pro trvalé zatížení v tlaku (max. 3600 kg/m2) tl 150mm</t>
  </si>
  <si>
    <t>2092332549</t>
  </si>
  <si>
    <t>35,5*1,02 'Přepočtené koeficientem množství</t>
  </si>
  <si>
    <t>48</t>
  </si>
  <si>
    <t>-1364944668</t>
  </si>
  <si>
    <t>2*(47,05*10)</t>
  </si>
  <si>
    <t>49</t>
  </si>
  <si>
    <t>28375962</t>
  </si>
  <si>
    <t>deska EPS 200 pro trvalé zatížení v tlaku (max. 3600 kg/m2) tl 180mm</t>
  </si>
  <si>
    <t>-1887703036</t>
  </si>
  <si>
    <t>461,274509803922*1,02 'Přepočtené koeficientem množství</t>
  </si>
  <si>
    <t>50</t>
  </si>
  <si>
    <t>28376143</t>
  </si>
  <si>
    <t>klín izolační z pěnového polystyrenu EPS 200 spádový</t>
  </si>
  <si>
    <t>-619357850</t>
  </si>
  <si>
    <t>Poznámka k položce:
Pevnější podklad pod VZT.</t>
  </si>
  <si>
    <t>2,7+75,99</t>
  </si>
  <si>
    <t>78,69*1,02 'Přepočtené koeficientem množství</t>
  </si>
  <si>
    <t>51</t>
  </si>
  <si>
    <t>713141261</t>
  </si>
  <si>
    <t>Montáž tepelné izolace střech plochých mechanické přikotvení šrouby včetně dodávky šroubů, bez položení tepelné izolace tl. izolace přes 240 mm do betonu nebo pórobetonu</t>
  </si>
  <si>
    <t>-1697115694</t>
  </si>
  <si>
    <t>360,4 "vnitřní pole"</t>
  </si>
  <si>
    <t>86,1 "krajní pole"</t>
  </si>
  <si>
    <t>24 "rohová pole"</t>
  </si>
  <si>
    <t>52</t>
  </si>
  <si>
    <t>1093744787</t>
  </si>
  <si>
    <t>Poznámka k položce:
Základní vrstva pod spádové klíny.</t>
  </si>
  <si>
    <t>47,05*10</t>
  </si>
  <si>
    <t>53</t>
  </si>
  <si>
    <t>998713201</t>
  </si>
  <si>
    <t>Přesun hmot pro izolace tepelné stanovený procentní sazbou (%) z ceny vodorovná dopravní vzdálenost do 50 m v objektech výšky do 6 m</t>
  </si>
  <si>
    <t>397609229</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</si>
  <si>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-3181 pro přesun prováděný bez použití mechanizace, tj. za ztížených podmínek, lze použít pouze pro hmotnost materiálu, která se tímto způsobem skutečně přemísťuje._x000d_
</t>
  </si>
  <si>
    <t>721</t>
  </si>
  <si>
    <t>Zdravotechnika - vnitřní kanalizace</t>
  </si>
  <si>
    <t>54</t>
  </si>
  <si>
    <t>721233112</t>
  </si>
  <si>
    <t>Střešní vtoky (vpusti) polypropylenové (PP) pro ploché střechy s odtokem svislým DN 110</t>
  </si>
  <si>
    <t>372665136</t>
  </si>
  <si>
    <t xml:space="preserve">Poznámka k položce:
Úprava stávajícího vtoku, dvouúrovňová.
</t>
  </si>
  <si>
    <t>55</t>
  </si>
  <si>
    <t>721273153</t>
  </si>
  <si>
    <t>Ventilační hlavice z polypropylenu (PP) DN 110</t>
  </si>
  <si>
    <t>-402477621</t>
  </si>
  <si>
    <t>56</t>
  </si>
  <si>
    <t>998721201</t>
  </si>
  <si>
    <t>Přesun hmot pro vnitřní kanalizace stanovený procentní sazbou (%) z ceny vodorovná dopravní vzdálenost do 50 m v objektech výšky do 6 m</t>
  </si>
  <si>
    <t>1897116559</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</si>
  <si>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-1181 pro přesun prováděný bez použití mechanizace, tj. za ztížených podmínek, lze použít pouze pro hmotnost materiálu, která se tímto způsobem skutečně přemísťuje._x000d_
</t>
  </si>
  <si>
    <t>751</t>
  </si>
  <si>
    <t>Vzduchotechnika</t>
  </si>
  <si>
    <t>57</t>
  </si>
  <si>
    <t>7511110R</t>
  </si>
  <si>
    <t>Dmtž. a mtž. VZT - NCI, s.r.o.</t>
  </si>
  <si>
    <t>kpl</t>
  </si>
  <si>
    <t>-40108041</t>
  </si>
  <si>
    <t>762</t>
  </si>
  <si>
    <t>Konstrukce tesařské</t>
  </si>
  <si>
    <t>58</t>
  </si>
  <si>
    <t>762395000</t>
  </si>
  <si>
    <t>Spojovací prostředky krovů, bednění a laťování, nadstřešních konstrukcí svory, prkna, hřebíky, pásová ocel, vruty</t>
  </si>
  <si>
    <t>-1282225782</t>
  </si>
  <si>
    <t xml:space="preserve">Poznámka k souboru cen:_x000d_
1. Cena je určena pro montážní ceny souborů cen:_x000d_
a) 762 33- Montáž vázaných konstrukcí krovů,_x000d_
b) 762 34- Bednění a laťování, ceny -1210 až -2441,_x000d_
c) 762 35- Montáž nadstřešních konstrukcí,_x000d_
d) 762 36- Montáž spádových klínů._x000d_
2. Ochrana konstrukce se oceňuje samostatně, např. položkami 762 08-3 Impregnace řeziva tohoto katalogu nebo příslušnými položkami katalogu 800-783 Nátěry._x000d_
</t>
  </si>
  <si>
    <t>59</t>
  </si>
  <si>
    <t>762421220</t>
  </si>
  <si>
    <t>Obložení stropů nebo střešních podhledů montáž deskami z dřevovláknitých hmot s tvarováním a úpravou pro olištování spár dřevotřískovými nebo dřevoštěpkovými na sraz</t>
  </si>
  <si>
    <t>1870364123</t>
  </si>
  <si>
    <t xml:space="preserve">Poznámka k souboru cen:_x000d_
1. V cenách -0011 až -1037 obložení stropů a střešních podhledů z desek dřevoštěpkových a cementotřískových jsou započteny i náklady na dodávku spojovacích prostředků, na tyto položky se nevztahuje ocenění dodávky spojovacích prostředků položka 762 49-5000._x000d_
2. V cenách není započtena montáž podkladového roštu; tato montáž se oceňuje cenami části A 01 katalogu 800-767 Konstrukce zámečnické v případě kovové konstrukce, nebo cenou -9001 v případě dřevěné konstrukce._x000d_
3. V ceně -9001 není započtena montáž a dodávka nosných prvků (např. konzol, trnů) pro zavěšený rošt; tato montáž a dodávka se oceňují individuálně._x000d_
4. V cenách nejsou započteny náklady na olištování; toto olištování se oceňuje cenou 762 41-1.01 Olištování spár stropů._x000d_
5. Tento soubor cen neobsahuje položky pro ocenění typových sádrokartonových, sádrovláknitých a cementovláknitých konstrukcí; tyto konstrukce se oceňují cenami části A 01 katalogu 800-763 Konstrukce suché výstavby._x000d_
6. V ceně -9001 se určuje množství měrných jednotek v m součtem délek jednotlivých prvků roštu._x000d_
</t>
  </si>
  <si>
    <t xml:space="preserve">Poznámka k položce:
Záhlaví atiky.
</t>
  </si>
  <si>
    <t>60</t>
  </si>
  <si>
    <t>60722255</t>
  </si>
  <si>
    <t>deska dřevotřísková surová tl 22mm 2070x2800mm</t>
  </si>
  <si>
    <t>-615332765</t>
  </si>
  <si>
    <t>35,7*1,04 'Přepočtené koeficientem množství</t>
  </si>
  <si>
    <t>61</t>
  </si>
  <si>
    <t>998762201</t>
  </si>
  <si>
    <t>Přesun hmot pro konstrukce tesařské stanovený procentní sazbou (%) z ceny vodorovná dopravní vzdálenost do 50 m v objektech výšky do 6 m</t>
  </si>
  <si>
    <t>-282361078</t>
  </si>
  <si>
    <t>764</t>
  </si>
  <si>
    <t>Konstrukce klempířské</t>
  </si>
  <si>
    <t>62</t>
  </si>
  <si>
    <t>55344503R1</t>
  </si>
  <si>
    <t>plech popl., okapnice široká rozvinutá šířka 250 mm</t>
  </si>
  <si>
    <t>-1359465211</t>
  </si>
  <si>
    <t>63</t>
  </si>
  <si>
    <t>55344507R2</t>
  </si>
  <si>
    <t>plech popl., závětrná lišta rozvinutá šířka 450 mm</t>
  </si>
  <si>
    <t>170265598</t>
  </si>
  <si>
    <t>64</t>
  </si>
  <si>
    <t>55344506R3</t>
  </si>
  <si>
    <t>plech popl., vnitřní koutová lišta rozvinutá šířka 100 mm</t>
  </si>
  <si>
    <t>-1855475116</t>
  </si>
  <si>
    <t>65</t>
  </si>
  <si>
    <t>55344505R4</t>
  </si>
  <si>
    <t>plech popl., vnější koutová lišta rozvinutá šířka 100 mm</t>
  </si>
  <si>
    <t>-43734205</t>
  </si>
  <si>
    <t>66</t>
  </si>
  <si>
    <t>55344504R5</t>
  </si>
  <si>
    <t>plech popl., stěnová lišta vyhnutá rozvinutá šířka 100 mm</t>
  </si>
  <si>
    <t>-496093554</t>
  </si>
  <si>
    <t>67</t>
  </si>
  <si>
    <t>764002841</t>
  </si>
  <si>
    <t>Demontáž klempířských konstrukcí oplechování horních ploch zdí a nadezdívek do suti</t>
  </si>
  <si>
    <t>-374914738</t>
  </si>
  <si>
    <t>Poznámka k položce:
r.š. 330 mm</t>
  </si>
  <si>
    <t>68</t>
  </si>
  <si>
    <t>-1806536502</t>
  </si>
  <si>
    <t>Poznámka k položce:
r.š. 500 mm</t>
  </si>
  <si>
    <t>69</t>
  </si>
  <si>
    <t>764004863</t>
  </si>
  <si>
    <t>Demontáž klempířských konstrukcí svodu k dalšímu použití</t>
  </si>
  <si>
    <t>-1546592978</t>
  </si>
  <si>
    <t>70</t>
  </si>
  <si>
    <t>76425750R6</t>
  </si>
  <si>
    <t>Plech Zn-Ti rš 750 mm protidešťové žaluzie</t>
  </si>
  <si>
    <t>-1935698701</t>
  </si>
  <si>
    <t>71</t>
  </si>
  <si>
    <t>76432322R7</t>
  </si>
  <si>
    <t>Oplechování Pz okapů lepenková krytina rš 200 mm - mtž, nástavby</t>
  </si>
  <si>
    <t>1163878714</t>
  </si>
  <si>
    <t>72</t>
  </si>
  <si>
    <t>76433322R8</t>
  </si>
  <si>
    <t>L plech plochá krytina rš 100 mm - vytažení, svislé, vnější + vnitřní</t>
  </si>
  <si>
    <t>-1071528004</t>
  </si>
  <si>
    <t>73</t>
  </si>
  <si>
    <t>76433323R9</t>
  </si>
  <si>
    <t>Stěnová lišta plech zdí plochá krytina rš 100 mm - tmelení</t>
  </si>
  <si>
    <t>1281293580</t>
  </si>
  <si>
    <t>74</t>
  </si>
  <si>
    <t>76439122R10</t>
  </si>
  <si>
    <t>Střešní prvky - závětrná lišta rš 450 mm - mtž</t>
  </si>
  <si>
    <t>-1972809747</t>
  </si>
  <si>
    <t>75</t>
  </si>
  <si>
    <t>76439224R11</t>
  </si>
  <si>
    <t>Přepad bezpečnostní</t>
  </si>
  <si>
    <t>-21746129</t>
  </si>
  <si>
    <t>76</t>
  </si>
  <si>
    <t>76442187R12</t>
  </si>
  <si>
    <t>Demontáž oplechování žaluzií</t>
  </si>
  <si>
    <t>-1321719994</t>
  </si>
  <si>
    <t>77</t>
  </si>
  <si>
    <t>998764201</t>
  </si>
  <si>
    <t>Přesun hmot pro konstrukce klempířské stanovený procentní sazbou (%) z ceny vodorovná dopravní vzdálenost do 50 m v objektech výšky do 6 m</t>
  </si>
  <si>
    <t>-220545064</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</si>
  <si>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-4181 pro přesun prováděný bez použití mechanizace, tj. za ztížených podmínek, lze použít pouze pro hmotnost materiálu, která se tímto způsobem skutečně přemísťuje._x000d_
</t>
  </si>
  <si>
    <t>767</t>
  </si>
  <si>
    <t>Konstrukce zámečnické</t>
  </si>
  <si>
    <t>78</t>
  </si>
  <si>
    <t>767691823</t>
  </si>
  <si>
    <t>Vyvěšení nebo zavěšení kovových křídel – ostatní práce s případným uložením a opětovným zavěšením po provedení stavebních změn dveří, plochy přes 2 m2</t>
  </si>
  <si>
    <t>-976854053</t>
  </si>
  <si>
    <t>79</t>
  </si>
  <si>
    <t>767995114</t>
  </si>
  <si>
    <t>Montáž ostatních atypických zámečnických konstrukcí hmotnosti přes 20 do 50 kg</t>
  </si>
  <si>
    <t>kg</t>
  </si>
  <si>
    <t>-1442360584</t>
  </si>
  <si>
    <t xml:space="preserve">Poznámka k souboru cen:_x000d_
1. Určení cen se řídí hmotností jednotlivě montovaného dílu konstrukce._x000d_
</t>
  </si>
  <si>
    <t>780</t>
  </si>
  <si>
    <t>80</t>
  </si>
  <si>
    <t>5867441R</t>
  </si>
  <si>
    <t>Protidešťivá TiZn žaluzie do stávajícího otvoru</t>
  </si>
  <si>
    <t>ks</t>
  </si>
  <si>
    <t>675371706</t>
  </si>
  <si>
    <t>81</t>
  </si>
  <si>
    <t>998767201</t>
  </si>
  <si>
    <t>Přesun hmot pro zámečnické konstrukce stanovený procentní sazbou (%) z ceny vodorovná dopravní vzdálenost do 50 m v objektech výšky do 6 m</t>
  </si>
  <si>
    <t>22207195</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</si>
  <si>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-7181 pro přesun prováděný bez použití mechanizace, tj. za ztížených podmínek, lze použít pouze pro hmotnost materiálu, která se tímto způsobem skutečně přemísťuje._x000d_
</t>
  </si>
  <si>
    <t>Práce a dodávky M</t>
  </si>
  <si>
    <t>21-M</t>
  </si>
  <si>
    <t>Elektromontáže</t>
  </si>
  <si>
    <t>82</t>
  </si>
  <si>
    <t>210010001</t>
  </si>
  <si>
    <t>Dmtž, mtž a revize nového hromosvodu</t>
  </si>
  <si>
    <t>-1744641324</t>
  </si>
  <si>
    <t>Objekt:</t>
  </si>
  <si>
    <t>820a - VRN</t>
  </si>
  <si>
    <t>HZS - Hodinové zúčtovací sazby</t>
  </si>
  <si>
    <t>VRN - Vedlejší rozpočtové náklady</t>
  </si>
  <si>
    <t xml:space="preserve">    VRN1 - Průzkumné, geodetické a projektové práce</t>
  </si>
  <si>
    <t xml:space="preserve">    VRN3 - Zařízení staveniště</t>
  </si>
  <si>
    <t xml:space="preserve">    VRN4 - Inženýrská činnost</t>
  </si>
  <si>
    <t xml:space="preserve">    VRN6 - Územní vlivy</t>
  </si>
  <si>
    <t>HZS</t>
  </si>
  <si>
    <t>Hodinové zúčtovací sazby</t>
  </si>
  <si>
    <t>HZS4212</t>
  </si>
  <si>
    <t>Hodinové zúčtovací sazby ostatních profesí revizní a kontrolní činnost revizní technik specialista</t>
  </si>
  <si>
    <t>hod</t>
  </si>
  <si>
    <t>512</t>
  </si>
  <si>
    <t>1477991567</t>
  </si>
  <si>
    <t xml:space="preserve">Poznámka k položce:
Hromosvod - navazující revize.
</t>
  </si>
  <si>
    <t>Vedlejší rozpočtové náklady</t>
  </si>
  <si>
    <t>VRN1</t>
  </si>
  <si>
    <t>Průzkumné, geodetické a projektové práce</t>
  </si>
  <si>
    <t>011514000</t>
  </si>
  <si>
    <t>Stavebně-statický průzkum</t>
  </si>
  <si>
    <t>…</t>
  </si>
  <si>
    <t>1024</t>
  </si>
  <si>
    <t>407938815</t>
  </si>
  <si>
    <t>013254000</t>
  </si>
  <si>
    <t>Dokumentace skutečného provedení stavby</t>
  </si>
  <si>
    <t>13183691</t>
  </si>
  <si>
    <t>VRN3</t>
  </si>
  <si>
    <t>Zařízení staveniště</t>
  </si>
  <si>
    <t>032103000</t>
  </si>
  <si>
    <t>Náklady na stavební buňky</t>
  </si>
  <si>
    <t>1722472974</t>
  </si>
  <si>
    <t>032803000</t>
  </si>
  <si>
    <t>Ostatní vybavení staveniště</t>
  </si>
  <si>
    <t>1741876306</t>
  </si>
  <si>
    <t>Poznámka k položce:
TOI TOI</t>
  </si>
  <si>
    <t>033103000</t>
  </si>
  <si>
    <t>Připojení energií</t>
  </si>
  <si>
    <t>-1373406928</t>
  </si>
  <si>
    <t>034503000</t>
  </si>
  <si>
    <t>Informační tabule na staveništi</t>
  </si>
  <si>
    <t>-715664260</t>
  </si>
  <si>
    <t>034603000</t>
  </si>
  <si>
    <t>Alarm, strážní služba staveniště</t>
  </si>
  <si>
    <t>1058905980</t>
  </si>
  <si>
    <t>035103001</t>
  </si>
  <si>
    <t>Pronájem ploch</t>
  </si>
  <si>
    <t>-525411517</t>
  </si>
  <si>
    <t>039103000</t>
  </si>
  <si>
    <t>Rozebrání, bourání a odvoz zařízení staveniště</t>
  </si>
  <si>
    <t>-779482002</t>
  </si>
  <si>
    <t>039203000</t>
  </si>
  <si>
    <t>Úprava terénu po zrušení zařízení staveniště</t>
  </si>
  <si>
    <t>512701634</t>
  </si>
  <si>
    <t>VRN4</t>
  </si>
  <si>
    <t>Inženýrská činnost</t>
  </si>
  <si>
    <t>041403000</t>
  </si>
  <si>
    <t>Koordinátor BOZP na staveništi</t>
  </si>
  <si>
    <t>522501008</t>
  </si>
  <si>
    <t>042503000</t>
  </si>
  <si>
    <t>Plán BOZP na staveništi</t>
  </si>
  <si>
    <t>-1295352875</t>
  </si>
  <si>
    <t>VRN6</t>
  </si>
  <si>
    <t>Územní vlivy</t>
  </si>
  <si>
    <t>062103000</t>
  </si>
  <si>
    <t>Překládání nákladu</t>
  </si>
  <si>
    <t>-1007842129</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</si>
  <si>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</si>
  <si>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</si>
  <si>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</si>
  <si>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</si>
  <si>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rFont val="Trebuchet MS"/>
        <charset val="238"/>
        <i val="1"/>
        <color auto="1"/>
        <sz val="9"/>
        <scheme val="none"/>
      </rPr>
      <t xml:space="preserve">Rekapitulace stavby </t>
    </r>
    <r>
      <rPr>
        <rFont val="Trebuchet MS"/>
        <charset val="238"/>
        <color auto="1"/>
        <sz val="9"/>
        <scheme val="none"/>
      </rPr>
      <t>obsahuje sestavu Rekapitulace stavby a Rekapitulace objektů stavby a soupisů prací.</t>
    </r>
  </si>
  <si>
    <r>
      <t xml:space="preserve">V sestavě </t>
    </r>
    <r>
      <rPr>
        <rFont val="Trebuchet MS"/>
        <charset val="238"/>
        <b val="1"/>
        <color auto="1"/>
        <sz val="9"/>
        <scheme val="none"/>
      </rPr>
      <t>Rekapitulace stavby</t>
    </r>
    <r>
      <rPr>
        <rFont val="Trebuchet MS"/>
        <charset val="238"/>
        <color auto="1"/>
        <sz val="9"/>
        <scheme val="none"/>
      </rPr>
      <t xml:space="preserve"> jsou uvedeny informace identifikující předmět veřejné zakázky na stavební práce, KSO, CC-CZ, CZ-CPV, CZ-CPA a rekapitulaci </t>
    </r>
  </si>
  <si>
    <t>celkové nabídkové ceny uchazeče.</t>
  </si>
  <si>
    <r>
      <t xml:space="preserve">V sestavě </t>
    </r>
    <r>
      <rPr>
        <rFont val="Trebuchet MS"/>
        <charset val="238"/>
        <b val="1"/>
        <color auto="1"/>
        <sz val="9"/>
        <scheme val="none"/>
      </rPr>
      <t>Rekapitulace objektů stavby a soupisů prací</t>
    </r>
    <r>
      <rPr>
        <rFont val="Trebuchet MS"/>
        <charset val="238"/>
        <color auto="1"/>
        <sz val="9"/>
        <scheme val="none"/>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</si>
  <si>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</si>
  <si>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</si>
  <si>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</si>
  <si>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</si>
  <si>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</si>
  <si>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</si>
  <si>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</si>
  <si>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</si>
  <si>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</si>
  <si>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</si>
  <si>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t>
  </si>
  <si>
    <t>Soupis prací pro daný typ objektu</t>
  </si>
  <si>
    <r>
      <rPr>
        <rFont val="Trebuchet MS"/>
        <charset val="238"/>
        <i val="1"/>
        <color auto="1"/>
        <sz val="9"/>
        <scheme val="none"/>
      </rPr>
      <t xml:space="preserve">Soupis prací </t>
    </r>
    <r>
      <rPr>
        <rFont val="Trebuchet MS"/>
        <charset val="238"/>
        <color auto="1"/>
        <sz val="9"/>
        <scheme val="none"/>
      </rPr>
      <t>pro jednotlivé objekty obsahuje sestavy Krycí list soupisu, Rekapitulace členění soupisu prací, Soupis prací. Za soupis prací může být považován</t>
    </r>
  </si>
  <si>
    <t>i objekt stavby v případě, že neobsahuje podřízenou zakázku.</t>
  </si>
  <si>
    <r>
      <rPr>
        <rFont val="Trebuchet MS"/>
        <charset val="238"/>
        <b val="1"/>
        <color auto="1"/>
        <sz val="9"/>
        <scheme val="none"/>
      </rPr>
      <t>Krycí list soupisu</t>
    </r>
    <r>
      <rPr>
        <rFont val="Trebuchet MS"/>
        <charset val="238"/>
        <color auto="1"/>
        <sz val="9"/>
        <scheme val="none"/>
      </rPr>
      <t xml:space="preserve"> obsahuje rekapitulaci informací o předmětu veřejné zakázky ze sestavy Rekapitulace stavby, informaci o zařazení objektu do KSO, </t>
    </r>
  </si>
  <si>
    <t>CC-CZ, CZ-CPV, CZ-CPA a rekapitulaci celkové nabídkové ceny uchazeče za aktuální soupis prací.</t>
  </si>
  <si>
    <r>
      <rPr>
        <rFont val="Trebuchet MS"/>
        <charset val="238"/>
        <b val="1"/>
        <color auto="1"/>
        <sz val="9"/>
        <scheme val="none"/>
      </rPr>
      <t>Rekapitulace členění soupisu prací</t>
    </r>
    <r>
      <rPr>
        <rFont val="Trebuchet MS"/>
        <charset val="238"/>
        <color auto="1"/>
        <sz val="9"/>
        <scheme val="none"/>
      </rPr>
      <t xml:space="preserve"> obsahuje rekapitulaci soupisu prací ve všech úrovních členění soupisu tak, jak byla tato členění použita (např. </t>
    </r>
  </si>
  <si>
    <t>stavební díly, funkční díly, případně jiné členění) s rekapitulací nabídkové ceny.</t>
  </si>
  <si>
    <r>
      <rPr>
        <rFont val="Trebuchet MS"/>
        <charset val="238"/>
        <b val="1"/>
        <color auto="1"/>
        <sz val="9"/>
        <scheme val="none"/>
      </rPr>
      <t xml:space="preserve">Soupis prací </t>
    </r>
    <r>
      <rPr>
        <rFont val="Trebuchet MS"/>
        <charset val="238"/>
        <color auto="1"/>
        <sz val="9"/>
        <scheme val="none"/>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</si>
  <si>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</si>
  <si>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</si>
  <si>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</si>
  <si>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</si>
  <si>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 xml:space="preserve">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</si>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</sst>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4">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10"/>
      <color rgb="FF003366"/>
      <name val="Trebuchet MS"/>
    </font>
    <font>
      <sz val="8"/>
      <color rgb="FF003366"/>
      <name val="Trebuchet MS"/>
    </font>
    <font>
      <sz val="8"/>
      <color rgb="FF505050"/>
      <name val="Trebuchet MS"/>
    </font>
    <font>
      <sz val="8"/>
      <color rgb="FFFF0000"/>
      <name val="Trebuchet MS"/>
    </font>
    <font>
      <sz val="8"/>
      <name val="Trebuchet MS"/>
      <family val="0"/>
      <charset val="238"/>
    </font>
    <font>
      <sz val="8"/>
      <color rgb="FFFAE682"/>
      <name val="Trebuchet MS"/>
    </font>
    <font>
      <sz val="10"/>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b/>
      <sz val="12"/>
      <color rgb="FF800000"/>
      <name val="Trebuchet MS"/>
    </font>
    <font>
      <sz val="8"/>
      <color rgb="FF960000"/>
      <name val="Trebuchet MS"/>
    </font>
    <font>
      <b/>
      <sz val="8"/>
      <name val="Trebuchet MS"/>
    </font>
    <font>
      <sz val="7"/>
      <color rgb="FF969696"/>
      <name val="Trebuchet MS"/>
    </font>
    <font>
      <i/>
      <sz val="7"/>
      <color rgb="FF969696"/>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s>
  <fills count="6">
    <fill>
      <patternFill patternType="none"/>
    </fill>
    <fill>
      <patternFill patternType="gray125"/>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border>
      <left>
        <color indexed="0"/>
      </left>
      <right>
        <color indexed="0"/>
      </right>
      <top>
        <color indexed="0"/>
      </top>
      <bottom>
        <color indexed="0"/>
      </bottom>
      <diagonal>
        <color indexed="0"/>
      </diagonal>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right style="thin">
        <color rgb="FF000000"/>
      </right>
      <top style="hair">
        <color rgb="FF969696"/>
      </top>
    </border>
    <border>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color indexed="64"/>
      </left>
      <right>
        <color indexed="0"/>
      </right>
      <top style="thin">
        <color indexed="64"/>
      </top>
      <bottom>
        <color indexed="0"/>
      </bottom>
      <diagonal>
        <color indexed="0"/>
      </diagonal>
    </border>
    <border>
      <left>
        <color indexed="0"/>
      </left>
      <right>
        <color indexed="0"/>
      </right>
      <top style="thin">
        <color indexed="64"/>
      </top>
      <bottom>
        <color indexed="0"/>
      </bottom>
      <diagonal>
        <color indexed="0"/>
      </diagonal>
    </border>
    <border>
      <left>
        <color indexed="0"/>
      </left>
      <right style="thin">
        <color indexed="64"/>
      </right>
      <top style="thin">
        <color indexed="64"/>
      </top>
      <bottom>
        <color indexed="0"/>
      </bottom>
      <diagonal>
        <color indexed="0"/>
      </diagonal>
    </border>
    <border>
      <left style="thin">
        <color indexed="64"/>
      </left>
      <right>
        <color indexed="0"/>
      </right>
      <top>
        <color indexed="0"/>
      </top>
      <bottom>
        <color indexed="0"/>
      </bottom>
      <diagonal>
        <color indexed="0"/>
      </diagonal>
    </border>
    <border>
      <left>
        <color indexed="0"/>
      </left>
      <right style="thin">
        <color indexed="64"/>
      </right>
      <top>
        <color indexed="0"/>
      </top>
      <bottom>
        <color indexed="0"/>
      </bottom>
      <diagonal>
        <color indexed="0"/>
      </diagonal>
    </border>
    <border>
      <left>
        <color indexed="0"/>
      </left>
      <right>
        <color indexed="0"/>
      </right>
      <top>
        <color indexed="0"/>
      </top>
      <bottom style="thin">
        <color indexed="64"/>
      </bottom>
      <diagonal>
        <color indexed="0"/>
      </diagonal>
    </border>
    <border>
      <left style="thin">
        <color indexed="64"/>
      </left>
      <right>
        <color indexed="0"/>
      </right>
      <top>
        <color indexed="0"/>
      </top>
      <bottom style="thin">
        <color indexed="64"/>
      </bottom>
      <diagonal>
        <color indexed="0"/>
      </diagonal>
    </border>
    <border>
      <left>
        <color indexed="0"/>
      </left>
      <right style="thin">
        <color indexed="64"/>
      </right>
      <top>
        <color indexed="0"/>
      </top>
      <bottom style="thin">
        <color indexed="64"/>
      </bottom>
      <diagonal>
        <color indexed="0"/>
      </diagonal>
    </border>
  </borders>
  <cellStyleXfs count="2">
    <xf numFmtId="0" fontId="0" fillId="0" borderId="0"/>
    <xf numFmtId="0" fontId="43" fillId="0" borderId="0" applyNumberFormat="0" applyFill="0" applyBorder="0" applyAlignment="0" applyProtection="0"/>
  </cellStyleXfs>
  <cellXfs count="352">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0" fillId="0" borderId="0" xfId="0" applyAlignment="1">
      <alignment horizontal="center" vertical="center"/>
      <protection locked="0"/>
    </xf>
    <xf numFmtId="0" fontId="11" fillId="2" borderId="0" xfId="0" applyFont="1" applyFill="1" applyAlignment="1" applyProtection="1">
      <alignment horizontal="left" vertical="center"/>
    </xf>
    <xf numFmtId="0" fontId="12" fillId="2" borderId="0" xfId="0" applyFont="1" applyFill="1" applyAlignment="1" applyProtection="1">
      <alignment vertical="center"/>
    </xf>
    <xf numFmtId="0" fontId="13" fillId="2" borderId="0" xfId="0" applyFont="1" applyFill="1" applyAlignment="1" applyProtection="1">
      <alignment horizontal="left" vertical="center"/>
    </xf>
    <xf numFmtId="0" fontId="14" fillId="2" borderId="0" xfId="1" applyFont="1" applyFill="1" applyAlignment="1" applyProtection="1">
      <alignment vertical="center"/>
    </xf>
    <xf numFmtId="0" fontId="43" fillId="2" borderId="0" xfId="1" applyFill="1"/>
    <xf numFmtId="0" fontId="0" fillId="2" borderId="0" xfId="0" applyFill="1"/>
    <xf numFmtId="0" fontId="11" fillId="2" borderId="0" xfId="0" applyFont="1" applyFill="1" applyAlignment="1">
      <alignment horizontal="lef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5" fillId="0" borderId="0" xfId="0" applyFont="1" applyBorder="1" applyAlignment="1" applyProtection="1">
      <alignment horizontal="left" vertical="center"/>
    </xf>
    <xf numFmtId="0" fontId="0" fillId="0" borderId="6" xfId="0" applyBorder="1" applyProtection="1"/>
    <xf numFmtId="0" fontId="16" fillId="0" borderId="0" xfId="0" applyFont="1" applyAlignment="1">
      <alignment horizontal="left" vertical="center"/>
    </xf>
    <xf numFmtId="0" fontId="17" fillId="0" borderId="0" xfId="0" applyFont="1" applyAlignment="1">
      <alignment horizontal="left" vertical="center"/>
    </xf>
    <xf numFmtId="0" fontId="18"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19" fillId="0" borderId="0" xfId="0" applyFont="1" applyAlignment="1">
      <alignment horizontal="left" vertical="top" wrapText="1"/>
    </xf>
    <xf numFmtId="0" fontId="3" fillId="0" borderId="0" xfId="0" applyFont="1" applyBorder="1" applyAlignment="1" applyProtection="1">
      <alignment horizontal="left" vertical="top"/>
    </xf>
    <xf numFmtId="0" fontId="3" fillId="0" borderId="0" xfId="0" applyFont="1" applyBorder="1" applyAlignment="1" applyProtection="1">
      <alignment horizontal="left" vertical="top" wrapText="1"/>
    </xf>
    <xf numFmtId="0" fontId="19" fillId="0" borderId="0" xfId="0" applyFont="1" applyAlignment="1">
      <alignment horizontal="left" vertical="center"/>
    </xf>
    <xf numFmtId="0" fontId="18" fillId="0" borderId="0" xfId="0" applyFont="1" applyBorder="1" applyAlignment="1" applyProtection="1">
      <alignment horizontal="left" vertical="center"/>
    </xf>
    <xf numFmtId="0" fontId="2" fillId="3" borderId="0" xfId="0" applyFont="1" applyFill="1" applyBorder="1" applyAlignment="1" applyProtection="1">
      <alignment horizontal="left" vertical="center"/>
      <protection locked="0"/>
    </xf>
    <xf numFmtId="49" fontId="2" fillId="3"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20" fillId="0" borderId="8" xfId="0" applyFont="1" applyBorder="1" applyAlignment="1" applyProtection="1">
      <alignment horizontal="left" vertical="center"/>
    </xf>
    <xf numFmtId="0" fontId="0" fillId="0" borderId="8" xfId="0" applyFont="1" applyBorder="1" applyAlignment="1" applyProtection="1">
      <alignment vertical="center"/>
    </xf>
    <xf numFmtId="4" fontId="20" fillId="0" borderId="8" xfId="0" applyNumberFormat="1"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164" fontId="1" fillId="0" borderId="0" xfId="0" applyNumberFormat="1" applyFont="1" applyBorder="1" applyAlignment="1" applyProtection="1">
      <alignment horizontal="center" vertical="center"/>
    </xf>
    <xf numFmtId="4" fontId="19" fillId="0" borderId="0" xfId="0" applyNumberFormat="1" applyFont="1" applyBorder="1" applyAlignment="1" applyProtection="1">
      <alignment vertical="center"/>
    </xf>
    <xf numFmtId="0" fontId="1" fillId="0" borderId="6" xfId="0" applyFont="1" applyBorder="1" applyAlignment="1" applyProtection="1">
      <alignment vertical="center"/>
    </xf>
    <xf numFmtId="0" fontId="0" fillId="4" borderId="0" xfId="0" applyFont="1" applyFill="1" applyBorder="1" applyAlignment="1" applyProtection="1">
      <alignment vertical="center"/>
    </xf>
    <xf numFmtId="0" fontId="3" fillId="4" borderId="9" xfId="0" applyFont="1" applyFill="1" applyBorder="1" applyAlignment="1" applyProtection="1">
      <alignment horizontal="left" vertical="center"/>
    </xf>
    <xf numFmtId="0" fontId="0" fillId="4" borderId="10" xfId="0" applyFont="1" applyFill="1" applyBorder="1" applyAlignment="1" applyProtection="1">
      <alignment vertical="center"/>
    </xf>
    <xf numFmtId="0" fontId="3" fillId="4" borderId="10" xfId="0" applyFont="1" applyFill="1" applyBorder="1" applyAlignment="1" applyProtection="1">
      <alignment horizontal="center" vertical="center"/>
    </xf>
    <xf numFmtId="0" fontId="3" fillId="4" borderId="10" xfId="0" applyFont="1" applyFill="1" applyBorder="1" applyAlignment="1" applyProtection="1">
      <alignment horizontal="left" vertical="center"/>
    </xf>
    <xf numFmtId="4" fontId="3" fillId="4" borderId="10" xfId="0" applyNumberFormat="1" applyFont="1" applyFill="1" applyBorder="1" applyAlignment="1" applyProtection="1">
      <alignment vertical="center"/>
    </xf>
    <xf numFmtId="0" fontId="0" fillId="4" borderId="11" xfId="0" applyFont="1" applyFill="1" applyBorder="1" applyAlignment="1" applyProtection="1">
      <alignment vertical="center"/>
    </xf>
    <xf numFmtId="0" fontId="0" fillId="4"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5"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18"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5" xfId="0" applyFont="1" applyBorder="1" applyAlignment="1">
      <alignment vertical="center"/>
    </xf>
    <xf numFmtId="0" fontId="21" fillId="0" borderId="0" xfId="0" applyFont="1" applyAlignment="1" applyProtection="1">
      <alignment vertical="center"/>
    </xf>
    <xf numFmtId="165" fontId="2" fillId="0" borderId="0" xfId="0" applyNumberFormat="1" applyFont="1" applyAlignment="1" applyProtection="1">
      <alignment horizontal="left" vertical="center"/>
    </xf>
    <xf numFmtId="0" fontId="22" fillId="0" borderId="15" xfId="0" applyFont="1" applyBorder="1" applyAlignment="1">
      <alignment horizontal="center" vertical="center"/>
    </xf>
    <xf numFmtId="0" fontId="22" fillId="0" borderId="16" xfId="0" applyFont="1" applyBorder="1" applyAlignment="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0" fillId="0" borderId="0" xfId="0" applyFont="1" applyBorder="1" applyAlignment="1">
      <alignment vertical="center"/>
    </xf>
    <xf numFmtId="0" fontId="0" fillId="0" borderId="19" xfId="0" applyFont="1" applyBorder="1" applyAlignment="1">
      <alignment vertical="center"/>
    </xf>
    <xf numFmtId="0" fontId="1" fillId="0" borderId="18" xfId="0" applyFont="1" applyBorder="1" applyAlignment="1" applyProtection="1">
      <alignment horizontal="left" vertical="center"/>
    </xf>
    <xf numFmtId="0" fontId="0" fillId="0" borderId="19" xfId="0" applyFont="1" applyBorder="1" applyAlignment="1" applyProtection="1">
      <alignment vertical="center"/>
    </xf>
    <xf numFmtId="0" fontId="2" fillId="5" borderId="9" xfId="0" applyFont="1" applyFill="1" applyBorder="1" applyAlignment="1" applyProtection="1">
      <alignment horizontal="center" vertical="center"/>
    </xf>
    <xf numFmtId="0" fontId="2" fillId="5" borderId="10" xfId="0" applyFont="1" applyFill="1" applyBorder="1" applyAlignment="1" applyProtection="1">
      <alignment horizontal="left" vertical="center"/>
    </xf>
    <xf numFmtId="0" fontId="0" fillId="5" borderId="10" xfId="0" applyFont="1" applyFill="1" applyBorder="1" applyAlignment="1" applyProtection="1">
      <alignment vertical="center"/>
    </xf>
    <xf numFmtId="0" fontId="2" fillId="5" borderId="10" xfId="0" applyFont="1" applyFill="1" applyBorder="1" applyAlignment="1" applyProtection="1">
      <alignment horizontal="center" vertical="center"/>
    </xf>
    <xf numFmtId="0" fontId="2" fillId="5" borderId="10" xfId="0" applyFont="1" applyFill="1" applyBorder="1" applyAlignment="1" applyProtection="1">
      <alignment horizontal="right" vertical="center"/>
    </xf>
    <xf numFmtId="0" fontId="2" fillId="5" borderId="11" xfId="0" applyFont="1" applyFill="1" applyBorder="1" applyAlignment="1" applyProtection="1">
      <alignment horizontal="center" vertical="center"/>
    </xf>
    <xf numFmtId="0" fontId="18" fillId="0" borderId="20" xfId="0" applyFont="1" applyBorder="1" applyAlignment="1" applyProtection="1">
      <alignment horizontal="center" vertical="center" wrapText="1"/>
    </xf>
    <xf numFmtId="0" fontId="18" fillId="0" borderId="21" xfId="0" applyFont="1" applyBorder="1" applyAlignment="1" applyProtection="1">
      <alignment horizontal="center" vertical="center" wrapText="1"/>
    </xf>
    <xf numFmtId="0" fontId="18"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23" fillId="0" borderId="0" xfId="0" applyFont="1" applyAlignment="1" applyProtection="1">
      <alignment horizontal="left" vertical="center"/>
    </xf>
    <xf numFmtId="0" fontId="23" fillId="0" borderId="0" xfId="0" applyFont="1" applyAlignment="1" applyProtection="1">
      <alignment vertical="center"/>
    </xf>
    <xf numFmtId="4" fontId="23" fillId="0" borderId="0" xfId="0" applyNumberFormat="1" applyFont="1" applyAlignment="1" applyProtection="1">
      <alignment horizontal="right" vertical="center"/>
    </xf>
    <xf numFmtId="4" fontId="23" fillId="0" borderId="0" xfId="0" applyNumberFormat="1" applyFont="1" applyAlignment="1" applyProtection="1">
      <alignment vertical="center"/>
    </xf>
    <xf numFmtId="0" fontId="3" fillId="0" borderId="0" xfId="0" applyFont="1" applyAlignment="1" applyProtection="1">
      <alignment horizontal="center" vertical="center"/>
    </xf>
    <xf numFmtId="4" fontId="22" fillId="0" borderId="18" xfId="0" applyNumberFormat="1" applyFont="1" applyBorder="1" applyAlignment="1" applyProtection="1">
      <alignment vertical="center"/>
    </xf>
    <xf numFmtId="4" fontId="22" fillId="0" borderId="0" xfId="0" applyNumberFormat="1" applyFont="1" applyBorder="1" applyAlignment="1" applyProtection="1">
      <alignment vertical="center"/>
    </xf>
    <xf numFmtId="166" fontId="22" fillId="0" borderId="0" xfId="0" applyNumberFormat="1" applyFont="1" applyBorder="1" applyAlignment="1" applyProtection="1">
      <alignment vertical="center"/>
    </xf>
    <xf numFmtId="4" fontId="22" fillId="0" borderId="19" xfId="0" applyNumberFormat="1" applyFont="1" applyBorder="1" applyAlignment="1" applyProtection="1">
      <alignment vertical="center"/>
    </xf>
    <xf numFmtId="0" fontId="3" fillId="0" borderId="0" xfId="0" applyFont="1" applyAlignment="1">
      <alignment horizontal="left" vertical="center"/>
    </xf>
    <xf numFmtId="0" fontId="24" fillId="0" borderId="0" xfId="1" applyFont="1" applyAlignment="1">
      <alignment horizontal="center" vertical="center"/>
    </xf>
    <xf numFmtId="0" fontId="4" fillId="0" borderId="5" xfId="0" applyFont="1" applyBorder="1" applyAlignment="1" applyProtection="1">
      <alignment vertical="center"/>
    </xf>
    <xf numFmtId="0" fontId="25" fillId="0" borderId="0" xfId="0" applyFont="1" applyAlignment="1" applyProtection="1">
      <alignment vertical="center"/>
    </xf>
    <xf numFmtId="0" fontId="25" fillId="0" borderId="0" xfId="0" applyFont="1" applyAlignment="1" applyProtection="1">
      <alignment horizontal="left" vertical="center" wrapText="1"/>
    </xf>
    <xf numFmtId="0" fontId="26" fillId="0" borderId="0" xfId="0" applyFont="1" applyAlignment="1" applyProtection="1">
      <alignment vertical="center"/>
    </xf>
    <xf numFmtId="4" fontId="26" fillId="0" borderId="0" xfId="0" applyNumberFormat="1" applyFont="1" applyAlignment="1" applyProtection="1">
      <alignment vertical="center"/>
    </xf>
    <xf numFmtId="0" fontId="27" fillId="0" borderId="0" xfId="0" applyFont="1" applyAlignment="1" applyProtection="1">
      <alignment horizontal="center" vertical="center"/>
    </xf>
    <xf numFmtId="0" fontId="4" fillId="0" borderId="5" xfId="0" applyFont="1" applyBorder="1" applyAlignment="1">
      <alignment vertical="center"/>
    </xf>
    <xf numFmtId="4" fontId="28" fillId="0" borderId="18" xfId="0" applyNumberFormat="1" applyFont="1" applyBorder="1" applyAlignment="1" applyProtection="1">
      <alignment vertical="center"/>
    </xf>
    <xf numFmtId="4" fontId="28" fillId="0" borderId="0" xfId="0" applyNumberFormat="1" applyFont="1" applyBorder="1" applyAlignment="1" applyProtection="1">
      <alignment vertical="center"/>
    </xf>
    <xf numFmtId="166" fontId="28" fillId="0" borderId="0" xfId="0" applyNumberFormat="1" applyFont="1" applyBorder="1" applyAlignment="1" applyProtection="1">
      <alignment vertical="center"/>
    </xf>
    <xf numFmtId="4" fontId="28" fillId="0" borderId="19" xfId="0" applyNumberFormat="1" applyFont="1" applyBorder="1" applyAlignment="1" applyProtection="1">
      <alignment vertical="center"/>
    </xf>
    <xf numFmtId="0" fontId="4" fillId="0" borderId="0" xfId="0" applyFont="1" applyAlignment="1">
      <alignment horizontal="left" vertical="center"/>
    </xf>
    <xf numFmtId="4" fontId="28" fillId="0" borderId="23" xfId="0" applyNumberFormat="1" applyFont="1" applyBorder="1" applyAlignment="1" applyProtection="1">
      <alignment vertical="center"/>
    </xf>
    <xf numFmtId="4" fontId="28" fillId="0" borderId="24" xfId="0" applyNumberFormat="1" applyFont="1" applyBorder="1" applyAlignment="1" applyProtection="1">
      <alignment vertical="center"/>
    </xf>
    <xf numFmtId="166" fontId="28" fillId="0" borderId="24" xfId="0" applyNumberFormat="1" applyFont="1" applyBorder="1" applyAlignment="1" applyProtection="1">
      <alignment vertical="center"/>
    </xf>
    <xf numFmtId="4" fontId="28" fillId="0" borderId="25" xfId="0" applyNumberFormat="1" applyFont="1" applyBorder="1" applyAlignment="1" applyProtection="1">
      <alignment vertical="center"/>
    </xf>
    <xf numFmtId="0" fontId="0" fillId="0" borderId="0" xfId="0" applyProtection="1">
      <protection locked="0"/>
    </xf>
    <xf numFmtId="0" fontId="12" fillId="2" borderId="0" xfId="0" applyFont="1" applyFill="1" applyAlignment="1">
      <alignment vertical="center"/>
    </xf>
    <xf numFmtId="0" fontId="13" fillId="2" borderId="0" xfId="0" applyFont="1" applyFill="1" applyAlignment="1">
      <alignment horizontal="left" vertical="center"/>
    </xf>
    <xf numFmtId="0" fontId="29" fillId="2" borderId="0" xfId="1" applyFont="1" applyFill="1" applyAlignment="1">
      <alignment vertical="center"/>
    </xf>
    <xf numFmtId="0" fontId="12" fillId="2"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3" fillId="0" borderId="0" xfId="0" applyFont="1" applyBorder="1" applyAlignment="1" applyProtection="1">
      <alignment horizontal="left" vertical="center" wrapText="1"/>
    </xf>
    <xf numFmtId="0" fontId="18"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20" fillId="0" borderId="0" xfId="0" applyFont="1" applyBorder="1" applyAlignment="1" applyProtection="1">
      <alignment horizontal="left" vertical="center"/>
    </xf>
    <xf numFmtId="4" fontId="23"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3" fillId="5" borderId="10" xfId="0" applyFont="1" applyFill="1" applyBorder="1" applyAlignment="1" applyProtection="1">
      <alignment horizontal="right" vertical="center"/>
    </xf>
    <xf numFmtId="0" fontId="3" fillId="5" borderId="10" xfId="0" applyFont="1" applyFill="1" applyBorder="1" applyAlignment="1" applyProtection="1">
      <alignment horizontal="center" vertical="center"/>
    </xf>
    <xf numFmtId="0" fontId="0" fillId="5" borderId="10" xfId="0" applyFont="1" applyFill="1" applyBorder="1" applyAlignment="1" applyProtection="1">
      <alignment vertical="center"/>
      <protection locked="0"/>
    </xf>
    <xf numFmtId="4" fontId="3" fillId="5" borderId="10" xfId="0" applyNumberFormat="1" applyFont="1" applyFill="1" applyBorder="1" applyAlignment="1" applyProtection="1">
      <alignment vertical="center"/>
    </xf>
    <xf numFmtId="0" fontId="0" fillId="5"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0" fillId="0" borderId="0" xfId="0" applyFont="1" applyBorder="1" applyAlignment="1" applyProtection="1">
      <alignment horizontal="left" vertical="center"/>
    </xf>
    <xf numFmtId="0" fontId="2" fillId="5" borderId="0" xfId="0" applyFont="1" applyFill="1" applyBorder="1" applyAlignment="1" applyProtection="1">
      <alignment horizontal="left" vertical="center"/>
    </xf>
    <xf numFmtId="0" fontId="0" fillId="5" borderId="0" xfId="0" applyFont="1" applyFill="1" applyBorder="1" applyAlignment="1" applyProtection="1">
      <alignment vertical="center"/>
      <protection locked="0"/>
    </xf>
    <xf numFmtId="0" fontId="2" fillId="5" borderId="0" xfId="0" applyFont="1" applyFill="1" applyBorder="1" applyAlignment="1" applyProtection="1">
      <alignment horizontal="right" vertical="center"/>
    </xf>
    <xf numFmtId="0" fontId="0" fillId="5" borderId="6" xfId="0" applyFont="1" applyFill="1" applyBorder="1" applyAlignment="1" applyProtection="1">
      <alignment vertical="center"/>
    </xf>
    <xf numFmtId="0" fontId="30" fillId="0" borderId="0" xfId="0" applyFont="1" applyBorder="1" applyAlignment="1" applyProtection="1">
      <alignment horizontal="lef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24" xfId="0" applyFont="1" applyBorder="1" applyAlignment="1" applyProtection="1">
      <alignment horizontal="left" vertical="center"/>
    </xf>
    <xf numFmtId="0" fontId="5" fillId="0" borderId="24" xfId="0" applyFont="1" applyBorder="1" applyAlignment="1" applyProtection="1">
      <alignment vertical="center"/>
    </xf>
    <xf numFmtId="0" fontId="5" fillId="0" borderId="24" xfId="0" applyFont="1" applyBorder="1" applyAlignment="1" applyProtection="1">
      <alignment vertical="center"/>
      <protection locked="0"/>
    </xf>
    <xf numFmtId="4" fontId="5" fillId="0" borderId="24" xfId="0" applyNumberFormat="1" applyFont="1" applyBorder="1" applyAlignment="1" applyProtection="1">
      <alignment vertical="center"/>
    </xf>
    <xf numFmtId="0" fontId="5" fillId="0" borderId="6" xfId="0" applyFont="1" applyBorder="1" applyAlignment="1" applyProtection="1">
      <alignment vertical="center"/>
    </xf>
    <xf numFmtId="0" fontId="6" fillId="0" borderId="5" xfId="0" applyFont="1" applyBorder="1" applyAlignment="1" applyProtection="1">
      <alignment vertical="center"/>
    </xf>
    <xf numFmtId="0" fontId="6" fillId="0" borderId="0" xfId="0" applyFont="1" applyBorder="1" applyAlignment="1" applyProtection="1">
      <alignment vertical="center"/>
    </xf>
    <xf numFmtId="0" fontId="6" fillId="0" borderId="24" xfId="0" applyFont="1" applyBorder="1" applyAlignment="1" applyProtection="1">
      <alignment horizontal="left" vertical="center"/>
    </xf>
    <xf numFmtId="0" fontId="6" fillId="0" borderId="24" xfId="0" applyFont="1" applyBorder="1" applyAlignment="1" applyProtection="1">
      <alignment vertical="center"/>
    </xf>
    <xf numFmtId="0" fontId="6" fillId="0" borderId="24" xfId="0" applyFont="1" applyBorder="1" applyAlignment="1" applyProtection="1">
      <alignment vertical="center"/>
      <protection locked="0"/>
    </xf>
    <xf numFmtId="4" fontId="6" fillId="0" borderId="24" xfId="0" applyNumberFormat="1" applyFont="1" applyBorder="1" applyAlignment="1" applyProtection="1">
      <alignment vertical="center"/>
    </xf>
    <xf numFmtId="0" fontId="6" fillId="0" borderId="6" xfId="0" applyFont="1" applyBorder="1" applyAlignment="1" applyProtection="1">
      <alignmen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xf>
    <xf numFmtId="0" fontId="18"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5" borderId="20"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protection locked="0"/>
    </xf>
    <xf numFmtId="0" fontId="2" fillId="5"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23" fillId="0" borderId="0" xfId="0" applyNumberFormat="1" applyFont="1" applyAlignment="1" applyProtection="1"/>
    <xf numFmtId="166" fontId="31" fillId="0" borderId="16" xfId="0" applyNumberFormat="1" applyFont="1" applyBorder="1" applyAlignment="1" applyProtection="1"/>
    <xf numFmtId="166" fontId="31" fillId="0" borderId="17" xfId="0" applyNumberFormat="1" applyFont="1" applyBorder="1" applyAlignment="1" applyProtection="1"/>
    <xf numFmtId="4" fontId="32" fillId="0" borderId="0" xfId="0" applyNumberFormat="1" applyFont="1" applyAlignment="1">
      <alignment vertical="center"/>
    </xf>
    <xf numFmtId="0" fontId="7" fillId="0" borderId="5" xfId="0" applyFont="1" applyBorder="1" applyAlignment="1" applyProtection="1"/>
    <xf numFmtId="0" fontId="7" fillId="0" borderId="0" xfId="0" applyFont="1" applyAlignment="1" applyProtection="1"/>
    <xf numFmtId="0" fontId="7" fillId="0" borderId="0" xfId="0" applyFont="1" applyAlignment="1" applyProtection="1">
      <alignment horizontal="left"/>
    </xf>
    <xf numFmtId="0" fontId="5" fillId="0" borderId="0" xfId="0" applyFont="1" applyAlignment="1" applyProtection="1">
      <alignment horizontal="left"/>
    </xf>
    <xf numFmtId="0" fontId="7" fillId="0" borderId="0" xfId="0" applyFont="1" applyAlignment="1" applyProtection="1">
      <protection locked="0"/>
    </xf>
    <xf numFmtId="4" fontId="5" fillId="0" borderId="0" xfId="0" applyNumberFormat="1" applyFont="1" applyAlignment="1" applyProtection="1"/>
    <xf numFmtId="0" fontId="7" fillId="0" borderId="5" xfId="0" applyFont="1" applyBorder="1" applyAlignment="1"/>
    <xf numFmtId="0" fontId="7" fillId="0" borderId="18"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9"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6" fillId="0" borderId="0" xfId="0" applyFont="1" applyAlignment="1" applyProtection="1">
      <alignment horizontal="left"/>
    </xf>
    <xf numFmtId="4" fontId="6" fillId="0" borderId="0" xfId="0" applyNumberFormat="1" applyFont="1" applyAlignment="1" applyProtection="1"/>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3"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xf>
    <xf numFmtId="0" fontId="1" fillId="3"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33" fillId="0" borderId="0" xfId="0" applyFont="1" applyAlignment="1" applyProtection="1">
      <alignment horizontal="left" vertical="center"/>
    </xf>
    <xf numFmtId="0" fontId="34" fillId="0" borderId="0" xfId="0" applyFont="1" applyAlignment="1" applyProtection="1">
      <alignment vertical="center" wrapText="1"/>
    </xf>
    <xf numFmtId="0" fontId="0" fillId="0" borderId="18" xfId="0" applyFont="1" applyBorder="1" applyAlignment="1" applyProtection="1">
      <alignment vertical="center"/>
    </xf>
    <xf numFmtId="0" fontId="8" fillId="0" borderId="5" xfId="0" applyFont="1" applyBorder="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left" vertical="center"/>
    </xf>
    <xf numFmtId="0" fontId="8" fillId="0" borderId="0" xfId="0" applyFont="1" applyAlignment="1" applyProtection="1">
      <alignment horizontal="left" vertical="center" wrapText="1"/>
    </xf>
    <xf numFmtId="167" fontId="8" fillId="0" borderId="0" xfId="0" applyNumberFormat="1" applyFont="1" applyAlignment="1" applyProtection="1">
      <alignment vertical="center"/>
    </xf>
    <xf numFmtId="0" fontId="8" fillId="0" borderId="0" xfId="0" applyFont="1" applyAlignment="1" applyProtection="1">
      <alignment vertical="center"/>
      <protection locked="0"/>
    </xf>
    <xf numFmtId="0" fontId="8" fillId="0" borderId="5" xfId="0" applyFont="1" applyBorder="1" applyAlignment="1">
      <alignment vertical="center"/>
    </xf>
    <xf numFmtId="0" fontId="8" fillId="0" borderId="18" xfId="0" applyFont="1" applyBorder="1" applyAlignment="1" applyProtection="1">
      <alignment vertical="center"/>
    </xf>
    <xf numFmtId="0" fontId="8" fillId="0" borderId="0" xfId="0" applyFont="1" applyBorder="1" applyAlignment="1" applyProtection="1">
      <alignment vertical="center"/>
    </xf>
    <xf numFmtId="0" fontId="8" fillId="0" borderId="19" xfId="0" applyFont="1" applyBorder="1" applyAlignment="1" applyProtection="1">
      <alignment vertical="center"/>
    </xf>
    <xf numFmtId="0" fontId="8" fillId="0" borderId="0" xfId="0" applyFont="1" applyAlignment="1">
      <alignment horizontal="left"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5" xfId="0" applyFont="1" applyBorder="1" applyAlignment="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Alignment="1">
      <alignment horizontal="left" vertical="center"/>
    </xf>
    <xf numFmtId="0" fontId="35" fillId="0" borderId="28" xfId="0" applyFont="1" applyBorder="1" applyAlignment="1" applyProtection="1">
      <alignment horizontal="center" vertical="center"/>
    </xf>
    <xf numFmtId="49" fontId="35" fillId="0" borderId="28" xfId="0" applyNumberFormat="1" applyFont="1" applyBorder="1" applyAlignment="1" applyProtection="1">
      <alignment horizontal="left" vertical="center" wrapText="1"/>
    </xf>
    <xf numFmtId="0" fontId="35" fillId="0" borderId="28" xfId="0" applyFont="1" applyBorder="1" applyAlignment="1" applyProtection="1">
      <alignment horizontal="left" vertical="center" wrapText="1"/>
    </xf>
    <xf numFmtId="0" fontId="35" fillId="0" borderId="28" xfId="0" applyFont="1" applyBorder="1" applyAlignment="1" applyProtection="1">
      <alignment horizontal="center" vertical="center" wrapText="1"/>
    </xf>
    <xf numFmtId="167" fontId="35" fillId="0" borderId="28" xfId="0" applyNumberFormat="1" applyFont="1" applyBorder="1" applyAlignment="1" applyProtection="1">
      <alignment vertical="center"/>
    </xf>
    <xf numFmtId="4" fontId="35" fillId="3" borderId="28" xfId="0" applyNumberFormat="1" applyFont="1" applyFill="1" applyBorder="1" applyAlignment="1" applyProtection="1">
      <alignment vertical="center"/>
      <protection locked="0"/>
    </xf>
    <xf numFmtId="4" fontId="35" fillId="0" borderId="28" xfId="0" applyNumberFormat="1" applyFont="1" applyBorder="1" applyAlignment="1" applyProtection="1">
      <alignment vertical="center"/>
    </xf>
    <xf numFmtId="0" fontId="35" fillId="0" borderId="5" xfId="0" applyFont="1" applyBorder="1" applyAlignment="1">
      <alignment vertical="center"/>
    </xf>
    <xf numFmtId="0" fontId="35" fillId="3" borderId="28" xfId="0" applyFont="1" applyFill="1" applyBorder="1" applyAlignment="1" applyProtection="1">
      <alignment horizontal="left" vertical="center"/>
      <protection locked="0"/>
    </xf>
    <xf numFmtId="0" fontId="35" fillId="0" borderId="0" xfId="0" applyFont="1" applyBorder="1" applyAlignment="1" applyProtection="1">
      <alignment horizontal="center" vertical="center"/>
    </xf>
    <xf numFmtId="167" fontId="0" fillId="3" borderId="28" xfId="0" applyNumberFormat="1" applyFont="1" applyFill="1" applyBorder="1" applyAlignment="1" applyProtection="1">
      <alignment vertical="center"/>
      <protection locked="0"/>
    </xf>
    <xf numFmtId="0" fontId="1" fillId="0" borderId="24" xfId="0" applyFont="1" applyBorder="1" applyAlignment="1" applyProtection="1">
      <alignment horizontal="center" vertical="center"/>
    </xf>
    <xf numFmtId="0" fontId="0" fillId="0" borderId="24" xfId="0" applyFont="1" applyBorder="1" applyAlignment="1" applyProtection="1">
      <alignment vertical="center"/>
    </xf>
    <xf numFmtId="166" fontId="1" fillId="0" borderId="24" xfId="0" applyNumberFormat="1" applyFont="1" applyBorder="1" applyAlignment="1" applyProtection="1">
      <alignment vertical="center"/>
    </xf>
    <xf numFmtId="166" fontId="1" fillId="0" borderId="25" xfId="0" applyNumberFormat="1" applyFont="1" applyBorder="1" applyAlignment="1" applyProtection="1">
      <alignment vertical="center"/>
    </xf>
    <xf numFmtId="0" fontId="18" fillId="0" borderId="0" xfId="0" applyFont="1" applyBorder="1" applyAlignment="1" applyProtection="1">
      <alignment horizontal="left" vertical="center" wrapText="1"/>
    </xf>
    <xf numFmtId="0" fontId="18" fillId="0" borderId="0" xfId="0" applyFont="1" applyAlignment="1" applyProtection="1">
      <alignment horizontal="left" vertical="center" wrapText="1"/>
    </xf>
    <xf numFmtId="0" fontId="0" fillId="0" borderId="0" xfId="0" applyAlignment="1">
      <alignment vertical="top"/>
      <protection locked="0"/>
    </xf>
    <xf numFmtId="0" fontId="36" fillId="0" borderId="29" xfId="0" applyFont="1" applyBorder="1" applyAlignment="1">
      <alignment vertical="center" wrapText="1"/>
      <protection locked="0"/>
    </xf>
    <xf numFmtId="0" fontId="36" fillId="0" borderId="30" xfId="0" applyFont="1" applyBorder="1" applyAlignment="1">
      <alignment vertical="center" wrapText="1"/>
      <protection locked="0"/>
    </xf>
    <xf numFmtId="0" fontId="36" fillId="0" borderId="31" xfId="0" applyFont="1" applyBorder="1" applyAlignment="1">
      <alignment vertical="center" wrapText="1"/>
      <protection locked="0"/>
    </xf>
    <xf numFmtId="0" fontId="36" fillId="0" borderId="32" xfId="0" applyFont="1" applyBorder="1" applyAlignment="1">
      <alignment horizontal="center" vertical="center" wrapText="1"/>
      <protection locked="0"/>
    </xf>
    <xf numFmtId="0" fontId="37" fillId="0" borderId="1" xfId="0" applyFont="1" applyBorder="1" applyAlignment="1">
      <alignment horizontal="center" vertical="center" wrapText="1"/>
      <protection locked="0"/>
    </xf>
    <xf numFmtId="0" fontId="36" fillId="0" borderId="33" xfId="0" applyFont="1" applyBorder="1" applyAlignment="1">
      <alignment horizontal="center" vertical="center" wrapText="1"/>
      <protection locked="0"/>
    </xf>
    <xf numFmtId="0" fontId="36" fillId="0" borderId="32" xfId="0" applyFont="1" applyBorder="1" applyAlignment="1">
      <alignment vertical="center" wrapText="1"/>
      <protection locked="0"/>
    </xf>
    <xf numFmtId="0" fontId="38" fillId="0" borderId="34" xfId="0" applyFont="1" applyBorder="1" applyAlignment="1">
      <alignment horizontal="left" wrapText="1"/>
      <protection locked="0"/>
    </xf>
    <xf numFmtId="0" fontId="36" fillId="0" borderId="33" xfId="0" applyFont="1" applyBorder="1" applyAlignment="1">
      <alignment vertical="center" wrapText="1"/>
      <protection locked="0"/>
    </xf>
    <xf numFmtId="0" fontId="38" fillId="0" borderId="1" xfId="0" applyFont="1" applyBorder="1" applyAlignment="1">
      <alignment horizontal="left" vertical="center" wrapText="1"/>
      <protection locked="0"/>
    </xf>
    <xf numFmtId="0" fontId="39" fillId="0" borderId="1" xfId="0" applyFont="1" applyBorder="1" applyAlignment="1">
      <alignment horizontal="left" vertical="center" wrapText="1"/>
      <protection locked="0"/>
    </xf>
    <xf numFmtId="0" fontId="39" fillId="0" borderId="32" xfId="0" applyFont="1" applyBorder="1" applyAlignment="1">
      <alignment vertical="center" wrapText="1"/>
      <protection locked="0"/>
    </xf>
    <xf numFmtId="0" fontId="39" fillId="0" borderId="1" xfId="0" applyFont="1" applyBorder="1" applyAlignment="1">
      <alignment vertical="center" wrapText="1"/>
      <protection locked="0"/>
    </xf>
    <xf numFmtId="0" fontId="39" fillId="0" borderId="1" xfId="0" applyFont="1" applyBorder="1" applyAlignment="1">
      <alignment vertical="center"/>
      <protection locked="0"/>
    </xf>
    <xf numFmtId="0" fontId="39" fillId="0" borderId="1" xfId="0" applyFont="1" applyBorder="1" applyAlignment="1">
      <alignment horizontal="left" vertical="center"/>
      <protection locked="0"/>
    </xf>
    <xf numFmtId="49" fontId="39" fillId="0" borderId="1" xfId="0" applyNumberFormat="1" applyFont="1" applyBorder="1" applyAlignment="1">
      <alignment horizontal="left" vertical="center" wrapText="1"/>
      <protection locked="0"/>
    </xf>
    <xf numFmtId="49" fontId="39" fillId="0" borderId="1" xfId="0" applyNumberFormat="1" applyFont="1" applyBorder="1" applyAlignment="1">
      <alignment vertical="center" wrapText="1"/>
      <protection locked="0"/>
    </xf>
    <xf numFmtId="0" fontId="36" fillId="0" borderId="35" xfId="0" applyFont="1" applyBorder="1" applyAlignment="1">
      <alignment vertical="center" wrapText="1"/>
      <protection locked="0"/>
    </xf>
    <xf numFmtId="0" fontId="40" fillId="0" borderId="34" xfId="0" applyFont="1" applyBorder="1" applyAlignment="1">
      <alignment vertical="center" wrapText="1"/>
      <protection locked="0"/>
    </xf>
    <xf numFmtId="0" fontId="36" fillId="0" borderId="36" xfId="0" applyFont="1" applyBorder="1" applyAlignment="1">
      <alignment vertical="center" wrapText="1"/>
      <protection locked="0"/>
    </xf>
    <xf numFmtId="0" fontId="36" fillId="0" borderId="1" xfId="0" applyFont="1" applyBorder="1" applyAlignment="1">
      <alignment vertical="top"/>
      <protection locked="0"/>
    </xf>
    <xf numFmtId="0" fontId="36" fillId="0" borderId="0" xfId="0" applyFont="1" applyAlignment="1">
      <alignment vertical="top"/>
      <protection locked="0"/>
    </xf>
    <xf numFmtId="0" fontId="36" fillId="0" borderId="29" xfId="0" applyFont="1" applyBorder="1" applyAlignment="1">
      <alignment horizontal="left" vertical="center"/>
      <protection locked="0"/>
    </xf>
    <xf numFmtId="0" fontId="36" fillId="0" borderId="30" xfId="0" applyFont="1" applyBorder="1" applyAlignment="1">
      <alignment horizontal="left" vertical="center"/>
      <protection locked="0"/>
    </xf>
    <xf numFmtId="0" fontId="36" fillId="0" borderId="31" xfId="0" applyFont="1" applyBorder="1" applyAlignment="1">
      <alignment horizontal="left" vertical="center"/>
      <protection locked="0"/>
    </xf>
    <xf numFmtId="0" fontId="36" fillId="0" borderId="32" xfId="0" applyFont="1" applyBorder="1" applyAlignment="1">
      <alignment horizontal="left" vertical="center"/>
      <protection locked="0"/>
    </xf>
    <xf numFmtId="0" fontId="37" fillId="0" borderId="1" xfId="0" applyFont="1" applyBorder="1" applyAlignment="1">
      <alignment horizontal="center" vertical="center"/>
      <protection locked="0"/>
    </xf>
    <xf numFmtId="0" fontId="36" fillId="0" borderId="33" xfId="0" applyFont="1" applyBorder="1" applyAlignment="1">
      <alignment horizontal="left" vertical="center"/>
      <protection locked="0"/>
    </xf>
    <xf numFmtId="0" fontId="38" fillId="0" borderId="1" xfId="0" applyFont="1" applyBorder="1" applyAlignment="1">
      <alignment horizontal="left" vertical="center"/>
      <protection locked="0"/>
    </xf>
    <xf numFmtId="0" fontId="41" fillId="0" borderId="0" xfId="0" applyFont="1" applyAlignment="1">
      <alignment horizontal="left" vertical="center"/>
      <protection locked="0"/>
    </xf>
    <xf numFmtId="0" fontId="38" fillId="0" borderId="34" xfId="0" applyFont="1" applyBorder="1" applyAlignment="1">
      <alignment horizontal="left" vertical="center"/>
      <protection locked="0"/>
    </xf>
    <xf numFmtId="0" fontId="38" fillId="0" borderId="34" xfId="0" applyFont="1" applyBorder="1" applyAlignment="1">
      <alignment horizontal="center" vertical="center"/>
      <protection locked="0"/>
    </xf>
    <xf numFmtId="0" fontId="41" fillId="0" borderId="34" xfId="0" applyFont="1" applyBorder="1" applyAlignment="1">
      <alignment horizontal="left" vertical="center"/>
      <protection locked="0"/>
    </xf>
    <xf numFmtId="0" fontId="42" fillId="0" borderId="1" xfId="0" applyFont="1" applyBorder="1" applyAlignment="1">
      <alignment horizontal="left" vertical="center"/>
      <protection locked="0"/>
    </xf>
    <xf numFmtId="0" fontId="39" fillId="0" borderId="0" xfId="0" applyFont="1" applyAlignment="1">
      <alignment horizontal="left" vertical="center"/>
      <protection locked="0"/>
    </xf>
    <xf numFmtId="0" fontId="39" fillId="0" borderId="1" xfId="0" applyFont="1" applyBorder="1" applyAlignment="1">
      <alignment horizontal="center" vertical="center"/>
      <protection locked="0"/>
    </xf>
    <xf numFmtId="0" fontId="39" fillId="0" borderId="32" xfId="0" applyFont="1" applyBorder="1" applyAlignment="1">
      <alignment horizontal="left" vertical="center"/>
      <protection locked="0"/>
    </xf>
    <xf numFmtId="0" fontId="39" fillId="0" borderId="1" xfId="0" applyFont="1" applyFill="1" applyBorder="1" applyAlignment="1">
      <alignment horizontal="left" vertical="center"/>
      <protection locked="0"/>
    </xf>
    <xf numFmtId="0" fontId="39" fillId="0" borderId="1" xfId="0" applyFont="1" applyFill="1" applyBorder="1" applyAlignment="1">
      <alignment horizontal="center" vertical="center"/>
      <protection locked="0"/>
    </xf>
    <xf numFmtId="0" fontId="36" fillId="0" borderId="35" xfId="0" applyFont="1" applyBorder="1" applyAlignment="1">
      <alignment horizontal="left" vertical="center"/>
      <protection locked="0"/>
    </xf>
    <xf numFmtId="0" fontId="40" fillId="0" borderId="34" xfId="0" applyFont="1" applyBorder="1" applyAlignment="1">
      <alignment horizontal="left" vertical="center"/>
      <protection locked="0"/>
    </xf>
    <xf numFmtId="0" fontId="36" fillId="0" borderId="36" xfId="0" applyFont="1" applyBorder="1" applyAlignment="1">
      <alignment horizontal="left" vertical="center"/>
      <protection locked="0"/>
    </xf>
    <xf numFmtId="0" fontId="36" fillId="0" borderId="1" xfId="0" applyFont="1" applyBorder="1" applyAlignment="1">
      <alignment horizontal="left" vertical="center"/>
      <protection locked="0"/>
    </xf>
    <xf numFmtId="0" fontId="40" fillId="0" borderId="1" xfId="0" applyFont="1" applyBorder="1" applyAlignment="1">
      <alignment horizontal="left" vertical="center"/>
      <protection locked="0"/>
    </xf>
    <xf numFmtId="0" fontId="41" fillId="0" borderId="1" xfId="0" applyFont="1" applyBorder="1" applyAlignment="1">
      <alignment horizontal="left" vertical="center"/>
      <protection locked="0"/>
    </xf>
    <xf numFmtId="0" fontId="39" fillId="0" borderId="34" xfId="0" applyFont="1" applyBorder="1" applyAlignment="1">
      <alignment horizontal="left" vertical="center"/>
      <protection locked="0"/>
    </xf>
    <xf numFmtId="0" fontId="36" fillId="0" borderId="1" xfId="0" applyFont="1" applyBorder="1" applyAlignment="1">
      <alignment horizontal="left" vertical="center" wrapText="1"/>
      <protection locked="0"/>
    </xf>
    <xf numFmtId="0" fontId="39" fillId="0" borderId="1" xfId="0" applyFont="1" applyBorder="1" applyAlignment="1">
      <alignment horizontal="center" vertical="center" wrapText="1"/>
      <protection locked="0"/>
    </xf>
    <xf numFmtId="0" fontId="36" fillId="0" borderId="29" xfId="0" applyFont="1" applyBorder="1" applyAlignment="1">
      <alignment horizontal="left" vertical="center" wrapText="1"/>
      <protection locked="0"/>
    </xf>
    <xf numFmtId="0" fontId="36" fillId="0" borderId="30" xfId="0" applyFont="1" applyBorder="1" applyAlignment="1">
      <alignment horizontal="left" vertical="center" wrapText="1"/>
      <protection locked="0"/>
    </xf>
    <xf numFmtId="0" fontId="36" fillId="0" borderId="31" xfId="0" applyFont="1" applyBorder="1" applyAlignment="1">
      <alignment horizontal="left" vertical="center" wrapText="1"/>
      <protection locked="0"/>
    </xf>
    <xf numFmtId="0" fontId="36" fillId="0" borderId="32" xfId="0" applyFont="1" applyBorder="1" applyAlignment="1">
      <alignment horizontal="left" vertical="center" wrapText="1"/>
      <protection locked="0"/>
    </xf>
    <xf numFmtId="0" fontId="36" fillId="0" borderId="33" xfId="0" applyFont="1" applyBorder="1" applyAlignment="1">
      <alignment horizontal="left" vertical="center" wrapText="1"/>
      <protection locked="0"/>
    </xf>
    <xf numFmtId="0" fontId="41" fillId="0" borderId="32" xfId="0" applyFont="1" applyBorder="1" applyAlignment="1">
      <alignment horizontal="left" vertical="center" wrapText="1"/>
      <protection locked="0"/>
    </xf>
    <xf numFmtId="0" fontId="41" fillId="0" borderId="33" xfId="0" applyFont="1" applyBorder="1" applyAlignment="1">
      <alignment horizontal="left" vertical="center" wrapText="1"/>
      <protection locked="0"/>
    </xf>
    <xf numFmtId="0" fontId="39" fillId="0" borderId="32" xfId="0" applyFont="1" applyBorder="1" applyAlignment="1">
      <alignment horizontal="left" vertical="center" wrapText="1"/>
      <protection locked="0"/>
    </xf>
    <xf numFmtId="0" fontId="39" fillId="0" borderId="33" xfId="0" applyFont="1" applyBorder="1" applyAlignment="1">
      <alignment horizontal="left" vertical="center" wrapText="1"/>
      <protection locked="0"/>
    </xf>
    <xf numFmtId="0" fontId="39" fillId="0" borderId="33" xfId="0" applyFont="1" applyBorder="1" applyAlignment="1">
      <alignment horizontal="left" vertical="center"/>
      <protection locked="0"/>
    </xf>
    <xf numFmtId="0" fontId="39" fillId="0" borderId="35" xfId="0" applyFont="1" applyBorder="1" applyAlignment="1">
      <alignment horizontal="left" vertical="center" wrapText="1"/>
      <protection locked="0"/>
    </xf>
    <xf numFmtId="0" fontId="39" fillId="0" borderId="34" xfId="0" applyFont="1" applyBorder="1" applyAlignment="1">
      <alignment horizontal="left" vertical="center" wrapText="1"/>
      <protection locked="0"/>
    </xf>
    <xf numFmtId="0" fontId="39" fillId="0" borderId="36" xfId="0" applyFont="1" applyBorder="1" applyAlignment="1">
      <alignment horizontal="left" vertical="center" wrapText="1"/>
      <protection locked="0"/>
    </xf>
    <xf numFmtId="0" fontId="39" fillId="0" borderId="1" xfId="0" applyFont="1" applyBorder="1" applyAlignment="1">
      <alignment horizontal="left" vertical="top"/>
      <protection locked="0"/>
    </xf>
    <xf numFmtId="0" fontId="39" fillId="0" borderId="1" xfId="0" applyFont="1" applyBorder="1" applyAlignment="1">
      <alignment horizontal="center" vertical="top"/>
      <protection locked="0"/>
    </xf>
    <xf numFmtId="0" fontId="39" fillId="0" borderId="35" xfId="0" applyFont="1" applyBorder="1" applyAlignment="1">
      <alignment horizontal="left" vertical="center"/>
      <protection locked="0"/>
    </xf>
    <xf numFmtId="0" fontId="39" fillId="0" borderId="36" xfId="0" applyFont="1" applyBorder="1" applyAlignment="1">
      <alignment horizontal="left" vertical="center"/>
      <protection locked="0"/>
    </xf>
    <xf numFmtId="0" fontId="41" fillId="0" borderId="0" xfId="0" applyFont="1" applyAlignment="1">
      <alignment vertical="center"/>
      <protection locked="0"/>
    </xf>
    <xf numFmtId="0" fontId="38" fillId="0" borderId="1" xfId="0" applyFont="1" applyBorder="1" applyAlignment="1">
      <alignment vertical="center"/>
      <protection locked="0"/>
    </xf>
    <xf numFmtId="0" fontId="41" fillId="0" borderId="34" xfId="0" applyFont="1" applyBorder="1" applyAlignment="1">
      <alignment vertical="center"/>
      <protection locked="0"/>
    </xf>
    <xf numFmtId="0" fontId="38" fillId="0" borderId="34" xfId="0" applyFont="1" applyBorder="1" applyAlignment="1">
      <alignment vertical="center"/>
      <protection locked="0"/>
    </xf>
    <xf numFmtId="0" fontId="0" fillId="0" borderId="1" xfId="0" applyBorder="1" applyAlignment="1">
      <alignment vertical="top"/>
      <protection locked="0"/>
    </xf>
    <xf numFmtId="49" fontId="39" fillId="0" borderId="1" xfId="0" applyNumberFormat="1" applyFont="1" applyBorder="1" applyAlignment="1">
      <alignment horizontal="left" vertical="center"/>
      <protection locked="0"/>
    </xf>
    <xf numFmtId="0" fontId="0" fillId="0" borderId="34" xfId="0" applyBorder="1" applyAlignment="1">
      <alignment vertical="top"/>
      <protection locked="0"/>
    </xf>
    <xf numFmtId="0" fontId="38" fillId="0" borderId="34" xfId="0" applyFont="1" applyBorder="1" applyAlignment="1">
      <alignment horizontal="left"/>
      <protection locked="0"/>
    </xf>
    <xf numFmtId="0" fontId="41" fillId="0" borderId="34" xfId="0" applyFont="1" applyBorder="1" applyAlignment="1">
      <protection locked="0"/>
    </xf>
    <xf numFmtId="0" fontId="36" fillId="0" borderId="32" xfId="0" applyFont="1" applyBorder="1" applyAlignment="1">
      <alignment vertical="top"/>
      <protection locked="0"/>
    </xf>
    <xf numFmtId="0" fontId="36" fillId="0" borderId="33" xfId="0" applyFont="1" applyBorder="1" applyAlignment="1">
      <alignment vertical="top"/>
      <protection locked="0"/>
    </xf>
    <xf numFmtId="0" fontId="36" fillId="0" borderId="1" xfId="0" applyFont="1" applyBorder="1" applyAlignment="1">
      <alignment horizontal="center" vertical="center"/>
      <protection locked="0"/>
    </xf>
    <xf numFmtId="0" fontId="36" fillId="0" borderId="1" xfId="0" applyFont="1" applyBorder="1" applyAlignment="1">
      <alignment horizontal="left" vertical="top"/>
      <protection locked="0"/>
    </xf>
    <xf numFmtId="0" fontId="36" fillId="0" borderId="35" xfId="0" applyFont="1" applyBorder="1" applyAlignment="1">
      <alignment vertical="top"/>
      <protection locked="0"/>
    </xf>
    <xf numFmtId="0" fontId="36" fillId="0" borderId="34" xfId="0" applyFont="1" applyBorder="1" applyAlignment="1">
      <alignment vertical="top"/>
      <protection locked="0"/>
    </xf>
    <xf numFmtId="0" fontId="36" fillId="0" borderId="36" xfId="0" applyFont="1" applyBorder="1" applyAlignment="1">
      <alignment vertical="top"/>
      <protection locked="0"/>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theme" Target="theme/theme1.xml" /><Relationship Id="rId7" Type="http://schemas.openxmlformats.org/officeDocument/2006/relationships/calcChain" Target="calcChain.xml" /><Relationship Id="rId8"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pane activePane="bottomLeft" state="frozen" topLeftCell="A2" ySplit="1"/>
    </sheetView>
  </sheetViews>
  <cols>
    <col min="1" max="1" width="8.33" customWidth="1"/>
    <col min="2" max="2" width="1.67" customWidth="1"/>
    <col min="3" max="3" width="4.17" customWidth="1"/>
    <col min="4" max="4" width="2.67" customWidth="1"/>
    <col min="5" max="5" width="2.67" customWidth="1"/>
    <col min="6" max="6" width="2.67" customWidth="1"/>
    <col min="7" max="7" width="2.67" customWidth="1"/>
    <col min="8" max="8" width="2.67" customWidth="1"/>
    <col min="9" max="9" width="2.67" customWidth="1"/>
    <col min="10" max="10" width="2.67" customWidth="1"/>
    <col min="11" max="11" width="2.67" customWidth="1"/>
    <col min="12" max="12" width="2.67" customWidth="1"/>
    <col min="13" max="13" width="2.67" customWidth="1"/>
    <col min="14" max="14" width="2.67" customWidth="1"/>
    <col min="15" max="15" width="2.67" customWidth="1"/>
    <col min="16" max="16" width="2.67" customWidth="1"/>
    <col min="17" max="17" width="2.67" customWidth="1"/>
    <col min="18" max="18" width="2.67" customWidth="1"/>
    <col min="19" max="19" width="2.67" customWidth="1"/>
    <col min="20" max="20" width="2.67" customWidth="1"/>
    <col min="21" max="21" width="2.67" customWidth="1"/>
    <col min="22" max="22" width="2.67" customWidth="1"/>
    <col min="23" max="23" width="2.67" customWidth="1"/>
    <col min="24" max="24" width="2.67" customWidth="1"/>
    <col min="25" max="25" width="2.67" customWidth="1"/>
    <col min="26" max="26" width="2.67" customWidth="1"/>
    <col min="27" max="27" width="2.67" customWidth="1"/>
    <col min="28" max="28" width="2.67" customWidth="1"/>
    <col min="29" max="29" width="2.67" customWidth="1"/>
    <col min="30" max="30" width="2.67" customWidth="1"/>
    <col min="31" max="31" width="2.67" customWidth="1"/>
    <col min="32" max="32" width="2.67" customWidth="1"/>
    <col min="33" max="33" width="2.67" customWidth="1"/>
    <col min="34" max="34" width="3.33" customWidth="1"/>
    <col min="35" max="35" width="31.67" customWidth="1"/>
    <col min="36" max="36" width="2.5" customWidth="1"/>
    <col min="37" max="37" width="2.5" customWidth="1"/>
    <col min="38" max="38" width="8.33" customWidth="1"/>
    <col min="39" max="39" width="3.33" customWidth="1"/>
    <col min="40" max="40" width="13.33" customWidth="1"/>
    <col min="41" max="41" width="7.5" customWidth="1"/>
    <col min="42" max="42" width="4.17" customWidth="1"/>
    <col min="43" max="43" width="15.67" customWidth="1"/>
    <col min="44" max="44" width="13.67" customWidth="1"/>
    <col min="45" max="45" width="25.83" hidden="1" customWidth="1"/>
    <col min="46" max="46" width="25.83" hidden="1" customWidth="1"/>
    <col min="47" max="47" width="25.83" hidden="1" customWidth="1"/>
    <col min="48" max="48" width="21.67" hidden="1" customWidth="1"/>
    <col min="49" max="49" width="21.67" hidden="1" customWidth="1"/>
    <col min="50" max="50" width="21.67" hidden="1" customWidth="1"/>
    <col min="51" max="51" width="21.67" hidden="1" customWidth="1"/>
    <col min="52" max="52" width="21.67" hidden="1" customWidth="1"/>
    <col min="53" max="53" width="19.17" hidden="1" customWidth="1"/>
    <col min="54" max="54" width="25" hidden="1" customWidth="1"/>
    <col min="55" max="55" width="19.17" hidden="1" customWidth="1"/>
    <col min="56" max="56" width="19.17" hidden="1" customWidth="1"/>
    <col min="57" max="57" width="66.5" customWidth="1"/>
    <col min="71" max="71" width="9.33" hidden="1"/>
    <col min="72" max="72" width="9.33" hidden="1"/>
    <col min="73" max="73" width="9.33" hidden="1"/>
    <col min="74" max="74" width="9.33" hidden="1"/>
    <col min="75" max="75" width="9.33" hidden="1"/>
    <col min="76" max="76" width="9.33" hidden="1"/>
    <col min="77" max="77" width="9.33" hidden="1"/>
    <col min="78" max="78" width="9.33" hidden="1"/>
    <col min="79" max="79" width="9.33" hidden="1"/>
    <col min="80" max="80" width="9.33" hidden="1"/>
    <col min="81" max="81" width="9.33" hidden="1"/>
    <col min="82" max="82" width="9.33" hidden="1"/>
    <col min="83" max="83" width="9.33" hidden="1"/>
    <col min="84" max="84" width="9.33" hidden="1"/>
    <col min="85" max="85" width="9.33" hidden="1"/>
    <col min="86" max="86" width="9.33" hidden="1"/>
    <col min="87" max="87" width="9.33" hidden="1"/>
    <col min="88" max="88" width="9.33" hidden="1"/>
    <col min="89" max="89" width="9.33" hidden="1"/>
    <col min="90" max="90" width="9.33" hidden="1"/>
    <col min="91" max="91" width="9.33" hidden="1"/>
  </cols>
  <sheetData>
    <row r="1" ht="21.36" customHeight="1">
      <c r="A1" s="14" t="s">
        <v>0</v>
      </c>
      <c r="B1" s="15"/>
      <c r="C1" s="15"/>
      <c r="D1" s="16" t="s">
        <v>1</v>
      </c>
      <c r="E1" s="15"/>
      <c r="F1" s="15"/>
      <c r="G1" s="15"/>
      <c r="H1" s="15"/>
      <c r="I1" s="15"/>
      <c r="J1" s="15"/>
      <c r="K1" s="17" t="s">
        <v>2</v>
      </c>
      <c r="L1" s="17"/>
      <c r="M1" s="17"/>
      <c r="N1" s="17"/>
      <c r="O1" s="17"/>
      <c r="P1" s="17"/>
      <c r="Q1" s="17"/>
      <c r="R1" s="17"/>
      <c r="S1" s="17"/>
      <c r="T1" s="15"/>
      <c r="U1" s="15"/>
      <c r="V1" s="15"/>
      <c r="W1" s="17" t="s">
        <v>3</v>
      </c>
      <c r="X1" s="17"/>
      <c r="Y1" s="17"/>
      <c r="Z1" s="17"/>
      <c r="AA1" s="17"/>
      <c r="AB1" s="17"/>
      <c r="AC1" s="17"/>
      <c r="AD1" s="17"/>
      <c r="AE1" s="17"/>
      <c r="AF1" s="17"/>
      <c r="AG1" s="17"/>
      <c r="AH1" s="17"/>
      <c r="AI1" s="18"/>
      <c r="AJ1" s="19"/>
      <c r="AK1" s="19"/>
      <c r="AL1" s="19"/>
      <c r="AM1" s="19"/>
      <c r="AN1" s="19"/>
      <c r="AO1" s="19"/>
      <c r="AP1" s="19"/>
      <c r="AQ1" s="19"/>
      <c r="AR1" s="19"/>
      <c r="AS1" s="19"/>
      <c r="AT1" s="19"/>
      <c r="AU1" s="19"/>
      <c r="AV1" s="19"/>
      <c r="AW1" s="19"/>
      <c r="AX1" s="19"/>
      <c r="AY1" s="19"/>
      <c r="AZ1" s="19"/>
      <c r="BA1" s="20" t="s">
        <v>4</v>
      </c>
      <c r="BB1" s="20" t="s">
        <v>5</v>
      </c>
      <c r="BC1" s="19"/>
      <c r="BD1" s="19"/>
      <c r="BE1" s="19"/>
      <c r="BF1" s="19"/>
      <c r="BG1" s="19"/>
      <c r="BH1" s="19"/>
      <c r="BI1" s="19"/>
      <c r="BJ1" s="19"/>
      <c r="BK1" s="19"/>
      <c r="BL1" s="19"/>
      <c r="BM1" s="19"/>
      <c r="BN1" s="19"/>
      <c r="BO1" s="19"/>
      <c r="BP1" s="19"/>
      <c r="BQ1" s="19"/>
      <c r="BR1" s="19"/>
      <c r="BT1" s="21" t="s">
        <v>6</v>
      </c>
      <c r="BU1" s="21" t="s">
        <v>6</v>
      </c>
      <c r="BV1" s="21" t="s">
        <v>7</v>
      </c>
    </row>
    <row r="2" ht="36.96" customHeight="1">
      <c r="AR2"/>
      <c r="BS2" s="22" t="s">
        <v>8</v>
      </c>
      <c r="BT2" s="22" t="s">
        <v>9</v>
      </c>
    </row>
    <row r="3" ht="6.96" customHeight="1">
      <c r="B3" s="23"/>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5"/>
      <c r="BS3" s="22" t="s">
        <v>8</v>
      </c>
      <c r="BT3" s="22" t="s">
        <v>10</v>
      </c>
    </row>
    <row r="4" ht="36.96" customHeight="1">
      <c r="B4" s="26"/>
      <c r="C4" s="27"/>
      <c r="D4" s="28" t="s">
        <v>11</v>
      </c>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9"/>
      <c r="AS4" s="30" t="s">
        <v>12</v>
      </c>
      <c r="BE4" s="31" t="s">
        <v>13</v>
      </c>
      <c r="BS4" s="22" t="s">
        <v>14</v>
      </c>
    </row>
    <row r="5" ht="14.4" customHeight="1">
      <c r="B5" s="26"/>
      <c r="C5" s="27"/>
      <c r="D5" s="32" t="s">
        <v>15</v>
      </c>
      <c r="E5" s="27"/>
      <c r="F5" s="27"/>
      <c r="G5" s="27"/>
      <c r="H5" s="27"/>
      <c r="I5" s="27"/>
      <c r="J5" s="27"/>
      <c r="K5" s="33" t="s">
        <v>16</v>
      </c>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9"/>
      <c r="BE5" s="34" t="s">
        <v>17</v>
      </c>
      <c r="BS5" s="22" t="s">
        <v>8</v>
      </c>
    </row>
    <row r="6" ht="36.96" customHeight="1">
      <c r="B6" s="26"/>
      <c r="C6" s="27"/>
      <c r="D6" s="35" t="s">
        <v>18</v>
      </c>
      <c r="E6" s="27"/>
      <c r="F6" s="27"/>
      <c r="G6" s="27"/>
      <c r="H6" s="27"/>
      <c r="I6" s="27"/>
      <c r="J6" s="27"/>
      <c r="K6" s="36" t="s">
        <v>19</v>
      </c>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9"/>
      <c r="BE6" s="37"/>
      <c r="BS6" s="22" t="s">
        <v>8</v>
      </c>
    </row>
    <row r="7" ht="14.4" customHeight="1">
      <c r="B7" s="26"/>
      <c r="C7" s="27"/>
      <c r="D7" s="38" t="s">
        <v>20</v>
      </c>
      <c r="E7" s="27"/>
      <c r="F7" s="27"/>
      <c r="G7" s="27"/>
      <c r="H7" s="27"/>
      <c r="I7" s="27"/>
      <c r="J7" s="27"/>
      <c r="K7" s="33" t="s">
        <v>21</v>
      </c>
      <c r="L7" s="27"/>
      <c r="M7" s="27"/>
      <c r="N7" s="27"/>
      <c r="O7" s="27"/>
      <c r="P7" s="27"/>
      <c r="Q7" s="27"/>
      <c r="R7" s="27"/>
      <c r="S7" s="27"/>
      <c r="T7" s="27"/>
      <c r="U7" s="27"/>
      <c r="V7" s="27"/>
      <c r="W7" s="27"/>
      <c r="X7" s="27"/>
      <c r="Y7" s="27"/>
      <c r="Z7" s="27"/>
      <c r="AA7" s="27"/>
      <c r="AB7" s="27"/>
      <c r="AC7" s="27"/>
      <c r="AD7" s="27"/>
      <c r="AE7" s="27"/>
      <c r="AF7" s="27"/>
      <c r="AG7" s="27"/>
      <c r="AH7" s="27"/>
      <c r="AI7" s="27"/>
      <c r="AJ7" s="27"/>
      <c r="AK7" s="38" t="s">
        <v>22</v>
      </c>
      <c r="AL7" s="27"/>
      <c r="AM7" s="27"/>
      <c r="AN7" s="33" t="s">
        <v>23</v>
      </c>
      <c r="AO7" s="27"/>
      <c r="AP7" s="27"/>
      <c r="AQ7" s="29"/>
      <c r="BE7" s="37"/>
      <c r="BS7" s="22" t="s">
        <v>8</v>
      </c>
    </row>
    <row r="8" ht="14.4" customHeight="1">
      <c r="B8" s="26"/>
      <c r="C8" s="27"/>
      <c r="D8" s="38" t="s">
        <v>24</v>
      </c>
      <c r="E8" s="27"/>
      <c r="F8" s="27"/>
      <c r="G8" s="27"/>
      <c r="H8" s="27"/>
      <c r="I8" s="27"/>
      <c r="J8" s="27"/>
      <c r="K8" s="33" t="s">
        <v>25</v>
      </c>
      <c r="L8" s="27"/>
      <c r="M8" s="27"/>
      <c r="N8" s="27"/>
      <c r="O8" s="27"/>
      <c r="P8" s="27"/>
      <c r="Q8" s="27"/>
      <c r="R8" s="27"/>
      <c r="S8" s="27"/>
      <c r="T8" s="27"/>
      <c r="U8" s="27"/>
      <c r="V8" s="27"/>
      <c r="W8" s="27"/>
      <c r="X8" s="27"/>
      <c r="Y8" s="27"/>
      <c r="Z8" s="27"/>
      <c r="AA8" s="27"/>
      <c r="AB8" s="27"/>
      <c r="AC8" s="27"/>
      <c r="AD8" s="27"/>
      <c r="AE8" s="27"/>
      <c r="AF8" s="27"/>
      <c r="AG8" s="27"/>
      <c r="AH8" s="27"/>
      <c r="AI8" s="27"/>
      <c r="AJ8" s="27"/>
      <c r="AK8" s="38" t="s">
        <v>26</v>
      </c>
      <c r="AL8" s="27"/>
      <c r="AM8" s="27"/>
      <c r="AN8" s="39" t="s">
        <v>27</v>
      </c>
      <c r="AO8" s="27"/>
      <c r="AP8" s="27"/>
      <c r="AQ8" s="29"/>
      <c r="BE8" s="37"/>
      <c r="BS8" s="22" t="s">
        <v>8</v>
      </c>
    </row>
    <row r="9" ht="14.4" customHeight="1">
      <c r="B9" s="26"/>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9"/>
      <c r="BE9" s="37"/>
      <c r="BS9" s="22" t="s">
        <v>8</v>
      </c>
    </row>
    <row r="10" ht="14.4" customHeight="1">
      <c r="B10" s="26"/>
      <c r="C10" s="27"/>
      <c r="D10" s="38" t="s">
        <v>28</v>
      </c>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38" t="s">
        <v>29</v>
      </c>
      <c r="AL10" s="27"/>
      <c r="AM10" s="27"/>
      <c r="AN10" s="33" t="s">
        <v>30</v>
      </c>
      <c r="AO10" s="27"/>
      <c r="AP10" s="27"/>
      <c r="AQ10" s="29"/>
      <c r="BE10" s="37"/>
      <c r="BS10" s="22" t="s">
        <v>8</v>
      </c>
    </row>
    <row r="11" ht="18.48" customHeight="1">
      <c r="B11" s="26"/>
      <c r="C11" s="27"/>
      <c r="D11" s="27"/>
      <c r="E11" s="33" t="s">
        <v>31</v>
      </c>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38" t="s">
        <v>32</v>
      </c>
      <c r="AL11" s="27"/>
      <c r="AM11" s="27"/>
      <c r="AN11" s="33" t="s">
        <v>23</v>
      </c>
      <c r="AO11" s="27"/>
      <c r="AP11" s="27"/>
      <c r="AQ11" s="29"/>
      <c r="BE11" s="37"/>
      <c r="BS11" s="22" t="s">
        <v>8</v>
      </c>
    </row>
    <row r="12" ht="6.96" customHeight="1">
      <c r="B12" s="26"/>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9"/>
      <c r="BE12" s="37"/>
      <c r="BS12" s="22" t="s">
        <v>8</v>
      </c>
    </row>
    <row r="13" ht="14.4" customHeight="1">
      <c r="B13" s="26"/>
      <c r="C13" s="27"/>
      <c r="D13" s="38" t="s">
        <v>33</v>
      </c>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38" t="s">
        <v>29</v>
      </c>
      <c r="AL13" s="27"/>
      <c r="AM13" s="27"/>
      <c r="AN13" s="40" t="s">
        <v>34</v>
      </c>
      <c r="AO13" s="27"/>
      <c r="AP13" s="27"/>
      <c r="AQ13" s="29"/>
      <c r="BE13" s="37"/>
      <c r="BS13" s="22" t="s">
        <v>8</v>
      </c>
    </row>
    <row r="14">
      <c r="B14" s="26"/>
      <c r="C14" s="27"/>
      <c r="D14" s="27"/>
      <c r="E14" s="40" t="s">
        <v>34</v>
      </c>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38" t="s">
        <v>32</v>
      </c>
      <c r="AL14" s="27"/>
      <c r="AM14" s="27"/>
      <c r="AN14" s="40" t="s">
        <v>34</v>
      </c>
      <c r="AO14" s="27"/>
      <c r="AP14" s="27"/>
      <c r="AQ14" s="29"/>
      <c r="BE14" s="37"/>
      <c r="BS14" s="22" t="s">
        <v>8</v>
      </c>
    </row>
    <row r="15" ht="6.96" customHeight="1">
      <c r="B15" s="26"/>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9"/>
      <c r="BE15" s="37"/>
      <c r="BS15" s="22" t="s">
        <v>6</v>
      </c>
    </row>
    <row r="16" ht="14.4" customHeight="1">
      <c r="B16" s="26"/>
      <c r="C16" s="27"/>
      <c r="D16" s="38" t="s">
        <v>35</v>
      </c>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38" t="s">
        <v>29</v>
      </c>
      <c r="AL16" s="27"/>
      <c r="AM16" s="27"/>
      <c r="AN16" s="33" t="s">
        <v>36</v>
      </c>
      <c r="AO16" s="27"/>
      <c r="AP16" s="27"/>
      <c r="AQ16" s="29"/>
      <c r="BE16" s="37"/>
      <c r="BS16" s="22" t="s">
        <v>6</v>
      </c>
    </row>
    <row r="17" ht="18.48" customHeight="1">
      <c r="B17" s="26"/>
      <c r="C17" s="27"/>
      <c r="D17" s="27"/>
      <c r="E17" s="33" t="s">
        <v>37</v>
      </c>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38" t="s">
        <v>32</v>
      </c>
      <c r="AL17" s="27"/>
      <c r="AM17" s="27"/>
      <c r="AN17" s="33" t="s">
        <v>38</v>
      </c>
      <c r="AO17" s="27"/>
      <c r="AP17" s="27"/>
      <c r="AQ17" s="29"/>
      <c r="BE17" s="37"/>
      <c r="BS17" s="22" t="s">
        <v>39</v>
      </c>
    </row>
    <row r="18" ht="6.96" customHeight="1">
      <c r="B18" s="26"/>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9"/>
      <c r="BE18" s="37"/>
      <c r="BS18" s="22" t="s">
        <v>8</v>
      </c>
    </row>
    <row r="19" ht="14.4" customHeight="1">
      <c r="B19" s="26"/>
      <c r="C19" s="27"/>
      <c r="D19" s="38" t="s">
        <v>40</v>
      </c>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9"/>
      <c r="BE19" s="37"/>
      <c r="BS19" s="22" t="s">
        <v>8</v>
      </c>
    </row>
    <row r="20" ht="57" customHeight="1">
      <c r="B20" s="26"/>
      <c r="C20" s="27"/>
      <c r="D20" s="27"/>
      <c r="E20" s="42" t="s">
        <v>41</v>
      </c>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27"/>
      <c r="AP20" s="27"/>
      <c r="AQ20" s="29"/>
      <c r="BE20" s="37"/>
      <c r="BS20" s="22" t="s">
        <v>6</v>
      </c>
    </row>
    <row r="21" ht="6.96" customHeight="1">
      <c r="B21" s="26"/>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9"/>
      <c r="BE21" s="37"/>
    </row>
    <row r="22" ht="6.96" customHeight="1">
      <c r="B22" s="26"/>
      <c r="C22" s="27"/>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27"/>
      <c r="AQ22" s="29"/>
      <c r="BE22" s="37"/>
    </row>
    <row r="23" s="1" customFormat="1" ht="25.92" customHeight="1">
      <c r="B23" s="44"/>
      <c r="C23" s="45"/>
      <c r="D23" s="46" t="s">
        <v>42</v>
      </c>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8">
        <f>ROUND(AG51,2)</f>
        <v>0</v>
      </c>
      <c r="AL23" s="47"/>
      <c r="AM23" s="47"/>
      <c r="AN23" s="47"/>
      <c r="AO23" s="47"/>
      <c r="AP23" s="45"/>
      <c r="AQ23" s="49"/>
      <c r="BE23" s="37"/>
    </row>
    <row r="24" s="1" customFormat="1" ht="6.96" customHeight="1">
      <c r="B24" s="44"/>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9"/>
      <c r="BE24" s="37"/>
    </row>
    <row r="25" s="1" customFormat="1">
      <c r="B25" s="44"/>
      <c r="C25" s="45"/>
      <c r="D25" s="45"/>
      <c r="E25" s="45"/>
      <c r="F25" s="45"/>
      <c r="G25" s="45"/>
      <c r="H25" s="45"/>
      <c r="I25" s="45"/>
      <c r="J25" s="45"/>
      <c r="K25" s="45"/>
      <c r="L25" s="50" t="s">
        <v>43</v>
      </c>
      <c r="M25" s="50"/>
      <c r="N25" s="50"/>
      <c r="O25" s="50"/>
      <c r="P25" s="45"/>
      <c r="Q25" s="45"/>
      <c r="R25" s="45"/>
      <c r="S25" s="45"/>
      <c r="T25" s="45"/>
      <c r="U25" s="45"/>
      <c r="V25" s="45"/>
      <c r="W25" s="50" t="s">
        <v>44</v>
      </c>
      <c r="X25" s="50"/>
      <c r="Y25" s="50"/>
      <c r="Z25" s="50"/>
      <c r="AA25" s="50"/>
      <c r="AB25" s="50"/>
      <c r="AC25" s="50"/>
      <c r="AD25" s="50"/>
      <c r="AE25" s="50"/>
      <c r="AF25" s="45"/>
      <c r="AG25" s="45"/>
      <c r="AH25" s="45"/>
      <c r="AI25" s="45"/>
      <c r="AJ25" s="45"/>
      <c r="AK25" s="50" t="s">
        <v>45</v>
      </c>
      <c r="AL25" s="50"/>
      <c r="AM25" s="50"/>
      <c r="AN25" s="50"/>
      <c r="AO25" s="50"/>
      <c r="AP25" s="45"/>
      <c r="AQ25" s="49"/>
      <c r="BE25" s="37"/>
    </row>
    <row r="26" s="2" customFormat="1" ht="14.4" customHeight="1">
      <c r="B26" s="51"/>
      <c r="C26" s="52"/>
      <c r="D26" s="53" t="s">
        <v>46</v>
      </c>
      <c r="E26" s="52"/>
      <c r="F26" s="53" t="s">
        <v>47</v>
      </c>
      <c r="G26" s="52"/>
      <c r="H26" s="52"/>
      <c r="I26" s="52"/>
      <c r="J26" s="52"/>
      <c r="K26" s="52"/>
      <c r="L26" s="54">
        <v>0.20999999999999999</v>
      </c>
      <c r="M26" s="52"/>
      <c r="N26" s="52"/>
      <c r="O26" s="52"/>
      <c r="P26" s="52"/>
      <c r="Q26" s="52"/>
      <c r="R26" s="52"/>
      <c r="S26" s="52"/>
      <c r="T26" s="52"/>
      <c r="U26" s="52"/>
      <c r="V26" s="52"/>
      <c r="W26" s="55">
        <f>ROUND(AZ51,2)</f>
        <v>0</v>
      </c>
      <c r="X26" s="52"/>
      <c r="Y26" s="52"/>
      <c r="Z26" s="52"/>
      <c r="AA26" s="52"/>
      <c r="AB26" s="52"/>
      <c r="AC26" s="52"/>
      <c r="AD26" s="52"/>
      <c r="AE26" s="52"/>
      <c r="AF26" s="52"/>
      <c r="AG26" s="52"/>
      <c r="AH26" s="52"/>
      <c r="AI26" s="52"/>
      <c r="AJ26" s="52"/>
      <c r="AK26" s="55">
        <f>ROUND(AV51,2)</f>
        <v>0</v>
      </c>
      <c r="AL26" s="52"/>
      <c r="AM26" s="52"/>
      <c r="AN26" s="52"/>
      <c r="AO26" s="52"/>
      <c r="AP26" s="52"/>
      <c r="AQ26" s="56"/>
      <c r="BE26" s="37"/>
    </row>
    <row r="27" s="2" customFormat="1" ht="14.4" customHeight="1">
      <c r="B27" s="51"/>
      <c r="C27" s="52"/>
      <c r="D27" s="52"/>
      <c r="E27" s="52"/>
      <c r="F27" s="53" t="s">
        <v>48</v>
      </c>
      <c r="G27" s="52"/>
      <c r="H27" s="52"/>
      <c r="I27" s="52"/>
      <c r="J27" s="52"/>
      <c r="K27" s="52"/>
      <c r="L27" s="54">
        <v>0.14999999999999999</v>
      </c>
      <c r="M27" s="52"/>
      <c r="N27" s="52"/>
      <c r="O27" s="52"/>
      <c r="P27" s="52"/>
      <c r="Q27" s="52"/>
      <c r="R27" s="52"/>
      <c r="S27" s="52"/>
      <c r="T27" s="52"/>
      <c r="U27" s="52"/>
      <c r="V27" s="52"/>
      <c r="W27" s="55">
        <f>ROUND(BA51,2)</f>
        <v>0</v>
      </c>
      <c r="X27" s="52"/>
      <c r="Y27" s="52"/>
      <c r="Z27" s="52"/>
      <c r="AA27" s="52"/>
      <c r="AB27" s="52"/>
      <c r="AC27" s="52"/>
      <c r="AD27" s="52"/>
      <c r="AE27" s="52"/>
      <c r="AF27" s="52"/>
      <c r="AG27" s="52"/>
      <c r="AH27" s="52"/>
      <c r="AI27" s="52"/>
      <c r="AJ27" s="52"/>
      <c r="AK27" s="55">
        <f>ROUND(AW51,2)</f>
        <v>0</v>
      </c>
      <c r="AL27" s="52"/>
      <c r="AM27" s="52"/>
      <c r="AN27" s="52"/>
      <c r="AO27" s="52"/>
      <c r="AP27" s="52"/>
      <c r="AQ27" s="56"/>
      <c r="BE27" s="37"/>
    </row>
    <row r="28" hidden="1" s="2" customFormat="1" ht="14.4" customHeight="1">
      <c r="B28" s="51"/>
      <c r="C28" s="52"/>
      <c r="D28" s="52"/>
      <c r="E28" s="52"/>
      <c r="F28" s="53" t="s">
        <v>49</v>
      </c>
      <c r="G28" s="52"/>
      <c r="H28" s="52"/>
      <c r="I28" s="52"/>
      <c r="J28" s="52"/>
      <c r="K28" s="52"/>
      <c r="L28" s="54">
        <v>0.20999999999999999</v>
      </c>
      <c r="M28" s="52"/>
      <c r="N28" s="52"/>
      <c r="O28" s="52"/>
      <c r="P28" s="52"/>
      <c r="Q28" s="52"/>
      <c r="R28" s="52"/>
      <c r="S28" s="52"/>
      <c r="T28" s="52"/>
      <c r="U28" s="52"/>
      <c r="V28" s="52"/>
      <c r="W28" s="55">
        <f>ROUND(BB51,2)</f>
        <v>0</v>
      </c>
      <c r="X28" s="52"/>
      <c r="Y28" s="52"/>
      <c r="Z28" s="52"/>
      <c r="AA28" s="52"/>
      <c r="AB28" s="52"/>
      <c r="AC28" s="52"/>
      <c r="AD28" s="52"/>
      <c r="AE28" s="52"/>
      <c r="AF28" s="52"/>
      <c r="AG28" s="52"/>
      <c r="AH28" s="52"/>
      <c r="AI28" s="52"/>
      <c r="AJ28" s="52"/>
      <c r="AK28" s="55">
        <v>0</v>
      </c>
      <c r="AL28" s="52"/>
      <c r="AM28" s="52"/>
      <c r="AN28" s="52"/>
      <c r="AO28" s="52"/>
      <c r="AP28" s="52"/>
      <c r="AQ28" s="56"/>
      <c r="BE28" s="37"/>
    </row>
    <row r="29" hidden="1" s="2" customFormat="1" ht="14.4" customHeight="1">
      <c r="B29" s="51"/>
      <c r="C29" s="52"/>
      <c r="D29" s="52"/>
      <c r="E29" s="52"/>
      <c r="F29" s="53" t="s">
        <v>50</v>
      </c>
      <c r="G29" s="52"/>
      <c r="H29" s="52"/>
      <c r="I29" s="52"/>
      <c r="J29" s="52"/>
      <c r="K29" s="52"/>
      <c r="L29" s="54">
        <v>0.14999999999999999</v>
      </c>
      <c r="M29" s="52"/>
      <c r="N29" s="52"/>
      <c r="O29" s="52"/>
      <c r="P29" s="52"/>
      <c r="Q29" s="52"/>
      <c r="R29" s="52"/>
      <c r="S29" s="52"/>
      <c r="T29" s="52"/>
      <c r="U29" s="52"/>
      <c r="V29" s="52"/>
      <c r="W29" s="55">
        <f>ROUND(BC51,2)</f>
        <v>0</v>
      </c>
      <c r="X29" s="52"/>
      <c r="Y29" s="52"/>
      <c r="Z29" s="52"/>
      <c r="AA29" s="52"/>
      <c r="AB29" s="52"/>
      <c r="AC29" s="52"/>
      <c r="AD29" s="52"/>
      <c r="AE29" s="52"/>
      <c r="AF29" s="52"/>
      <c r="AG29" s="52"/>
      <c r="AH29" s="52"/>
      <c r="AI29" s="52"/>
      <c r="AJ29" s="52"/>
      <c r="AK29" s="55">
        <v>0</v>
      </c>
      <c r="AL29" s="52"/>
      <c r="AM29" s="52"/>
      <c r="AN29" s="52"/>
      <c r="AO29" s="52"/>
      <c r="AP29" s="52"/>
      <c r="AQ29" s="56"/>
      <c r="BE29" s="37"/>
    </row>
    <row r="30" hidden="1" s="2" customFormat="1" ht="14.4" customHeight="1">
      <c r="B30" s="51"/>
      <c r="C30" s="52"/>
      <c r="D30" s="52"/>
      <c r="E30" s="52"/>
      <c r="F30" s="53" t="s">
        <v>51</v>
      </c>
      <c r="G30" s="52"/>
      <c r="H30" s="52"/>
      <c r="I30" s="52"/>
      <c r="J30" s="52"/>
      <c r="K30" s="52"/>
      <c r="L30" s="54">
        <v>0</v>
      </c>
      <c r="M30" s="52"/>
      <c r="N30" s="52"/>
      <c r="O30" s="52"/>
      <c r="P30" s="52"/>
      <c r="Q30" s="52"/>
      <c r="R30" s="52"/>
      <c r="S30" s="52"/>
      <c r="T30" s="52"/>
      <c r="U30" s="52"/>
      <c r="V30" s="52"/>
      <c r="W30" s="55">
        <f>ROUND(BD51,2)</f>
        <v>0</v>
      </c>
      <c r="X30" s="52"/>
      <c r="Y30" s="52"/>
      <c r="Z30" s="52"/>
      <c r="AA30" s="52"/>
      <c r="AB30" s="52"/>
      <c r="AC30" s="52"/>
      <c r="AD30" s="52"/>
      <c r="AE30" s="52"/>
      <c r="AF30" s="52"/>
      <c r="AG30" s="52"/>
      <c r="AH30" s="52"/>
      <c r="AI30" s="52"/>
      <c r="AJ30" s="52"/>
      <c r="AK30" s="55">
        <v>0</v>
      </c>
      <c r="AL30" s="52"/>
      <c r="AM30" s="52"/>
      <c r="AN30" s="52"/>
      <c r="AO30" s="52"/>
      <c r="AP30" s="52"/>
      <c r="AQ30" s="56"/>
      <c r="BE30" s="37"/>
    </row>
    <row r="31" s="1" customFormat="1" ht="6.96" customHeight="1">
      <c r="B31" s="44"/>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9"/>
      <c r="BE31" s="37"/>
    </row>
    <row r="32" s="1" customFormat="1" ht="25.92" customHeight="1">
      <c r="B32" s="44"/>
      <c r="C32" s="57"/>
      <c r="D32" s="58" t="s">
        <v>52</v>
      </c>
      <c r="E32" s="59"/>
      <c r="F32" s="59"/>
      <c r="G32" s="59"/>
      <c r="H32" s="59"/>
      <c r="I32" s="59"/>
      <c r="J32" s="59"/>
      <c r="K32" s="59"/>
      <c r="L32" s="59"/>
      <c r="M32" s="59"/>
      <c r="N32" s="59"/>
      <c r="O32" s="59"/>
      <c r="P32" s="59"/>
      <c r="Q32" s="59"/>
      <c r="R32" s="59"/>
      <c r="S32" s="59"/>
      <c r="T32" s="60" t="s">
        <v>53</v>
      </c>
      <c r="U32" s="59"/>
      <c r="V32" s="59"/>
      <c r="W32" s="59"/>
      <c r="X32" s="61" t="s">
        <v>54</v>
      </c>
      <c r="Y32" s="59"/>
      <c r="Z32" s="59"/>
      <c r="AA32" s="59"/>
      <c r="AB32" s="59"/>
      <c r="AC32" s="59"/>
      <c r="AD32" s="59"/>
      <c r="AE32" s="59"/>
      <c r="AF32" s="59"/>
      <c r="AG32" s="59"/>
      <c r="AH32" s="59"/>
      <c r="AI32" s="59"/>
      <c r="AJ32" s="59"/>
      <c r="AK32" s="62">
        <f>SUM(AK23:AK30)</f>
        <v>0</v>
      </c>
      <c r="AL32" s="59"/>
      <c r="AM32" s="59"/>
      <c r="AN32" s="59"/>
      <c r="AO32" s="63"/>
      <c r="AP32" s="57"/>
      <c r="AQ32" s="64"/>
      <c r="BE32" s="37"/>
    </row>
    <row r="33" s="1" customFormat="1" ht="6.96" customHeight="1">
      <c r="B33" s="44"/>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9"/>
    </row>
    <row r="34" s="1" customFormat="1" ht="6.96" customHeight="1">
      <c r="B34" s="65"/>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7"/>
    </row>
    <row r="38" s="1" customFormat="1" ht="6.96" customHeight="1">
      <c r="B38" s="68"/>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70"/>
    </row>
    <row r="39" s="1" customFormat="1" ht="36.96" customHeight="1">
      <c r="B39" s="44"/>
      <c r="C39" s="71" t="s">
        <v>55</v>
      </c>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0"/>
    </row>
    <row r="40" s="1" customFormat="1" ht="6.96" customHeight="1">
      <c r="B40" s="44"/>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0"/>
    </row>
    <row r="41" s="3" customFormat="1" ht="14.4" customHeight="1">
      <c r="B41" s="73"/>
      <c r="C41" s="74" t="s">
        <v>15</v>
      </c>
      <c r="D41" s="75"/>
      <c r="E41" s="75"/>
      <c r="F41" s="75"/>
      <c r="G41" s="75"/>
      <c r="H41" s="75"/>
      <c r="I41" s="75"/>
      <c r="J41" s="75"/>
      <c r="K41" s="75"/>
      <c r="L41" s="75" t="str">
        <f>K5</f>
        <v>820</v>
      </c>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6"/>
    </row>
    <row r="42" s="4" customFormat="1" ht="36.96" customHeight="1">
      <c r="B42" s="77"/>
      <c r="C42" s="78" t="s">
        <v>18</v>
      </c>
      <c r="D42" s="79"/>
      <c r="E42" s="79"/>
      <c r="F42" s="79"/>
      <c r="G42" s="79"/>
      <c r="H42" s="79"/>
      <c r="I42" s="79"/>
      <c r="J42" s="79"/>
      <c r="K42" s="79"/>
      <c r="L42" s="80" t="str">
        <f>K6</f>
        <v>B1801 Výměna střešní krytiny ZŠ č.p. 1589, ul. PKH v Litvínově - revize</v>
      </c>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81"/>
    </row>
    <row r="43" s="1" customFormat="1" ht="6.96" customHeight="1">
      <c r="B43" s="44"/>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0"/>
    </row>
    <row r="44" s="1" customFormat="1">
      <c r="B44" s="44"/>
      <c r="C44" s="74" t="s">
        <v>24</v>
      </c>
      <c r="D44" s="72"/>
      <c r="E44" s="72"/>
      <c r="F44" s="72"/>
      <c r="G44" s="72"/>
      <c r="H44" s="72"/>
      <c r="I44" s="72"/>
      <c r="J44" s="72"/>
      <c r="K44" s="72"/>
      <c r="L44" s="82" t="str">
        <f>IF(K8="","",K8)</f>
        <v>Litvínov</v>
      </c>
      <c r="M44" s="72"/>
      <c r="N44" s="72"/>
      <c r="O44" s="72"/>
      <c r="P44" s="72"/>
      <c r="Q44" s="72"/>
      <c r="R44" s="72"/>
      <c r="S44" s="72"/>
      <c r="T44" s="72"/>
      <c r="U44" s="72"/>
      <c r="V44" s="72"/>
      <c r="W44" s="72"/>
      <c r="X44" s="72"/>
      <c r="Y44" s="72"/>
      <c r="Z44" s="72"/>
      <c r="AA44" s="72"/>
      <c r="AB44" s="72"/>
      <c r="AC44" s="72"/>
      <c r="AD44" s="72"/>
      <c r="AE44" s="72"/>
      <c r="AF44" s="72"/>
      <c r="AG44" s="72"/>
      <c r="AH44" s="72"/>
      <c r="AI44" s="74" t="s">
        <v>26</v>
      </c>
      <c r="AJ44" s="72"/>
      <c r="AK44" s="72"/>
      <c r="AL44" s="72"/>
      <c r="AM44" s="83" t="str">
        <f>IF(AN8= "","",AN8)</f>
        <v>13. 2. 2019</v>
      </c>
      <c r="AN44" s="83"/>
      <c r="AO44" s="72"/>
      <c r="AP44" s="72"/>
      <c r="AQ44" s="72"/>
      <c r="AR44" s="70"/>
    </row>
    <row r="45" s="1" customFormat="1" ht="6.96" customHeight="1">
      <c r="B45" s="44"/>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0"/>
    </row>
    <row r="46" s="1" customFormat="1">
      <c r="B46" s="44"/>
      <c r="C46" s="74" t="s">
        <v>28</v>
      </c>
      <c r="D46" s="72"/>
      <c r="E46" s="72"/>
      <c r="F46" s="72"/>
      <c r="G46" s="72"/>
      <c r="H46" s="72"/>
      <c r="I46" s="72"/>
      <c r="J46" s="72"/>
      <c r="K46" s="72"/>
      <c r="L46" s="75" t="str">
        <f>IF(E11= "","",E11)</f>
        <v>Město Litvínov, MÚ Litvínov</v>
      </c>
      <c r="M46" s="72"/>
      <c r="N46" s="72"/>
      <c r="O46" s="72"/>
      <c r="P46" s="72"/>
      <c r="Q46" s="72"/>
      <c r="R46" s="72"/>
      <c r="S46" s="72"/>
      <c r="T46" s="72"/>
      <c r="U46" s="72"/>
      <c r="V46" s="72"/>
      <c r="W46" s="72"/>
      <c r="X46" s="72"/>
      <c r="Y46" s="72"/>
      <c r="Z46" s="72"/>
      <c r="AA46" s="72"/>
      <c r="AB46" s="72"/>
      <c r="AC46" s="72"/>
      <c r="AD46" s="72"/>
      <c r="AE46" s="72"/>
      <c r="AF46" s="72"/>
      <c r="AG46" s="72"/>
      <c r="AH46" s="72"/>
      <c r="AI46" s="74" t="s">
        <v>35</v>
      </c>
      <c r="AJ46" s="72"/>
      <c r="AK46" s="72"/>
      <c r="AL46" s="72"/>
      <c r="AM46" s="75" t="str">
        <f>IF(E17="","",E17)</f>
        <v>ENIMA PRO, a.s.</v>
      </c>
      <c r="AN46" s="75"/>
      <c r="AO46" s="75"/>
      <c r="AP46" s="75"/>
      <c r="AQ46" s="72"/>
      <c r="AR46" s="70"/>
      <c r="AS46" s="84" t="s">
        <v>56</v>
      </c>
      <c r="AT46" s="85"/>
      <c r="AU46" s="86"/>
      <c r="AV46" s="86"/>
      <c r="AW46" s="86"/>
      <c r="AX46" s="86"/>
      <c r="AY46" s="86"/>
      <c r="AZ46" s="86"/>
      <c r="BA46" s="86"/>
      <c r="BB46" s="86"/>
      <c r="BC46" s="86"/>
      <c r="BD46" s="87"/>
    </row>
    <row r="47" s="1" customFormat="1">
      <c r="B47" s="44"/>
      <c r="C47" s="74" t="s">
        <v>33</v>
      </c>
      <c r="D47" s="72"/>
      <c r="E47" s="72"/>
      <c r="F47" s="72"/>
      <c r="G47" s="72"/>
      <c r="H47" s="72"/>
      <c r="I47" s="72"/>
      <c r="J47" s="72"/>
      <c r="K47" s="72"/>
      <c r="L47" s="75" t="str">
        <f>IF(E14= "Vyplň údaj","",E14)</f>
        <v/>
      </c>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0"/>
      <c r="AS47" s="88"/>
      <c r="AT47" s="89"/>
      <c r="AU47" s="90"/>
      <c r="AV47" s="90"/>
      <c r="AW47" s="90"/>
      <c r="AX47" s="90"/>
      <c r="AY47" s="90"/>
      <c r="AZ47" s="90"/>
      <c r="BA47" s="90"/>
      <c r="BB47" s="90"/>
      <c r="BC47" s="90"/>
      <c r="BD47" s="91"/>
    </row>
    <row r="48" s="1" customFormat="1" ht="10.8" customHeight="1">
      <c r="B48" s="44"/>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0"/>
      <c r="AS48" s="92"/>
      <c r="AT48" s="53"/>
      <c r="AU48" s="45"/>
      <c r="AV48" s="45"/>
      <c r="AW48" s="45"/>
      <c r="AX48" s="45"/>
      <c r="AY48" s="45"/>
      <c r="AZ48" s="45"/>
      <c r="BA48" s="45"/>
      <c r="BB48" s="45"/>
      <c r="BC48" s="45"/>
      <c r="BD48" s="93"/>
    </row>
    <row r="49" s="1" customFormat="1" ht="29.28" customHeight="1">
      <c r="B49" s="44"/>
      <c r="C49" s="94" t="s">
        <v>57</v>
      </c>
      <c r="D49" s="95"/>
      <c r="E49" s="95"/>
      <c r="F49" s="95"/>
      <c r="G49" s="95"/>
      <c r="H49" s="96"/>
      <c r="I49" s="97" t="s">
        <v>58</v>
      </c>
      <c r="J49" s="95"/>
      <c r="K49" s="95"/>
      <c r="L49" s="95"/>
      <c r="M49" s="95"/>
      <c r="N49" s="95"/>
      <c r="O49" s="95"/>
      <c r="P49" s="95"/>
      <c r="Q49" s="95"/>
      <c r="R49" s="95"/>
      <c r="S49" s="95"/>
      <c r="T49" s="95"/>
      <c r="U49" s="95"/>
      <c r="V49" s="95"/>
      <c r="W49" s="95"/>
      <c r="X49" s="95"/>
      <c r="Y49" s="95"/>
      <c r="Z49" s="95"/>
      <c r="AA49" s="95"/>
      <c r="AB49" s="95"/>
      <c r="AC49" s="95"/>
      <c r="AD49" s="95"/>
      <c r="AE49" s="95"/>
      <c r="AF49" s="95"/>
      <c r="AG49" s="98" t="s">
        <v>59</v>
      </c>
      <c r="AH49" s="95"/>
      <c r="AI49" s="95"/>
      <c r="AJ49" s="95"/>
      <c r="AK49" s="95"/>
      <c r="AL49" s="95"/>
      <c r="AM49" s="95"/>
      <c r="AN49" s="97" t="s">
        <v>60</v>
      </c>
      <c r="AO49" s="95"/>
      <c r="AP49" s="95"/>
      <c r="AQ49" s="99" t="s">
        <v>61</v>
      </c>
      <c r="AR49" s="70"/>
      <c r="AS49" s="100" t="s">
        <v>62</v>
      </c>
      <c r="AT49" s="101" t="s">
        <v>63</v>
      </c>
      <c r="AU49" s="101" t="s">
        <v>64</v>
      </c>
      <c r="AV49" s="101" t="s">
        <v>65</v>
      </c>
      <c r="AW49" s="101" t="s">
        <v>66</v>
      </c>
      <c r="AX49" s="101" t="s">
        <v>67</v>
      </c>
      <c r="AY49" s="101" t="s">
        <v>68</v>
      </c>
      <c r="AZ49" s="101" t="s">
        <v>69</v>
      </c>
      <c r="BA49" s="101" t="s">
        <v>70</v>
      </c>
      <c r="BB49" s="101" t="s">
        <v>71</v>
      </c>
      <c r="BC49" s="101" t="s">
        <v>72</v>
      </c>
      <c r="BD49" s="102" t="s">
        <v>73</v>
      </c>
    </row>
    <row r="50" s="1" customFormat="1" ht="10.8" customHeight="1">
      <c r="B50" s="44"/>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0"/>
      <c r="AS50" s="103"/>
      <c r="AT50" s="104"/>
      <c r="AU50" s="104"/>
      <c r="AV50" s="104"/>
      <c r="AW50" s="104"/>
      <c r="AX50" s="104"/>
      <c r="AY50" s="104"/>
      <c r="AZ50" s="104"/>
      <c r="BA50" s="104"/>
      <c r="BB50" s="104"/>
      <c r="BC50" s="104"/>
      <c r="BD50" s="105"/>
    </row>
    <row r="51" s="4" customFormat="1" ht="32.4" customHeight="1">
      <c r="B51" s="77"/>
      <c r="C51" s="106" t="s">
        <v>74</v>
      </c>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8">
        <f>ROUND(SUM(AG52:AG53),2)</f>
        <v>0</v>
      </c>
      <c r="AH51" s="108"/>
      <c r="AI51" s="108"/>
      <c r="AJ51" s="108"/>
      <c r="AK51" s="108"/>
      <c r="AL51" s="108"/>
      <c r="AM51" s="108"/>
      <c r="AN51" s="109">
        <f>SUM(AG51,AT51)</f>
        <v>0</v>
      </c>
      <c r="AO51" s="109"/>
      <c r="AP51" s="109"/>
      <c r="AQ51" s="110" t="s">
        <v>23</v>
      </c>
      <c r="AR51" s="81"/>
      <c r="AS51" s="111">
        <f>ROUND(SUM(AS52:AS53),2)</f>
        <v>0</v>
      </c>
      <c r="AT51" s="112">
        <f>ROUND(SUM(AV51:AW51),2)</f>
        <v>0</v>
      </c>
      <c r="AU51" s="113">
        <f>ROUND(SUM(AU52:AU53),5)</f>
        <v>0</v>
      </c>
      <c r="AV51" s="112">
        <f>ROUND(AZ51*L26,2)</f>
        <v>0</v>
      </c>
      <c r="AW51" s="112">
        <f>ROUND(BA51*L27,2)</f>
        <v>0</v>
      </c>
      <c r="AX51" s="112">
        <f>ROUND(BB51*L26,2)</f>
        <v>0</v>
      </c>
      <c r="AY51" s="112">
        <f>ROUND(BC51*L27,2)</f>
        <v>0</v>
      </c>
      <c r="AZ51" s="112">
        <f>ROUND(SUM(AZ52:AZ53),2)</f>
        <v>0</v>
      </c>
      <c r="BA51" s="112">
        <f>ROUND(SUM(BA52:BA53),2)</f>
        <v>0</v>
      </c>
      <c r="BB51" s="112">
        <f>ROUND(SUM(BB52:BB53),2)</f>
        <v>0</v>
      </c>
      <c r="BC51" s="112">
        <f>ROUND(SUM(BC52:BC53),2)</f>
        <v>0</v>
      </c>
      <c r="BD51" s="114">
        <f>ROUND(SUM(BD52:BD53),2)</f>
        <v>0</v>
      </c>
      <c r="BS51" s="115" t="s">
        <v>75</v>
      </c>
      <c r="BT51" s="115" t="s">
        <v>76</v>
      </c>
      <c r="BV51" s="115" t="s">
        <v>77</v>
      </c>
      <c r="BW51" s="115" t="s">
        <v>7</v>
      </c>
      <c r="BX51" s="115" t="s">
        <v>78</v>
      </c>
      <c r="CL51" s="115" t="s">
        <v>21</v>
      </c>
    </row>
    <row r="52" s="5" customFormat="1" ht="47.25" customHeight="1">
      <c r="A52" s="116" t="s">
        <v>79</v>
      </c>
      <c r="B52" s="117"/>
      <c r="C52" s="118"/>
      <c r="D52" s="119" t="s">
        <v>16</v>
      </c>
      <c r="E52" s="119"/>
      <c r="F52" s="119"/>
      <c r="G52" s="119"/>
      <c r="H52" s="119"/>
      <c r="I52" s="120"/>
      <c r="J52" s="119" t="s">
        <v>19</v>
      </c>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21">
        <f>'820 - B1801 Výměna střešn...'!J25</f>
        <v>0</v>
      </c>
      <c r="AH52" s="120"/>
      <c r="AI52" s="120"/>
      <c r="AJ52" s="120"/>
      <c r="AK52" s="120"/>
      <c r="AL52" s="120"/>
      <c r="AM52" s="120"/>
      <c r="AN52" s="121">
        <f>SUM(AG52,AT52)</f>
        <v>0</v>
      </c>
      <c r="AO52" s="120"/>
      <c r="AP52" s="120"/>
      <c r="AQ52" s="122" t="s">
        <v>80</v>
      </c>
      <c r="AR52" s="123"/>
      <c r="AS52" s="124">
        <v>0</v>
      </c>
      <c r="AT52" s="125">
        <f>ROUND(SUM(AV52:AW52),2)</f>
        <v>0</v>
      </c>
      <c r="AU52" s="126">
        <f>'820 - B1801 Výměna střešn...'!P91</f>
        <v>0</v>
      </c>
      <c r="AV52" s="125">
        <f>'820 - B1801 Výměna střešn...'!J28</f>
        <v>0</v>
      </c>
      <c r="AW52" s="125">
        <f>'820 - B1801 Výměna střešn...'!J29</f>
        <v>0</v>
      </c>
      <c r="AX52" s="125">
        <f>'820 - B1801 Výměna střešn...'!J30</f>
        <v>0</v>
      </c>
      <c r="AY52" s="125">
        <f>'820 - B1801 Výměna střešn...'!J31</f>
        <v>0</v>
      </c>
      <c r="AZ52" s="125">
        <f>'820 - B1801 Výměna střešn...'!F28</f>
        <v>0</v>
      </c>
      <c r="BA52" s="125">
        <f>'820 - B1801 Výměna střešn...'!F29</f>
        <v>0</v>
      </c>
      <c r="BB52" s="125">
        <f>'820 - B1801 Výměna střešn...'!F30</f>
        <v>0</v>
      </c>
      <c r="BC52" s="125">
        <f>'820 - B1801 Výměna střešn...'!F31</f>
        <v>0</v>
      </c>
      <c r="BD52" s="127">
        <f>'820 - B1801 Výměna střešn...'!F32</f>
        <v>0</v>
      </c>
      <c r="BT52" s="128" t="s">
        <v>81</v>
      </c>
      <c r="BU52" s="128" t="s">
        <v>82</v>
      </c>
      <c r="BV52" s="128" t="s">
        <v>77</v>
      </c>
      <c r="BW52" s="128" t="s">
        <v>7</v>
      </c>
      <c r="BX52" s="128" t="s">
        <v>78</v>
      </c>
      <c r="CL52" s="128" t="s">
        <v>21</v>
      </c>
    </row>
    <row r="53" s="5" customFormat="1" ht="16.5" customHeight="1">
      <c r="A53" s="116" t="s">
        <v>79</v>
      </c>
      <c r="B53" s="117"/>
      <c r="C53" s="118"/>
      <c r="D53" s="119" t="s">
        <v>83</v>
      </c>
      <c r="E53" s="119"/>
      <c r="F53" s="119"/>
      <c r="G53" s="119"/>
      <c r="H53" s="119"/>
      <c r="I53" s="120"/>
      <c r="J53" s="119" t="s">
        <v>84</v>
      </c>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21">
        <f>'820a - VRN'!J27</f>
        <v>0</v>
      </c>
      <c r="AH53" s="120"/>
      <c r="AI53" s="120"/>
      <c r="AJ53" s="120"/>
      <c r="AK53" s="120"/>
      <c r="AL53" s="120"/>
      <c r="AM53" s="120"/>
      <c r="AN53" s="121">
        <f>SUM(AG53,AT53)</f>
        <v>0</v>
      </c>
      <c r="AO53" s="120"/>
      <c r="AP53" s="120"/>
      <c r="AQ53" s="122" t="s">
        <v>85</v>
      </c>
      <c r="AR53" s="123"/>
      <c r="AS53" s="129">
        <v>0</v>
      </c>
      <c r="AT53" s="130">
        <f>ROUND(SUM(AV53:AW53),2)</f>
        <v>0</v>
      </c>
      <c r="AU53" s="131">
        <f>'820a - VRN'!P82</f>
        <v>0</v>
      </c>
      <c r="AV53" s="130">
        <f>'820a - VRN'!J30</f>
        <v>0</v>
      </c>
      <c r="AW53" s="130">
        <f>'820a - VRN'!J31</f>
        <v>0</v>
      </c>
      <c r="AX53" s="130">
        <f>'820a - VRN'!J32</f>
        <v>0</v>
      </c>
      <c r="AY53" s="130">
        <f>'820a - VRN'!J33</f>
        <v>0</v>
      </c>
      <c r="AZ53" s="130">
        <f>'820a - VRN'!F30</f>
        <v>0</v>
      </c>
      <c r="BA53" s="130">
        <f>'820a - VRN'!F31</f>
        <v>0</v>
      </c>
      <c r="BB53" s="130">
        <f>'820a - VRN'!F32</f>
        <v>0</v>
      </c>
      <c r="BC53" s="130">
        <f>'820a - VRN'!F33</f>
        <v>0</v>
      </c>
      <c r="BD53" s="132">
        <f>'820a - VRN'!F34</f>
        <v>0</v>
      </c>
      <c r="BT53" s="128" t="s">
        <v>81</v>
      </c>
      <c r="BV53" s="128" t="s">
        <v>77</v>
      </c>
      <c r="BW53" s="128" t="s">
        <v>86</v>
      </c>
      <c r="BX53" s="128" t="s">
        <v>7</v>
      </c>
      <c r="CL53" s="128" t="s">
        <v>21</v>
      </c>
      <c r="CM53" s="128" t="s">
        <v>87</v>
      </c>
    </row>
    <row r="54" s="1" customFormat="1" ht="30" customHeight="1">
      <c r="B54" s="44"/>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0"/>
    </row>
    <row r="55" s="1" customFormat="1" ht="6.96" customHeight="1">
      <c r="B55" s="65"/>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70"/>
    </row>
  </sheetData>
  <sheetProtection sheet="1" formatColumns="0" formatRows="0" objects="1" scenarios="1" spinCount="100000" saltValue="QuXlCjKmnhtLuGxxXUmjitH/LmdFT3PRZm63HsWEkjMklLh3sje2xaI3wZUx5BkRioX9OIsv+4rVR9l/EZgLIA==" hashValue="UWnochHbEOzRrJ+P2fTpSW4ZMKtFuyggEDfoL8SNYgN1XHdFjieT9Wy8Oy/0YQJxk4nfluVDZi5D+j4gHfvUoQ==" algorithmName="SHA-512" password="CC35"/>
  <mergeCells count="45">
    <mergeCell ref="BE5:BE32"/>
    <mergeCell ref="W30:AE30"/>
    <mergeCell ref="X32:AB32"/>
    <mergeCell ref="AK32:AO32"/>
    <mergeCell ref="AR2:BE2"/>
    <mergeCell ref="K5:AO5"/>
    <mergeCell ref="W28:AE28"/>
    <mergeCell ref="AK28:AO28"/>
    <mergeCell ref="AS46:AT48"/>
    <mergeCell ref="AN53:AP53"/>
    <mergeCell ref="AN52:AP52"/>
    <mergeCell ref="AM46:AP46"/>
    <mergeCell ref="AN49:AP49"/>
    <mergeCell ref="AG52:AM52"/>
    <mergeCell ref="AG53:AM53"/>
    <mergeCell ref="AG51:AM51"/>
    <mergeCell ref="AN51:AP51"/>
    <mergeCell ref="L29:O29"/>
    <mergeCell ref="L28:O28"/>
    <mergeCell ref="E14:AJ14"/>
    <mergeCell ref="E20:AN20"/>
    <mergeCell ref="AK23:AO23"/>
    <mergeCell ref="L25:O25"/>
    <mergeCell ref="W25:AE25"/>
    <mergeCell ref="AK25:AO25"/>
    <mergeCell ref="L26:O26"/>
    <mergeCell ref="W26:AE26"/>
    <mergeCell ref="AK26:AO26"/>
    <mergeCell ref="L27:O27"/>
    <mergeCell ref="W27:AE27"/>
    <mergeCell ref="AK27:AO27"/>
    <mergeCell ref="L30:O30"/>
    <mergeCell ref="AK30:AO30"/>
    <mergeCell ref="K6:AO6"/>
    <mergeCell ref="J52:AF52"/>
    <mergeCell ref="W29:AE29"/>
    <mergeCell ref="AK29:AO29"/>
    <mergeCell ref="C49:G49"/>
    <mergeCell ref="L42:AO42"/>
    <mergeCell ref="AM44:AN44"/>
    <mergeCell ref="I49:AF49"/>
    <mergeCell ref="AG49:AM49"/>
    <mergeCell ref="D52:H52"/>
    <mergeCell ref="D53:H53"/>
    <mergeCell ref="J53:AF53"/>
  </mergeCells>
  <hyperlinks>
    <hyperlink ref="K1:S1" location="C2" display="1) Rekapitulace stavby"/>
    <hyperlink ref="W1:AI1" location="C51" display="2) Rekapitulace objektů stavby a soupisů prací"/>
    <hyperlink ref="A52" location="'820 - B1801 Výměna střešn...'!C2" display="/"/>
    <hyperlink ref="A53" location="'820a - VRN'!C2" displa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3"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19"/>
      <c r="B1" s="134"/>
      <c r="C1" s="134"/>
      <c r="D1" s="135" t="s">
        <v>1</v>
      </c>
      <c r="E1" s="134"/>
      <c r="F1" s="136" t="s">
        <v>88</v>
      </c>
      <c r="G1" s="136" t="s">
        <v>89</v>
      </c>
      <c r="H1" s="136"/>
      <c r="I1" s="137"/>
      <c r="J1" s="136" t="s">
        <v>90</v>
      </c>
      <c r="K1" s="135" t="s">
        <v>91</v>
      </c>
      <c r="L1" s="136" t="s">
        <v>92</v>
      </c>
      <c r="M1" s="136"/>
      <c r="N1" s="136"/>
      <c r="O1" s="136"/>
      <c r="P1" s="136"/>
      <c r="Q1" s="136"/>
      <c r="R1" s="136"/>
      <c r="S1" s="136"/>
      <c r="T1" s="136"/>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ht="36.96" customHeight="1">
      <c r="L2"/>
      <c r="AT2" s="22" t="s">
        <v>7</v>
      </c>
    </row>
    <row r="3" ht="6.96" customHeight="1">
      <c r="B3" s="23"/>
      <c r="C3" s="24"/>
      <c r="D3" s="24"/>
      <c r="E3" s="24"/>
      <c r="F3" s="24"/>
      <c r="G3" s="24"/>
      <c r="H3" s="24"/>
      <c r="I3" s="138"/>
      <c r="J3" s="24"/>
      <c r="K3" s="25"/>
      <c r="AT3" s="22" t="s">
        <v>87</v>
      </c>
    </row>
    <row r="4" ht="36.96" customHeight="1">
      <c r="B4" s="26"/>
      <c r="C4" s="27"/>
      <c r="D4" s="28" t="s">
        <v>93</v>
      </c>
      <c r="E4" s="27"/>
      <c r="F4" s="27"/>
      <c r="G4" s="27"/>
      <c r="H4" s="27"/>
      <c r="I4" s="139"/>
      <c r="J4" s="27"/>
      <c r="K4" s="29"/>
      <c r="M4" s="30" t="s">
        <v>12</v>
      </c>
      <c r="AT4" s="22" t="s">
        <v>6</v>
      </c>
    </row>
    <row r="5" ht="6.96" customHeight="1">
      <c r="B5" s="26"/>
      <c r="C5" s="27"/>
      <c r="D5" s="27"/>
      <c r="E5" s="27"/>
      <c r="F5" s="27"/>
      <c r="G5" s="27"/>
      <c r="H5" s="27"/>
      <c r="I5" s="139"/>
      <c r="J5" s="27"/>
      <c r="K5" s="29"/>
    </row>
    <row r="6" s="1" customFormat="1">
      <c r="B6" s="44"/>
      <c r="C6" s="45"/>
      <c r="D6" s="38" t="s">
        <v>18</v>
      </c>
      <c r="E6" s="45"/>
      <c r="F6" s="45"/>
      <c r="G6" s="45"/>
      <c r="H6" s="45"/>
      <c r="I6" s="140"/>
      <c r="J6" s="45"/>
      <c r="K6" s="49"/>
    </row>
    <row r="7" s="1" customFormat="1" ht="36.96" customHeight="1">
      <c r="B7" s="44"/>
      <c r="C7" s="45"/>
      <c r="D7" s="45"/>
      <c r="E7" s="141" t="s">
        <v>19</v>
      </c>
      <c r="F7" s="45"/>
      <c r="G7" s="45"/>
      <c r="H7" s="45"/>
      <c r="I7" s="140"/>
      <c r="J7" s="45"/>
      <c r="K7" s="49"/>
    </row>
    <row r="8" s="1" customFormat="1">
      <c r="B8" s="44"/>
      <c r="C8" s="45"/>
      <c r="D8" s="45"/>
      <c r="E8" s="45"/>
      <c r="F8" s="45"/>
      <c r="G8" s="45"/>
      <c r="H8" s="45"/>
      <c r="I8" s="140"/>
      <c r="J8" s="45"/>
      <c r="K8" s="49"/>
    </row>
    <row r="9" s="1" customFormat="1" ht="14.4" customHeight="1">
      <c r="B9" s="44"/>
      <c r="C9" s="45"/>
      <c r="D9" s="38" t="s">
        <v>20</v>
      </c>
      <c r="E9" s="45"/>
      <c r="F9" s="33" t="s">
        <v>21</v>
      </c>
      <c r="G9" s="45"/>
      <c r="H9" s="45"/>
      <c r="I9" s="142" t="s">
        <v>22</v>
      </c>
      <c r="J9" s="33" t="s">
        <v>23</v>
      </c>
      <c r="K9" s="49"/>
    </row>
    <row r="10" s="1" customFormat="1" ht="14.4" customHeight="1">
      <c r="B10" s="44"/>
      <c r="C10" s="45"/>
      <c r="D10" s="38" t="s">
        <v>24</v>
      </c>
      <c r="E10" s="45"/>
      <c r="F10" s="33" t="s">
        <v>25</v>
      </c>
      <c r="G10" s="45"/>
      <c r="H10" s="45"/>
      <c r="I10" s="142" t="s">
        <v>26</v>
      </c>
      <c r="J10" s="143" t="str">
        <f>'Rekapitulace stavby'!AN8</f>
        <v>13. 2. 2019</v>
      </c>
      <c r="K10" s="49"/>
    </row>
    <row r="11" s="1" customFormat="1" ht="10.8" customHeight="1">
      <c r="B11" s="44"/>
      <c r="C11" s="45"/>
      <c r="D11" s="45"/>
      <c r="E11" s="45"/>
      <c r="F11" s="45"/>
      <c r="G11" s="45"/>
      <c r="H11" s="45"/>
      <c r="I11" s="140"/>
      <c r="J11" s="45"/>
      <c r="K11" s="49"/>
    </row>
    <row r="12" s="1" customFormat="1" ht="14.4" customHeight="1">
      <c r="B12" s="44"/>
      <c r="C12" s="45"/>
      <c r="D12" s="38" t="s">
        <v>28</v>
      </c>
      <c r="E12" s="45"/>
      <c r="F12" s="45"/>
      <c r="G12" s="45"/>
      <c r="H12" s="45"/>
      <c r="I12" s="142" t="s">
        <v>29</v>
      </c>
      <c r="J12" s="33" t="s">
        <v>30</v>
      </c>
      <c r="K12" s="49"/>
    </row>
    <row r="13" s="1" customFormat="1" ht="18" customHeight="1">
      <c r="B13" s="44"/>
      <c r="C13" s="45"/>
      <c r="D13" s="45"/>
      <c r="E13" s="33" t="s">
        <v>31</v>
      </c>
      <c r="F13" s="45"/>
      <c r="G13" s="45"/>
      <c r="H13" s="45"/>
      <c r="I13" s="142" t="s">
        <v>32</v>
      </c>
      <c r="J13" s="33" t="s">
        <v>23</v>
      </c>
      <c r="K13" s="49"/>
    </row>
    <row r="14" s="1" customFormat="1" ht="6.96" customHeight="1">
      <c r="B14" s="44"/>
      <c r="C14" s="45"/>
      <c r="D14" s="45"/>
      <c r="E14" s="45"/>
      <c r="F14" s="45"/>
      <c r="G14" s="45"/>
      <c r="H14" s="45"/>
      <c r="I14" s="140"/>
      <c r="J14" s="45"/>
      <c r="K14" s="49"/>
    </row>
    <row r="15" s="1" customFormat="1" ht="14.4" customHeight="1">
      <c r="B15" s="44"/>
      <c r="C15" s="45"/>
      <c r="D15" s="38" t="s">
        <v>33</v>
      </c>
      <c r="E15" s="45"/>
      <c r="F15" s="45"/>
      <c r="G15" s="45"/>
      <c r="H15" s="45"/>
      <c r="I15" s="142" t="s">
        <v>29</v>
      </c>
      <c r="J15" s="33" t="str">
        <f>IF('Rekapitulace stavby'!AN13="Vyplň údaj","",IF('Rekapitulace stavby'!AN13="","",'Rekapitulace stavby'!AN13))</f>
        <v/>
      </c>
      <c r="K15" s="49"/>
    </row>
    <row r="16" s="1" customFormat="1" ht="18" customHeight="1">
      <c r="B16" s="44"/>
      <c r="C16" s="45"/>
      <c r="D16" s="45"/>
      <c r="E16" s="33" t="str">
        <f>IF('Rekapitulace stavby'!E14="Vyplň údaj","",IF('Rekapitulace stavby'!E14="","",'Rekapitulace stavby'!E14))</f>
        <v/>
      </c>
      <c r="F16" s="45"/>
      <c r="G16" s="45"/>
      <c r="H16" s="45"/>
      <c r="I16" s="142" t="s">
        <v>32</v>
      </c>
      <c r="J16" s="33" t="str">
        <f>IF('Rekapitulace stavby'!AN14="Vyplň údaj","",IF('Rekapitulace stavby'!AN14="","",'Rekapitulace stavby'!AN14))</f>
        <v/>
      </c>
      <c r="K16" s="49"/>
    </row>
    <row r="17" s="1" customFormat="1" ht="6.96" customHeight="1">
      <c r="B17" s="44"/>
      <c r="C17" s="45"/>
      <c r="D17" s="45"/>
      <c r="E17" s="45"/>
      <c r="F17" s="45"/>
      <c r="G17" s="45"/>
      <c r="H17" s="45"/>
      <c r="I17" s="140"/>
      <c r="J17" s="45"/>
      <c r="K17" s="49"/>
    </row>
    <row r="18" s="1" customFormat="1" ht="14.4" customHeight="1">
      <c r="B18" s="44"/>
      <c r="C18" s="45"/>
      <c r="D18" s="38" t="s">
        <v>35</v>
      </c>
      <c r="E18" s="45"/>
      <c r="F18" s="45"/>
      <c r="G18" s="45"/>
      <c r="H18" s="45"/>
      <c r="I18" s="142" t="s">
        <v>29</v>
      </c>
      <c r="J18" s="33" t="s">
        <v>36</v>
      </c>
      <c r="K18" s="49"/>
    </row>
    <row r="19" s="1" customFormat="1" ht="18" customHeight="1">
      <c r="B19" s="44"/>
      <c r="C19" s="45"/>
      <c r="D19" s="45"/>
      <c r="E19" s="33" t="s">
        <v>37</v>
      </c>
      <c r="F19" s="45"/>
      <c r="G19" s="45"/>
      <c r="H19" s="45"/>
      <c r="I19" s="142" t="s">
        <v>32</v>
      </c>
      <c r="J19" s="33" t="s">
        <v>38</v>
      </c>
      <c r="K19" s="49"/>
    </row>
    <row r="20" s="1" customFormat="1" ht="6.96" customHeight="1">
      <c r="B20" s="44"/>
      <c r="C20" s="45"/>
      <c r="D20" s="45"/>
      <c r="E20" s="45"/>
      <c r="F20" s="45"/>
      <c r="G20" s="45"/>
      <c r="H20" s="45"/>
      <c r="I20" s="140"/>
      <c r="J20" s="45"/>
      <c r="K20" s="49"/>
    </row>
    <row r="21" s="1" customFormat="1" ht="14.4" customHeight="1">
      <c r="B21" s="44"/>
      <c r="C21" s="45"/>
      <c r="D21" s="38" t="s">
        <v>40</v>
      </c>
      <c r="E21" s="45"/>
      <c r="F21" s="45"/>
      <c r="G21" s="45"/>
      <c r="H21" s="45"/>
      <c r="I21" s="140"/>
      <c r="J21" s="45"/>
      <c r="K21" s="49"/>
    </row>
    <row r="22" s="6" customFormat="1" ht="71.25" customHeight="1">
      <c r="B22" s="144"/>
      <c r="C22" s="145"/>
      <c r="D22" s="145"/>
      <c r="E22" s="42" t="s">
        <v>41</v>
      </c>
      <c r="F22" s="42"/>
      <c r="G22" s="42"/>
      <c r="H22" s="42"/>
      <c r="I22" s="146"/>
      <c r="J22" s="145"/>
      <c r="K22" s="147"/>
    </row>
    <row r="23" s="1" customFormat="1" ht="6.96" customHeight="1">
      <c r="B23" s="44"/>
      <c r="C23" s="45"/>
      <c r="D23" s="45"/>
      <c r="E23" s="45"/>
      <c r="F23" s="45"/>
      <c r="G23" s="45"/>
      <c r="H23" s="45"/>
      <c r="I23" s="140"/>
      <c r="J23" s="45"/>
      <c r="K23" s="49"/>
    </row>
    <row r="24" s="1" customFormat="1" ht="6.96" customHeight="1">
      <c r="B24" s="44"/>
      <c r="C24" s="45"/>
      <c r="D24" s="104"/>
      <c r="E24" s="104"/>
      <c r="F24" s="104"/>
      <c r="G24" s="104"/>
      <c r="H24" s="104"/>
      <c r="I24" s="148"/>
      <c r="J24" s="104"/>
      <c r="K24" s="149"/>
    </row>
    <row r="25" s="1" customFormat="1" ht="25.44" customHeight="1">
      <c r="B25" s="44"/>
      <c r="C25" s="45"/>
      <c r="D25" s="150" t="s">
        <v>42</v>
      </c>
      <c r="E25" s="45"/>
      <c r="F25" s="45"/>
      <c r="G25" s="45"/>
      <c r="H25" s="45"/>
      <c r="I25" s="140"/>
      <c r="J25" s="151">
        <f>ROUND(J91,2)</f>
        <v>0</v>
      </c>
      <c r="K25" s="49"/>
    </row>
    <row r="26" s="1" customFormat="1" ht="6.96" customHeight="1">
      <c r="B26" s="44"/>
      <c r="C26" s="45"/>
      <c r="D26" s="104"/>
      <c r="E26" s="104"/>
      <c r="F26" s="104"/>
      <c r="G26" s="104"/>
      <c r="H26" s="104"/>
      <c r="I26" s="148"/>
      <c r="J26" s="104"/>
      <c r="K26" s="149"/>
    </row>
    <row r="27" s="1" customFormat="1" ht="14.4" customHeight="1">
      <c r="B27" s="44"/>
      <c r="C27" s="45"/>
      <c r="D27" s="45"/>
      <c r="E27" s="45"/>
      <c r="F27" s="50" t="s">
        <v>44</v>
      </c>
      <c r="G27" s="45"/>
      <c r="H27" s="45"/>
      <c r="I27" s="152" t="s">
        <v>43</v>
      </c>
      <c r="J27" s="50" t="s">
        <v>45</v>
      </c>
      <c r="K27" s="49"/>
    </row>
    <row r="28" s="1" customFormat="1" ht="14.4" customHeight="1">
      <c r="B28" s="44"/>
      <c r="C28" s="45"/>
      <c r="D28" s="53" t="s">
        <v>46</v>
      </c>
      <c r="E28" s="53" t="s">
        <v>47</v>
      </c>
      <c r="F28" s="153">
        <f>ROUND(SUM(BE91:BE283), 2)</f>
        <v>0</v>
      </c>
      <c r="G28" s="45"/>
      <c r="H28" s="45"/>
      <c r="I28" s="154">
        <v>0.20999999999999999</v>
      </c>
      <c r="J28" s="153">
        <f>ROUND(ROUND((SUM(BE91:BE283)), 2)*I28, 2)</f>
        <v>0</v>
      </c>
      <c r="K28" s="49"/>
    </row>
    <row r="29" s="1" customFormat="1" ht="14.4" customHeight="1">
      <c r="B29" s="44"/>
      <c r="C29" s="45"/>
      <c r="D29" s="45"/>
      <c r="E29" s="53" t="s">
        <v>48</v>
      </c>
      <c r="F29" s="153">
        <f>ROUND(SUM(BF91:BF283), 2)</f>
        <v>0</v>
      </c>
      <c r="G29" s="45"/>
      <c r="H29" s="45"/>
      <c r="I29" s="154">
        <v>0.14999999999999999</v>
      </c>
      <c r="J29" s="153">
        <f>ROUND(ROUND((SUM(BF91:BF283)), 2)*I29, 2)</f>
        <v>0</v>
      </c>
      <c r="K29" s="49"/>
    </row>
    <row r="30" hidden="1" s="1" customFormat="1" ht="14.4" customHeight="1">
      <c r="B30" s="44"/>
      <c r="C30" s="45"/>
      <c r="D30" s="45"/>
      <c r="E30" s="53" t="s">
        <v>49</v>
      </c>
      <c r="F30" s="153">
        <f>ROUND(SUM(BG91:BG283), 2)</f>
        <v>0</v>
      </c>
      <c r="G30" s="45"/>
      <c r="H30" s="45"/>
      <c r="I30" s="154">
        <v>0.20999999999999999</v>
      </c>
      <c r="J30" s="153">
        <v>0</v>
      </c>
      <c r="K30" s="49"/>
    </row>
    <row r="31" hidden="1" s="1" customFormat="1" ht="14.4" customHeight="1">
      <c r="B31" s="44"/>
      <c r="C31" s="45"/>
      <c r="D31" s="45"/>
      <c r="E31" s="53" t="s">
        <v>50</v>
      </c>
      <c r="F31" s="153">
        <f>ROUND(SUM(BH91:BH283), 2)</f>
        <v>0</v>
      </c>
      <c r="G31" s="45"/>
      <c r="H31" s="45"/>
      <c r="I31" s="154">
        <v>0.14999999999999999</v>
      </c>
      <c r="J31" s="153">
        <v>0</v>
      </c>
      <c r="K31" s="49"/>
    </row>
    <row r="32" hidden="1" s="1" customFormat="1" ht="14.4" customHeight="1">
      <c r="B32" s="44"/>
      <c r="C32" s="45"/>
      <c r="D32" s="45"/>
      <c r="E32" s="53" t="s">
        <v>51</v>
      </c>
      <c r="F32" s="153">
        <f>ROUND(SUM(BI91:BI283), 2)</f>
        <v>0</v>
      </c>
      <c r="G32" s="45"/>
      <c r="H32" s="45"/>
      <c r="I32" s="154">
        <v>0</v>
      </c>
      <c r="J32" s="153">
        <v>0</v>
      </c>
      <c r="K32" s="49"/>
    </row>
    <row r="33" s="1" customFormat="1" ht="6.96" customHeight="1">
      <c r="B33" s="44"/>
      <c r="C33" s="45"/>
      <c r="D33" s="45"/>
      <c r="E33" s="45"/>
      <c r="F33" s="45"/>
      <c r="G33" s="45"/>
      <c r="H33" s="45"/>
      <c r="I33" s="140"/>
      <c r="J33" s="45"/>
      <c r="K33" s="49"/>
    </row>
    <row r="34" s="1" customFormat="1" ht="25.44" customHeight="1">
      <c r="B34" s="44"/>
      <c r="C34" s="155"/>
      <c r="D34" s="156" t="s">
        <v>52</v>
      </c>
      <c r="E34" s="96"/>
      <c r="F34" s="96"/>
      <c r="G34" s="157" t="s">
        <v>53</v>
      </c>
      <c r="H34" s="158" t="s">
        <v>54</v>
      </c>
      <c r="I34" s="159"/>
      <c r="J34" s="160">
        <f>SUM(J25:J32)</f>
        <v>0</v>
      </c>
      <c r="K34" s="161"/>
    </row>
    <row r="35" s="1" customFormat="1" ht="14.4" customHeight="1">
      <c r="B35" s="65"/>
      <c r="C35" s="66"/>
      <c r="D35" s="66"/>
      <c r="E35" s="66"/>
      <c r="F35" s="66"/>
      <c r="G35" s="66"/>
      <c r="H35" s="66"/>
      <c r="I35" s="162"/>
      <c r="J35" s="66"/>
      <c r="K35" s="67"/>
    </row>
    <row r="39" s="1" customFormat="1" ht="6.96" customHeight="1">
      <c r="B39" s="163"/>
      <c r="C39" s="164"/>
      <c r="D39" s="164"/>
      <c r="E39" s="164"/>
      <c r="F39" s="164"/>
      <c r="G39" s="164"/>
      <c r="H39" s="164"/>
      <c r="I39" s="165"/>
      <c r="J39" s="164"/>
      <c r="K39" s="166"/>
    </row>
    <row r="40" s="1" customFormat="1" ht="36.96" customHeight="1">
      <c r="B40" s="44"/>
      <c r="C40" s="28" t="s">
        <v>94</v>
      </c>
      <c r="D40" s="45"/>
      <c r="E40" s="45"/>
      <c r="F40" s="45"/>
      <c r="G40" s="45"/>
      <c r="H40" s="45"/>
      <c r="I40" s="140"/>
      <c r="J40" s="45"/>
      <c r="K40" s="49"/>
    </row>
    <row r="41" s="1" customFormat="1" ht="6.96" customHeight="1">
      <c r="B41" s="44"/>
      <c r="C41" s="45"/>
      <c r="D41" s="45"/>
      <c r="E41" s="45"/>
      <c r="F41" s="45"/>
      <c r="G41" s="45"/>
      <c r="H41" s="45"/>
      <c r="I41" s="140"/>
      <c r="J41" s="45"/>
      <c r="K41" s="49"/>
    </row>
    <row r="42" s="1" customFormat="1" ht="14.4" customHeight="1">
      <c r="B42" s="44"/>
      <c r="C42" s="38" t="s">
        <v>18</v>
      </c>
      <c r="D42" s="45"/>
      <c r="E42" s="45"/>
      <c r="F42" s="45"/>
      <c r="G42" s="45"/>
      <c r="H42" s="45"/>
      <c r="I42" s="140"/>
      <c r="J42" s="45"/>
      <c r="K42" s="49"/>
    </row>
    <row r="43" s="1" customFormat="1" ht="17.25" customHeight="1">
      <c r="B43" s="44"/>
      <c r="C43" s="45"/>
      <c r="D43" s="45"/>
      <c r="E43" s="141" t="str">
        <f>E7</f>
        <v>B1801 Výměna střešní krytiny ZŠ č.p. 1589, ul. PKH v Litvínově - revize</v>
      </c>
      <c r="F43" s="45"/>
      <c r="G43" s="45"/>
      <c r="H43" s="45"/>
      <c r="I43" s="140"/>
      <c r="J43" s="45"/>
      <c r="K43" s="49"/>
    </row>
    <row r="44" s="1" customFormat="1" ht="6.96" customHeight="1">
      <c r="B44" s="44"/>
      <c r="C44" s="45"/>
      <c r="D44" s="45"/>
      <c r="E44" s="45"/>
      <c r="F44" s="45"/>
      <c r="G44" s="45"/>
      <c r="H44" s="45"/>
      <c r="I44" s="140"/>
      <c r="J44" s="45"/>
      <c r="K44" s="49"/>
    </row>
    <row r="45" s="1" customFormat="1" ht="18" customHeight="1">
      <c r="B45" s="44"/>
      <c r="C45" s="38" t="s">
        <v>24</v>
      </c>
      <c r="D45" s="45"/>
      <c r="E45" s="45"/>
      <c r="F45" s="33" t="str">
        <f>F10</f>
        <v>Litvínov</v>
      </c>
      <c r="G45" s="45"/>
      <c r="H45" s="45"/>
      <c r="I45" s="142" t="s">
        <v>26</v>
      </c>
      <c r="J45" s="143" t="str">
        <f>IF(J10="","",J10)</f>
        <v>13. 2. 2019</v>
      </c>
      <c r="K45" s="49"/>
    </row>
    <row r="46" s="1" customFormat="1" ht="6.96" customHeight="1">
      <c r="B46" s="44"/>
      <c r="C46" s="45"/>
      <c r="D46" s="45"/>
      <c r="E46" s="45"/>
      <c r="F46" s="45"/>
      <c r="G46" s="45"/>
      <c r="H46" s="45"/>
      <c r="I46" s="140"/>
      <c r="J46" s="45"/>
      <c r="K46" s="49"/>
    </row>
    <row r="47" s="1" customFormat="1">
      <c r="B47" s="44"/>
      <c r="C47" s="38" t="s">
        <v>28</v>
      </c>
      <c r="D47" s="45"/>
      <c r="E47" s="45"/>
      <c r="F47" s="33" t="str">
        <f>E13</f>
        <v>Město Litvínov, MÚ Litvínov</v>
      </c>
      <c r="G47" s="45"/>
      <c r="H47" s="45"/>
      <c r="I47" s="142" t="s">
        <v>35</v>
      </c>
      <c r="J47" s="42" t="str">
        <f>E19</f>
        <v>ENIMA PRO, a.s.</v>
      </c>
      <c r="K47" s="49"/>
    </row>
    <row r="48" s="1" customFormat="1" ht="14.4" customHeight="1">
      <c r="B48" s="44"/>
      <c r="C48" s="38" t="s">
        <v>33</v>
      </c>
      <c r="D48" s="45"/>
      <c r="E48" s="45"/>
      <c r="F48" s="33" t="str">
        <f>IF(E16="","",E16)</f>
        <v/>
      </c>
      <c r="G48" s="45"/>
      <c r="H48" s="45"/>
      <c r="I48" s="140"/>
      <c r="J48" s="167"/>
      <c r="K48" s="49"/>
    </row>
    <row r="49" s="1" customFormat="1" ht="10.32" customHeight="1">
      <c r="B49" s="44"/>
      <c r="C49" s="45"/>
      <c r="D49" s="45"/>
      <c r="E49" s="45"/>
      <c r="F49" s="45"/>
      <c r="G49" s="45"/>
      <c r="H49" s="45"/>
      <c r="I49" s="140"/>
      <c r="J49" s="45"/>
      <c r="K49" s="49"/>
    </row>
    <row r="50" s="1" customFormat="1" ht="29.28" customHeight="1">
      <c r="B50" s="44"/>
      <c r="C50" s="168" t="s">
        <v>95</v>
      </c>
      <c r="D50" s="155"/>
      <c r="E50" s="155"/>
      <c r="F50" s="155"/>
      <c r="G50" s="155"/>
      <c r="H50" s="155"/>
      <c r="I50" s="169"/>
      <c r="J50" s="170" t="s">
        <v>96</v>
      </c>
      <c r="K50" s="171"/>
    </row>
    <row r="51" s="1" customFormat="1" ht="10.32" customHeight="1">
      <c r="B51" s="44"/>
      <c r="C51" s="45"/>
      <c r="D51" s="45"/>
      <c r="E51" s="45"/>
      <c r="F51" s="45"/>
      <c r="G51" s="45"/>
      <c r="H51" s="45"/>
      <c r="I51" s="140"/>
      <c r="J51" s="45"/>
      <c r="K51" s="49"/>
    </row>
    <row r="52" s="1" customFormat="1" ht="29.28" customHeight="1">
      <c r="B52" s="44"/>
      <c r="C52" s="172" t="s">
        <v>97</v>
      </c>
      <c r="D52" s="45"/>
      <c r="E52" s="45"/>
      <c r="F52" s="45"/>
      <c r="G52" s="45"/>
      <c r="H52" s="45"/>
      <c r="I52" s="140"/>
      <c r="J52" s="151">
        <f>J91</f>
        <v>0</v>
      </c>
      <c r="K52" s="49"/>
      <c r="AU52" s="22" t="s">
        <v>98</v>
      </c>
    </row>
    <row r="53" s="7" customFormat="1" ht="24.96" customHeight="1">
      <c r="B53" s="173"/>
      <c r="C53" s="174"/>
      <c r="D53" s="175" t="s">
        <v>99</v>
      </c>
      <c r="E53" s="176"/>
      <c r="F53" s="176"/>
      <c r="G53" s="176"/>
      <c r="H53" s="176"/>
      <c r="I53" s="177"/>
      <c r="J53" s="178">
        <f>J92</f>
        <v>0</v>
      </c>
      <c r="K53" s="179"/>
    </row>
    <row r="54" s="8" customFormat="1" ht="19.92" customHeight="1">
      <c r="B54" s="180"/>
      <c r="C54" s="181"/>
      <c r="D54" s="182" t="s">
        <v>100</v>
      </c>
      <c r="E54" s="183"/>
      <c r="F54" s="183"/>
      <c r="G54" s="183"/>
      <c r="H54" s="183"/>
      <c r="I54" s="184"/>
      <c r="J54" s="185">
        <f>J93</f>
        <v>0</v>
      </c>
      <c r="K54" s="186"/>
    </row>
    <row r="55" s="7" customFormat="1" ht="24.96" customHeight="1">
      <c r="B55" s="173"/>
      <c r="C55" s="174"/>
      <c r="D55" s="175" t="s">
        <v>101</v>
      </c>
      <c r="E55" s="176"/>
      <c r="F55" s="176"/>
      <c r="G55" s="176"/>
      <c r="H55" s="176"/>
      <c r="I55" s="177"/>
      <c r="J55" s="178">
        <f>J95</f>
        <v>0</v>
      </c>
      <c r="K55" s="179"/>
    </row>
    <row r="56" s="8" customFormat="1" ht="19.92" customHeight="1">
      <c r="B56" s="180"/>
      <c r="C56" s="181"/>
      <c r="D56" s="182" t="s">
        <v>102</v>
      </c>
      <c r="E56" s="183"/>
      <c r="F56" s="183"/>
      <c r="G56" s="183"/>
      <c r="H56" s="183"/>
      <c r="I56" s="184"/>
      <c r="J56" s="185">
        <f>J96</f>
        <v>0</v>
      </c>
      <c r="K56" s="186"/>
    </row>
    <row r="57" s="8" customFormat="1" ht="19.92" customHeight="1">
      <c r="B57" s="180"/>
      <c r="C57" s="181"/>
      <c r="D57" s="182" t="s">
        <v>103</v>
      </c>
      <c r="E57" s="183"/>
      <c r="F57" s="183"/>
      <c r="G57" s="183"/>
      <c r="H57" s="183"/>
      <c r="I57" s="184"/>
      <c r="J57" s="185">
        <f>J107</f>
        <v>0</v>
      </c>
      <c r="K57" s="186"/>
    </row>
    <row r="58" s="8" customFormat="1" ht="19.92" customHeight="1">
      <c r="B58" s="180"/>
      <c r="C58" s="181"/>
      <c r="D58" s="182" t="s">
        <v>104</v>
      </c>
      <c r="E58" s="183"/>
      <c r="F58" s="183"/>
      <c r="G58" s="183"/>
      <c r="H58" s="183"/>
      <c r="I58" s="184"/>
      <c r="J58" s="185">
        <f>J116</f>
        <v>0</v>
      </c>
      <c r="K58" s="186"/>
    </row>
    <row r="59" s="8" customFormat="1" ht="19.92" customHeight="1">
      <c r="B59" s="180"/>
      <c r="C59" s="181"/>
      <c r="D59" s="182" t="s">
        <v>105</v>
      </c>
      <c r="E59" s="183"/>
      <c r="F59" s="183"/>
      <c r="G59" s="183"/>
      <c r="H59" s="183"/>
      <c r="I59" s="184"/>
      <c r="J59" s="185">
        <f>J122</f>
        <v>0</v>
      </c>
      <c r="K59" s="186"/>
    </row>
    <row r="60" s="8" customFormat="1" ht="19.92" customHeight="1">
      <c r="B60" s="180"/>
      <c r="C60" s="181"/>
      <c r="D60" s="182" t="s">
        <v>106</v>
      </c>
      <c r="E60" s="183"/>
      <c r="F60" s="183"/>
      <c r="G60" s="183"/>
      <c r="H60" s="183"/>
      <c r="I60" s="184"/>
      <c r="J60" s="185">
        <f>J141</f>
        <v>0</v>
      </c>
      <c r="K60" s="186"/>
    </row>
    <row r="61" s="7" customFormat="1" ht="24.96" customHeight="1">
      <c r="B61" s="173"/>
      <c r="C61" s="174"/>
      <c r="D61" s="175" t="s">
        <v>107</v>
      </c>
      <c r="E61" s="176"/>
      <c r="F61" s="176"/>
      <c r="G61" s="176"/>
      <c r="H61" s="176"/>
      <c r="I61" s="177"/>
      <c r="J61" s="178">
        <f>J144</f>
        <v>0</v>
      </c>
      <c r="K61" s="179"/>
    </row>
    <row r="62" s="8" customFormat="1" ht="19.92" customHeight="1">
      <c r="B62" s="180"/>
      <c r="C62" s="181"/>
      <c r="D62" s="182" t="s">
        <v>108</v>
      </c>
      <c r="E62" s="183"/>
      <c r="F62" s="183"/>
      <c r="G62" s="183"/>
      <c r="H62" s="183"/>
      <c r="I62" s="184"/>
      <c r="J62" s="185">
        <f>J145</f>
        <v>0</v>
      </c>
      <c r="K62" s="186"/>
    </row>
    <row r="63" s="8" customFormat="1" ht="19.92" customHeight="1">
      <c r="B63" s="180"/>
      <c r="C63" s="181"/>
      <c r="D63" s="182" t="s">
        <v>109</v>
      </c>
      <c r="E63" s="183"/>
      <c r="F63" s="183"/>
      <c r="G63" s="183"/>
      <c r="H63" s="183"/>
      <c r="I63" s="184"/>
      <c r="J63" s="185">
        <f>J150</f>
        <v>0</v>
      </c>
      <c r="K63" s="186"/>
    </row>
    <row r="64" s="7" customFormat="1" ht="24.96" customHeight="1">
      <c r="B64" s="173"/>
      <c r="C64" s="174"/>
      <c r="D64" s="175" t="s">
        <v>110</v>
      </c>
      <c r="E64" s="176"/>
      <c r="F64" s="176"/>
      <c r="G64" s="176"/>
      <c r="H64" s="176"/>
      <c r="I64" s="177"/>
      <c r="J64" s="178">
        <f>J152</f>
        <v>0</v>
      </c>
      <c r="K64" s="179"/>
    </row>
    <row r="65" s="8" customFormat="1" ht="19.92" customHeight="1">
      <c r="B65" s="180"/>
      <c r="C65" s="181"/>
      <c r="D65" s="182" t="s">
        <v>111</v>
      </c>
      <c r="E65" s="183"/>
      <c r="F65" s="183"/>
      <c r="G65" s="183"/>
      <c r="H65" s="183"/>
      <c r="I65" s="184"/>
      <c r="J65" s="185">
        <f>J153</f>
        <v>0</v>
      </c>
      <c r="K65" s="186"/>
    </row>
    <row r="66" s="8" customFormat="1" ht="19.92" customHeight="1">
      <c r="B66" s="180"/>
      <c r="C66" s="181"/>
      <c r="D66" s="182" t="s">
        <v>112</v>
      </c>
      <c r="E66" s="183"/>
      <c r="F66" s="183"/>
      <c r="G66" s="183"/>
      <c r="H66" s="183"/>
      <c r="I66" s="184"/>
      <c r="J66" s="185">
        <f>J196</f>
        <v>0</v>
      </c>
      <c r="K66" s="186"/>
    </row>
    <row r="67" s="8" customFormat="1" ht="19.92" customHeight="1">
      <c r="B67" s="180"/>
      <c r="C67" s="181"/>
      <c r="D67" s="182" t="s">
        <v>113</v>
      </c>
      <c r="E67" s="183"/>
      <c r="F67" s="183"/>
      <c r="G67" s="183"/>
      <c r="H67" s="183"/>
      <c r="I67" s="184"/>
      <c r="J67" s="185">
        <f>J234</f>
        <v>0</v>
      </c>
      <c r="K67" s="186"/>
    </row>
    <row r="68" s="8" customFormat="1" ht="19.92" customHeight="1">
      <c r="B68" s="180"/>
      <c r="C68" s="181"/>
      <c r="D68" s="182" t="s">
        <v>114</v>
      </c>
      <c r="E68" s="183"/>
      <c r="F68" s="183"/>
      <c r="G68" s="183"/>
      <c r="H68" s="183"/>
      <c r="I68" s="184"/>
      <c r="J68" s="185">
        <f>J240</f>
        <v>0</v>
      </c>
      <c r="K68" s="186"/>
    </row>
    <row r="69" s="8" customFormat="1" ht="19.92" customHeight="1">
      <c r="B69" s="180"/>
      <c r="C69" s="181"/>
      <c r="D69" s="182" t="s">
        <v>115</v>
      </c>
      <c r="E69" s="183"/>
      <c r="F69" s="183"/>
      <c r="G69" s="183"/>
      <c r="H69" s="183"/>
      <c r="I69" s="184"/>
      <c r="J69" s="185">
        <f>J242</f>
        <v>0</v>
      </c>
      <c r="K69" s="186"/>
    </row>
    <row r="70" s="8" customFormat="1" ht="19.92" customHeight="1">
      <c r="B70" s="180"/>
      <c r="C70" s="181"/>
      <c r="D70" s="182" t="s">
        <v>116</v>
      </c>
      <c r="E70" s="183"/>
      <c r="F70" s="183"/>
      <c r="G70" s="183"/>
      <c r="H70" s="183"/>
      <c r="I70" s="184"/>
      <c r="J70" s="185">
        <f>J252</f>
        <v>0</v>
      </c>
      <c r="K70" s="186"/>
    </row>
    <row r="71" s="8" customFormat="1" ht="19.92" customHeight="1">
      <c r="B71" s="180"/>
      <c r="C71" s="181"/>
      <c r="D71" s="182" t="s">
        <v>117</v>
      </c>
      <c r="E71" s="183"/>
      <c r="F71" s="183"/>
      <c r="G71" s="183"/>
      <c r="H71" s="183"/>
      <c r="I71" s="184"/>
      <c r="J71" s="185">
        <f>J272</f>
        <v>0</v>
      </c>
      <c r="K71" s="186"/>
    </row>
    <row r="72" s="7" customFormat="1" ht="24.96" customHeight="1">
      <c r="B72" s="173"/>
      <c r="C72" s="174"/>
      <c r="D72" s="175" t="s">
        <v>118</v>
      </c>
      <c r="E72" s="176"/>
      <c r="F72" s="176"/>
      <c r="G72" s="176"/>
      <c r="H72" s="176"/>
      <c r="I72" s="177"/>
      <c r="J72" s="178">
        <f>J281</f>
        <v>0</v>
      </c>
      <c r="K72" s="179"/>
    </row>
    <row r="73" s="8" customFormat="1" ht="19.92" customHeight="1">
      <c r="B73" s="180"/>
      <c r="C73" s="181"/>
      <c r="D73" s="182" t="s">
        <v>119</v>
      </c>
      <c r="E73" s="183"/>
      <c r="F73" s="183"/>
      <c r="G73" s="183"/>
      <c r="H73" s="183"/>
      <c r="I73" s="184"/>
      <c r="J73" s="185">
        <f>J282</f>
        <v>0</v>
      </c>
      <c r="K73" s="186"/>
    </row>
    <row r="74" s="1" customFormat="1" ht="21.84" customHeight="1">
      <c r="B74" s="44"/>
      <c r="C74" s="45"/>
      <c r="D74" s="45"/>
      <c r="E74" s="45"/>
      <c r="F74" s="45"/>
      <c r="G74" s="45"/>
      <c r="H74" s="45"/>
      <c r="I74" s="140"/>
      <c r="J74" s="45"/>
      <c r="K74" s="49"/>
    </row>
    <row r="75" s="1" customFormat="1" ht="6.96" customHeight="1">
      <c r="B75" s="65"/>
      <c r="C75" s="66"/>
      <c r="D75" s="66"/>
      <c r="E75" s="66"/>
      <c r="F75" s="66"/>
      <c r="G75" s="66"/>
      <c r="H75" s="66"/>
      <c r="I75" s="162"/>
      <c r="J75" s="66"/>
      <c r="K75" s="67"/>
    </row>
    <row r="79" s="1" customFormat="1" ht="6.96" customHeight="1">
      <c r="B79" s="68"/>
      <c r="C79" s="69"/>
      <c r="D79" s="69"/>
      <c r="E79" s="69"/>
      <c r="F79" s="69"/>
      <c r="G79" s="69"/>
      <c r="H79" s="69"/>
      <c r="I79" s="165"/>
      <c r="J79" s="69"/>
      <c r="K79" s="69"/>
      <c r="L79" s="70"/>
    </row>
    <row r="80" s="1" customFormat="1" ht="36.96" customHeight="1">
      <c r="B80" s="44"/>
      <c r="C80" s="71" t="s">
        <v>120</v>
      </c>
      <c r="D80" s="72"/>
      <c r="E80" s="72"/>
      <c r="F80" s="72"/>
      <c r="G80" s="72"/>
      <c r="H80" s="72"/>
      <c r="I80" s="187"/>
      <c r="J80" s="72"/>
      <c r="K80" s="72"/>
      <c r="L80" s="70"/>
    </row>
    <row r="81" s="1" customFormat="1" ht="6.96" customHeight="1">
      <c r="B81" s="44"/>
      <c r="C81" s="72"/>
      <c r="D81" s="72"/>
      <c r="E81" s="72"/>
      <c r="F81" s="72"/>
      <c r="G81" s="72"/>
      <c r="H81" s="72"/>
      <c r="I81" s="187"/>
      <c r="J81" s="72"/>
      <c r="K81" s="72"/>
      <c r="L81" s="70"/>
    </row>
    <row r="82" s="1" customFormat="1" ht="14.4" customHeight="1">
      <c r="B82" s="44"/>
      <c r="C82" s="74" t="s">
        <v>18</v>
      </c>
      <c r="D82" s="72"/>
      <c r="E82" s="72"/>
      <c r="F82" s="72"/>
      <c r="G82" s="72"/>
      <c r="H82" s="72"/>
      <c r="I82" s="187"/>
      <c r="J82" s="72"/>
      <c r="K82" s="72"/>
      <c r="L82" s="70"/>
    </row>
    <row r="83" s="1" customFormat="1" ht="17.25" customHeight="1">
      <c r="B83" s="44"/>
      <c r="C83" s="72"/>
      <c r="D83" s="72"/>
      <c r="E83" s="80" t="str">
        <f>E7</f>
        <v>B1801 Výměna střešní krytiny ZŠ č.p. 1589, ul. PKH v Litvínově - revize</v>
      </c>
      <c r="F83" s="72"/>
      <c r="G83" s="72"/>
      <c r="H83" s="72"/>
      <c r="I83" s="187"/>
      <c r="J83" s="72"/>
      <c r="K83" s="72"/>
      <c r="L83" s="70"/>
    </row>
    <row r="84" s="1" customFormat="1" ht="6.96" customHeight="1">
      <c r="B84" s="44"/>
      <c r="C84" s="72"/>
      <c r="D84" s="72"/>
      <c r="E84" s="72"/>
      <c r="F84" s="72"/>
      <c r="G84" s="72"/>
      <c r="H84" s="72"/>
      <c r="I84" s="187"/>
      <c r="J84" s="72"/>
      <c r="K84" s="72"/>
      <c r="L84" s="70"/>
    </row>
    <row r="85" s="1" customFormat="1" ht="18" customHeight="1">
      <c r="B85" s="44"/>
      <c r="C85" s="74" t="s">
        <v>24</v>
      </c>
      <c r="D85" s="72"/>
      <c r="E85" s="72"/>
      <c r="F85" s="188" t="str">
        <f>F10</f>
        <v>Litvínov</v>
      </c>
      <c r="G85" s="72"/>
      <c r="H85" s="72"/>
      <c r="I85" s="189" t="s">
        <v>26</v>
      </c>
      <c r="J85" s="83" t="str">
        <f>IF(J10="","",J10)</f>
        <v>13. 2. 2019</v>
      </c>
      <c r="K85" s="72"/>
      <c r="L85" s="70"/>
    </row>
    <row r="86" s="1" customFormat="1" ht="6.96" customHeight="1">
      <c r="B86" s="44"/>
      <c r="C86" s="72"/>
      <c r="D86" s="72"/>
      <c r="E86" s="72"/>
      <c r="F86" s="72"/>
      <c r="G86" s="72"/>
      <c r="H86" s="72"/>
      <c r="I86" s="187"/>
      <c r="J86" s="72"/>
      <c r="K86" s="72"/>
      <c r="L86" s="70"/>
    </row>
    <row r="87" s="1" customFormat="1">
      <c r="B87" s="44"/>
      <c r="C87" s="74" t="s">
        <v>28</v>
      </c>
      <c r="D87" s="72"/>
      <c r="E87" s="72"/>
      <c r="F87" s="188" t="str">
        <f>E13</f>
        <v>Město Litvínov, MÚ Litvínov</v>
      </c>
      <c r="G87" s="72"/>
      <c r="H87" s="72"/>
      <c r="I87" s="189" t="s">
        <v>35</v>
      </c>
      <c r="J87" s="188" t="str">
        <f>E19</f>
        <v>ENIMA PRO, a.s.</v>
      </c>
      <c r="K87" s="72"/>
      <c r="L87" s="70"/>
    </row>
    <row r="88" s="1" customFormat="1" ht="14.4" customHeight="1">
      <c r="B88" s="44"/>
      <c r="C88" s="74" t="s">
        <v>33</v>
      </c>
      <c r="D88" s="72"/>
      <c r="E88" s="72"/>
      <c r="F88" s="188" t="str">
        <f>IF(E16="","",E16)</f>
        <v/>
      </c>
      <c r="G88" s="72"/>
      <c r="H88" s="72"/>
      <c r="I88" s="187"/>
      <c r="J88" s="72"/>
      <c r="K88" s="72"/>
      <c r="L88" s="70"/>
    </row>
    <row r="89" s="1" customFormat="1" ht="10.32" customHeight="1">
      <c r="B89" s="44"/>
      <c r="C89" s="72"/>
      <c r="D89" s="72"/>
      <c r="E89" s="72"/>
      <c r="F89" s="72"/>
      <c r="G89" s="72"/>
      <c r="H89" s="72"/>
      <c r="I89" s="187"/>
      <c r="J89" s="72"/>
      <c r="K89" s="72"/>
      <c r="L89" s="70"/>
    </row>
    <row r="90" s="9" customFormat="1" ht="29.28" customHeight="1">
      <c r="B90" s="190"/>
      <c r="C90" s="191" t="s">
        <v>121</v>
      </c>
      <c r="D90" s="192" t="s">
        <v>61</v>
      </c>
      <c r="E90" s="192" t="s">
        <v>57</v>
      </c>
      <c r="F90" s="192" t="s">
        <v>122</v>
      </c>
      <c r="G90" s="192" t="s">
        <v>123</v>
      </c>
      <c r="H90" s="192" t="s">
        <v>124</v>
      </c>
      <c r="I90" s="193" t="s">
        <v>125</v>
      </c>
      <c r="J90" s="192" t="s">
        <v>96</v>
      </c>
      <c r="K90" s="194" t="s">
        <v>126</v>
      </c>
      <c r="L90" s="195"/>
      <c r="M90" s="100" t="s">
        <v>127</v>
      </c>
      <c r="N90" s="101" t="s">
        <v>46</v>
      </c>
      <c r="O90" s="101" t="s">
        <v>128</v>
      </c>
      <c r="P90" s="101" t="s">
        <v>129</v>
      </c>
      <c r="Q90" s="101" t="s">
        <v>130</v>
      </c>
      <c r="R90" s="101" t="s">
        <v>131</v>
      </c>
      <c r="S90" s="101" t="s">
        <v>132</v>
      </c>
      <c r="T90" s="102" t="s">
        <v>133</v>
      </c>
    </row>
    <row r="91" s="1" customFormat="1" ht="29.28" customHeight="1">
      <c r="B91" s="44"/>
      <c r="C91" s="106" t="s">
        <v>97</v>
      </c>
      <c r="D91" s="72"/>
      <c r="E91" s="72"/>
      <c r="F91" s="72"/>
      <c r="G91" s="72"/>
      <c r="H91" s="72"/>
      <c r="I91" s="187"/>
      <c r="J91" s="196">
        <f>BK91</f>
        <v>0</v>
      </c>
      <c r="K91" s="72"/>
      <c r="L91" s="70"/>
      <c r="M91" s="103"/>
      <c r="N91" s="104"/>
      <c r="O91" s="104"/>
      <c r="P91" s="197">
        <f>P92+P95+P144+P152+P281</f>
        <v>0</v>
      </c>
      <c r="Q91" s="104"/>
      <c r="R91" s="197">
        <f>R92+R95+R144+R152+R281</f>
        <v>33.303366769999997</v>
      </c>
      <c r="S91" s="104"/>
      <c r="T91" s="198">
        <f>T92+T95+T144+T152+T281</f>
        <v>94.46056999999999</v>
      </c>
      <c r="AT91" s="22" t="s">
        <v>75</v>
      </c>
      <c r="AU91" s="22" t="s">
        <v>98</v>
      </c>
      <c r="BK91" s="199">
        <f>BK92+BK95+BK144+BK152+BK281</f>
        <v>0</v>
      </c>
    </row>
    <row r="92" s="10" customFormat="1" ht="37.44001" customHeight="1">
      <c r="B92" s="200"/>
      <c r="C92" s="201"/>
      <c r="D92" s="202" t="s">
        <v>75</v>
      </c>
      <c r="E92" s="203" t="s">
        <v>134</v>
      </c>
      <c r="F92" s="203" t="s">
        <v>135</v>
      </c>
      <c r="G92" s="201"/>
      <c r="H92" s="201"/>
      <c r="I92" s="204"/>
      <c r="J92" s="205">
        <f>BK92</f>
        <v>0</v>
      </c>
      <c r="K92" s="201"/>
      <c r="L92" s="206"/>
      <c r="M92" s="207"/>
      <c r="N92" s="208"/>
      <c r="O92" s="208"/>
      <c r="P92" s="209">
        <f>P93</f>
        <v>0</v>
      </c>
      <c r="Q92" s="208"/>
      <c r="R92" s="209">
        <f>R93</f>
        <v>0</v>
      </c>
      <c r="S92" s="208"/>
      <c r="T92" s="210">
        <f>T93</f>
        <v>0</v>
      </c>
      <c r="AR92" s="211" t="s">
        <v>81</v>
      </c>
      <c r="AT92" s="212" t="s">
        <v>75</v>
      </c>
      <c r="AU92" s="212" t="s">
        <v>76</v>
      </c>
      <c r="AY92" s="211" t="s">
        <v>136</v>
      </c>
      <c r="BK92" s="213">
        <f>BK93</f>
        <v>0</v>
      </c>
    </row>
    <row r="93" s="10" customFormat="1" ht="19.92" customHeight="1">
      <c r="B93" s="200"/>
      <c r="C93" s="201"/>
      <c r="D93" s="202" t="s">
        <v>75</v>
      </c>
      <c r="E93" s="214" t="s">
        <v>137</v>
      </c>
      <c r="F93" s="214" t="s">
        <v>138</v>
      </c>
      <c r="G93" s="201"/>
      <c r="H93" s="201"/>
      <c r="I93" s="204"/>
      <c r="J93" s="215">
        <f>BK93</f>
        <v>0</v>
      </c>
      <c r="K93" s="201"/>
      <c r="L93" s="206"/>
      <c r="M93" s="207"/>
      <c r="N93" s="208"/>
      <c r="O93" s="208"/>
      <c r="P93" s="209">
        <f>P94</f>
        <v>0</v>
      </c>
      <c r="Q93" s="208"/>
      <c r="R93" s="209">
        <f>R94</f>
        <v>0</v>
      </c>
      <c r="S93" s="208"/>
      <c r="T93" s="210">
        <f>T94</f>
        <v>0</v>
      </c>
      <c r="AR93" s="211" t="s">
        <v>81</v>
      </c>
      <c r="AT93" s="212" t="s">
        <v>75</v>
      </c>
      <c r="AU93" s="212" t="s">
        <v>81</v>
      </c>
      <c r="AY93" s="211" t="s">
        <v>136</v>
      </c>
      <c r="BK93" s="213">
        <f>BK94</f>
        <v>0</v>
      </c>
    </row>
    <row r="94" s="1" customFormat="1" ht="16.5" customHeight="1">
      <c r="B94" s="44"/>
      <c r="C94" s="216" t="s">
        <v>81</v>
      </c>
      <c r="D94" s="216" t="s">
        <v>139</v>
      </c>
      <c r="E94" s="217" t="s">
        <v>140</v>
      </c>
      <c r="F94" s="218" t="s">
        <v>141</v>
      </c>
      <c r="G94" s="219" t="s">
        <v>142</v>
      </c>
      <c r="H94" s="220">
        <v>30</v>
      </c>
      <c r="I94" s="221"/>
      <c r="J94" s="222">
        <f>ROUND(I94*H94,2)</f>
        <v>0</v>
      </c>
      <c r="K94" s="218" t="s">
        <v>23</v>
      </c>
      <c r="L94" s="70"/>
      <c r="M94" s="223" t="s">
        <v>23</v>
      </c>
      <c r="N94" s="224" t="s">
        <v>47</v>
      </c>
      <c r="O94" s="45"/>
      <c r="P94" s="225">
        <f>O94*H94</f>
        <v>0</v>
      </c>
      <c r="Q94" s="225">
        <v>0</v>
      </c>
      <c r="R94" s="225">
        <f>Q94*H94</f>
        <v>0</v>
      </c>
      <c r="S94" s="225">
        <v>0</v>
      </c>
      <c r="T94" s="226">
        <f>S94*H94</f>
        <v>0</v>
      </c>
      <c r="AR94" s="22" t="s">
        <v>143</v>
      </c>
      <c r="AT94" s="22" t="s">
        <v>139</v>
      </c>
      <c r="AU94" s="22" t="s">
        <v>87</v>
      </c>
      <c r="AY94" s="22" t="s">
        <v>136</v>
      </c>
      <c r="BE94" s="227">
        <f>IF(N94="základní",J94,0)</f>
        <v>0</v>
      </c>
      <c r="BF94" s="227">
        <f>IF(N94="snížená",J94,0)</f>
        <v>0</v>
      </c>
      <c r="BG94" s="227">
        <f>IF(N94="zákl. přenesená",J94,0)</f>
        <v>0</v>
      </c>
      <c r="BH94" s="227">
        <f>IF(N94="sníž. přenesená",J94,0)</f>
        <v>0</v>
      </c>
      <c r="BI94" s="227">
        <f>IF(N94="nulová",J94,0)</f>
        <v>0</v>
      </c>
      <c r="BJ94" s="22" t="s">
        <v>81</v>
      </c>
      <c r="BK94" s="227">
        <f>ROUND(I94*H94,2)</f>
        <v>0</v>
      </c>
      <c r="BL94" s="22" t="s">
        <v>143</v>
      </c>
      <c r="BM94" s="22" t="s">
        <v>144</v>
      </c>
    </row>
    <row r="95" s="10" customFormat="1" ht="37.44001" customHeight="1">
      <c r="B95" s="200"/>
      <c r="C95" s="201"/>
      <c r="D95" s="202" t="s">
        <v>75</v>
      </c>
      <c r="E95" s="203" t="s">
        <v>145</v>
      </c>
      <c r="F95" s="203" t="s">
        <v>135</v>
      </c>
      <c r="G95" s="201"/>
      <c r="H95" s="201"/>
      <c r="I95" s="204"/>
      <c r="J95" s="205">
        <f>BK95</f>
        <v>0</v>
      </c>
      <c r="K95" s="201"/>
      <c r="L95" s="206"/>
      <c r="M95" s="207"/>
      <c r="N95" s="208"/>
      <c r="O95" s="208"/>
      <c r="P95" s="209">
        <f>P96+P107+P116+P122+P141</f>
        <v>0</v>
      </c>
      <c r="Q95" s="208"/>
      <c r="R95" s="209">
        <f>R96+R107+R116+R122+R141</f>
        <v>18.917691529999999</v>
      </c>
      <c r="S95" s="208"/>
      <c r="T95" s="210">
        <f>T96+T107+T116+T122+T141</f>
        <v>80.769999999999996</v>
      </c>
      <c r="AR95" s="211" t="s">
        <v>81</v>
      </c>
      <c r="AT95" s="212" t="s">
        <v>75</v>
      </c>
      <c r="AU95" s="212" t="s">
        <v>76</v>
      </c>
      <c r="AY95" s="211" t="s">
        <v>136</v>
      </c>
      <c r="BK95" s="213">
        <f>BK96+BK107+BK116+BK122+BK141</f>
        <v>0</v>
      </c>
    </row>
    <row r="96" s="10" customFormat="1" ht="19.92" customHeight="1">
      <c r="B96" s="200"/>
      <c r="C96" s="201"/>
      <c r="D96" s="202" t="s">
        <v>75</v>
      </c>
      <c r="E96" s="214" t="s">
        <v>87</v>
      </c>
      <c r="F96" s="214" t="s">
        <v>146</v>
      </c>
      <c r="G96" s="201"/>
      <c r="H96" s="201"/>
      <c r="I96" s="204"/>
      <c r="J96" s="215">
        <f>BK96</f>
        <v>0</v>
      </c>
      <c r="K96" s="201"/>
      <c r="L96" s="206"/>
      <c r="M96" s="207"/>
      <c r="N96" s="208"/>
      <c r="O96" s="208"/>
      <c r="P96" s="209">
        <f>SUM(P97:P106)</f>
        <v>0</v>
      </c>
      <c r="Q96" s="208"/>
      <c r="R96" s="209">
        <f>SUM(R97:R106)</f>
        <v>0.91476753</v>
      </c>
      <c r="S96" s="208"/>
      <c r="T96" s="210">
        <f>SUM(T97:T106)</f>
        <v>0</v>
      </c>
      <c r="AR96" s="211" t="s">
        <v>81</v>
      </c>
      <c r="AT96" s="212" t="s">
        <v>75</v>
      </c>
      <c r="AU96" s="212" t="s">
        <v>81</v>
      </c>
      <c r="AY96" s="211" t="s">
        <v>136</v>
      </c>
      <c r="BK96" s="213">
        <f>SUM(BK97:BK106)</f>
        <v>0</v>
      </c>
    </row>
    <row r="97" s="1" customFormat="1" ht="25.5" customHeight="1">
      <c r="B97" s="44"/>
      <c r="C97" s="216" t="s">
        <v>87</v>
      </c>
      <c r="D97" s="216" t="s">
        <v>139</v>
      </c>
      <c r="E97" s="217" t="s">
        <v>147</v>
      </c>
      <c r="F97" s="218" t="s">
        <v>148</v>
      </c>
      <c r="G97" s="219" t="s">
        <v>149</v>
      </c>
      <c r="H97" s="220">
        <v>0.40000000000000002</v>
      </c>
      <c r="I97" s="221"/>
      <c r="J97" s="222">
        <f>ROUND(I97*H97,2)</f>
        <v>0</v>
      </c>
      <c r="K97" s="218" t="s">
        <v>150</v>
      </c>
      <c r="L97" s="70"/>
      <c r="M97" s="223" t="s">
        <v>23</v>
      </c>
      <c r="N97" s="224" t="s">
        <v>47</v>
      </c>
      <c r="O97" s="45"/>
      <c r="P97" s="225">
        <f>O97*H97</f>
        <v>0</v>
      </c>
      <c r="Q97" s="225">
        <v>2.2563399999999998</v>
      </c>
      <c r="R97" s="225">
        <f>Q97*H97</f>
        <v>0.902536</v>
      </c>
      <c r="S97" s="225">
        <v>0</v>
      </c>
      <c r="T97" s="226">
        <f>S97*H97</f>
        <v>0</v>
      </c>
      <c r="AR97" s="22" t="s">
        <v>143</v>
      </c>
      <c r="AT97" s="22" t="s">
        <v>139</v>
      </c>
      <c r="AU97" s="22" t="s">
        <v>87</v>
      </c>
      <c r="AY97" s="22" t="s">
        <v>136</v>
      </c>
      <c r="BE97" s="227">
        <f>IF(N97="základní",J97,0)</f>
        <v>0</v>
      </c>
      <c r="BF97" s="227">
        <f>IF(N97="snížená",J97,0)</f>
        <v>0</v>
      </c>
      <c r="BG97" s="227">
        <f>IF(N97="zákl. přenesená",J97,0)</f>
        <v>0</v>
      </c>
      <c r="BH97" s="227">
        <f>IF(N97="sníž. přenesená",J97,0)</f>
        <v>0</v>
      </c>
      <c r="BI97" s="227">
        <f>IF(N97="nulová",J97,0)</f>
        <v>0</v>
      </c>
      <c r="BJ97" s="22" t="s">
        <v>81</v>
      </c>
      <c r="BK97" s="227">
        <f>ROUND(I97*H97,2)</f>
        <v>0</v>
      </c>
      <c r="BL97" s="22" t="s">
        <v>143</v>
      </c>
      <c r="BM97" s="22" t="s">
        <v>151</v>
      </c>
    </row>
    <row r="98" s="1" customFormat="1">
      <c r="B98" s="44"/>
      <c r="C98" s="72"/>
      <c r="D98" s="228" t="s">
        <v>152</v>
      </c>
      <c r="E98" s="72"/>
      <c r="F98" s="229" t="s">
        <v>153</v>
      </c>
      <c r="G98" s="72"/>
      <c r="H98" s="72"/>
      <c r="I98" s="187"/>
      <c r="J98" s="72"/>
      <c r="K98" s="72"/>
      <c r="L98" s="70"/>
      <c r="M98" s="230"/>
      <c r="N98" s="45"/>
      <c r="O98" s="45"/>
      <c r="P98" s="45"/>
      <c r="Q98" s="45"/>
      <c r="R98" s="45"/>
      <c r="S98" s="45"/>
      <c r="T98" s="93"/>
      <c r="AT98" s="22" t="s">
        <v>152</v>
      </c>
      <c r="AU98" s="22" t="s">
        <v>87</v>
      </c>
    </row>
    <row r="99" s="1" customFormat="1">
      <c r="B99" s="44"/>
      <c r="C99" s="72"/>
      <c r="D99" s="228" t="s">
        <v>154</v>
      </c>
      <c r="E99" s="72"/>
      <c r="F99" s="229" t="s">
        <v>155</v>
      </c>
      <c r="G99" s="72"/>
      <c r="H99" s="72"/>
      <c r="I99" s="187"/>
      <c r="J99" s="72"/>
      <c r="K99" s="72"/>
      <c r="L99" s="70"/>
      <c r="M99" s="230"/>
      <c r="N99" s="45"/>
      <c r="O99" s="45"/>
      <c r="P99" s="45"/>
      <c r="Q99" s="45"/>
      <c r="R99" s="45"/>
      <c r="S99" s="45"/>
      <c r="T99" s="93"/>
      <c r="AT99" s="22" t="s">
        <v>154</v>
      </c>
      <c r="AU99" s="22" t="s">
        <v>87</v>
      </c>
    </row>
    <row r="100" s="1" customFormat="1" ht="16.5" customHeight="1">
      <c r="B100" s="44"/>
      <c r="C100" s="216" t="s">
        <v>156</v>
      </c>
      <c r="D100" s="216" t="s">
        <v>139</v>
      </c>
      <c r="E100" s="217" t="s">
        <v>157</v>
      </c>
      <c r="F100" s="218" t="s">
        <v>158</v>
      </c>
      <c r="G100" s="219" t="s">
        <v>159</v>
      </c>
      <c r="H100" s="220">
        <v>0.0089999999999999993</v>
      </c>
      <c r="I100" s="221"/>
      <c r="J100" s="222">
        <f>ROUND(I100*H100,2)</f>
        <v>0</v>
      </c>
      <c r="K100" s="218" t="s">
        <v>150</v>
      </c>
      <c r="L100" s="70"/>
      <c r="M100" s="223" t="s">
        <v>23</v>
      </c>
      <c r="N100" s="224" t="s">
        <v>47</v>
      </c>
      <c r="O100" s="45"/>
      <c r="P100" s="225">
        <f>O100*H100</f>
        <v>0</v>
      </c>
      <c r="Q100" s="225">
        <v>1.0601700000000001</v>
      </c>
      <c r="R100" s="225">
        <f>Q100*H100</f>
        <v>0.0095415299999999995</v>
      </c>
      <c r="S100" s="225">
        <v>0</v>
      </c>
      <c r="T100" s="226">
        <f>S100*H100</f>
        <v>0</v>
      </c>
      <c r="AR100" s="22" t="s">
        <v>143</v>
      </c>
      <c r="AT100" s="22" t="s">
        <v>139</v>
      </c>
      <c r="AU100" s="22" t="s">
        <v>87</v>
      </c>
      <c r="AY100" s="22" t="s">
        <v>136</v>
      </c>
      <c r="BE100" s="227">
        <f>IF(N100="základní",J100,0)</f>
        <v>0</v>
      </c>
      <c r="BF100" s="227">
        <f>IF(N100="snížená",J100,0)</f>
        <v>0</v>
      </c>
      <c r="BG100" s="227">
        <f>IF(N100="zákl. přenesená",J100,0)</f>
        <v>0</v>
      </c>
      <c r="BH100" s="227">
        <f>IF(N100="sníž. přenesená",J100,0)</f>
        <v>0</v>
      </c>
      <c r="BI100" s="227">
        <f>IF(N100="nulová",J100,0)</f>
        <v>0</v>
      </c>
      <c r="BJ100" s="22" t="s">
        <v>81</v>
      </c>
      <c r="BK100" s="227">
        <f>ROUND(I100*H100,2)</f>
        <v>0</v>
      </c>
      <c r="BL100" s="22" t="s">
        <v>143</v>
      </c>
      <c r="BM100" s="22" t="s">
        <v>160</v>
      </c>
    </row>
    <row r="101" s="1" customFormat="1">
      <c r="B101" s="44"/>
      <c r="C101" s="72"/>
      <c r="D101" s="228" t="s">
        <v>152</v>
      </c>
      <c r="E101" s="72"/>
      <c r="F101" s="229" t="s">
        <v>161</v>
      </c>
      <c r="G101" s="72"/>
      <c r="H101" s="72"/>
      <c r="I101" s="187"/>
      <c r="J101" s="72"/>
      <c r="K101" s="72"/>
      <c r="L101" s="70"/>
      <c r="M101" s="230"/>
      <c r="N101" s="45"/>
      <c r="O101" s="45"/>
      <c r="P101" s="45"/>
      <c r="Q101" s="45"/>
      <c r="R101" s="45"/>
      <c r="S101" s="45"/>
      <c r="T101" s="93"/>
      <c r="AT101" s="22" t="s">
        <v>152</v>
      </c>
      <c r="AU101" s="22" t="s">
        <v>87</v>
      </c>
    </row>
    <row r="102" s="1" customFormat="1" ht="16.5" customHeight="1">
      <c r="B102" s="44"/>
      <c r="C102" s="216" t="s">
        <v>143</v>
      </c>
      <c r="D102" s="216" t="s">
        <v>139</v>
      </c>
      <c r="E102" s="217" t="s">
        <v>162</v>
      </c>
      <c r="F102" s="218" t="s">
        <v>163</v>
      </c>
      <c r="G102" s="219" t="s">
        <v>142</v>
      </c>
      <c r="H102" s="220">
        <v>1</v>
      </c>
      <c r="I102" s="221"/>
      <c r="J102" s="222">
        <f>ROUND(I102*H102,2)</f>
        <v>0</v>
      </c>
      <c r="K102" s="218" t="s">
        <v>150</v>
      </c>
      <c r="L102" s="70"/>
      <c r="M102" s="223" t="s">
        <v>23</v>
      </c>
      <c r="N102" s="224" t="s">
        <v>47</v>
      </c>
      <c r="O102" s="45"/>
      <c r="P102" s="225">
        <f>O102*H102</f>
        <v>0</v>
      </c>
      <c r="Q102" s="225">
        <v>0.0026900000000000001</v>
      </c>
      <c r="R102" s="225">
        <f>Q102*H102</f>
        <v>0.0026900000000000001</v>
      </c>
      <c r="S102" s="225">
        <v>0</v>
      </c>
      <c r="T102" s="226">
        <f>S102*H102</f>
        <v>0</v>
      </c>
      <c r="AR102" s="22" t="s">
        <v>143</v>
      </c>
      <c r="AT102" s="22" t="s">
        <v>139</v>
      </c>
      <c r="AU102" s="22" t="s">
        <v>87</v>
      </c>
      <c r="AY102" s="22" t="s">
        <v>136</v>
      </c>
      <c r="BE102" s="227">
        <f>IF(N102="základní",J102,0)</f>
        <v>0</v>
      </c>
      <c r="BF102" s="227">
        <f>IF(N102="snížená",J102,0)</f>
        <v>0</v>
      </c>
      <c r="BG102" s="227">
        <f>IF(N102="zákl. přenesená",J102,0)</f>
        <v>0</v>
      </c>
      <c r="BH102" s="227">
        <f>IF(N102="sníž. přenesená",J102,0)</f>
        <v>0</v>
      </c>
      <c r="BI102" s="227">
        <f>IF(N102="nulová",J102,0)</f>
        <v>0</v>
      </c>
      <c r="BJ102" s="22" t="s">
        <v>81</v>
      </c>
      <c r="BK102" s="227">
        <f>ROUND(I102*H102,2)</f>
        <v>0</v>
      </c>
      <c r="BL102" s="22" t="s">
        <v>143</v>
      </c>
      <c r="BM102" s="22" t="s">
        <v>164</v>
      </c>
    </row>
    <row r="103" s="1" customFormat="1">
      <c r="B103" s="44"/>
      <c r="C103" s="72"/>
      <c r="D103" s="228" t="s">
        <v>152</v>
      </c>
      <c r="E103" s="72"/>
      <c r="F103" s="229" t="s">
        <v>165</v>
      </c>
      <c r="G103" s="72"/>
      <c r="H103" s="72"/>
      <c r="I103" s="187"/>
      <c r="J103" s="72"/>
      <c r="K103" s="72"/>
      <c r="L103" s="70"/>
      <c r="M103" s="230"/>
      <c r="N103" s="45"/>
      <c r="O103" s="45"/>
      <c r="P103" s="45"/>
      <c r="Q103" s="45"/>
      <c r="R103" s="45"/>
      <c r="S103" s="45"/>
      <c r="T103" s="93"/>
      <c r="AT103" s="22" t="s">
        <v>152</v>
      </c>
      <c r="AU103" s="22" t="s">
        <v>87</v>
      </c>
    </row>
    <row r="104" s="1" customFormat="1">
      <c r="B104" s="44"/>
      <c r="C104" s="72"/>
      <c r="D104" s="228" t="s">
        <v>154</v>
      </c>
      <c r="E104" s="72"/>
      <c r="F104" s="229" t="s">
        <v>166</v>
      </c>
      <c r="G104" s="72"/>
      <c r="H104" s="72"/>
      <c r="I104" s="187"/>
      <c r="J104" s="72"/>
      <c r="K104" s="72"/>
      <c r="L104" s="70"/>
      <c r="M104" s="230"/>
      <c r="N104" s="45"/>
      <c r="O104" s="45"/>
      <c r="P104" s="45"/>
      <c r="Q104" s="45"/>
      <c r="R104" s="45"/>
      <c r="S104" s="45"/>
      <c r="T104" s="93"/>
      <c r="AT104" s="22" t="s">
        <v>154</v>
      </c>
      <c r="AU104" s="22" t="s">
        <v>87</v>
      </c>
    </row>
    <row r="105" s="1" customFormat="1" ht="16.5" customHeight="1">
      <c r="B105" s="44"/>
      <c r="C105" s="216" t="s">
        <v>167</v>
      </c>
      <c r="D105" s="216" t="s">
        <v>139</v>
      </c>
      <c r="E105" s="217" t="s">
        <v>168</v>
      </c>
      <c r="F105" s="218" t="s">
        <v>169</v>
      </c>
      <c r="G105" s="219" t="s">
        <v>142</v>
      </c>
      <c r="H105" s="220">
        <v>1</v>
      </c>
      <c r="I105" s="221"/>
      <c r="J105" s="222">
        <f>ROUND(I105*H105,2)</f>
        <v>0</v>
      </c>
      <c r="K105" s="218" t="s">
        <v>150</v>
      </c>
      <c r="L105" s="70"/>
      <c r="M105" s="223" t="s">
        <v>23</v>
      </c>
      <c r="N105" s="224" t="s">
        <v>47</v>
      </c>
      <c r="O105" s="45"/>
      <c r="P105" s="225">
        <f>O105*H105</f>
        <v>0</v>
      </c>
      <c r="Q105" s="225">
        <v>0</v>
      </c>
      <c r="R105" s="225">
        <f>Q105*H105</f>
        <v>0</v>
      </c>
      <c r="S105" s="225">
        <v>0</v>
      </c>
      <c r="T105" s="226">
        <f>S105*H105</f>
        <v>0</v>
      </c>
      <c r="AR105" s="22" t="s">
        <v>143</v>
      </c>
      <c r="AT105" s="22" t="s">
        <v>139</v>
      </c>
      <c r="AU105" s="22" t="s">
        <v>87</v>
      </c>
      <c r="AY105" s="22" t="s">
        <v>136</v>
      </c>
      <c r="BE105" s="227">
        <f>IF(N105="základní",J105,0)</f>
        <v>0</v>
      </c>
      <c r="BF105" s="227">
        <f>IF(N105="snížená",J105,0)</f>
        <v>0</v>
      </c>
      <c r="BG105" s="227">
        <f>IF(N105="zákl. přenesená",J105,0)</f>
        <v>0</v>
      </c>
      <c r="BH105" s="227">
        <f>IF(N105="sníž. přenesená",J105,0)</f>
        <v>0</v>
      </c>
      <c r="BI105" s="227">
        <f>IF(N105="nulová",J105,0)</f>
        <v>0</v>
      </c>
      <c r="BJ105" s="22" t="s">
        <v>81</v>
      </c>
      <c r="BK105" s="227">
        <f>ROUND(I105*H105,2)</f>
        <v>0</v>
      </c>
      <c r="BL105" s="22" t="s">
        <v>143</v>
      </c>
      <c r="BM105" s="22" t="s">
        <v>170</v>
      </c>
    </row>
    <row r="106" s="1" customFormat="1">
      <c r="B106" s="44"/>
      <c r="C106" s="72"/>
      <c r="D106" s="228" t="s">
        <v>152</v>
      </c>
      <c r="E106" s="72"/>
      <c r="F106" s="229" t="s">
        <v>165</v>
      </c>
      <c r="G106" s="72"/>
      <c r="H106" s="72"/>
      <c r="I106" s="187"/>
      <c r="J106" s="72"/>
      <c r="K106" s="72"/>
      <c r="L106" s="70"/>
      <c r="M106" s="230"/>
      <c r="N106" s="45"/>
      <c r="O106" s="45"/>
      <c r="P106" s="45"/>
      <c r="Q106" s="45"/>
      <c r="R106" s="45"/>
      <c r="S106" s="45"/>
      <c r="T106" s="93"/>
      <c r="AT106" s="22" t="s">
        <v>152</v>
      </c>
      <c r="AU106" s="22" t="s">
        <v>87</v>
      </c>
    </row>
    <row r="107" s="10" customFormat="1" ht="29.88" customHeight="1">
      <c r="B107" s="200"/>
      <c r="C107" s="201"/>
      <c r="D107" s="202" t="s">
        <v>75</v>
      </c>
      <c r="E107" s="214" t="s">
        <v>156</v>
      </c>
      <c r="F107" s="214" t="s">
        <v>171</v>
      </c>
      <c r="G107" s="201"/>
      <c r="H107" s="201"/>
      <c r="I107" s="204"/>
      <c r="J107" s="215">
        <f>BK107</f>
        <v>0</v>
      </c>
      <c r="K107" s="201"/>
      <c r="L107" s="206"/>
      <c r="M107" s="207"/>
      <c r="N107" s="208"/>
      <c r="O107" s="208"/>
      <c r="P107" s="209">
        <f>SUM(P108:P115)</f>
        <v>0</v>
      </c>
      <c r="Q107" s="208"/>
      <c r="R107" s="209">
        <f>SUM(R108:R115)</f>
        <v>18.002924</v>
      </c>
      <c r="S107" s="208"/>
      <c r="T107" s="210">
        <f>SUM(T108:T115)</f>
        <v>0</v>
      </c>
      <c r="AR107" s="211" t="s">
        <v>81</v>
      </c>
      <c r="AT107" s="212" t="s">
        <v>75</v>
      </c>
      <c r="AU107" s="212" t="s">
        <v>81</v>
      </c>
      <c r="AY107" s="211" t="s">
        <v>136</v>
      </c>
      <c r="BK107" s="213">
        <f>SUM(BK108:BK115)</f>
        <v>0</v>
      </c>
    </row>
    <row r="108" s="1" customFormat="1" ht="38.25" customHeight="1">
      <c r="B108" s="44"/>
      <c r="C108" s="216" t="s">
        <v>137</v>
      </c>
      <c r="D108" s="216" t="s">
        <v>139</v>
      </c>
      <c r="E108" s="217" t="s">
        <v>172</v>
      </c>
      <c r="F108" s="218" t="s">
        <v>173</v>
      </c>
      <c r="G108" s="219" t="s">
        <v>149</v>
      </c>
      <c r="H108" s="220">
        <v>2.3999999999999999</v>
      </c>
      <c r="I108" s="221"/>
      <c r="J108" s="222">
        <f>ROUND(I108*H108,2)</f>
        <v>0</v>
      </c>
      <c r="K108" s="218" t="s">
        <v>150</v>
      </c>
      <c r="L108" s="70"/>
      <c r="M108" s="223" t="s">
        <v>23</v>
      </c>
      <c r="N108" s="224" t="s">
        <v>47</v>
      </c>
      <c r="O108" s="45"/>
      <c r="P108" s="225">
        <f>O108*H108</f>
        <v>0</v>
      </c>
      <c r="Q108" s="225">
        <v>2.1286</v>
      </c>
      <c r="R108" s="225">
        <f>Q108*H108</f>
        <v>5.1086400000000003</v>
      </c>
      <c r="S108" s="225">
        <v>0</v>
      </c>
      <c r="T108" s="226">
        <f>S108*H108</f>
        <v>0</v>
      </c>
      <c r="AR108" s="22" t="s">
        <v>143</v>
      </c>
      <c r="AT108" s="22" t="s">
        <v>139</v>
      </c>
      <c r="AU108" s="22" t="s">
        <v>87</v>
      </c>
      <c r="AY108" s="22" t="s">
        <v>136</v>
      </c>
      <c r="BE108" s="227">
        <f>IF(N108="základní",J108,0)</f>
        <v>0</v>
      </c>
      <c r="BF108" s="227">
        <f>IF(N108="snížená",J108,0)</f>
        <v>0</v>
      </c>
      <c r="BG108" s="227">
        <f>IF(N108="zákl. přenesená",J108,0)</f>
        <v>0</v>
      </c>
      <c r="BH108" s="227">
        <f>IF(N108="sníž. přenesená",J108,0)</f>
        <v>0</v>
      </c>
      <c r="BI108" s="227">
        <f>IF(N108="nulová",J108,0)</f>
        <v>0</v>
      </c>
      <c r="BJ108" s="22" t="s">
        <v>81</v>
      </c>
      <c r="BK108" s="227">
        <f>ROUND(I108*H108,2)</f>
        <v>0</v>
      </c>
      <c r="BL108" s="22" t="s">
        <v>143</v>
      </c>
      <c r="BM108" s="22" t="s">
        <v>174</v>
      </c>
    </row>
    <row r="109" s="1" customFormat="1">
      <c r="B109" s="44"/>
      <c r="C109" s="72"/>
      <c r="D109" s="228" t="s">
        <v>152</v>
      </c>
      <c r="E109" s="72"/>
      <c r="F109" s="229" t="s">
        <v>175</v>
      </c>
      <c r="G109" s="72"/>
      <c r="H109" s="72"/>
      <c r="I109" s="187"/>
      <c r="J109" s="72"/>
      <c r="K109" s="72"/>
      <c r="L109" s="70"/>
      <c r="M109" s="230"/>
      <c r="N109" s="45"/>
      <c r="O109" s="45"/>
      <c r="P109" s="45"/>
      <c r="Q109" s="45"/>
      <c r="R109" s="45"/>
      <c r="S109" s="45"/>
      <c r="T109" s="93"/>
      <c r="AT109" s="22" t="s">
        <v>152</v>
      </c>
      <c r="AU109" s="22" t="s">
        <v>87</v>
      </c>
    </row>
    <row r="110" s="11" customFormat="1">
      <c r="B110" s="231"/>
      <c r="C110" s="232"/>
      <c r="D110" s="228" t="s">
        <v>176</v>
      </c>
      <c r="E110" s="233" t="s">
        <v>23</v>
      </c>
      <c r="F110" s="234" t="s">
        <v>177</v>
      </c>
      <c r="G110" s="232"/>
      <c r="H110" s="235">
        <v>2.3999999999999999</v>
      </c>
      <c r="I110" s="236"/>
      <c r="J110" s="232"/>
      <c r="K110" s="232"/>
      <c r="L110" s="237"/>
      <c r="M110" s="238"/>
      <c r="N110" s="239"/>
      <c r="O110" s="239"/>
      <c r="P110" s="239"/>
      <c r="Q110" s="239"/>
      <c r="R110" s="239"/>
      <c r="S110" s="239"/>
      <c r="T110" s="240"/>
      <c r="AT110" s="241" t="s">
        <v>176</v>
      </c>
      <c r="AU110" s="241" t="s">
        <v>87</v>
      </c>
      <c r="AV110" s="11" t="s">
        <v>87</v>
      </c>
      <c r="AW110" s="11" t="s">
        <v>39</v>
      </c>
      <c r="AX110" s="11" t="s">
        <v>76</v>
      </c>
      <c r="AY110" s="241" t="s">
        <v>136</v>
      </c>
    </row>
    <row r="111" s="12" customFormat="1">
      <c r="B111" s="242"/>
      <c r="C111" s="243"/>
      <c r="D111" s="228" t="s">
        <v>176</v>
      </c>
      <c r="E111" s="244" t="s">
        <v>23</v>
      </c>
      <c r="F111" s="245" t="s">
        <v>178</v>
      </c>
      <c r="G111" s="243"/>
      <c r="H111" s="246">
        <v>2.3999999999999999</v>
      </c>
      <c r="I111" s="247"/>
      <c r="J111" s="243"/>
      <c r="K111" s="243"/>
      <c r="L111" s="248"/>
      <c r="M111" s="249"/>
      <c r="N111" s="250"/>
      <c r="O111" s="250"/>
      <c r="P111" s="250"/>
      <c r="Q111" s="250"/>
      <c r="R111" s="250"/>
      <c r="S111" s="250"/>
      <c r="T111" s="251"/>
      <c r="AT111" s="252" t="s">
        <v>176</v>
      </c>
      <c r="AU111" s="252" t="s">
        <v>87</v>
      </c>
      <c r="AV111" s="12" t="s">
        <v>143</v>
      </c>
      <c r="AW111" s="12" t="s">
        <v>39</v>
      </c>
      <c r="AX111" s="12" t="s">
        <v>81</v>
      </c>
      <c r="AY111" s="252" t="s">
        <v>136</v>
      </c>
    </row>
    <row r="112" s="1" customFormat="1" ht="63.75" customHeight="1">
      <c r="B112" s="44"/>
      <c r="C112" s="216" t="s">
        <v>179</v>
      </c>
      <c r="D112" s="216" t="s">
        <v>139</v>
      </c>
      <c r="E112" s="217" t="s">
        <v>180</v>
      </c>
      <c r="F112" s="218" t="s">
        <v>181</v>
      </c>
      <c r="G112" s="219" t="s">
        <v>149</v>
      </c>
      <c r="H112" s="220">
        <v>5.2000000000000002</v>
      </c>
      <c r="I112" s="221"/>
      <c r="J112" s="222">
        <f>ROUND(I112*H112,2)</f>
        <v>0</v>
      </c>
      <c r="K112" s="218" t="s">
        <v>150</v>
      </c>
      <c r="L112" s="70"/>
      <c r="M112" s="223" t="s">
        <v>23</v>
      </c>
      <c r="N112" s="224" t="s">
        <v>47</v>
      </c>
      <c r="O112" s="45"/>
      <c r="P112" s="225">
        <f>O112*H112</f>
        <v>0</v>
      </c>
      <c r="Q112" s="225">
        <v>2.47967</v>
      </c>
      <c r="R112" s="225">
        <f>Q112*H112</f>
        <v>12.894284000000001</v>
      </c>
      <c r="S112" s="225">
        <v>0</v>
      </c>
      <c r="T112" s="226">
        <f>S112*H112</f>
        <v>0</v>
      </c>
      <c r="AR112" s="22" t="s">
        <v>143</v>
      </c>
      <c r="AT112" s="22" t="s">
        <v>139</v>
      </c>
      <c r="AU112" s="22" t="s">
        <v>87</v>
      </c>
      <c r="AY112" s="22" t="s">
        <v>136</v>
      </c>
      <c r="BE112" s="227">
        <f>IF(N112="základní",J112,0)</f>
        <v>0</v>
      </c>
      <c r="BF112" s="227">
        <f>IF(N112="snížená",J112,0)</f>
        <v>0</v>
      </c>
      <c r="BG112" s="227">
        <f>IF(N112="zákl. přenesená",J112,0)</f>
        <v>0</v>
      </c>
      <c r="BH112" s="227">
        <f>IF(N112="sníž. přenesená",J112,0)</f>
        <v>0</v>
      </c>
      <c r="BI112" s="227">
        <f>IF(N112="nulová",J112,0)</f>
        <v>0</v>
      </c>
      <c r="BJ112" s="22" t="s">
        <v>81</v>
      </c>
      <c r="BK112" s="227">
        <f>ROUND(I112*H112,2)</f>
        <v>0</v>
      </c>
      <c r="BL112" s="22" t="s">
        <v>143</v>
      </c>
      <c r="BM112" s="22" t="s">
        <v>182</v>
      </c>
    </row>
    <row r="113" s="1" customFormat="1">
      <c r="B113" s="44"/>
      <c r="C113" s="72"/>
      <c r="D113" s="228" t="s">
        <v>152</v>
      </c>
      <c r="E113" s="72"/>
      <c r="F113" s="229" t="s">
        <v>183</v>
      </c>
      <c r="G113" s="72"/>
      <c r="H113" s="72"/>
      <c r="I113" s="187"/>
      <c r="J113" s="72"/>
      <c r="K113" s="72"/>
      <c r="L113" s="70"/>
      <c r="M113" s="230"/>
      <c r="N113" s="45"/>
      <c r="O113" s="45"/>
      <c r="P113" s="45"/>
      <c r="Q113" s="45"/>
      <c r="R113" s="45"/>
      <c r="S113" s="45"/>
      <c r="T113" s="93"/>
      <c r="AT113" s="22" t="s">
        <v>152</v>
      </c>
      <c r="AU113" s="22" t="s">
        <v>87</v>
      </c>
    </row>
    <row r="114" s="11" customFormat="1">
      <c r="B114" s="231"/>
      <c r="C114" s="232"/>
      <c r="D114" s="228" t="s">
        <v>176</v>
      </c>
      <c r="E114" s="233" t="s">
        <v>23</v>
      </c>
      <c r="F114" s="234" t="s">
        <v>184</v>
      </c>
      <c r="G114" s="232"/>
      <c r="H114" s="235">
        <v>5.2000000000000002</v>
      </c>
      <c r="I114" s="236"/>
      <c r="J114" s="232"/>
      <c r="K114" s="232"/>
      <c r="L114" s="237"/>
      <c r="M114" s="238"/>
      <c r="N114" s="239"/>
      <c r="O114" s="239"/>
      <c r="P114" s="239"/>
      <c r="Q114" s="239"/>
      <c r="R114" s="239"/>
      <c r="S114" s="239"/>
      <c r="T114" s="240"/>
      <c r="AT114" s="241" t="s">
        <v>176</v>
      </c>
      <c r="AU114" s="241" t="s">
        <v>87</v>
      </c>
      <c r="AV114" s="11" t="s">
        <v>87</v>
      </c>
      <c r="AW114" s="11" t="s">
        <v>39</v>
      </c>
      <c r="AX114" s="11" t="s">
        <v>76</v>
      </c>
      <c r="AY114" s="241" t="s">
        <v>136</v>
      </c>
    </row>
    <row r="115" s="12" customFormat="1">
      <c r="B115" s="242"/>
      <c r="C115" s="243"/>
      <c r="D115" s="228" t="s">
        <v>176</v>
      </c>
      <c r="E115" s="244" t="s">
        <v>23</v>
      </c>
      <c r="F115" s="245" t="s">
        <v>178</v>
      </c>
      <c r="G115" s="243"/>
      <c r="H115" s="246">
        <v>5.2000000000000002</v>
      </c>
      <c r="I115" s="247"/>
      <c r="J115" s="243"/>
      <c r="K115" s="243"/>
      <c r="L115" s="248"/>
      <c r="M115" s="249"/>
      <c r="N115" s="250"/>
      <c r="O115" s="250"/>
      <c r="P115" s="250"/>
      <c r="Q115" s="250"/>
      <c r="R115" s="250"/>
      <c r="S115" s="250"/>
      <c r="T115" s="251"/>
      <c r="AT115" s="252" t="s">
        <v>176</v>
      </c>
      <c r="AU115" s="252" t="s">
        <v>87</v>
      </c>
      <c r="AV115" s="12" t="s">
        <v>143</v>
      </c>
      <c r="AW115" s="12" t="s">
        <v>39</v>
      </c>
      <c r="AX115" s="12" t="s">
        <v>81</v>
      </c>
      <c r="AY115" s="252" t="s">
        <v>136</v>
      </c>
    </row>
    <row r="116" s="10" customFormat="1" ht="29.88" customHeight="1">
      <c r="B116" s="200"/>
      <c r="C116" s="201"/>
      <c r="D116" s="202" t="s">
        <v>75</v>
      </c>
      <c r="E116" s="214" t="s">
        <v>185</v>
      </c>
      <c r="F116" s="214" t="s">
        <v>186</v>
      </c>
      <c r="G116" s="201"/>
      <c r="H116" s="201"/>
      <c r="I116" s="204"/>
      <c r="J116" s="215">
        <f>BK116</f>
        <v>0</v>
      </c>
      <c r="K116" s="201"/>
      <c r="L116" s="206"/>
      <c r="M116" s="207"/>
      <c r="N116" s="208"/>
      <c r="O116" s="208"/>
      <c r="P116" s="209">
        <f>SUM(P117:P121)</f>
        <v>0</v>
      </c>
      <c r="Q116" s="208"/>
      <c r="R116" s="209">
        <f>SUM(R117:R121)</f>
        <v>0</v>
      </c>
      <c r="S116" s="208"/>
      <c r="T116" s="210">
        <f>SUM(T117:T121)</f>
        <v>80.769999999999996</v>
      </c>
      <c r="AR116" s="211" t="s">
        <v>81</v>
      </c>
      <c r="AT116" s="212" t="s">
        <v>75</v>
      </c>
      <c r="AU116" s="212" t="s">
        <v>81</v>
      </c>
      <c r="AY116" s="211" t="s">
        <v>136</v>
      </c>
      <c r="BK116" s="213">
        <f>SUM(BK117:BK121)</f>
        <v>0</v>
      </c>
    </row>
    <row r="117" s="1" customFormat="1" ht="25.5" customHeight="1">
      <c r="B117" s="44"/>
      <c r="C117" s="216" t="s">
        <v>187</v>
      </c>
      <c r="D117" s="216" t="s">
        <v>139</v>
      </c>
      <c r="E117" s="217" t="s">
        <v>188</v>
      </c>
      <c r="F117" s="218" t="s">
        <v>189</v>
      </c>
      <c r="G117" s="219" t="s">
        <v>149</v>
      </c>
      <c r="H117" s="220">
        <v>55.549999999999997</v>
      </c>
      <c r="I117" s="221"/>
      <c r="J117" s="222">
        <f>ROUND(I117*H117,2)</f>
        <v>0</v>
      </c>
      <c r="K117" s="218" t="s">
        <v>150</v>
      </c>
      <c r="L117" s="70"/>
      <c r="M117" s="223" t="s">
        <v>23</v>
      </c>
      <c r="N117" s="224" t="s">
        <v>47</v>
      </c>
      <c r="O117" s="45"/>
      <c r="P117" s="225">
        <f>O117*H117</f>
        <v>0</v>
      </c>
      <c r="Q117" s="225">
        <v>0</v>
      </c>
      <c r="R117" s="225">
        <f>Q117*H117</f>
        <v>0</v>
      </c>
      <c r="S117" s="225">
        <v>1.3999999999999999</v>
      </c>
      <c r="T117" s="226">
        <f>S117*H117</f>
        <v>77.769999999999996</v>
      </c>
      <c r="AR117" s="22" t="s">
        <v>143</v>
      </c>
      <c r="AT117" s="22" t="s">
        <v>139</v>
      </c>
      <c r="AU117" s="22" t="s">
        <v>87</v>
      </c>
      <c r="AY117" s="22" t="s">
        <v>136</v>
      </c>
      <c r="BE117" s="227">
        <f>IF(N117="základní",J117,0)</f>
        <v>0</v>
      </c>
      <c r="BF117" s="227">
        <f>IF(N117="snížená",J117,0)</f>
        <v>0</v>
      </c>
      <c r="BG117" s="227">
        <f>IF(N117="zákl. přenesená",J117,0)</f>
        <v>0</v>
      </c>
      <c r="BH117" s="227">
        <f>IF(N117="sníž. přenesená",J117,0)</f>
        <v>0</v>
      </c>
      <c r="BI117" s="227">
        <f>IF(N117="nulová",J117,0)</f>
        <v>0</v>
      </c>
      <c r="BJ117" s="22" t="s">
        <v>81</v>
      </c>
      <c r="BK117" s="227">
        <f>ROUND(I117*H117,2)</f>
        <v>0</v>
      </c>
      <c r="BL117" s="22" t="s">
        <v>143</v>
      </c>
      <c r="BM117" s="22" t="s">
        <v>190</v>
      </c>
    </row>
    <row r="118" s="1" customFormat="1">
      <c r="B118" s="44"/>
      <c r="C118" s="72"/>
      <c r="D118" s="228" t="s">
        <v>154</v>
      </c>
      <c r="E118" s="72"/>
      <c r="F118" s="229" t="s">
        <v>191</v>
      </c>
      <c r="G118" s="72"/>
      <c r="H118" s="72"/>
      <c r="I118" s="187"/>
      <c r="J118" s="72"/>
      <c r="K118" s="72"/>
      <c r="L118" s="70"/>
      <c r="M118" s="230"/>
      <c r="N118" s="45"/>
      <c r="O118" s="45"/>
      <c r="P118" s="45"/>
      <c r="Q118" s="45"/>
      <c r="R118" s="45"/>
      <c r="S118" s="45"/>
      <c r="T118" s="93"/>
      <c r="AT118" s="22" t="s">
        <v>154</v>
      </c>
      <c r="AU118" s="22" t="s">
        <v>87</v>
      </c>
    </row>
    <row r="119" s="11" customFormat="1">
      <c r="B119" s="231"/>
      <c r="C119" s="232"/>
      <c r="D119" s="228" t="s">
        <v>176</v>
      </c>
      <c r="E119" s="233" t="s">
        <v>23</v>
      </c>
      <c r="F119" s="234" t="s">
        <v>192</v>
      </c>
      <c r="G119" s="232"/>
      <c r="H119" s="235">
        <v>55.549999999999997</v>
      </c>
      <c r="I119" s="236"/>
      <c r="J119" s="232"/>
      <c r="K119" s="232"/>
      <c r="L119" s="237"/>
      <c r="M119" s="238"/>
      <c r="N119" s="239"/>
      <c r="O119" s="239"/>
      <c r="P119" s="239"/>
      <c r="Q119" s="239"/>
      <c r="R119" s="239"/>
      <c r="S119" s="239"/>
      <c r="T119" s="240"/>
      <c r="AT119" s="241" t="s">
        <v>176</v>
      </c>
      <c r="AU119" s="241" t="s">
        <v>87</v>
      </c>
      <c r="AV119" s="11" t="s">
        <v>87</v>
      </c>
      <c r="AW119" s="11" t="s">
        <v>39</v>
      </c>
      <c r="AX119" s="11" t="s">
        <v>76</v>
      </c>
      <c r="AY119" s="241" t="s">
        <v>136</v>
      </c>
    </row>
    <row r="120" s="12" customFormat="1">
      <c r="B120" s="242"/>
      <c r="C120" s="243"/>
      <c r="D120" s="228" t="s">
        <v>176</v>
      </c>
      <c r="E120" s="244" t="s">
        <v>23</v>
      </c>
      <c r="F120" s="245" t="s">
        <v>178</v>
      </c>
      <c r="G120" s="243"/>
      <c r="H120" s="246">
        <v>55.549999999999997</v>
      </c>
      <c r="I120" s="247"/>
      <c r="J120" s="243"/>
      <c r="K120" s="243"/>
      <c r="L120" s="248"/>
      <c r="M120" s="249"/>
      <c r="N120" s="250"/>
      <c r="O120" s="250"/>
      <c r="P120" s="250"/>
      <c r="Q120" s="250"/>
      <c r="R120" s="250"/>
      <c r="S120" s="250"/>
      <c r="T120" s="251"/>
      <c r="AT120" s="252" t="s">
        <v>176</v>
      </c>
      <c r="AU120" s="252" t="s">
        <v>87</v>
      </c>
      <c r="AV120" s="12" t="s">
        <v>143</v>
      </c>
      <c r="AW120" s="12" t="s">
        <v>39</v>
      </c>
      <c r="AX120" s="12" t="s">
        <v>81</v>
      </c>
      <c r="AY120" s="252" t="s">
        <v>136</v>
      </c>
    </row>
    <row r="121" s="1" customFormat="1" ht="16.5" customHeight="1">
      <c r="B121" s="44"/>
      <c r="C121" s="216" t="s">
        <v>185</v>
      </c>
      <c r="D121" s="216" t="s">
        <v>139</v>
      </c>
      <c r="E121" s="217" t="s">
        <v>193</v>
      </c>
      <c r="F121" s="218" t="s">
        <v>194</v>
      </c>
      <c r="G121" s="219" t="s">
        <v>142</v>
      </c>
      <c r="H121" s="220">
        <v>4</v>
      </c>
      <c r="I121" s="221"/>
      <c r="J121" s="222">
        <f>ROUND(I121*H121,2)</f>
        <v>0</v>
      </c>
      <c r="K121" s="218" t="s">
        <v>150</v>
      </c>
      <c r="L121" s="70"/>
      <c r="M121" s="223" t="s">
        <v>23</v>
      </c>
      <c r="N121" s="224" t="s">
        <v>47</v>
      </c>
      <c r="O121" s="45"/>
      <c r="P121" s="225">
        <f>O121*H121</f>
        <v>0</v>
      </c>
      <c r="Q121" s="225">
        <v>0</v>
      </c>
      <c r="R121" s="225">
        <f>Q121*H121</f>
        <v>0</v>
      </c>
      <c r="S121" s="225">
        <v>0.75</v>
      </c>
      <c r="T121" s="226">
        <f>S121*H121</f>
        <v>3</v>
      </c>
      <c r="AR121" s="22" t="s">
        <v>143</v>
      </c>
      <c r="AT121" s="22" t="s">
        <v>139</v>
      </c>
      <c r="AU121" s="22" t="s">
        <v>87</v>
      </c>
      <c r="AY121" s="22" t="s">
        <v>136</v>
      </c>
      <c r="BE121" s="227">
        <f>IF(N121="základní",J121,0)</f>
        <v>0</v>
      </c>
      <c r="BF121" s="227">
        <f>IF(N121="snížená",J121,0)</f>
        <v>0</v>
      </c>
      <c r="BG121" s="227">
        <f>IF(N121="zákl. přenesená",J121,0)</f>
        <v>0</v>
      </c>
      <c r="BH121" s="227">
        <f>IF(N121="sníž. přenesená",J121,0)</f>
        <v>0</v>
      </c>
      <c r="BI121" s="227">
        <f>IF(N121="nulová",J121,0)</f>
        <v>0</v>
      </c>
      <c r="BJ121" s="22" t="s">
        <v>81</v>
      </c>
      <c r="BK121" s="227">
        <f>ROUND(I121*H121,2)</f>
        <v>0</v>
      </c>
      <c r="BL121" s="22" t="s">
        <v>143</v>
      </c>
      <c r="BM121" s="22" t="s">
        <v>195</v>
      </c>
    </row>
    <row r="122" s="10" customFormat="1" ht="29.88" customHeight="1">
      <c r="B122" s="200"/>
      <c r="C122" s="201"/>
      <c r="D122" s="202" t="s">
        <v>75</v>
      </c>
      <c r="E122" s="214" t="s">
        <v>196</v>
      </c>
      <c r="F122" s="214" t="s">
        <v>197</v>
      </c>
      <c r="G122" s="201"/>
      <c r="H122" s="201"/>
      <c r="I122" s="204"/>
      <c r="J122" s="215">
        <f>BK122</f>
        <v>0</v>
      </c>
      <c r="K122" s="201"/>
      <c r="L122" s="206"/>
      <c r="M122" s="207"/>
      <c r="N122" s="208"/>
      <c r="O122" s="208"/>
      <c r="P122" s="209">
        <f>SUM(P123:P140)</f>
        <v>0</v>
      </c>
      <c r="Q122" s="208"/>
      <c r="R122" s="209">
        <f>SUM(R123:R140)</f>
        <v>0</v>
      </c>
      <c r="S122" s="208"/>
      <c r="T122" s="210">
        <f>SUM(T123:T140)</f>
        <v>0</v>
      </c>
      <c r="AR122" s="211" t="s">
        <v>81</v>
      </c>
      <c r="AT122" s="212" t="s">
        <v>75</v>
      </c>
      <c r="AU122" s="212" t="s">
        <v>81</v>
      </c>
      <c r="AY122" s="211" t="s">
        <v>136</v>
      </c>
      <c r="BK122" s="213">
        <f>SUM(BK123:BK140)</f>
        <v>0</v>
      </c>
    </row>
    <row r="123" s="1" customFormat="1" ht="25.5" customHeight="1">
      <c r="B123" s="44"/>
      <c r="C123" s="216" t="s">
        <v>198</v>
      </c>
      <c r="D123" s="216" t="s">
        <v>139</v>
      </c>
      <c r="E123" s="217" t="s">
        <v>199</v>
      </c>
      <c r="F123" s="218" t="s">
        <v>200</v>
      </c>
      <c r="G123" s="219" t="s">
        <v>159</v>
      </c>
      <c r="H123" s="220">
        <v>94.460999999999999</v>
      </c>
      <c r="I123" s="221"/>
      <c r="J123" s="222">
        <f>ROUND(I123*H123,2)</f>
        <v>0</v>
      </c>
      <c r="K123" s="218" t="s">
        <v>150</v>
      </c>
      <c r="L123" s="70"/>
      <c r="M123" s="223" t="s">
        <v>23</v>
      </c>
      <c r="N123" s="224" t="s">
        <v>47</v>
      </c>
      <c r="O123" s="45"/>
      <c r="P123" s="225">
        <f>O123*H123</f>
        <v>0</v>
      </c>
      <c r="Q123" s="225">
        <v>0</v>
      </c>
      <c r="R123" s="225">
        <f>Q123*H123</f>
        <v>0</v>
      </c>
      <c r="S123" s="225">
        <v>0</v>
      </c>
      <c r="T123" s="226">
        <f>S123*H123</f>
        <v>0</v>
      </c>
      <c r="AR123" s="22" t="s">
        <v>143</v>
      </c>
      <c r="AT123" s="22" t="s">
        <v>139</v>
      </c>
      <c r="AU123" s="22" t="s">
        <v>87</v>
      </c>
      <c r="AY123" s="22" t="s">
        <v>136</v>
      </c>
      <c r="BE123" s="227">
        <f>IF(N123="základní",J123,0)</f>
        <v>0</v>
      </c>
      <c r="BF123" s="227">
        <f>IF(N123="snížená",J123,0)</f>
        <v>0</v>
      </c>
      <c r="BG123" s="227">
        <f>IF(N123="zákl. přenesená",J123,0)</f>
        <v>0</v>
      </c>
      <c r="BH123" s="227">
        <f>IF(N123="sníž. přenesená",J123,0)</f>
        <v>0</v>
      </c>
      <c r="BI123" s="227">
        <f>IF(N123="nulová",J123,0)</f>
        <v>0</v>
      </c>
      <c r="BJ123" s="22" t="s">
        <v>81</v>
      </c>
      <c r="BK123" s="227">
        <f>ROUND(I123*H123,2)</f>
        <v>0</v>
      </c>
      <c r="BL123" s="22" t="s">
        <v>143</v>
      </c>
      <c r="BM123" s="22" t="s">
        <v>201</v>
      </c>
    </row>
    <row r="124" s="1" customFormat="1">
      <c r="B124" s="44"/>
      <c r="C124" s="72"/>
      <c r="D124" s="228" t="s">
        <v>152</v>
      </c>
      <c r="E124" s="72"/>
      <c r="F124" s="229" t="s">
        <v>202</v>
      </c>
      <c r="G124" s="72"/>
      <c r="H124" s="72"/>
      <c r="I124" s="187"/>
      <c r="J124" s="72"/>
      <c r="K124" s="72"/>
      <c r="L124" s="70"/>
      <c r="M124" s="230"/>
      <c r="N124" s="45"/>
      <c r="O124" s="45"/>
      <c r="P124" s="45"/>
      <c r="Q124" s="45"/>
      <c r="R124" s="45"/>
      <c r="S124" s="45"/>
      <c r="T124" s="93"/>
      <c r="AT124" s="22" t="s">
        <v>152</v>
      </c>
      <c r="AU124" s="22" t="s">
        <v>87</v>
      </c>
    </row>
    <row r="125" s="1" customFormat="1" ht="16.5" customHeight="1">
      <c r="B125" s="44"/>
      <c r="C125" s="216" t="s">
        <v>203</v>
      </c>
      <c r="D125" s="216" t="s">
        <v>139</v>
      </c>
      <c r="E125" s="217" t="s">
        <v>204</v>
      </c>
      <c r="F125" s="218" t="s">
        <v>205</v>
      </c>
      <c r="G125" s="219" t="s">
        <v>206</v>
      </c>
      <c r="H125" s="220">
        <v>6</v>
      </c>
      <c r="I125" s="221"/>
      <c r="J125" s="222">
        <f>ROUND(I125*H125,2)</f>
        <v>0</v>
      </c>
      <c r="K125" s="218" t="s">
        <v>150</v>
      </c>
      <c r="L125" s="70"/>
      <c r="M125" s="223" t="s">
        <v>23</v>
      </c>
      <c r="N125" s="224" t="s">
        <v>47</v>
      </c>
      <c r="O125" s="45"/>
      <c r="P125" s="225">
        <f>O125*H125</f>
        <v>0</v>
      </c>
      <c r="Q125" s="225">
        <v>0</v>
      </c>
      <c r="R125" s="225">
        <f>Q125*H125</f>
        <v>0</v>
      </c>
      <c r="S125" s="225">
        <v>0</v>
      </c>
      <c r="T125" s="226">
        <f>S125*H125</f>
        <v>0</v>
      </c>
      <c r="AR125" s="22" t="s">
        <v>143</v>
      </c>
      <c r="AT125" s="22" t="s">
        <v>139</v>
      </c>
      <c r="AU125" s="22" t="s">
        <v>87</v>
      </c>
      <c r="AY125" s="22" t="s">
        <v>136</v>
      </c>
      <c r="BE125" s="227">
        <f>IF(N125="základní",J125,0)</f>
        <v>0</v>
      </c>
      <c r="BF125" s="227">
        <f>IF(N125="snížená",J125,0)</f>
        <v>0</v>
      </c>
      <c r="BG125" s="227">
        <f>IF(N125="zákl. přenesená",J125,0)</f>
        <v>0</v>
      </c>
      <c r="BH125" s="227">
        <f>IF(N125="sníž. přenesená",J125,0)</f>
        <v>0</v>
      </c>
      <c r="BI125" s="227">
        <f>IF(N125="nulová",J125,0)</f>
        <v>0</v>
      </c>
      <c r="BJ125" s="22" t="s">
        <v>81</v>
      </c>
      <c r="BK125" s="227">
        <f>ROUND(I125*H125,2)</f>
        <v>0</v>
      </c>
      <c r="BL125" s="22" t="s">
        <v>143</v>
      </c>
      <c r="BM125" s="22" t="s">
        <v>207</v>
      </c>
    </row>
    <row r="126" s="1" customFormat="1">
      <c r="B126" s="44"/>
      <c r="C126" s="72"/>
      <c r="D126" s="228" t="s">
        <v>152</v>
      </c>
      <c r="E126" s="72"/>
      <c r="F126" s="229" t="s">
        <v>208</v>
      </c>
      <c r="G126" s="72"/>
      <c r="H126" s="72"/>
      <c r="I126" s="187"/>
      <c r="J126" s="72"/>
      <c r="K126" s="72"/>
      <c r="L126" s="70"/>
      <c r="M126" s="230"/>
      <c r="N126" s="45"/>
      <c r="O126" s="45"/>
      <c r="P126" s="45"/>
      <c r="Q126" s="45"/>
      <c r="R126" s="45"/>
      <c r="S126" s="45"/>
      <c r="T126" s="93"/>
      <c r="AT126" s="22" t="s">
        <v>152</v>
      </c>
      <c r="AU126" s="22" t="s">
        <v>87</v>
      </c>
    </row>
    <row r="127" s="1" customFormat="1" ht="25.5" customHeight="1">
      <c r="B127" s="44"/>
      <c r="C127" s="216" t="s">
        <v>209</v>
      </c>
      <c r="D127" s="216" t="s">
        <v>139</v>
      </c>
      <c r="E127" s="217" t="s">
        <v>210</v>
      </c>
      <c r="F127" s="218" t="s">
        <v>211</v>
      </c>
      <c r="G127" s="219" t="s">
        <v>206</v>
      </c>
      <c r="H127" s="220">
        <v>360</v>
      </c>
      <c r="I127" s="221"/>
      <c r="J127" s="222">
        <f>ROUND(I127*H127,2)</f>
        <v>0</v>
      </c>
      <c r="K127" s="218" t="s">
        <v>150</v>
      </c>
      <c r="L127" s="70"/>
      <c r="M127" s="223" t="s">
        <v>23</v>
      </c>
      <c r="N127" s="224" t="s">
        <v>47</v>
      </c>
      <c r="O127" s="45"/>
      <c r="P127" s="225">
        <f>O127*H127</f>
        <v>0</v>
      </c>
      <c r="Q127" s="225">
        <v>0</v>
      </c>
      <c r="R127" s="225">
        <f>Q127*H127</f>
        <v>0</v>
      </c>
      <c r="S127" s="225">
        <v>0</v>
      </c>
      <c r="T127" s="226">
        <f>S127*H127</f>
        <v>0</v>
      </c>
      <c r="AR127" s="22" t="s">
        <v>143</v>
      </c>
      <c r="AT127" s="22" t="s">
        <v>139</v>
      </c>
      <c r="AU127" s="22" t="s">
        <v>87</v>
      </c>
      <c r="AY127" s="22" t="s">
        <v>136</v>
      </c>
      <c r="BE127" s="227">
        <f>IF(N127="základní",J127,0)</f>
        <v>0</v>
      </c>
      <c r="BF127" s="227">
        <f>IF(N127="snížená",J127,0)</f>
        <v>0</v>
      </c>
      <c r="BG127" s="227">
        <f>IF(N127="zákl. přenesená",J127,0)</f>
        <v>0</v>
      </c>
      <c r="BH127" s="227">
        <f>IF(N127="sníž. přenesená",J127,0)</f>
        <v>0</v>
      </c>
      <c r="BI127" s="227">
        <f>IF(N127="nulová",J127,0)</f>
        <v>0</v>
      </c>
      <c r="BJ127" s="22" t="s">
        <v>81</v>
      </c>
      <c r="BK127" s="227">
        <f>ROUND(I127*H127,2)</f>
        <v>0</v>
      </c>
      <c r="BL127" s="22" t="s">
        <v>143</v>
      </c>
      <c r="BM127" s="22" t="s">
        <v>212</v>
      </c>
    </row>
    <row r="128" s="1" customFormat="1">
      <c r="B128" s="44"/>
      <c r="C128" s="72"/>
      <c r="D128" s="228" t="s">
        <v>152</v>
      </c>
      <c r="E128" s="72"/>
      <c r="F128" s="229" t="s">
        <v>208</v>
      </c>
      <c r="G128" s="72"/>
      <c r="H128" s="72"/>
      <c r="I128" s="187"/>
      <c r="J128" s="72"/>
      <c r="K128" s="72"/>
      <c r="L128" s="70"/>
      <c r="M128" s="230"/>
      <c r="N128" s="45"/>
      <c r="O128" s="45"/>
      <c r="P128" s="45"/>
      <c r="Q128" s="45"/>
      <c r="R128" s="45"/>
      <c r="S128" s="45"/>
      <c r="T128" s="93"/>
      <c r="AT128" s="22" t="s">
        <v>152</v>
      </c>
      <c r="AU128" s="22" t="s">
        <v>87</v>
      </c>
    </row>
    <row r="129" s="11" customFormat="1">
      <c r="B129" s="231"/>
      <c r="C129" s="232"/>
      <c r="D129" s="228" t="s">
        <v>176</v>
      </c>
      <c r="E129" s="232"/>
      <c r="F129" s="234" t="s">
        <v>213</v>
      </c>
      <c r="G129" s="232"/>
      <c r="H129" s="235">
        <v>360</v>
      </c>
      <c r="I129" s="236"/>
      <c r="J129" s="232"/>
      <c r="K129" s="232"/>
      <c r="L129" s="237"/>
      <c r="M129" s="238"/>
      <c r="N129" s="239"/>
      <c r="O129" s="239"/>
      <c r="P129" s="239"/>
      <c r="Q129" s="239"/>
      <c r="R129" s="239"/>
      <c r="S129" s="239"/>
      <c r="T129" s="240"/>
      <c r="AT129" s="241" t="s">
        <v>176</v>
      </c>
      <c r="AU129" s="241" t="s">
        <v>87</v>
      </c>
      <c r="AV129" s="11" t="s">
        <v>87</v>
      </c>
      <c r="AW129" s="11" t="s">
        <v>6</v>
      </c>
      <c r="AX129" s="11" t="s">
        <v>81</v>
      </c>
      <c r="AY129" s="241" t="s">
        <v>136</v>
      </c>
    </row>
    <row r="130" s="1" customFormat="1" ht="25.5" customHeight="1">
      <c r="B130" s="44"/>
      <c r="C130" s="216" t="s">
        <v>214</v>
      </c>
      <c r="D130" s="216" t="s">
        <v>139</v>
      </c>
      <c r="E130" s="217" t="s">
        <v>215</v>
      </c>
      <c r="F130" s="218" t="s">
        <v>216</v>
      </c>
      <c r="G130" s="219" t="s">
        <v>159</v>
      </c>
      <c r="H130" s="220">
        <v>94.460999999999999</v>
      </c>
      <c r="I130" s="221"/>
      <c r="J130" s="222">
        <f>ROUND(I130*H130,2)</f>
        <v>0</v>
      </c>
      <c r="K130" s="218" t="s">
        <v>150</v>
      </c>
      <c r="L130" s="70"/>
      <c r="M130" s="223" t="s">
        <v>23</v>
      </c>
      <c r="N130" s="224" t="s">
        <v>47</v>
      </c>
      <c r="O130" s="45"/>
      <c r="P130" s="225">
        <f>O130*H130</f>
        <v>0</v>
      </c>
      <c r="Q130" s="225">
        <v>0</v>
      </c>
      <c r="R130" s="225">
        <f>Q130*H130</f>
        <v>0</v>
      </c>
      <c r="S130" s="225">
        <v>0</v>
      </c>
      <c r="T130" s="226">
        <f>S130*H130</f>
        <v>0</v>
      </c>
      <c r="AR130" s="22" t="s">
        <v>143</v>
      </c>
      <c r="AT130" s="22" t="s">
        <v>139</v>
      </c>
      <c r="AU130" s="22" t="s">
        <v>87</v>
      </c>
      <c r="AY130" s="22" t="s">
        <v>136</v>
      </c>
      <c r="BE130" s="227">
        <f>IF(N130="základní",J130,0)</f>
        <v>0</v>
      </c>
      <c r="BF130" s="227">
        <f>IF(N130="snížená",J130,0)</f>
        <v>0</v>
      </c>
      <c r="BG130" s="227">
        <f>IF(N130="zákl. přenesená",J130,0)</f>
        <v>0</v>
      </c>
      <c r="BH130" s="227">
        <f>IF(N130="sníž. přenesená",J130,0)</f>
        <v>0</v>
      </c>
      <c r="BI130" s="227">
        <f>IF(N130="nulová",J130,0)</f>
        <v>0</v>
      </c>
      <c r="BJ130" s="22" t="s">
        <v>81</v>
      </c>
      <c r="BK130" s="227">
        <f>ROUND(I130*H130,2)</f>
        <v>0</v>
      </c>
      <c r="BL130" s="22" t="s">
        <v>143</v>
      </c>
      <c r="BM130" s="22" t="s">
        <v>217</v>
      </c>
    </row>
    <row r="131" s="1" customFormat="1">
      <c r="B131" s="44"/>
      <c r="C131" s="72"/>
      <c r="D131" s="228" t="s">
        <v>152</v>
      </c>
      <c r="E131" s="72"/>
      <c r="F131" s="229" t="s">
        <v>218</v>
      </c>
      <c r="G131" s="72"/>
      <c r="H131" s="72"/>
      <c r="I131" s="187"/>
      <c r="J131" s="72"/>
      <c r="K131" s="72"/>
      <c r="L131" s="70"/>
      <c r="M131" s="230"/>
      <c r="N131" s="45"/>
      <c r="O131" s="45"/>
      <c r="P131" s="45"/>
      <c r="Q131" s="45"/>
      <c r="R131" s="45"/>
      <c r="S131" s="45"/>
      <c r="T131" s="93"/>
      <c r="AT131" s="22" t="s">
        <v>152</v>
      </c>
      <c r="AU131" s="22" t="s">
        <v>87</v>
      </c>
    </row>
    <row r="132" s="1" customFormat="1" ht="25.5" customHeight="1">
      <c r="B132" s="44"/>
      <c r="C132" s="216" t="s">
        <v>219</v>
      </c>
      <c r="D132" s="216" t="s">
        <v>139</v>
      </c>
      <c r="E132" s="217" t="s">
        <v>220</v>
      </c>
      <c r="F132" s="218" t="s">
        <v>221</v>
      </c>
      <c r="G132" s="219" t="s">
        <v>159</v>
      </c>
      <c r="H132" s="220">
        <v>1227.9929999999999</v>
      </c>
      <c r="I132" s="221"/>
      <c r="J132" s="222">
        <f>ROUND(I132*H132,2)</f>
        <v>0</v>
      </c>
      <c r="K132" s="218" t="s">
        <v>150</v>
      </c>
      <c r="L132" s="70"/>
      <c r="M132" s="223" t="s">
        <v>23</v>
      </c>
      <c r="N132" s="224" t="s">
        <v>47</v>
      </c>
      <c r="O132" s="45"/>
      <c r="P132" s="225">
        <f>O132*H132</f>
        <v>0</v>
      </c>
      <c r="Q132" s="225">
        <v>0</v>
      </c>
      <c r="R132" s="225">
        <f>Q132*H132</f>
        <v>0</v>
      </c>
      <c r="S132" s="225">
        <v>0</v>
      </c>
      <c r="T132" s="226">
        <f>S132*H132</f>
        <v>0</v>
      </c>
      <c r="AR132" s="22" t="s">
        <v>143</v>
      </c>
      <c r="AT132" s="22" t="s">
        <v>139</v>
      </c>
      <c r="AU132" s="22" t="s">
        <v>87</v>
      </c>
      <c r="AY132" s="22" t="s">
        <v>136</v>
      </c>
      <c r="BE132" s="227">
        <f>IF(N132="základní",J132,0)</f>
        <v>0</v>
      </c>
      <c r="BF132" s="227">
        <f>IF(N132="snížená",J132,0)</f>
        <v>0</v>
      </c>
      <c r="BG132" s="227">
        <f>IF(N132="zákl. přenesená",J132,0)</f>
        <v>0</v>
      </c>
      <c r="BH132" s="227">
        <f>IF(N132="sníž. přenesená",J132,0)</f>
        <v>0</v>
      </c>
      <c r="BI132" s="227">
        <f>IF(N132="nulová",J132,0)</f>
        <v>0</v>
      </c>
      <c r="BJ132" s="22" t="s">
        <v>81</v>
      </c>
      <c r="BK132" s="227">
        <f>ROUND(I132*H132,2)</f>
        <v>0</v>
      </c>
      <c r="BL132" s="22" t="s">
        <v>143</v>
      </c>
      <c r="BM132" s="22" t="s">
        <v>222</v>
      </c>
    </row>
    <row r="133" s="1" customFormat="1">
      <c r="B133" s="44"/>
      <c r="C133" s="72"/>
      <c r="D133" s="228" t="s">
        <v>152</v>
      </c>
      <c r="E133" s="72"/>
      <c r="F133" s="229" t="s">
        <v>218</v>
      </c>
      <c r="G133" s="72"/>
      <c r="H133" s="72"/>
      <c r="I133" s="187"/>
      <c r="J133" s="72"/>
      <c r="K133" s="72"/>
      <c r="L133" s="70"/>
      <c r="M133" s="230"/>
      <c r="N133" s="45"/>
      <c r="O133" s="45"/>
      <c r="P133" s="45"/>
      <c r="Q133" s="45"/>
      <c r="R133" s="45"/>
      <c r="S133" s="45"/>
      <c r="T133" s="93"/>
      <c r="AT133" s="22" t="s">
        <v>152</v>
      </c>
      <c r="AU133" s="22" t="s">
        <v>87</v>
      </c>
    </row>
    <row r="134" s="11" customFormat="1">
      <c r="B134" s="231"/>
      <c r="C134" s="232"/>
      <c r="D134" s="228" t="s">
        <v>176</v>
      </c>
      <c r="E134" s="232"/>
      <c r="F134" s="234" t="s">
        <v>223</v>
      </c>
      <c r="G134" s="232"/>
      <c r="H134" s="235">
        <v>1227.9929999999999</v>
      </c>
      <c r="I134" s="236"/>
      <c r="J134" s="232"/>
      <c r="K134" s="232"/>
      <c r="L134" s="237"/>
      <c r="M134" s="238"/>
      <c r="N134" s="239"/>
      <c r="O134" s="239"/>
      <c r="P134" s="239"/>
      <c r="Q134" s="239"/>
      <c r="R134" s="239"/>
      <c r="S134" s="239"/>
      <c r="T134" s="240"/>
      <c r="AT134" s="241" t="s">
        <v>176</v>
      </c>
      <c r="AU134" s="241" t="s">
        <v>87</v>
      </c>
      <c r="AV134" s="11" t="s">
        <v>87</v>
      </c>
      <c r="AW134" s="11" t="s">
        <v>6</v>
      </c>
      <c r="AX134" s="11" t="s">
        <v>81</v>
      </c>
      <c r="AY134" s="241" t="s">
        <v>136</v>
      </c>
    </row>
    <row r="135" s="1" customFormat="1" ht="38.25" customHeight="1">
      <c r="B135" s="44"/>
      <c r="C135" s="216" t="s">
        <v>10</v>
      </c>
      <c r="D135" s="216" t="s">
        <v>139</v>
      </c>
      <c r="E135" s="217" t="s">
        <v>224</v>
      </c>
      <c r="F135" s="218" t="s">
        <v>225</v>
      </c>
      <c r="G135" s="219" t="s">
        <v>159</v>
      </c>
      <c r="H135" s="220">
        <v>73.460999999999999</v>
      </c>
      <c r="I135" s="221"/>
      <c r="J135" s="222">
        <f>ROUND(I135*H135,2)</f>
        <v>0</v>
      </c>
      <c r="K135" s="218" t="s">
        <v>150</v>
      </c>
      <c r="L135" s="70"/>
      <c r="M135" s="223" t="s">
        <v>23</v>
      </c>
      <c r="N135" s="224" t="s">
        <v>47</v>
      </c>
      <c r="O135" s="45"/>
      <c r="P135" s="225">
        <f>O135*H135</f>
        <v>0</v>
      </c>
      <c r="Q135" s="225">
        <v>0</v>
      </c>
      <c r="R135" s="225">
        <f>Q135*H135</f>
        <v>0</v>
      </c>
      <c r="S135" s="225">
        <v>0</v>
      </c>
      <c r="T135" s="226">
        <f>S135*H135</f>
        <v>0</v>
      </c>
      <c r="AR135" s="22" t="s">
        <v>143</v>
      </c>
      <c r="AT135" s="22" t="s">
        <v>139</v>
      </c>
      <c r="AU135" s="22" t="s">
        <v>87</v>
      </c>
      <c r="AY135" s="22" t="s">
        <v>136</v>
      </c>
      <c r="BE135" s="227">
        <f>IF(N135="základní",J135,0)</f>
        <v>0</v>
      </c>
      <c r="BF135" s="227">
        <f>IF(N135="snížená",J135,0)</f>
        <v>0</v>
      </c>
      <c r="BG135" s="227">
        <f>IF(N135="zákl. přenesená",J135,0)</f>
        <v>0</v>
      </c>
      <c r="BH135" s="227">
        <f>IF(N135="sníž. přenesená",J135,0)</f>
        <v>0</v>
      </c>
      <c r="BI135" s="227">
        <f>IF(N135="nulová",J135,0)</f>
        <v>0</v>
      </c>
      <c r="BJ135" s="22" t="s">
        <v>81</v>
      </c>
      <c r="BK135" s="227">
        <f>ROUND(I135*H135,2)</f>
        <v>0</v>
      </c>
      <c r="BL135" s="22" t="s">
        <v>143</v>
      </c>
      <c r="BM135" s="22" t="s">
        <v>226</v>
      </c>
    </row>
    <row r="136" s="1" customFormat="1">
      <c r="B136" s="44"/>
      <c r="C136" s="72"/>
      <c r="D136" s="228" t="s">
        <v>152</v>
      </c>
      <c r="E136" s="72"/>
      <c r="F136" s="229" t="s">
        <v>227</v>
      </c>
      <c r="G136" s="72"/>
      <c r="H136" s="72"/>
      <c r="I136" s="187"/>
      <c r="J136" s="72"/>
      <c r="K136" s="72"/>
      <c r="L136" s="70"/>
      <c r="M136" s="230"/>
      <c r="N136" s="45"/>
      <c r="O136" s="45"/>
      <c r="P136" s="45"/>
      <c r="Q136" s="45"/>
      <c r="R136" s="45"/>
      <c r="S136" s="45"/>
      <c r="T136" s="93"/>
      <c r="AT136" s="22" t="s">
        <v>152</v>
      </c>
      <c r="AU136" s="22" t="s">
        <v>87</v>
      </c>
    </row>
    <row r="137" s="11" customFormat="1">
      <c r="B137" s="231"/>
      <c r="C137" s="232"/>
      <c r="D137" s="228" t="s">
        <v>176</v>
      </c>
      <c r="E137" s="233" t="s">
        <v>23</v>
      </c>
      <c r="F137" s="234" t="s">
        <v>228</v>
      </c>
      <c r="G137" s="232"/>
      <c r="H137" s="235">
        <v>73.460999999999999</v>
      </c>
      <c r="I137" s="236"/>
      <c r="J137" s="232"/>
      <c r="K137" s="232"/>
      <c r="L137" s="237"/>
      <c r="M137" s="238"/>
      <c r="N137" s="239"/>
      <c r="O137" s="239"/>
      <c r="P137" s="239"/>
      <c r="Q137" s="239"/>
      <c r="R137" s="239"/>
      <c r="S137" s="239"/>
      <c r="T137" s="240"/>
      <c r="AT137" s="241" t="s">
        <v>176</v>
      </c>
      <c r="AU137" s="241" t="s">
        <v>87</v>
      </c>
      <c r="AV137" s="11" t="s">
        <v>87</v>
      </c>
      <c r="AW137" s="11" t="s">
        <v>39</v>
      </c>
      <c r="AX137" s="11" t="s">
        <v>76</v>
      </c>
      <c r="AY137" s="241" t="s">
        <v>136</v>
      </c>
    </row>
    <row r="138" s="12" customFormat="1">
      <c r="B138" s="242"/>
      <c r="C138" s="243"/>
      <c r="D138" s="228" t="s">
        <v>176</v>
      </c>
      <c r="E138" s="244" t="s">
        <v>23</v>
      </c>
      <c r="F138" s="245" t="s">
        <v>178</v>
      </c>
      <c r="G138" s="243"/>
      <c r="H138" s="246">
        <v>73.460999999999999</v>
      </c>
      <c r="I138" s="247"/>
      <c r="J138" s="243"/>
      <c r="K138" s="243"/>
      <c r="L138" s="248"/>
      <c r="M138" s="249"/>
      <c r="N138" s="250"/>
      <c r="O138" s="250"/>
      <c r="P138" s="250"/>
      <c r="Q138" s="250"/>
      <c r="R138" s="250"/>
      <c r="S138" s="250"/>
      <c r="T138" s="251"/>
      <c r="AT138" s="252" t="s">
        <v>176</v>
      </c>
      <c r="AU138" s="252" t="s">
        <v>87</v>
      </c>
      <c r="AV138" s="12" t="s">
        <v>143</v>
      </c>
      <c r="AW138" s="12" t="s">
        <v>39</v>
      </c>
      <c r="AX138" s="12" t="s">
        <v>81</v>
      </c>
      <c r="AY138" s="252" t="s">
        <v>136</v>
      </c>
    </row>
    <row r="139" s="1" customFormat="1" ht="38.25" customHeight="1">
      <c r="B139" s="44"/>
      <c r="C139" s="216" t="s">
        <v>229</v>
      </c>
      <c r="D139" s="216" t="s">
        <v>139</v>
      </c>
      <c r="E139" s="217" t="s">
        <v>230</v>
      </c>
      <c r="F139" s="218" t="s">
        <v>231</v>
      </c>
      <c r="G139" s="219" t="s">
        <v>159</v>
      </c>
      <c r="H139" s="220">
        <v>21</v>
      </c>
      <c r="I139" s="221"/>
      <c r="J139" s="222">
        <f>ROUND(I139*H139,2)</f>
        <v>0</v>
      </c>
      <c r="K139" s="218" t="s">
        <v>150</v>
      </c>
      <c r="L139" s="70"/>
      <c r="M139" s="223" t="s">
        <v>23</v>
      </c>
      <c r="N139" s="224" t="s">
        <v>47</v>
      </c>
      <c r="O139" s="45"/>
      <c r="P139" s="225">
        <f>O139*H139</f>
        <v>0</v>
      </c>
      <c r="Q139" s="225">
        <v>0</v>
      </c>
      <c r="R139" s="225">
        <f>Q139*H139</f>
        <v>0</v>
      </c>
      <c r="S139" s="225">
        <v>0</v>
      </c>
      <c r="T139" s="226">
        <f>S139*H139</f>
        <v>0</v>
      </c>
      <c r="AR139" s="22" t="s">
        <v>143</v>
      </c>
      <c r="AT139" s="22" t="s">
        <v>139</v>
      </c>
      <c r="AU139" s="22" t="s">
        <v>87</v>
      </c>
      <c r="AY139" s="22" t="s">
        <v>136</v>
      </c>
      <c r="BE139" s="227">
        <f>IF(N139="základní",J139,0)</f>
        <v>0</v>
      </c>
      <c r="BF139" s="227">
        <f>IF(N139="snížená",J139,0)</f>
        <v>0</v>
      </c>
      <c r="BG139" s="227">
        <f>IF(N139="zákl. přenesená",J139,0)</f>
        <v>0</v>
      </c>
      <c r="BH139" s="227">
        <f>IF(N139="sníž. přenesená",J139,0)</f>
        <v>0</v>
      </c>
      <c r="BI139" s="227">
        <f>IF(N139="nulová",J139,0)</f>
        <v>0</v>
      </c>
      <c r="BJ139" s="22" t="s">
        <v>81</v>
      </c>
      <c r="BK139" s="227">
        <f>ROUND(I139*H139,2)</f>
        <v>0</v>
      </c>
      <c r="BL139" s="22" t="s">
        <v>143</v>
      </c>
      <c r="BM139" s="22" t="s">
        <v>232</v>
      </c>
    </row>
    <row r="140" s="1" customFormat="1">
      <c r="B140" s="44"/>
      <c r="C140" s="72"/>
      <c r="D140" s="228" t="s">
        <v>152</v>
      </c>
      <c r="E140" s="72"/>
      <c r="F140" s="229" t="s">
        <v>227</v>
      </c>
      <c r="G140" s="72"/>
      <c r="H140" s="72"/>
      <c r="I140" s="187"/>
      <c r="J140" s="72"/>
      <c r="K140" s="72"/>
      <c r="L140" s="70"/>
      <c r="M140" s="230"/>
      <c r="N140" s="45"/>
      <c r="O140" s="45"/>
      <c r="P140" s="45"/>
      <c r="Q140" s="45"/>
      <c r="R140" s="45"/>
      <c r="S140" s="45"/>
      <c r="T140" s="93"/>
      <c r="AT140" s="22" t="s">
        <v>152</v>
      </c>
      <c r="AU140" s="22" t="s">
        <v>87</v>
      </c>
    </row>
    <row r="141" s="10" customFormat="1" ht="29.88" customHeight="1">
      <c r="B141" s="200"/>
      <c r="C141" s="201"/>
      <c r="D141" s="202" t="s">
        <v>75</v>
      </c>
      <c r="E141" s="214" t="s">
        <v>233</v>
      </c>
      <c r="F141" s="214" t="s">
        <v>234</v>
      </c>
      <c r="G141" s="201"/>
      <c r="H141" s="201"/>
      <c r="I141" s="204"/>
      <c r="J141" s="215">
        <f>BK141</f>
        <v>0</v>
      </c>
      <c r="K141" s="201"/>
      <c r="L141" s="206"/>
      <c r="M141" s="207"/>
      <c r="N141" s="208"/>
      <c r="O141" s="208"/>
      <c r="P141" s="209">
        <f>SUM(P142:P143)</f>
        <v>0</v>
      </c>
      <c r="Q141" s="208"/>
      <c r="R141" s="209">
        <f>SUM(R142:R143)</f>
        <v>0</v>
      </c>
      <c r="S141" s="208"/>
      <c r="T141" s="210">
        <f>SUM(T142:T143)</f>
        <v>0</v>
      </c>
      <c r="AR141" s="211" t="s">
        <v>81</v>
      </c>
      <c r="AT141" s="212" t="s">
        <v>75</v>
      </c>
      <c r="AU141" s="212" t="s">
        <v>81</v>
      </c>
      <c r="AY141" s="211" t="s">
        <v>136</v>
      </c>
      <c r="BK141" s="213">
        <f>SUM(BK142:BK143)</f>
        <v>0</v>
      </c>
    </row>
    <row r="142" s="1" customFormat="1" ht="38.25" customHeight="1">
      <c r="B142" s="44"/>
      <c r="C142" s="216" t="s">
        <v>235</v>
      </c>
      <c r="D142" s="216" t="s">
        <v>139</v>
      </c>
      <c r="E142" s="217" t="s">
        <v>236</v>
      </c>
      <c r="F142" s="218" t="s">
        <v>237</v>
      </c>
      <c r="G142" s="219" t="s">
        <v>159</v>
      </c>
      <c r="H142" s="220">
        <v>18.917999999999999</v>
      </c>
      <c r="I142" s="221"/>
      <c r="J142" s="222">
        <f>ROUND(I142*H142,2)</f>
        <v>0</v>
      </c>
      <c r="K142" s="218" t="s">
        <v>150</v>
      </c>
      <c r="L142" s="70"/>
      <c r="M142" s="223" t="s">
        <v>23</v>
      </c>
      <c r="N142" s="224" t="s">
        <v>47</v>
      </c>
      <c r="O142" s="45"/>
      <c r="P142" s="225">
        <f>O142*H142</f>
        <v>0</v>
      </c>
      <c r="Q142" s="225">
        <v>0</v>
      </c>
      <c r="R142" s="225">
        <f>Q142*H142</f>
        <v>0</v>
      </c>
      <c r="S142" s="225">
        <v>0</v>
      </c>
      <c r="T142" s="226">
        <f>S142*H142</f>
        <v>0</v>
      </c>
      <c r="AR142" s="22" t="s">
        <v>143</v>
      </c>
      <c r="AT142" s="22" t="s">
        <v>139</v>
      </c>
      <c r="AU142" s="22" t="s">
        <v>87</v>
      </c>
      <c r="AY142" s="22" t="s">
        <v>136</v>
      </c>
      <c r="BE142" s="227">
        <f>IF(N142="základní",J142,0)</f>
        <v>0</v>
      </c>
      <c r="BF142" s="227">
        <f>IF(N142="snížená",J142,0)</f>
        <v>0</v>
      </c>
      <c r="BG142" s="227">
        <f>IF(N142="zákl. přenesená",J142,0)</f>
        <v>0</v>
      </c>
      <c r="BH142" s="227">
        <f>IF(N142="sníž. přenesená",J142,0)</f>
        <v>0</v>
      </c>
      <c r="BI142" s="227">
        <f>IF(N142="nulová",J142,0)</f>
        <v>0</v>
      </c>
      <c r="BJ142" s="22" t="s">
        <v>81</v>
      </c>
      <c r="BK142" s="227">
        <f>ROUND(I142*H142,2)</f>
        <v>0</v>
      </c>
      <c r="BL142" s="22" t="s">
        <v>143</v>
      </c>
      <c r="BM142" s="22" t="s">
        <v>238</v>
      </c>
    </row>
    <row r="143" s="1" customFormat="1">
      <c r="B143" s="44"/>
      <c r="C143" s="72"/>
      <c r="D143" s="228" t="s">
        <v>152</v>
      </c>
      <c r="E143" s="72"/>
      <c r="F143" s="229" t="s">
        <v>239</v>
      </c>
      <c r="G143" s="72"/>
      <c r="H143" s="72"/>
      <c r="I143" s="187"/>
      <c r="J143" s="72"/>
      <c r="K143" s="72"/>
      <c r="L143" s="70"/>
      <c r="M143" s="230"/>
      <c r="N143" s="45"/>
      <c r="O143" s="45"/>
      <c r="P143" s="45"/>
      <c r="Q143" s="45"/>
      <c r="R143" s="45"/>
      <c r="S143" s="45"/>
      <c r="T143" s="93"/>
      <c r="AT143" s="22" t="s">
        <v>152</v>
      </c>
      <c r="AU143" s="22" t="s">
        <v>87</v>
      </c>
    </row>
    <row r="144" s="10" customFormat="1" ht="37.44001" customHeight="1">
      <c r="B144" s="200"/>
      <c r="C144" s="201"/>
      <c r="D144" s="202" t="s">
        <v>75</v>
      </c>
      <c r="E144" s="203" t="s">
        <v>240</v>
      </c>
      <c r="F144" s="203" t="s">
        <v>241</v>
      </c>
      <c r="G144" s="201"/>
      <c r="H144" s="201"/>
      <c r="I144" s="204"/>
      <c r="J144" s="205">
        <f>BK144</f>
        <v>0</v>
      </c>
      <c r="K144" s="201"/>
      <c r="L144" s="206"/>
      <c r="M144" s="207"/>
      <c r="N144" s="208"/>
      <c r="O144" s="208"/>
      <c r="P144" s="209">
        <f>P145+P150</f>
        <v>0</v>
      </c>
      <c r="Q144" s="208"/>
      <c r="R144" s="209">
        <f>R145+R150</f>
        <v>0</v>
      </c>
      <c r="S144" s="208"/>
      <c r="T144" s="210">
        <f>T145+T150</f>
        <v>0</v>
      </c>
      <c r="AR144" s="211" t="s">
        <v>87</v>
      </c>
      <c r="AT144" s="212" t="s">
        <v>75</v>
      </c>
      <c r="AU144" s="212" t="s">
        <v>76</v>
      </c>
      <c r="AY144" s="211" t="s">
        <v>136</v>
      </c>
      <c r="BK144" s="213">
        <f>BK145+BK150</f>
        <v>0</v>
      </c>
    </row>
    <row r="145" s="10" customFormat="1" ht="19.92" customHeight="1">
      <c r="B145" s="200"/>
      <c r="C145" s="201"/>
      <c r="D145" s="202" t="s">
        <v>75</v>
      </c>
      <c r="E145" s="214" t="s">
        <v>242</v>
      </c>
      <c r="F145" s="214" t="s">
        <v>243</v>
      </c>
      <c r="G145" s="201"/>
      <c r="H145" s="201"/>
      <c r="I145" s="204"/>
      <c r="J145" s="215">
        <f>BK145</f>
        <v>0</v>
      </c>
      <c r="K145" s="201"/>
      <c r="L145" s="206"/>
      <c r="M145" s="207"/>
      <c r="N145" s="208"/>
      <c r="O145" s="208"/>
      <c r="P145" s="209">
        <f>SUM(P146:P149)</f>
        <v>0</v>
      </c>
      <c r="Q145" s="208"/>
      <c r="R145" s="209">
        <f>SUM(R146:R149)</f>
        <v>0</v>
      </c>
      <c r="S145" s="208"/>
      <c r="T145" s="210">
        <f>SUM(T146:T149)</f>
        <v>0</v>
      </c>
      <c r="AR145" s="211" t="s">
        <v>87</v>
      </c>
      <c r="AT145" s="212" t="s">
        <v>75</v>
      </c>
      <c r="AU145" s="212" t="s">
        <v>81</v>
      </c>
      <c r="AY145" s="211" t="s">
        <v>136</v>
      </c>
      <c r="BK145" s="213">
        <f>SUM(BK146:BK149)</f>
        <v>0</v>
      </c>
    </row>
    <row r="146" s="1" customFormat="1" ht="25.5" customHeight="1">
      <c r="B146" s="44"/>
      <c r="C146" s="216" t="s">
        <v>244</v>
      </c>
      <c r="D146" s="216" t="s">
        <v>139</v>
      </c>
      <c r="E146" s="217" t="s">
        <v>245</v>
      </c>
      <c r="F146" s="218" t="s">
        <v>246</v>
      </c>
      <c r="G146" s="219" t="s">
        <v>247</v>
      </c>
      <c r="H146" s="220">
        <v>1</v>
      </c>
      <c r="I146" s="221"/>
      <c r="J146" s="222">
        <f>ROUND(I146*H146,2)</f>
        <v>0</v>
      </c>
      <c r="K146" s="218" t="s">
        <v>23</v>
      </c>
      <c r="L146" s="70"/>
      <c r="M146" s="223" t="s">
        <v>23</v>
      </c>
      <c r="N146" s="224" t="s">
        <v>47</v>
      </c>
      <c r="O146" s="45"/>
      <c r="P146" s="225">
        <f>O146*H146</f>
        <v>0</v>
      </c>
      <c r="Q146" s="225">
        <v>0</v>
      </c>
      <c r="R146" s="225">
        <f>Q146*H146</f>
        <v>0</v>
      </c>
      <c r="S146" s="225">
        <v>0</v>
      </c>
      <c r="T146" s="226">
        <f>S146*H146</f>
        <v>0</v>
      </c>
      <c r="AR146" s="22" t="s">
        <v>229</v>
      </c>
      <c r="AT146" s="22" t="s">
        <v>139</v>
      </c>
      <c r="AU146" s="22" t="s">
        <v>87</v>
      </c>
      <c r="AY146" s="22" t="s">
        <v>136</v>
      </c>
      <c r="BE146" s="227">
        <f>IF(N146="základní",J146,0)</f>
        <v>0</v>
      </c>
      <c r="BF146" s="227">
        <f>IF(N146="snížená",J146,0)</f>
        <v>0</v>
      </c>
      <c r="BG146" s="227">
        <f>IF(N146="zákl. přenesená",J146,0)</f>
        <v>0</v>
      </c>
      <c r="BH146" s="227">
        <f>IF(N146="sníž. přenesená",J146,0)</f>
        <v>0</v>
      </c>
      <c r="BI146" s="227">
        <f>IF(N146="nulová",J146,0)</f>
        <v>0</v>
      </c>
      <c r="BJ146" s="22" t="s">
        <v>81</v>
      </c>
      <c r="BK146" s="227">
        <f>ROUND(I146*H146,2)</f>
        <v>0</v>
      </c>
      <c r="BL146" s="22" t="s">
        <v>229</v>
      </c>
      <c r="BM146" s="22" t="s">
        <v>248</v>
      </c>
    </row>
    <row r="147" s="1" customFormat="1" ht="25.5" customHeight="1">
      <c r="B147" s="44"/>
      <c r="C147" s="253" t="s">
        <v>249</v>
      </c>
      <c r="D147" s="253" t="s">
        <v>250</v>
      </c>
      <c r="E147" s="254" t="s">
        <v>251</v>
      </c>
      <c r="F147" s="255" t="s">
        <v>252</v>
      </c>
      <c r="G147" s="256" t="s">
        <v>247</v>
      </c>
      <c r="H147" s="257">
        <v>1</v>
      </c>
      <c r="I147" s="258"/>
      <c r="J147" s="259">
        <f>ROUND(I147*H147,2)</f>
        <v>0</v>
      </c>
      <c r="K147" s="255" t="s">
        <v>23</v>
      </c>
      <c r="L147" s="260"/>
      <c r="M147" s="261" t="s">
        <v>23</v>
      </c>
      <c r="N147" s="262" t="s">
        <v>47</v>
      </c>
      <c r="O147" s="45"/>
      <c r="P147" s="225">
        <f>O147*H147</f>
        <v>0</v>
      </c>
      <c r="Q147" s="225">
        <v>0</v>
      </c>
      <c r="R147" s="225">
        <f>Q147*H147</f>
        <v>0</v>
      </c>
      <c r="S147" s="225">
        <v>0</v>
      </c>
      <c r="T147" s="226">
        <f>S147*H147</f>
        <v>0</v>
      </c>
      <c r="AR147" s="22" t="s">
        <v>253</v>
      </c>
      <c r="AT147" s="22" t="s">
        <v>250</v>
      </c>
      <c r="AU147" s="22" t="s">
        <v>87</v>
      </c>
      <c r="AY147" s="22" t="s">
        <v>136</v>
      </c>
      <c r="BE147" s="227">
        <f>IF(N147="základní",J147,0)</f>
        <v>0</v>
      </c>
      <c r="BF147" s="227">
        <f>IF(N147="snížená",J147,0)</f>
        <v>0</v>
      </c>
      <c r="BG147" s="227">
        <f>IF(N147="zákl. přenesená",J147,0)</f>
        <v>0</v>
      </c>
      <c r="BH147" s="227">
        <f>IF(N147="sníž. přenesená",J147,0)</f>
        <v>0</v>
      </c>
      <c r="BI147" s="227">
        <f>IF(N147="nulová",J147,0)</f>
        <v>0</v>
      </c>
      <c r="BJ147" s="22" t="s">
        <v>81</v>
      </c>
      <c r="BK147" s="227">
        <f>ROUND(I147*H147,2)</f>
        <v>0</v>
      </c>
      <c r="BL147" s="22" t="s">
        <v>229</v>
      </c>
      <c r="BM147" s="22" t="s">
        <v>254</v>
      </c>
    </row>
    <row r="148" s="1" customFormat="1" ht="25.5" customHeight="1">
      <c r="B148" s="44"/>
      <c r="C148" s="216" t="s">
        <v>255</v>
      </c>
      <c r="D148" s="216" t="s">
        <v>139</v>
      </c>
      <c r="E148" s="217" t="s">
        <v>256</v>
      </c>
      <c r="F148" s="218" t="s">
        <v>257</v>
      </c>
      <c r="G148" s="219" t="s">
        <v>258</v>
      </c>
      <c r="H148" s="263"/>
      <c r="I148" s="221"/>
      <c r="J148" s="222">
        <f>ROUND(I148*H148,2)</f>
        <v>0</v>
      </c>
      <c r="K148" s="218" t="s">
        <v>150</v>
      </c>
      <c r="L148" s="70"/>
      <c r="M148" s="223" t="s">
        <v>23</v>
      </c>
      <c r="N148" s="224" t="s">
        <v>47</v>
      </c>
      <c r="O148" s="45"/>
      <c r="P148" s="225">
        <f>O148*H148</f>
        <v>0</v>
      </c>
      <c r="Q148" s="225">
        <v>0</v>
      </c>
      <c r="R148" s="225">
        <f>Q148*H148</f>
        <v>0</v>
      </c>
      <c r="S148" s="225">
        <v>0</v>
      </c>
      <c r="T148" s="226">
        <f>S148*H148</f>
        <v>0</v>
      </c>
      <c r="AR148" s="22" t="s">
        <v>229</v>
      </c>
      <c r="AT148" s="22" t="s">
        <v>139</v>
      </c>
      <c r="AU148" s="22" t="s">
        <v>87</v>
      </c>
      <c r="AY148" s="22" t="s">
        <v>136</v>
      </c>
      <c r="BE148" s="227">
        <f>IF(N148="základní",J148,0)</f>
        <v>0</v>
      </c>
      <c r="BF148" s="227">
        <f>IF(N148="snížená",J148,0)</f>
        <v>0</v>
      </c>
      <c r="BG148" s="227">
        <f>IF(N148="zákl. přenesená",J148,0)</f>
        <v>0</v>
      </c>
      <c r="BH148" s="227">
        <f>IF(N148="sníž. přenesená",J148,0)</f>
        <v>0</v>
      </c>
      <c r="BI148" s="227">
        <f>IF(N148="nulová",J148,0)</f>
        <v>0</v>
      </c>
      <c r="BJ148" s="22" t="s">
        <v>81</v>
      </c>
      <c r="BK148" s="227">
        <f>ROUND(I148*H148,2)</f>
        <v>0</v>
      </c>
      <c r="BL148" s="22" t="s">
        <v>229</v>
      </c>
      <c r="BM148" s="22" t="s">
        <v>259</v>
      </c>
    </row>
    <row r="149" s="1" customFormat="1">
      <c r="B149" s="44"/>
      <c r="C149" s="72"/>
      <c r="D149" s="228" t="s">
        <v>152</v>
      </c>
      <c r="E149" s="72"/>
      <c r="F149" s="229" t="s">
        <v>260</v>
      </c>
      <c r="G149" s="72"/>
      <c r="H149" s="72"/>
      <c r="I149" s="187"/>
      <c r="J149" s="72"/>
      <c r="K149" s="72"/>
      <c r="L149" s="70"/>
      <c r="M149" s="230"/>
      <c r="N149" s="45"/>
      <c r="O149" s="45"/>
      <c r="P149" s="45"/>
      <c r="Q149" s="45"/>
      <c r="R149" s="45"/>
      <c r="S149" s="45"/>
      <c r="T149" s="93"/>
      <c r="AT149" s="22" t="s">
        <v>152</v>
      </c>
      <c r="AU149" s="22" t="s">
        <v>87</v>
      </c>
    </row>
    <row r="150" s="10" customFormat="1" ht="29.88" customHeight="1">
      <c r="B150" s="200"/>
      <c r="C150" s="201"/>
      <c r="D150" s="202" t="s">
        <v>75</v>
      </c>
      <c r="E150" s="214" t="s">
        <v>261</v>
      </c>
      <c r="F150" s="214" t="s">
        <v>262</v>
      </c>
      <c r="G150" s="201"/>
      <c r="H150" s="201"/>
      <c r="I150" s="204"/>
      <c r="J150" s="215">
        <f>BK150</f>
        <v>0</v>
      </c>
      <c r="K150" s="201"/>
      <c r="L150" s="206"/>
      <c r="M150" s="207"/>
      <c r="N150" s="208"/>
      <c r="O150" s="208"/>
      <c r="P150" s="209">
        <f>P151</f>
        <v>0</v>
      </c>
      <c r="Q150" s="208"/>
      <c r="R150" s="209">
        <f>R151</f>
        <v>0</v>
      </c>
      <c r="S150" s="208"/>
      <c r="T150" s="210">
        <f>T151</f>
        <v>0</v>
      </c>
      <c r="AR150" s="211" t="s">
        <v>87</v>
      </c>
      <c r="AT150" s="212" t="s">
        <v>75</v>
      </c>
      <c r="AU150" s="212" t="s">
        <v>81</v>
      </c>
      <c r="AY150" s="211" t="s">
        <v>136</v>
      </c>
      <c r="BK150" s="213">
        <f>BK151</f>
        <v>0</v>
      </c>
    </row>
    <row r="151" s="1" customFormat="1" ht="16.5" customHeight="1">
      <c r="B151" s="44"/>
      <c r="C151" s="216" t="s">
        <v>9</v>
      </c>
      <c r="D151" s="216" t="s">
        <v>139</v>
      </c>
      <c r="E151" s="217" t="s">
        <v>263</v>
      </c>
      <c r="F151" s="218" t="s">
        <v>264</v>
      </c>
      <c r="G151" s="219" t="s">
        <v>142</v>
      </c>
      <c r="H151" s="220">
        <v>48</v>
      </c>
      <c r="I151" s="221"/>
      <c r="J151" s="222">
        <f>ROUND(I151*H151,2)</f>
        <v>0</v>
      </c>
      <c r="K151" s="218" t="s">
        <v>23</v>
      </c>
      <c r="L151" s="70"/>
      <c r="M151" s="223" t="s">
        <v>23</v>
      </c>
      <c r="N151" s="224" t="s">
        <v>47</v>
      </c>
      <c r="O151" s="45"/>
      <c r="P151" s="225">
        <f>O151*H151</f>
        <v>0</v>
      </c>
      <c r="Q151" s="225">
        <v>0</v>
      </c>
      <c r="R151" s="225">
        <f>Q151*H151</f>
        <v>0</v>
      </c>
      <c r="S151" s="225">
        <v>0</v>
      </c>
      <c r="T151" s="226">
        <f>S151*H151</f>
        <v>0</v>
      </c>
      <c r="AR151" s="22" t="s">
        <v>229</v>
      </c>
      <c r="AT151" s="22" t="s">
        <v>139</v>
      </c>
      <c r="AU151" s="22" t="s">
        <v>87</v>
      </c>
      <c r="AY151" s="22" t="s">
        <v>136</v>
      </c>
      <c r="BE151" s="227">
        <f>IF(N151="základní",J151,0)</f>
        <v>0</v>
      </c>
      <c r="BF151" s="227">
        <f>IF(N151="snížená",J151,0)</f>
        <v>0</v>
      </c>
      <c r="BG151" s="227">
        <f>IF(N151="zákl. přenesená",J151,0)</f>
        <v>0</v>
      </c>
      <c r="BH151" s="227">
        <f>IF(N151="sníž. přenesená",J151,0)</f>
        <v>0</v>
      </c>
      <c r="BI151" s="227">
        <f>IF(N151="nulová",J151,0)</f>
        <v>0</v>
      </c>
      <c r="BJ151" s="22" t="s">
        <v>81</v>
      </c>
      <c r="BK151" s="227">
        <f>ROUND(I151*H151,2)</f>
        <v>0</v>
      </c>
      <c r="BL151" s="22" t="s">
        <v>229</v>
      </c>
      <c r="BM151" s="22" t="s">
        <v>265</v>
      </c>
    </row>
    <row r="152" s="10" customFormat="1" ht="37.44001" customHeight="1">
      <c r="B152" s="200"/>
      <c r="C152" s="201"/>
      <c r="D152" s="202" t="s">
        <v>75</v>
      </c>
      <c r="E152" s="203" t="s">
        <v>266</v>
      </c>
      <c r="F152" s="203" t="s">
        <v>241</v>
      </c>
      <c r="G152" s="201"/>
      <c r="H152" s="201"/>
      <c r="I152" s="204"/>
      <c r="J152" s="205">
        <f>BK152</f>
        <v>0</v>
      </c>
      <c r="K152" s="201"/>
      <c r="L152" s="206"/>
      <c r="M152" s="207"/>
      <c r="N152" s="208"/>
      <c r="O152" s="208"/>
      <c r="P152" s="209">
        <f>P153+P196+P234+P240+P242+P252+P272</f>
        <v>0</v>
      </c>
      <c r="Q152" s="208"/>
      <c r="R152" s="209">
        <f>R153+R196+R234+R240+R242+R252+R272</f>
        <v>14.385675239999999</v>
      </c>
      <c r="S152" s="208"/>
      <c r="T152" s="210">
        <f>T153+T196+T234+T240+T242+T252+T272</f>
        <v>13.690570000000001</v>
      </c>
      <c r="AR152" s="211" t="s">
        <v>87</v>
      </c>
      <c r="AT152" s="212" t="s">
        <v>75</v>
      </c>
      <c r="AU152" s="212" t="s">
        <v>76</v>
      </c>
      <c r="AY152" s="211" t="s">
        <v>136</v>
      </c>
      <c r="BK152" s="213">
        <f>BK153+BK196+BK234+BK240+BK242+BK252+BK272</f>
        <v>0</v>
      </c>
    </row>
    <row r="153" s="10" customFormat="1" ht="19.92" customHeight="1">
      <c r="B153" s="200"/>
      <c r="C153" s="201"/>
      <c r="D153" s="202" t="s">
        <v>75</v>
      </c>
      <c r="E153" s="214" t="s">
        <v>267</v>
      </c>
      <c r="F153" s="214" t="s">
        <v>268</v>
      </c>
      <c r="G153" s="201"/>
      <c r="H153" s="201"/>
      <c r="I153" s="204"/>
      <c r="J153" s="215">
        <f>BK153</f>
        <v>0</v>
      </c>
      <c r="K153" s="201"/>
      <c r="L153" s="206"/>
      <c r="M153" s="207"/>
      <c r="N153" s="208"/>
      <c r="O153" s="208"/>
      <c r="P153" s="209">
        <f>SUM(P154:P195)</f>
        <v>0</v>
      </c>
      <c r="Q153" s="208"/>
      <c r="R153" s="209">
        <f>SUM(R154:R195)</f>
        <v>3.0517320999999997</v>
      </c>
      <c r="S153" s="208"/>
      <c r="T153" s="210">
        <f>SUM(T154:T195)</f>
        <v>10.941500000000001</v>
      </c>
      <c r="AR153" s="211" t="s">
        <v>87</v>
      </c>
      <c r="AT153" s="212" t="s">
        <v>75</v>
      </c>
      <c r="AU153" s="212" t="s">
        <v>81</v>
      </c>
      <c r="AY153" s="211" t="s">
        <v>136</v>
      </c>
      <c r="BK153" s="213">
        <f>SUM(BK154:BK195)</f>
        <v>0</v>
      </c>
    </row>
    <row r="154" s="1" customFormat="1" ht="16.5" customHeight="1">
      <c r="B154" s="44"/>
      <c r="C154" s="216" t="s">
        <v>269</v>
      </c>
      <c r="D154" s="216" t="s">
        <v>139</v>
      </c>
      <c r="E154" s="217" t="s">
        <v>270</v>
      </c>
      <c r="F154" s="218" t="s">
        <v>271</v>
      </c>
      <c r="G154" s="219" t="s">
        <v>142</v>
      </c>
      <c r="H154" s="220">
        <v>547</v>
      </c>
      <c r="I154" s="221"/>
      <c r="J154" s="222">
        <f>ROUND(I154*H154,2)</f>
        <v>0</v>
      </c>
      <c r="K154" s="218" t="s">
        <v>150</v>
      </c>
      <c r="L154" s="70"/>
      <c r="M154" s="223" t="s">
        <v>23</v>
      </c>
      <c r="N154" s="224" t="s">
        <v>47</v>
      </c>
      <c r="O154" s="45"/>
      <c r="P154" s="225">
        <f>O154*H154</f>
        <v>0</v>
      </c>
      <c r="Q154" s="225">
        <v>0</v>
      </c>
      <c r="R154" s="225">
        <f>Q154*H154</f>
        <v>0</v>
      </c>
      <c r="S154" s="225">
        <v>0.014</v>
      </c>
      <c r="T154" s="226">
        <f>S154*H154</f>
        <v>7.6580000000000004</v>
      </c>
      <c r="AR154" s="22" t="s">
        <v>229</v>
      </c>
      <c r="AT154" s="22" t="s">
        <v>139</v>
      </c>
      <c r="AU154" s="22" t="s">
        <v>87</v>
      </c>
      <c r="AY154" s="22" t="s">
        <v>136</v>
      </c>
      <c r="BE154" s="227">
        <f>IF(N154="základní",J154,0)</f>
        <v>0</v>
      </c>
      <c r="BF154" s="227">
        <f>IF(N154="snížená",J154,0)</f>
        <v>0</v>
      </c>
      <c r="BG154" s="227">
        <f>IF(N154="zákl. přenesená",J154,0)</f>
        <v>0</v>
      </c>
      <c r="BH154" s="227">
        <f>IF(N154="sníž. přenesená",J154,0)</f>
        <v>0</v>
      </c>
      <c r="BI154" s="227">
        <f>IF(N154="nulová",J154,0)</f>
        <v>0</v>
      </c>
      <c r="BJ154" s="22" t="s">
        <v>81</v>
      </c>
      <c r="BK154" s="227">
        <f>ROUND(I154*H154,2)</f>
        <v>0</v>
      </c>
      <c r="BL154" s="22" t="s">
        <v>229</v>
      </c>
      <c r="BM154" s="22" t="s">
        <v>272</v>
      </c>
    </row>
    <row r="155" s="1" customFormat="1" ht="25.5" customHeight="1">
      <c r="B155" s="44"/>
      <c r="C155" s="216" t="s">
        <v>273</v>
      </c>
      <c r="D155" s="216" t="s">
        <v>139</v>
      </c>
      <c r="E155" s="217" t="s">
        <v>274</v>
      </c>
      <c r="F155" s="218" t="s">
        <v>275</v>
      </c>
      <c r="G155" s="219" t="s">
        <v>142</v>
      </c>
      <c r="H155" s="220">
        <v>547</v>
      </c>
      <c r="I155" s="221"/>
      <c r="J155" s="222">
        <f>ROUND(I155*H155,2)</f>
        <v>0</v>
      </c>
      <c r="K155" s="218" t="s">
        <v>150</v>
      </c>
      <c r="L155" s="70"/>
      <c r="M155" s="223" t="s">
        <v>23</v>
      </c>
      <c r="N155" s="224" t="s">
        <v>47</v>
      </c>
      <c r="O155" s="45"/>
      <c r="P155" s="225">
        <f>O155*H155</f>
        <v>0</v>
      </c>
      <c r="Q155" s="225">
        <v>0</v>
      </c>
      <c r="R155" s="225">
        <f>Q155*H155</f>
        <v>0</v>
      </c>
      <c r="S155" s="225">
        <v>0.0060000000000000001</v>
      </c>
      <c r="T155" s="226">
        <f>S155*H155</f>
        <v>3.282</v>
      </c>
      <c r="AR155" s="22" t="s">
        <v>229</v>
      </c>
      <c r="AT155" s="22" t="s">
        <v>139</v>
      </c>
      <c r="AU155" s="22" t="s">
        <v>87</v>
      </c>
      <c r="AY155" s="22" t="s">
        <v>136</v>
      </c>
      <c r="BE155" s="227">
        <f>IF(N155="základní",J155,0)</f>
        <v>0</v>
      </c>
      <c r="BF155" s="227">
        <f>IF(N155="snížená",J155,0)</f>
        <v>0</v>
      </c>
      <c r="BG155" s="227">
        <f>IF(N155="zákl. přenesená",J155,0)</f>
        <v>0</v>
      </c>
      <c r="BH155" s="227">
        <f>IF(N155="sníž. přenesená",J155,0)</f>
        <v>0</v>
      </c>
      <c r="BI155" s="227">
        <f>IF(N155="nulová",J155,0)</f>
        <v>0</v>
      </c>
      <c r="BJ155" s="22" t="s">
        <v>81</v>
      </c>
      <c r="BK155" s="227">
        <f>ROUND(I155*H155,2)</f>
        <v>0</v>
      </c>
      <c r="BL155" s="22" t="s">
        <v>229</v>
      </c>
      <c r="BM155" s="22" t="s">
        <v>276</v>
      </c>
    </row>
    <row r="156" s="1" customFormat="1" ht="16.5" customHeight="1">
      <c r="B156" s="44"/>
      <c r="C156" s="216" t="s">
        <v>277</v>
      </c>
      <c r="D156" s="216" t="s">
        <v>139</v>
      </c>
      <c r="E156" s="217" t="s">
        <v>278</v>
      </c>
      <c r="F156" s="218" t="s">
        <v>279</v>
      </c>
      <c r="G156" s="219" t="s">
        <v>247</v>
      </c>
      <c r="H156" s="220">
        <v>5</v>
      </c>
      <c r="I156" s="221"/>
      <c r="J156" s="222">
        <f>ROUND(I156*H156,2)</f>
        <v>0</v>
      </c>
      <c r="K156" s="218" t="s">
        <v>150</v>
      </c>
      <c r="L156" s="70"/>
      <c r="M156" s="223" t="s">
        <v>23</v>
      </c>
      <c r="N156" s="224" t="s">
        <v>47</v>
      </c>
      <c r="O156" s="45"/>
      <c r="P156" s="225">
        <f>O156*H156</f>
        <v>0</v>
      </c>
      <c r="Q156" s="225">
        <v>0</v>
      </c>
      <c r="R156" s="225">
        <f>Q156*H156</f>
        <v>0</v>
      </c>
      <c r="S156" s="225">
        <v>0.00029999999999999997</v>
      </c>
      <c r="T156" s="226">
        <f>S156*H156</f>
        <v>0.0014999999999999998</v>
      </c>
      <c r="AR156" s="22" t="s">
        <v>229</v>
      </c>
      <c r="AT156" s="22" t="s">
        <v>139</v>
      </c>
      <c r="AU156" s="22" t="s">
        <v>87</v>
      </c>
      <c r="AY156" s="22" t="s">
        <v>136</v>
      </c>
      <c r="BE156" s="227">
        <f>IF(N156="základní",J156,0)</f>
        <v>0</v>
      </c>
      <c r="BF156" s="227">
        <f>IF(N156="snížená",J156,0)</f>
        <v>0</v>
      </c>
      <c r="BG156" s="227">
        <f>IF(N156="zákl. přenesená",J156,0)</f>
        <v>0</v>
      </c>
      <c r="BH156" s="227">
        <f>IF(N156="sníž. přenesená",J156,0)</f>
        <v>0</v>
      </c>
      <c r="BI156" s="227">
        <f>IF(N156="nulová",J156,0)</f>
        <v>0</v>
      </c>
      <c r="BJ156" s="22" t="s">
        <v>81</v>
      </c>
      <c r="BK156" s="227">
        <f>ROUND(I156*H156,2)</f>
        <v>0</v>
      </c>
      <c r="BL156" s="22" t="s">
        <v>229</v>
      </c>
      <c r="BM156" s="22" t="s">
        <v>280</v>
      </c>
    </row>
    <row r="157" s="1" customFormat="1" ht="25.5" customHeight="1">
      <c r="B157" s="44"/>
      <c r="C157" s="216" t="s">
        <v>281</v>
      </c>
      <c r="D157" s="216" t="s">
        <v>139</v>
      </c>
      <c r="E157" s="217" t="s">
        <v>282</v>
      </c>
      <c r="F157" s="218" t="s">
        <v>283</v>
      </c>
      <c r="G157" s="219" t="s">
        <v>142</v>
      </c>
      <c r="H157" s="220">
        <v>218.80000000000001</v>
      </c>
      <c r="I157" s="221"/>
      <c r="J157" s="222">
        <f>ROUND(I157*H157,2)</f>
        <v>0</v>
      </c>
      <c r="K157" s="218" t="s">
        <v>150</v>
      </c>
      <c r="L157" s="70"/>
      <c r="M157" s="223" t="s">
        <v>23</v>
      </c>
      <c r="N157" s="224" t="s">
        <v>47</v>
      </c>
      <c r="O157" s="45"/>
      <c r="P157" s="225">
        <f>O157*H157</f>
        <v>0</v>
      </c>
      <c r="Q157" s="225">
        <v>0</v>
      </c>
      <c r="R157" s="225">
        <f>Q157*H157</f>
        <v>0</v>
      </c>
      <c r="S157" s="225">
        <v>0</v>
      </c>
      <c r="T157" s="226">
        <f>S157*H157</f>
        <v>0</v>
      </c>
      <c r="AR157" s="22" t="s">
        <v>229</v>
      </c>
      <c r="AT157" s="22" t="s">
        <v>139</v>
      </c>
      <c r="AU157" s="22" t="s">
        <v>87</v>
      </c>
      <c r="AY157" s="22" t="s">
        <v>136</v>
      </c>
      <c r="BE157" s="227">
        <f>IF(N157="základní",J157,0)</f>
        <v>0</v>
      </c>
      <c r="BF157" s="227">
        <f>IF(N157="snížená",J157,0)</f>
        <v>0</v>
      </c>
      <c r="BG157" s="227">
        <f>IF(N157="zákl. přenesená",J157,0)</f>
        <v>0</v>
      </c>
      <c r="BH157" s="227">
        <f>IF(N157="sníž. přenesená",J157,0)</f>
        <v>0</v>
      </c>
      <c r="BI157" s="227">
        <f>IF(N157="nulová",J157,0)</f>
        <v>0</v>
      </c>
      <c r="BJ157" s="22" t="s">
        <v>81</v>
      </c>
      <c r="BK157" s="227">
        <f>ROUND(I157*H157,2)</f>
        <v>0</v>
      </c>
      <c r="BL157" s="22" t="s">
        <v>229</v>
      </c>
      <c r="BM157" s="22" t="s">
        <v>284</v>
      </c>
    </row>
    <row r="158" s="1" customFormat="1">
      <c r="B158" s="44"/>
      <c r="C158" s="72"/>
      <c r="D158" s="228" t="s">
        <v>152</v>
      </c>
      <c r="E158" s="72"/>
      <c r="F158" s="229" t="s">
        <v>285</v>
      </c>
      <c r="G158" s="72"/>
      <c r="H158" s="72"/>
      <c r="I158" s="187"/>
      <c r="J158" s="72"/>
      <c r="K158" s="72"/>
      <c r="L158" s="70"/>
      <c r="M158" s="230"/>
      <c r="N158" s="45"/>
      <c r="O158" s="45"/>
      <c r="P158" s="45"/>
      <c r="Q158" s="45"/>
      <c r="R158" s="45"/>
      <c r="S158" s="45"/>
      <c r="T158" s="93"/>
      <c r="AT158" s="22" t="s">
        <v>152</v>
      </c>
      <c r="AU158" s="22" t="s">
        <v>87</v>
      </c>
    </row>
    <row r="159" s="1" customFormat="1">
      <c r="B159" s="44"/>
      <c r="C159" s="72"/>
      <c r="D159" s="228" t="s">
        <v>154</v>
      </c>
      <c r="E159" s="72"/>
      <c r="F159" s="229" t="s">
        <v>286</v>
      </c>
      <c r="G159" s="72"/>
      <c r="H159" s="72"/>
      <c r="I159" s="187"/>
      <c r="J159" s="72"/>
      <c r="K159" s="72"/>
      <c r="L159" s="70"/>
      <c r="M159" s="230"/>
      <c r="N159" s="45"/>
      <c r="O159" s="45"/>
      <c r="P159" s="45"/>
      <c r="Q159" s="45"/>
      <c r="R159" s="45"/>
      <c r="S159" s="45"/>
      <c r="T159" s="93"/>
      <c r="AT159" s="22" t="s">
        <v>154</v>
      </c>
      <c r="AU159" s="22" t="s">
        <v>87</v>
      </c>
    </row>
    <row r="160" s="11" customFormat="1">
      <c r="B160" s="231"/>
      <c r="C160" s="232"/>
      <c r="D160" s="228" t="s">
        <v>176</v>
      </c>
      <c r="E160" s="233" t="s">
        <v>23</v>
      </c>
      <c r="F160" s="234" t="s">
        <v>287</v>
      </c>
      <c r="G160" s="232"/>
      <c r="H160" s="235">
        <v>218.80000000000001</v>
      </c>
      <c r="I160" s="236"/>
      <c r="J160" s="232"/>
      <c r="K160" s="232"/>
      <c r="L160" s="237"/>
      <c r="M160" s="238"/>
      <c r="N160" s="239"/>
      <c r="O160" s="239"/>
      <c r="P160" s="239"/>
      <c r="Q160" s="239"/>
      <c r="R160" s="239"/>
      <c r="S160" s="239"/>
      <c r="T160" s="240"/>
      <c r="AT160" s="241" t="s">
        <v>176</v>
      </c>
      <c r="AU160" s="241" t="s">
        <v>87</v>
      </c>
      <c r="AV160" s="11" t="s">
        <v>87</v>
      </c>
      <c r="AW160" s="11" t="s">
        <v>39</v>
      </c>
      <c r="AX160" s="11" t="s">
        <v>76</v>
      </c>
      <c r="AY160" s="241" t="s">
        <v>136</v>
      </c>
    </row>
    <row r="161" s="12" customFormat="1">
      <c r="B161" s="242"/>
      <c r="C161" s="243"/>
      <c r="D161" s="228" t="s">
        <v>176</v>
      </c>
      <c r="E161" s="244" t="s">
        <v>23</v>
      </c>
      <c r="F161" s="245" t="s">
        <v>178</v>
      </c>
      <c r="G161" s="243"/>
      <c r="H161" s="246">
        <v>218.80000000000001</v>
      </c>
      <c r="I161" s="247"/>
      <c r="J161" s="243"/>
      <c r="K161" s="243"/>
      <c r="L161" s="248"/>
      <c r="M161" s="249"/>
      <c r="N161" s="250"/>
      <c r="O161" s="250"/>
      <c r="P161" s="250"/>
      <c r="Q161" s="250"/>
      <c r="R161" s="250"/>
      <c r="S161" s="250"/>
      <c r="T161" s="251"/>
      <c r="AT161" s="252" t="s">
        <v>176</v>
      </c>
      <c r="AU161" s="252" t="s">
        <v>87</v>
      </c>
      <c r="AV161" s="12" t="s">
        <v>143</v>
      </c>
      <c r="AW161" s="12" t="s">
        <v>39</v>
      </c>
      <c r="AX161" s="12" t="s">
        <v>81</v>
      </c>
      <c r="AY161" s="252" t="s">
        <v>136</v>
      </c>
    </row>
    <row r="162" s="1" customFormat="1" ht="16.5" customHeight="1">
      <c r="B162" s="44"/>
      <c r="C162" s="253" t="s">
        <v>288</v>
      </c>
      <c r="D162" s="253" t="s">
        <v>250</v>
      </c>
      <c r="E162" s="254" t="s">
        <v>289</v>
      </c>
      <c r="F162" s="255" t="s">
        <v>290</v>
      </c>
      <c r="G162" s="256" t="s">
        <v>159</v>
      </c>
      <c r="H162" s="257">
        <v>0.066000000000000003</v>
      </c>
      <c r="I162" s="258"/>
      <c r="J162" s="259">
        <f>ROUND(I162*H162,2)</f>
        <v>0</v>
      </c>
      <c r="K162" s="255" t="s">
        <v>150</v>
      </c>
      <c r="L162" s="260"/>
      <c r="M162" s="261" t="s">
        <v>23</v>
      </c>
      <c r="N162" s="262" t="s">
        <v>47</v>
      </c>
      <c r="O162" s="45"/>
      <c r="P162" s="225">
        <f>O162*H162</f>
        <v>0</v>
      </c>
      <c r="Q162" s="225">
        <v>1</v>
      </c>
      <c r="R162" s="225">
        <f>Q162*H162</f>
        <v>0.066000000000000003</v>
      </c>
      <c r="S162" s="225">
        <v>0</v>
      </c>
      <c r="T162" s="226">
        <f>S162*H162</f>
        <v>0</v>
      </c>
      <c r="AR162" s="22" t="s">
        <v>253</v>
      </c>
      <c r="AT162" s="22" t="s">
        <v>250</v>
      </c>
      <c r="AU162" s="22" t="s">
        <v>87</v>
      </c>
      <c r="AY162" s="22" t="s">
        <v>136</v>
      </c>
      <c r="BE162" s="227">
        <f>IF(N162="základní",J162,0)</f>
        <v>0</v>
      </c>
      <c r="BF162" s="227">
        <f>IF(N162="snížená",J162,0)</f>
        <v>0</v>
      </c>
      <c r="BG162" s="227">
        <f>IF(N162="zákl. přenesená",J162,0)</f>
        <v>0</v>
      </c>
      <c r="BH162" s="227">
        <f>IF(N162="sníž. přenesená",J162,0)</f>
        <v>0</v>
      </c>
      <c r="BI162" s="227">
        <f>IF(N162="nulová",J162,0)</f>
        <v>0</v>
      </c>
      <c r="BJ162" s="22" t="s">
        <v>81</v>
      </c>
      <c r="BK162" s="227">
        <f>ROUND(I162*H162,2)</f>
        <v>0</v>
      </c>
      <c r="BL162" s="22" t="s">
        <v>229</v>
      </c>
      <c r="BM162" s="22" t="s">
        <v>291</v>
      </c>
    </row>
    <row r="163" s="11" customFormat="1">
      <c r="B163" s="231"/>
      <c r="C163" s="232"/>
      <c r="D163" s="228" t="s">
        <v>176</v>
      </c>
      <c r="E163" s="232"/>
      <c r="F163" s="234" t="s">
        <v>292</v>
      </c>
      <c r="G163" s="232"/>
      <c r="H163" s="235">
        <v>0.066000000000000003</v>
      </c>
      <c r="I163" s="236"/>
      <c r="J163" s="232"/>
      <c r="K163" s="232"/>
      <c r="L163" s="237"/>
      <c r="M163" s="238"/>
      <c r="N163" s="239"/>
      <c r="O163" s="239"/>
      <c r="P163" s="239"/>
      <c r="Q163" s="239"/>
      <c r="R163" s="239"/>
      <c r="S163" s="239"/>
      <c r="T163" s="240"/>
      <c r="AT163" s="241" t="s">
        <v>176</v>
      </c>
      <c r="AU163" s="241" t="s">
        <v>87</v>
      </c>
      <c r="AV163" s="11" t="s">
        <v>87</v>
      </c>
      <c r="AW163" s="11" t="s">
        <v>6</v>
      </c>
      <c r="AX163" s="11" t="s">
        <v>81</v>
      </c>
      <c r="AY163" s="241" t="s">
        <v>136</v>
      </c>
    </row>
    <row r="164" s="1" customFormat="1" ht="25.5" customHeight="1">
      <c r="B164" s="44"/>
      <c r="C164" s="216" t="s">
        <v>293</v>
      </c>
      <c r="D164" s="216" t="s">
        <v>139</v>
      </c>
      <c r="E164" s="217" t="s">
        <v>294</v>
      </c>
      <c r="F164" s="218" t="s">
        <v>295</v>
      </c>
      <c r="G164" s="219" t="s">
        <v>142</v>
      </c>
      <c r="H164" s="220">
        <v>218.80000000000001</v>
      </c>
      <c r="I164" s="221"/>
      <c r="J164" s="222">
        <f>ROUND(I164*H164,2)</f>
        <v>0</v>
      </c>
      <c r="K164" s="218" t="s">
        <v>150</v>
      </c>
      <c r="L164" s="70"/>
      <c r="M164" s="223" t="s">
        <v>23</v>
      </c>
      <c r="N164" s="224" t="s">
        <v>47</v>
      </c>
      <c r="O164" s="45"/>
      <c r="P164" s="225">
        <f>O164*H164</f>
        <v>0</v>
      </c>
      <c r="Q164" s="225">
        <v>0.00088000000000000003</v>
      </c>
      <c r="R164" s="225">
        <f>Q164*H164</f>
        <v>0.19254400000000002</v>
      </c>
      <c r="S164" s="225">
        <v>0</v>
      </c>
      <c r="T164" s="226">
        <f>S164*H164</f>
        <v>0</v>
      </c>
      <c r="AR164" s="22" t="s">
        <v>229</v>
      </c>
      <c r="AT164" s="22" t="s">
        <v>139</v>
      </c>
      <c r="AU164" s="22" t="s">
        <v>87</v>
      </c>
      <c r="AY164" s="22" t="s">
        <v>136</v>
      </c>
      <c r="BE164" s="227">
        <f>IF(N164="základní",J164,0)</f>
        <v>0</v>
      </c>
      <c r="BF164" s="227">
        <f>IF(N164="snížená",J164,0)</f>
        <v>0</v>
      </c>
      <c r="BG164" s="227">
        <f>IF(N164="zákl. přenesená",J164,0)</f>
        <v>0</v>
      </c>
      <c r="BH164" s="227">
        <f>IF(N164="sníž. přenesená",J164,0)</f>
        <v>0</v>
      </c>
      <c r="BI164" s="227">
        <f>IF(N164="nulová",J164,0)</f>
        <v>0</v>
      </c>
      <c r="BJ164" s="22" t="s">
        <v>81</v>
      </c>
      <c r="BK164" s="227">
        <f>ROUND(I164*H164,2)</f>
        <v>0</v>
      </c>
      <c r="BL164" s="22" t="s">
        <v>229</v>
      </c>
      <c r="BM164" s="22" t="s">
        <v>296</v>
      </c>
    </row>
    <row r="165" s="1" customFormat="1">
      <c r="B165" s="44"/>
      <c r="C165" s="72"/>
      <c r="D165" s="228" t="s">
        <v>152</v>
      </c>
      <c r="E165" s="72"/>
      <c r="F165" s="229" t="s">
        <v>297</v>
      </c>
      <c r="G165" s="72"/>
      <c r="H165" s="72"/>
      <c r="I165" s="187"/>
      <c r="J165" s="72"/>
      <c r="K165" s="72"/>
      <c r="L165" s="70"/>
      <c r="M165" s="230"/>
      <c r="N165" s="45"/>
      <c r="O165" s="45"/>
      <c r="P165" s="45"/>
      <c r="Q165" s="45"/>
      <c r="R165" s="45"/>
      <c r="S165" s="45"/>
      <c r="T165" s="93"/>
      <c r="AT165" s="22" t="s">
        <v>152</v>
      </c>
      <c r="AU165" s="22" t="s">
        <v>87</v>
      </c>
    </row>
    <row r="166" s="1" customFormat="1" ht="16.5" customHeight="1">
      <c r="B166" s="44"/>
      <c r="C166" s="253" t="s">
        <v>298</v>
      </c>
      <c r="D166" s="253" t="s">
        <v>250</v>
      </c>
      <c r="E166" s="254" t="s">
        <v>299</v>
      </c>
      <c r="F166" s="255" t="s">
        <v>300</v>
      </c>
      <c r="G166" s="256" t="s">
        <v>142</v>
      </c>
      <c r="H166" s="257">
        <v>251.62000000000001</v>
      </c>
      <c r="I166" s="258"/>
      <c r="J166" s="259">
        <f>ROUND(I166*H166,2)</f>
        <v>0</v>
      </c>
      <c r="K166" s="255" t="s">
        <v>150</v>
      </c>
      <c r="L166" s="260"/>
      <c r="M166" s="261" t="s">
        <v>23</v>
      </c>
      <c r="N166" s="262" t="s">
        <v>47</v>
      </c>
      <c r="O166" s="45"/>
      <c r="P166" s="225">
        <f>O166*H166</f>
        <v>0</v>
      </c>
      <c r="Q166" s="225">
        <v>0.0038800000000000002</v>
      </c>
      <c r="R166" s="225">
        <f>Q166*H166</f>
        <v>0.97628560000000009</v>
      </c>
      <c r="S166" s="225">
        <v>0</v>
      </c>
      <c r="T166" s="226">
        <f>S166*H166</f>
        <v>0</v>
      </c>
      <c r="AR166" s="22" t="s">
        <v>253</v>
      </c>
      <c r="AT166" s="22" t="s">
        <v>250</v>
      </c>
      <c r="AU166" s="22" t="s">
        <v>87</v>
      </c>
      <c r="AY166" s="22" t="s">
        <v>136</v>
      </c>
      <c r="BE166" s="227">
        <f>IF(N166="základní",J166,0)</f>
        <v>0</v>
      </c>
      <c r="BF166" s="227">
        <f>IF(N166="snížená",J166,0)</f>
        <v>0</v>
      </c>
      <c r="BG166" s="227">
        <f>IF(N166="zákl. přenesená",J166,0)</f>
        <v>0</v>
      </c>
      <c r="BH166" s="227">
        <f>IF(N166="sníž. přenesená",J166,0)</f>
        <v>0</v>
      </c>
      <c r="BI166" s="227">
        <f>IF(N166="nulová",J166,0)</f>
        <v>0</v>
      </c>
      <c r="BJ166" s="22" t="s">
        <v>81</v>
      </c>
      <c r="BK166" s="227">
        <f>ROUND(I166*H166,2)</f>
        <v>0</v>
      </c>
      <c r="BL166" s="22" t="s">
        <v>229</v>
      </c>
      <c r="BM166" s="22" t="s">
        <v>301</v>
      </c>
    </row>
    <row r="167" s="11" customFormat="1">
      <c r="B167" s="231"/>
      <c r="C167" s="232"/>
      <c r="D167" s="228" t="s">
        <v>176</v>
      </c>
      <c r="E167" s="232"/>
      <c r="F167" s="234" t="s">
        <v>302</v>
      </c>
      <c r="G167" s="232"/>
      <c r="H167" s="235">
        <v>251.62000000000001</v>
      </c>
      <c r="I167" s="236"/>
      <c r="J167" s="232"/>
      <c r="K167" s="232"/>
      <c r="L167" s="237"/>
      <c r="M167" s="238"/>
      <c r="N167" s="239"/>
      <c r="O167" s="239"/>
      <c r="P167" s="239"/>
      <c r="Q167" s="239"/>
      <c r="R167" s="239"/>
      <c r="S167" s="239"/>
      <c r="T167" s="240"/>
      <c r="AT167" s="241" t="s">
        <v>176</v>
      </c>
      <c r="AU167" s="241" t="s">
        <v>87</v>
      </c>
      <c r="AV167" s="11" t="s">
        <v>87</v>
      </c>
      <c r="AW167" s="11" t="s">
        <v>6</v>
      </c>
      <c r="AX167" s="11" t="s">
        <v>81</v>
      </c>
      <c r="AY167" s="241" t="s">
        <v>136</v>
      </c>
    </row>
    <row r="168" s="1" customFormat="1" ht="16.5" customHeight="1">
      <c r="B168" s="44"/>
      <c r="C168" s="216" t="s">
        <v>303</v>
      </c>
      <c r="D168" s="216" t="s">
        <v>139</v>
      </c>
      <c r="E168" s="217" t="s">
        <v>304</v>
      </c>
      <c r="F168" s="218" t="s">
        <v>305</v>
      </c>
      <c r="G168" s="219" t="s">
        <v>142</v>
      </c>
      <c r="H168" s="220">
        <v>513.5</v>
      </c>
      <c r="I168" s="221"/>
      <c r="J168" s="222">
        <f>ROUND(I168*H168,2)</f>
        <v>0</v>
      </c>
      <c r="K168" s="218" t="s">
        <v>150</v>
      </c>
      <c r="L168" s="70"/>
      <c r="M168" s="223" t="s">
        <v>23</v>
      </c>
      <c r="N168" s="224" t="s">
        <v>47</v>
      </c>
      <c r="O168" s="45"/>
      <c r="P168" s="225">
        <f>O168*H168</f>
        <v>0</v>
      </c>
      <c r="Q168" s="225">
        <v>0.00046000000000000001</v>
      </c>
      <c r="R168" s="225">
        <f>Q168*H168</f>
        <v>0.23621</v>
      </c>
      <c r="S168" s="225">
        <v>0</v>
      </c>
      <c r="T168" s="226">
        <f>S168*H168</f>
        <v>0</v>
      </c>
      <c r="AR168" s="22" t="s">
        <v>229</v>
      </c>
      <c r="AT168" s="22" t="s">
        <v>139</v>
      </c>
      <c r="AU168" s="22" t="s">
        <v>87</v>
      </c>
      <c r="AY168" s="22" t="s">
        <v>136</v>
      </c>
      <c r="BE168" s="227">
        <f>IF(N168="základní",J168,0)</f>
        <v>0</v>
      </c>
      <c r="BF168" s="227">
        <f>IF(N168="snížená",J168,0)</f>
        <v>0</v>
      </c>
      <c r="BG168" s="227">
        <f>IF(N168="zákl. přenesená",J168,0)</f>
        <v>0</v>
      </c>
      <c r="BH168" s="227">
        <f>IF(N168="sníž. přenesená",J168,0)</f>
        <v>0</v>
      </c>
      <c r="BI168" s="227">
        <f>IF(N168="nulová",J168,0)</f>
        <v>0</v>
      </c>
      <c r="BJ168" s="22" t="s">
        <v>81</v>
      </c>
      <c r="BK168" s="227">
        <f>ROUND(I168*H168,2)</f>
        <v>0</v>
      </c>
      <c r="BL168" s="22" t="s">
        <v>229</v>
      </c>
      <c r="BM168" s="22" t="s">
        <v>306</v>
      </c>
    </row>
    <row r="169" s="1" customFormat="1">
      <c r="B169" s="44"/>
      <c r="C169" s="72"/>
      <c r="D169" s="228" t="s">
        <v>152</v>
      </c>
      <c r="E169" s="72"/>
      <c r="F169" s="229" t="s">
        <v>297</v>
      </c>
      <c r="G169" s="72"/>
      <c r="H169" s="72"/>
      <c r="I169" s="187"/>
      <c r="J169" s="72"/>
      <c r="K169" s="72"/>
      <c r="L169" s="70"/>
      <c r="M169" s="230"/>
      <c r="N169" s="45"/>
      <c r="O169" s="45"/>
      <c r="P169" s="45"/>
      <c r="Q169" s="45"/>
      <c r="R169" s="45"/>
      <c r="S169" s="45"/>
      <c r="T169" s="93"/>
      <c r="AT169" s="22" t="s">
        <v>152</v>
      </c>
      <c r="AU169" s="22" t="s">
        <v>87</v>
      </c>
    </row>
    <row r="170" s="1" customFormat="1" ht="16.5" customHeight="1">
      <c r="B170" s="44"/>
      <c r="C170" s="253" t="s">
        <v>307</v>
      </c>
      <c r="D170" s="253" t="s">
        <v>250</v>
      </c>
      <c r="E170" s="254" t="s">
        <v>308</v>
      </c>
      <c r="F170" s="255" t="s">
        <v>309</v>
      </c>
      <c r="G170" s="256" t="s">
        <v>142</v>
      </c>
      <c r="H170" s="257">
        <v>590.52499999999998</v>
      </c>
      <c r="I170" s="258"/>
      <c r="J170" s="259">
        <f>ROUND(I170*H170,2)</f>
        <v>0</v>
      </c>
      <c r="K170" s="255" t="s">
        <v>150</v>
      </c>
      <c r="L170" s="260"/>
      <c r="M170" s="261" t="s">
        <v>23</v>
      </c>
      <c r="N170" s="262" t="s">
        <v>47</v>
      </c>
      <c r="O170" s="45"/>
      <c r="P170" s="225">
        <f>O170*H170</f>
        <v>0</v>
      </c>
      <c r="Q170" s="225">
        <v>0.0019</v>
      </c>
      <c r="R170" s="225">
        <f>Q170*H170</f>
        <v>1.1219975</v>
      </c>
      <c r="S170" s="225">
        <v>0</v>
      </c>
      <c r="T170" s="226">
        <f>S170*H170</f>
        <v>0</v>
      </c>
      <c r="AR170" s="22" t="s">
        <v>253</v>
      </c>
      <c r="AT170" s="22" t="s">
        <v>250</v>
      </c>
      <c r="AU170" s="22" t="s">
        <v>87</v>
      </c>
      <c r="AY170" s="22" t="s">
        <v>136</v>
      </c>
      <c r="BE170" s="227">
        <f>IF(N170="základní",J170,0)</f>
        <v>0</v>
      </c>
      <c r="BF170" s="227">
        <f>IF(N170="snížená",J170,0)</f>
        <v>0</v>
      </c>
      <c r="BG170" s="227">
        <f>IF(N170="zákl. přenesená",J170,0)</f>
        <v>0</v>
      </c>
      <c r="BH170" s="227">
        <f>IF(N170="sníž. přenesená",J170,0)</f>
        <v>0</v>
      </c>
      <c r="BI170" s="227">
        <f>IF(N170="nulová",J170,0)</f>
        <v>0</v>
      </c>
      <c r="BJ170" s="22" t="s">
        <v>81</v>
      </c>
      <c r="BK170" s="227">
        <f>ROUND(I170*H170,2)</f>
        <v>0</v>
      </c>
      <c r="BL170" s="22" t="s">
        <v>229</v>
      </c>
      <c r="BM170" s="22" t="s">
        <v>310</v>
      </c>
    </row>
    <row r="171" s="1" customFormat="1">
      <c r="B171" s="44"/>
      <c r="C171" s="72"/>
      <c r="D171" s="228" t="s">
        <v>154</v>
      </c>
      <c r="E171" s="72"/>
      <c r="F171" s="229" t="s">
        <v>311</v>
      </c>
      <c r="G171" s="72"/>
      <c r="H171" s="72"/>
      <c r="I171" s="187"/>
      <c r="J171" s="72"/>
      <c r="K171" s="72"/>
      <c r="L171" s="70"/>
      <c r="M171" s="230"/>
      <c r="N171" s="45"/>
      <c r="O171" s="45"/>
      <c r="P171" s="45"/>
      <c r="Q171" s="45"/>
      <c r="R171" s="45"/>
      <c r="S171" s="45"/>
      <c r="T171" s="93"/>
      <c r="AT171" s="22" t="s">
        <v>154</v>
      </c>
      <c r="AU171" s="22" t="s">
        <v>87</v>
      </c>
    </row>
    <row r="172" s="11" customFormat="1">
      <c r="B172" s="231"/>
      <c r="C172" s="232"/>
      <c r="D172" s="228" t="s">
        <v>176</v>
      </c>
      <c r="E172" s="232"/>
      <c r="F172" s="234" t="s">
        <v>312</v>
      </c>
      <c r="G172" s="232"/>
      <c r="H172" s="235">
        <v>590.52499999999998</v>
      </c>
      <c r="I172" s="236"/>
      <c r="J172" s="232"/>
      <c r="K172" s="232"/>
      <c r="L172" s="237"/>
      <c r="M172" s="238"/>
      <c r="N172" s="239"/>
      <c r="O172" s="239"/>
      <c r="P172" s="239"/>
      <c r="Q172" s="239"/>
      <c r="R172" s="239"/>
      <c r="S172" s="239"/>
      <c r="T172" s="240"/>
      <c r="AT172" s="241" t="s">
        <v>176</v>
      </c>
      <c r="AU172" s="241" t="s">
        <v>87</v>
      </c>
      <c r="AV172" s="11" t="s">
        <v>87</v>
      </c>
      <c r="AW172" s="11" t="s">
        <v>6</v>
      </c>
      <c r="AX172" s="11" t="s">
        <v>81</v>
      </c>
      <c r="AY172" s="241" t="s">
        <v>136</v>
      </c>
    </row>
    <row r="173" s="1" customFormat="1" ht="16.5" customHeight="1">
      <c r="B173" s="44"/>
      <c r="C173" s="253" t="s">
        <v>313</v>
      </c>
      <c r="D173" s="253" t="s">
        <v>250</v>
      </c>
      <c r="E173" s="254" t="s">
        <v>308</v>
      </c>
      <c r="F173" s="255" t="s">
        <v>309</v>
      </c>
      <c r="G173" s="256" t="s">
        <v>142</v>
      </c>
      <c r="H173" s="257">
        <v>27.600000000000001</v>
      </c>
      <c r="I173" s="258"/>
      <c r="J173" s="259">
        <f>ROUND(I173*H173,2)</f>
        <v>0</v>
      </c>
      <c r="K173" s="255" t="s">
        <v>150</v>
      </c>
      <c r="L173" s="260"/>
      <c r="M173" s="261" t="s">
        <v>23</v>
      </c>
      <c r="N173" s="262" t="s">
        <v>47</v>
      </c>
      <c r="O173" s="45"/>
      <c r="P173" s="225">
        <f>O173*H173</f>
        <v>0</v>
      </c>
      <c r="Q173" s="225">
        <v>0.0019</v>
      </c>
      <c r="R173" s="225">
        <f>Q173*H173</f>
        <v>0.05244</v>
      </c>
      <c r="S173" s="225">
        <v>0</v>
      </c>
      <c r="T173" s="226">
        <f>S173*H173</f>
        <v>0</v>
      </c>
      <c r="AR173" s="22" t="s">
        <v>253</v>
      </c>
      <c r="AT173" s="22" t="s">
        <v>250</v>
      </c>
      <c r="AU173" s="22" t="s">
        <v>87</v>
      </c>
      <c r="AY173" s="22" t="s">
        <v>136</v>
      </c>
      <c r="BE173" s="227">
        <f>IF(N173="základní",J173,0)</f>
        <v>0</v>
      </c>
      <c r="BF173" s="227">
        <f>IF(N173="snížená",J173,0)</f>
        <v>0</v>
      </c>
      <c r="BG173" s="227">
        <f>IF(N173="zákl. přenesená",J173,0)</f>
        <v>0</v>
      </c>
      <c r="BH173" s="227">
        <f>IF(N173="sníž. přenesená",J173,0)</f>
        <v>0</v>
      </c>
      <c r="BI173" s="227">
        <f>IF(N173="nulová",J173,0)</f>
        <v>0</v>
      </c>
      <c r="BJ173" s="22" t="s">
        <v>81</v>
      </c>
      <c r="BK173" s="227">
        <f>ROUND(I173*H173,2)</f>
        <v>0</v>
      </c>
      <c r="BL173" s="22" t="s">
        <v>229</v>
      </c>
      <c r="BM173" s="22" t="s">
        <v>314</v>
      </c>
    </row>
    <row r="174" s="1" customFormat="1">
      <c r="B174" s="44"/>
      <c r="C174" s="72"/>
      <c r="D174" s="228" t="s">
        <v>154</v>
      </c>
      <c r="E174" s="72"/>
      <c r="F174" s="229" t="s">
        <v>315</v>
      </c>
      <c r="G174" s="72"/>
      <c r="H174" s="72"/>
      <c r="I174" s="187"/>
      <c r="J174" s="72"/>
      <c r="K174" s="72"/>
      <c r="L174" s="70"/>
      <c r="M174" s="230"/>
      <c r="N174" s="45"/>
      <c r="O174" s="45"/>
      <c r="P174" s="45"/>
      <c r="Q174" s="45"/>
      <c r="R174" s="45"/>
      <c r="S174" s="45"/>
      <c r="T174" s="93"/>
      <c r="AT174" s="22" t="s">
        <v>154</v>
      </c>
      <c r="AU174" s="22" t="s">
        <v>87</v>
      </c>
    </row>
    <row r="175" s="11" customFormat="1">
      <c r="B175" s="231"/>
      <c r="C175" s="232"/>
      <c r="D175" s="228" t="s">
        <v>176</v>
      </c>
      <c r="E175" s="232"/>
      <c r="F175" s="234" t="s">
        <v>316</v>
      </c>
      <c r="G175" s="232"/>
      <c r="H175" s="235">
        <v>27.600000000000001</v>
      </c>
      <c r="I175" s="236"/>
      <c r="J175" s="232"/>
      <c r="K175" s="232"/>
      <c r="L175" s="237"/>
      <c r="M175" s="238"/>
      <c r="N175" s="239"/>
      <c r="O175" s="239"/>
      <c r="P175" s="239"/>
      <c r="Q175" s="239"/>
      <c r="R175" s="239"/>
      <c r="S175" s="239"/>
      <c r="T175" s="240"/>
      <c r="AT175" s="241" t="s">
        <v>176</v>
      </c>
      <c r="AU175" s="241" t="s">
        <v>87</v>
      </c>
      <c r="AV175" s="11" t="s">
        <v>87</v>
      </c>
      <c r="AW175" s="11" t="s">
        <v>6</v>
      </c>
      <c r="AX175" s="11" t="s">
        <v>81</v>
      </c>
      <c r="AY175" s="241" t="s">
        <v>136</v>
      </c>
    </row>
    <row r="176" s="1" customFormat="1" ht="25.5" customHeight="1">
      <c r="B176" s="44"/>
      <c r="C176" s="216" t="s">
        <v>253</v>
      </c>
      <c r="D176" s="216" t="s">
        <v>139</v>
      </c>
      <c r="E176" s="217" t="s">
        <v>317</v>
      </c>
      <c r="F176" s="218" t="s">
        <v>318</v>
      </c>
      <c r="G176" s="219" t="s">
        <v>142</v>
      </c>
      <c r="H176" s="220">
        <v>42</v>
      </c>
      <c r="I176" s="221"/>
      <c r="J176" s="222">
        <f>ROUND(I176*H176,2)</f>
        <v>0</v>
      </c>
      <c r="K176" s="218" t="s">
        <v>150</v>
      </c>
      <c r="L176" s="70"/>
      <c r="M176" s="223" t="s">
        <v>23</v>
      </c>
      <c r="N176" s="224" t="s">
        <v>47</v>
      </c>
      <c r="O176" s="45"/>
      <c r="P176" s="225">
        <f>O176*H176</f>
        <v>0</v>
      </c>
      <c r="Q176" s="225">
        <v>0.00072000000000000005</v>
      </c>
      <c r="R176" s="225">
        <f>Q176*H176</f>
        <v>0.030240000000000003</v>
      </c>
      <c r="S176" s="225">
        <v>0</v>
      </c>
      <c r="T176" s="226">
        <f>S176*H176</f>
        <v>0</v>
      </c>
      <c r="AR176" s="22" t="s">
        <v>229</v>
      </c>
      <c r="AT176" s="22" t="s">
        <v>139</v>
      </c>
      <c r="AU176" s="22" t="s">
        <v>87</v>
      </c>
      <c r="AY176" s="22" t="s">
        <v>136</v>
      </c>
      <c r="BE176" s="227">
        <f>IF(N176="základní",J176,0)</f>
        <v>0</v>
      </c>
      <c r="BF176" s="227">
        <f>IF(N176="snížená",J176,0)</f>
        <v>0</v>
      </c>
      <c r="BG176" s="227">
        <f>IF(N176="zákl. přenesená",J176,0)</f>
        <v>0</v>
      </c>
      <c r="BH176" s="227">
        <f>IF(N176="sníž. přenesená",J176,0)</f>
        <v>0</v>
      </c>
      <c r="BI176" s="227">
        <f>IF(N176="nulová",J176,0)</f>
        <v>0</v>
      </c>
      <c r="BJ176" s="22" t="s">
        <v>81</v>
      </c>
      <c r="BK176" s="227">
        <f>ROUND(I176*H176,2)</f>
        <v>0</v>
      </c>
      <c r="BL176" s="22" t="s">
        <v>229</v>
      </c>
      <c r="BM176" s="22" t="s">
        <v>319</v>
      </c>
    </row>
    <row r="177" s="1" customFormat="1">
      <c r="B177" s="44"/>
      <c r="C177" s="72"/>
      <c r="D177" s="228" t="s">
        <v>152</v>
      </c>
      <c r="E177" s="72"/>
      <c r="F177" s="229" t="s">
        <v>297</v>
      </c>
      <c r="G177" s="72"/>
      <c r="H177" s="72"/>
      <c r="I177" s="187"/>
      <c r="J177" s="72"/>
      <c r="K177" s="72"/>
      <c r="L177" s="70"/>
      <c r="M177" s="230"/>
      <c r="N177" s="45"/>
      <c r="O177" s="45"/>
      <c r="P177" s="45"/>
      <c r="Q177" s="45"/>
      <c r="R177" s="45"/>
      <c r="S177" s="45"/>
      <c r="T177" s="93"/>
      <c r="AT177" s="22" t="s">
        <v>152</v>
      </c>
      <c r="AU177" s="22" t="s">
        <v>87</v>
      </c>
    </row>
    <row r="178" s="1" customFormat="1">
      <c r="B178" s="44"/>
      <c r="C178" s="72"/>
      <c r="D178" s="228" t="s">
        <v>154</v>
      </c>
      <c r="E178" s="72"/>
      <c r="F178" s="229" t="s">
        <v>320</v>
      </c>
      <c r="G178" s="72"/>
      <c r="H178" s="72"/>
      <c r="I178" s="187"/>
      <c r="J178" s="72"/>
      <c r="K178" s="72"/>
      <c r="L178" s="70"/>
      <c r="M178" s="230"/>
      <c r="N178" s="45"/>
      <c r="O178" s="45"/>
      <c r="P178" s="45"/>
      <c r="Q178" s="45"/>
      <c r="R178" s="45"/>
      <c r="S178" s="45"/>
      <c r="T178" s="93"/>
      <c r="AT178" s="22" t="s">
        <v>154</v>
      </c>
      <c r="AU178" s="22" t="s">
        <v>87</v>
      </c>
    </row>
    <row r="179" s="1" customFormat="1" ht="16.5" customHeight="1">
      <c r="B179" s="44"/>
      <c r="C179" s="253" t="s">
        <v>321</v>
      </c>
      <c r="D179" s="253" t="s">
        <v>250</v>
      </c>
      <c r="E179" s="254" t="s">
        <v>308</v>
      </c>
      <c r="F179" s="255" t="s">
        <v>309</v>
      </c>
      <c r="G179" s="256" t="s">
        <v>142</v>
      </c>
      <c r="H179" s="257">
        <v>48.299999999999997</v>
      </c>
      <c r="I179" s="258"/>
      <c r="J179" s="259">
        <f>ROUND(I179*H179,2)</f>
        <v>0</v>
      </c>
      <c r="K179" s="255" t="s">
        <v>150</v>
      </c>
      <c r="L179" s="260"/>
      <c r="M179" s="261" t="s">
        <v>23</v>
      </c>
      <c r="N179" s="262" t="s">
        <v>47</v>
      </c>
      <c r="O179" s="45"/>
      <c r="P179" s="225">
        <f>O179*H179</f>
        <v>0</v>
      </c>
      <c r="Q179" s="225">
        <v>0.0019</v>
      </c>
      <c r="R179" s="225">
        <f>Q179*H179</f>
        <v>0.09176999999999999</v>
      </c>
      <c r="S179" s="225">
        <v>0</v>
      </c>
      <c r="T179" s="226">
        <f>S179*H179</f>
        <v>0</v>
      </c>
      <c r="AR179" s="22" t="s">
        <v>253</v>
      </c>
      <c r="AT179" s="22" t="s">
        <v>250</v>
      </c>
      <c r="AU179" s="22" t="s">
        <v>87</v>
      </c>
      <c r="AY179" s="22" t="s">
        <v>136</v>
      </c>
      <c r="BE179" s="227">
        <f>IF(N179="základní",J179,0)</f>
        <v>0</v>
      </c>
      <c r="BF179" s="227">
        <f>IF(N179="snížená",J179,0)</f>
        <v>0</v>
      </c>
      <c r="BG179" s="227">
        <f>IF(N179="zákl. přenesená",J179,0)</f>
        <v>0</v>
      </c>
      <c r="BH179" s="227">
        <f>IF(N179="sníž. přenesená",J179,0)</f>
        <v>0</v>
      </c>
      <c r="BI179" s="227">
        <f>IF(N179="nulová",J179,0)</f>
        <v>0</v>
      </c>
      <c r="BJ179" s="22" t="s">
        <v>81</v>
      </c>
      <c r="BK179" s="227">
        <f>ROUND(I179*H179,2)</f>
        <v>0</v>
      </c>
      <c r="BL179" s="22" t="s">
        <v>229</v>
      </c>
      <c r="BM179" s="22" t="s">
        <v>322</v>
      </c>
    </row>
    <row r="180" s="11" customFormat="1">
      <c r="B180" s="231"/>
      <c r="C180" s="232"/>
      <c r="D180" s="228" t="s">
        <v>176</v>
      </c>
      <c r="E180" s="232"/>
      <c r="F180" s="234" t="s">
        <v>323</v>
      </c>
      <c r="G180" s="232"/>
      <c r="H180" s="235">
        <v>48.299999999999997</v>
      </c>
      <c r="I180" s="236"/>
      <c r="J180" s="232"/>
      <c r="K180" s="232"/>
      <c r="L180" s="237"/>
      <c r="M180" s="238"/>
      <c r="N180" s="239"/>
      <c r="O180" s="239"/>
      <c r="P180" s="239"/>
      <c r="Q180" s="239"/>
      <c r="R180" s="239"/>
      <c r="S180" s="239"/>
      <c r="T180" s="240"/>
      <c r="AT180" s="241" t="s">
        <v>176</v>
      </c>
      <c r="AU180" s="241" t="s">
        <v>87</v>
      </c>
      <c r="AV180" s="11" t="s">
        <v>87</v>
      </c>
      <c r="AW180" s="11" t="s">
        <v>6</v>
      </c>
      <c r="AX180" s="11" t="s">
        <v>81</v>
      </c>
      <c r="AY180" s="241" t="s">
        <v>136</v>
      </c>
    </row>
    <row r="181" s="1" customFormat="1" ht="38.25" customHeight="1">
      <c r="B181" s="44"/>
      <c r="C181" s="216" t="s">
        <v>324</v>
      </c>
      <c r="D181" s="216" t="s">
        <v>139</v>
      </c>
      <c r="E181" s="217" t="s">
        <v>325</v>
      </c>
      <c r="F181" s="218" t="s">
        <v>326</v>
      </c>
      <c r="G181" s="219" t="s">
        <v>247</v>
      </c>
      <c r="H181" s="220">
        <v>5</v>
      </c>
      <c r="I181" s="221"/>
      <c r="J181" s="222">
        <f>ROUND(I181*H181,2)</f>
        <v>0</v>
      </c>
      <c r="K181" s="218" t="s">
        <v>150</v>
      </c>
      <c r="L181" s="70"/>
      <c r="M181" s="223" t="s">
        <v>23</v>
      </c>
      <c r="N181" s="224" t="s">
        <v>47</v>
      </c>
      <c r="O181" s="45"/>
      <c r="P181" s="225">
        <f>O181*H181</f>
        <v>0</v>
      </c>
      <c r="Q181" s="225">
        <v>0.0074999999999999997</v>
      </c>
      <c r="R181" s="225">
        <f>Q181*H181</f>
        <v>0.037499999999999999</v>
      </c>
      <c r="S181" s="225">
        <v>0</v>
      </c>
      <c r="T181" s="226">
        <f>S181*H181</f>
        <v>0</v>
      </c>
      <c r="AR181" s="22" t="s">
        <v>229</v>
      </c>
      <c r="AT181" s="22" t="s">
        <v>139</v>
      </c>
      <c r="AU181" s="22" t="s">
        <v>87</v>
      </c>
      <c r="AY181" s="22" t="s">
        <v>136</v>
      </c>
      <c r="BE181" s="227">
        <f>IF(N181="základní",J181,0)</f>
        <v>0</v>
      </c>
      <c r="BF181" s="227">
        <f>IF(N181="snížená",J181,0)</f>
        <v>0</v>
      </c>
      <c r="BG181" s="227">
        <f>IF(N181="zákl. přenesená",J181,0)</f>
        <v>0</v>
      </c>
      <c r="BH181" s="227">
        <f>IF(N181="sníž. přenesená",J181,0)</f>
        <v>0</v>
      </c>
      <c r="BI181" s="227">
        <f>IF(N181="nulová",J181,0)</f>
        <v>0</v>
      </c>
      <c r="BJ181" s="22" t="s">
        <v>81</v>
      </c>
      <c r="BK181" s="227">
        <f>ROUND(I181*H181,2)</f>
        <v>0</v>
      </c>
      <c r="BL181" s="22" t="s">
        <v>229</v>
      </c>
      <c r="BM181" s="22" t="s">
        <v>327</v>
      </c>
    </row>
    <row r="182" s="1" customFormat="1">
      <c r="B182" s="44"/>
      <c r="C182" s="72"/>
      <c r="D182" s="228" t="s">
        <v>152</v>
      </c>
      <c r="E182" s="72"/>
      <c r="F182" s="229" t="s">
        <v>297</v>
      </c>
      <c r="G182" s="72"/>
      <c r="H182" s="72"/>
      <c r="I182" s="187"/>
      <c r="J182" s="72"/>
      <c r="K182" s="72"/>
      <c r="L182" s="70"/>
      <c r="M182" s="230"/>
      <c r="N182" s="45"/>
      <c r="O182" s="45"/>
      <c r="P182" s="45"/>
      <c r="Q182" s="45"/>
      <c r="R182" s="45"/>
      <c r="S182" s="45"/>
      <c r="T182" s="93"/>
      <c r="AT182" s="22" t="s">
        <v>152</v>
      </c>
      <c r="AU182" s="22" t="s">
        <v>87</v>
      </c>
    </row>
    <row r="183" s="1" customFormat="1" ht="16.5" customHeight="1">
      <c r="B183" s="44"/>
      <c r="C183" s="253" t="s">
        <v>328</v>
      </c>
      <c r="D183" s="253" t="s">
        <v>250</v>
      </c>
      <c r="E183" s="254" t="s">
        <v>329</v>
      </c>
      <c r="F183" s="255" t="s">
        <v>330</v>
      </c>
      <c r="G183" s="256" t="s">
        <v>331</v>
      </c>
      <c r="H183" s="257">
        <v>4.2000000000000002</v>
      </c>
      <c r="I183" s="258"/>
      <c r="J183" s="259">
        <f>ROUND(I183*H183,2)</f>
        <v>0</v>
      </c>
      <c r="K183" s="255" t="s">
        <v>150</v>
      </c>
      <c r="L183" s="260"/>
      <c r="M183" s="261" t="s">
        <v>23</v>
      </c>
      <c r="N183" s="262" t="s">
        <v>47</v>
      </c>
      <c r="O183" s="45"/>
      <c r="P183" s="225">
        <f>O183*H183</f>
        <v>0</v>
      </c>
      <c r="Q183" s="225">
        <v>0.0012999999999999999</v>
      </c>
      <c r="R183" s="225">
        <f>Q183*H183</f>
        <v>0.0054599999999999996</v>
      </c>
      <c r="S183" s="225">
        <v>0</v>
      </c>
      <c r="T183" s="226">
        <f>S183*H183</f>
        <v>0</v>
      </c>
      <c r="AR183" s="22" t="s">
        <v>253</v>
      </c>
      <c r="AT183" s="22" t="s">
        <v>250</v>
      </c>
      <c r="AU183" s="22" t="s">
        <v>87</v>
      </c>
      <c r="AY183" s="22" t="s">
        <v>136</v>
      </c>
      <c r="BE183" s="227">
        <f>IF(N183="základní",J183,0)</f>
        <v>0</v>
      </c>
      <c r="BF183" s="227">
        <f>IF(N183="snížená",J183,0)</f>
        <v>0</v>
      </c>
      <c r="BG183" s="227">
        <f>IF(N183="zákl. přenesená",J183,0)</f>
        <v>0</v>
      </c>
      <c r="BH183" s="227">
        <f>IF(N183="sníž. přenesená",J183,0)</f>
        <v>0</v>
      </c>
      <c r="BI183" s="227">
        <f>IF(N183="nulová",J183,0)</f>
        <v>0</v>
      </c>
      <c r="BJ183" s="22" t="s">
        <v>81</v>
      </c>
      <c r="BK183" s="227">
        <f>ROUND(I183*H183,2)</f>
        <v>0</v>
      </c>
      <c r="BL183" s="22" t="s">
        <v>229</v>
      </c>
      <c r="BM183" s="22" t="s">
        <v>332</v>
      </c>
    </row>
    <row r="184" s="1" customFormat="1" ht="38.25" customHeight="1">
      <c r="B184" s="44"/>
      <c r="C184" s="216" t="s">
        <v>333</v>
      </c>
      <c r="D184" s="216" t="s">
        <v>139</v>
      </c>
      <c r="E184" s="217" t="s">
        <v>334</v>
      </c>
      <c r="F184" s="218" t="s">
        <v>335</v>
      </c>
      <c r="G184" s="219" t="s">
        <v>247</v>
      </c>
      <c r="H184" s="220">
        <v>4</v>
      </c>
      <c r="I184" s="221"/>
      <c r="J184" s="222">
        <f>ROUND(I184*H184,2)</f>
        <v>0</v>
      </c>
      <c r="K184" s="218" t="s">
        <v>150</v>
      </c>
      <c r="L184" s="70"/>
      <c r="M184" s="223" t="s">
        <v>23</v>
      </c>
      <c r="N184" s="224" t="s">
        <v>47</v>
      </c>
      <c r="O184" s="45"/>
      <c r="P184" s="225">
        <f>O184*H184</f>
        <v>0</v>
      </c>
      <c r="Q184" s="225">
        <v>0.022499999999999999</v>
      </c>
      <c r="R184" s="225">
        <f>Q184*H184</f>
        <v>0.089999999999999997</v>
      </c>
      <c r="S184" s="225">
        <v>0</v>
      </c>
      <c r="T184" s="226">
        <f>S184*H184</f>
        <v>0</v>
      </c>
      <c r="AR184" s="22" t="s">
        <v>229</v>
      </c>
      <c r="AT184" s="22" t="s">
        <v>139</v>
      </c>
      <c r="AU184" s="22" t="s">
        <v>87</v>
      </c>
      <c r="AY184" s="22" t="s">
        <v>136</v>
      </c>
      <c r="BE184" s="227">
        <f>IF(N184="základní",J184,0)</f>
        <v>0</v>
      </c>
      <c r="BF184" s="227">
        <f>IF(N184="snížená",J184,0)</f>
        <v>0</v>
      </c>
      <c r="BG184" s="227">
        <f>IF(N184="zákl. přenesená",J184,0)</f>
        <v>0</v>
      </c>
      <c r="BH184" s="227">
        <f>IF(N184="sníž. přenesená",J184,0)</f>
        <v>0</v>
      </c>
      <c r="BI184" s="227">
        <f>IF(N184="nulová",J184,0)</f>
        <v>0</v>
      </c>
      <c r="BJ184" s="22" t="s">
        <v>81</v>
      </c>
      <c r="BK184" s="227">
        <f>ROUND(I184*H184,2)</f>
        <v>0</v>
      </c>
      <c r="BL184" s="22" t="s">
        <v>229</v>
      </c>
      <c r="BM184" s="22" t="s">
        <v>336</v>
      </c>
    </row>
    <row r="185" s="1" customFormat="1">
      <c r="B185" s="44"/>
      <c r="C185" s="72"/>
      <c r="D185" s="228" t="s">
        <v>152</v>
      </c>
      <c r="E185" s="72"/>
      <c r="F185" s="229" t="s">
        <v>297</v>
      </c>
      <c r="G185" s="72"/>
      <c r="H185" s="72"/>
      <c r="I185" s="187"/>
      <c r="J185" s="72"/>
      <c r="K185" s="72"/>
      <c r="L185" s="70"/>
      <c r="M185" s="230"/>
      <c r="N185" s="45"/>
      <c r="O185" s="45"/>
      <c r="P185" s="45"/>
      <c r="Q185" s="45"/>
      <c r="R185" s="45"/>
      <c r="S185" s="45"/>
      <c r="T185" s="93"/>
      <c r="AT185" s="22" t="s">
        <v>152</v>
      </c>
      <c r="AU185" s="22" t="s">
        <v>87</v>
      </c>
    </row>
    <row r="186" s="1" customFormat="1" ht="25.5" customHeight="1">
      <c r="B186" s="44"/>
      <c r="C186" s="216" t="s">
        <v>337</v>
      </c>
      <c r="D186" s="216" t="s">
        <v>139</v>
      </c>
      <c r="E186" s="217" t="s">
        <v>338</v>
      </c>
      <c r="F186" s="218" t="s">
        <v>339</v>
      </c>
      <c r="G186" s="219" t="s">
        <v>142</v>
      </c>
      <c r="H186" s="220">
        <v>555.5</v>
      </c>
      <c r="I186" s="221"/>
      <c r="J186" s="222">
        <f>ROUND(I186*H186,2)</f>
        <v>0</v>
      </c>
      <c r="K186" s="218" t="s">
        <v>150</v>
      </c>
      <c r="L186" s="70"/>
      <c r="M186" s="223" t="s">
        <v>23</v>
      </c>
      <c r="N186" s="224" t="s">
        <v>47</v>
      </c>
      <c r="O186" s="45"/>
      <c r="P186" s="225">
        <f>O186*H186</f>
        <v>0</v>
      </c>
      <c r="Q186" s="225">
        <v>0</v>
      </c>
      <c r="R186" s="225">
        <f>Q186*H186</f>
        <v>0</v>
      </c>
      <c r="S186" s="225">
        <v>0</v>
      </c>
      <c r="T186" s="226">
        <f>S186*H186</f>
        <v>0</v>
      </c>
      <c r="AR186" s="22" t="s">
        <v>229</v>
      </c>
      <c r="AT186" s="22" t="s">
        <v>139</v>
      </c>
      <c r="AU186" s="22" t="s">
        <v>87</v>
      </c>
      <c r="AY186" s="22" t="s">
        <v>136</v>
      </c>
      <c r="BE186" s="227">
        <f>IF(N186="základní",J186,0)</f>
        <v>0</v>
      </c>
      <c r="BF186" s="227">
        <f>IF(N186="snížená",J186,0)</f>
        <v>0</v>
      </c>
      <c r="BG186" s="227">
        <f>IF(N186="zákl. přenesená",J186,0)</f>
        <v>0</v>
      </c>
      <c r="BH186" s="227">
        <f>IF(N186="sníž. přenesená",J186,0)</f>
        <v>0</v>
      </c>
      <c r="BI186" s="227">
        <f>IF(N186="nulová",J186,0)</f>
        <v>0</v>
      </c>
      <c r="BJ186" s="22" t="s">
        <v>81</v>
      </c>
      <c r="BK186" s="227">
        <f>ROUND(I186*H186,2)</f>
        <v>0</v>
      </c>
      <c r="BL186" s="22" t="s">
        <v>229</v>
      </c>
      <c r="BM186" s="22" t="s">
        <v>340</v>
      </c>
    </row>
    <row r="187" s="1" customFormat="1">
      <c r="B187" s="44"/>
      <c r="C187" s="72"/>
      <c r="D187" s="228" t="s">
        <v>152</v>
      </c>
      <c r="E187" s="72"/>
      <c r="F187" s="229" t="s">
        <v>341</v>
      </c>
      <c r="G187" s="72"/>
      <c r="H187" s="72"/>
      <c r="I187" s="187"/>
      <c r="J187" s="72"/>
      <c r="K187" s="72"/>
      <c r="L187" s="70"/>
      <c r="M187" s="230"/>
      <c r="N187" s="45"/>
      <c r="O187" s="45"/>
      <c r="P187" s="45"/>
      <c r="Q187" s="45"/>
      <c r="R187" s="45"/>
      <c r="S187" s="45"/>
      <c r="T187" s="93"/>
      <c r="AT187" s="22" t="s">
        <v>152</v>
      </c>
      <c r="AU187" s="22" t="s">
        <v>87</v>
      </c>
    </row>
    <row r="188" s="1" customFormat="1" ht="16.5" customHeight="1">
      <c r="B188" s="44"/>
      <c r="C188" s="253" t="s">
        <v>342</v>
      </c>
      <c r="D188" s="253" t="s">
        <v>250</v>
      </c>
      <c r="E188" s="254" t="s">
        <v>343</v>
      </c>
      <c r="F188" s="255" t="s">
        <v>344</v>
      </c>
      <c r="G188" s="256" t="s">
        <v>142</v>
      </c>
      <c r="H188" s="257">
        <v>638.82500000000005</v>
      </c>
      <c r="I188" s="258"/>
      <c r="J188" s="259">
        <f>ROUND(I188*H188,2)</f>
        <v>0</v>
      </c>
      <c r="K188" s="255" t="s">
        <v>150</v>
      </c>
      <c r="L188" s="260"/>
      <c r="M188" s="261" t="s">
        <v>23</v>
      </c>
      <c r="N188" s="262" t="s">
        <v>47</v>
      </c>
      <c r="O188" s="45"/>
      <c r="P188" s="225">
        <f>O188*H188</f>
        <v>0</v>
      </c>
      <c r="Q188" s="225">
        <v>0.00020000000000000001</v>
      </c>
      <c r="R188" s="225">
        <f>Q188*H188</f>
        <v>0.12776500000000002</v>
      </c>
      <c r="S188" s="225">
        <v>0</v>
      </c>
      <c r="T188" s="226">
        <f>S188*H188</f>
        <v>0</v>
      </c>
      <c r="AR188" s="22" t="s">
        <v>253</v>
      </c>
      <c r="AT188" s="22" t="s">
        <v>250</v>
      </c>
      <c r="AU188" s="22" t="s">
        <v>87</v>
      </c>
      <c r="AY188" s="22" t="s">
        <v>136</v>
      </c>
      <c r="BE188" s="227">
        <f>IF(N188="základní",J188,0)</f>
        <v>0</v>
      </c>
      <c r="BF188" s="227">
        <f>IF(N188="snížená",J188,0)</f>
        <v>0</v>
      </c>
      <c r="BG188" s="227">
        <f>IF(N188="zákl. přenesená",J188,0)</f>
        <v>0</v>
      </c>
      <c r="BH188" s="227">
        <f>IF(N188="sníž. přenesená",J188,0)</f>
        <v>0</v>
      </c>
      <c r="BI188" s="227">
        <f>IF(N188="nulová",J188,0)</f>
        <v>0</v>
      </c>
      <c r="BJ188" s="22" t="s">
        <v>81</v>
      </c>
      <c r="BK188" s="227">
        <f>ROUND(I188*H188,2)</f>
        <v>0</v>
      </c>
      <c r="BL188" s="22" t="s">
        <v>229</v>
      </c>
      <c r="BM188" s="22" t="s">
        <v>345</v>
      </c>
    </row>
    <row r="189" s="11" customFormat="1">
      <c r="B189" s="231"/>
      <c r="C189" s="232"/>
      <c r="D189" s="228" t="s">
        <v>176</v>
      </c>
      <c r="E189" s="232"/>
      <c r="F189" s="234" t="s">
        <v>346</v>
      </c>
      <c r="G189" s="232"/>
      <c r="H189" s="235">
        <v>638.82500000000005</v>
      </c>
      <c r="I189" s="236"/>
      <c r="J189" s="232"/>
      <c r="K189" s="232"/>
      <c r="L189" s="237"/>
      <c r="M189" s="238"/>
      <c r="N189" s="239"/>
      <c r="O189" s="239"/>
      <c r="P189" s="239"/>
      <c r="Q189" s="239"/>
      <c r="R189" s="239"/>
      <c r="S189" s="239"/>
      <c r="T189" s="240"/>
      <c r="AT189" s="241" t="s">
        <v>176</v>
      </c>
      <c r="AU189" s="241" t="s">
        <v>87</v>
      </c>
      <c r="AV189" s="11" t="s">
        <v>87</v>
      </c>
      <c r="AW189" s="11" t="s">
        <v>6</v>
      </c>
      <c r="AX189" s="11" t="s">
        <v>81</v>
      </c>
      <c r="AY189" s="241" t="s">
        <v>136</v>
      </c>
    </row>
    <row r="190" s="1" customFormat="1" ht="25.5" customHeight="1">
      <c r="B190" s="44"/>
      <c r="C190" s="216" t="s">
        <v>347</v>
      </c>
      <c r="D190" s="216" t="s">
        <v>139</v>
      </c>
      <c r="E190" s="217" t="s">
        <v>348</v>
      </c>
      <c r="F190" s="218" t="s">
        <v>349</v>
      </c>
      <c r="G190" s="219" t="s">
        <v>247</v>
      </c>
      <c r="H190" s="220">
        <v>2352</v>
      </c>
      <c r="I190" s="221"/>
      <c r="J190" s="222">
        <f>ROUND(I190*H190,2)</f>
        <v>0</v>
      </c>
      <c r="K190" s="218" t="s">
        <v>150</v>
      </c>
      <c r="L190" s="70"/>
      <c r="M190" s="223" t="s">
        <v>23</v>
      </c>
      <c r="N190" s="224" t="s">
        <v>47</v>
      </c>
      <c r="O190" s="45"/>
      <c r="P190" s="225">
        <f>O190*H190</f>
        <v>0</v>
      </c>
      <c r="Q190" s="225">
        <v>0</v>
      </c>
      <c r="R190" s="225">
        <f>Q190*H190</f>
        <v>0</v>
      </c>
      <c r="S190" s="225">
        <v>0</v>
      </c>
      <c r="T190" s="226">
        <f>S190*H190</f>
        <v>0</v>
      </c>
      <c r="AR190" s="22" t="s">
        <v>229</v>
      </c>
      <c r="AT190" s="22" t="s">
        <v>139</v>
      </c>
      <c r="AU190" s="22" t="s">
        <v>87</v>
      </c>
      <c r="AY190" s="22" t="s">
        <v>136</v>
      </c>
      <c r="BE190" s="227">
        <f>IF(N190="základní",J190,0)</f>
        <v>0</v>
      </c>
      <c r="BF190" s="227">
        <f>IF(N190="snížená",J190,0)</f>
        <v>0</v>
      </c>
      <c r="BG190" s="227">
        <f>IF(N190="zákl. přenesená",J190,0)</f>
        <v>0</v>
      </c>
      <c r="BH190" s="227">
        <f>IF(N190="sníž. přenesená",J190,0)</f>
        <v>0</v>
      </c>
      <c r="BI190" s="227">
        <f>IF(N190="nulová",J190,0)</f>
        <v>0</v>
      </c>
      <c r="BJ190" s="22" t="s">
        <v>81</v>
      </c>
      <c r="BK190" s="227">
        <f>ROUND(I190*H190,2)</f>
        <v>0</v>
      </c>
      <c r="BL190" s="22" t="s">
        <v>229</v>
      </c>
      <c r="BM190" s="22" t="s">
        <v>350</v>
      </c>
    </row>
    <row r="191" s="1" customFormat="1">
      <c r="B191" s="44"/>
      <c r="C191" s="72"/>
      <c r="D191" s="228" t="s">
        <v>152</v>
      </c>
      <c r="E191" s="72"/>
      <c r="F191" s="229" t="s">
        <v>341</v>
      </c>
      <c r="G191" s="72"/>
      <c r="H191" s="72"/>
      <c r="I191" s="187"/>
      <c r="J191" s="72"/>
      <c r="K191" s="72"/>
      <c r="L191" s="70"/>
      <c r="M191" s="230"/>
      <c r="N191" s="45"/>
      <c r="O191" s="45"/>
      <c r="P191" s="45"/>
      <c r="Q191" s="45"/>
      <c r="R191" s="45"/>
      <c r="S191" s="45"/>
      <c r="T191" s="93"/>
      <c r="AT191" s="22" t="s">
        <v>152</v>
      </c>
      <c r="AU191" s="22" t="s">
        <v>87</v>
      </c>
    </row>
    <row r="192" s="1" customFormat="1" ht="25.5" customHeight="1">
      <c r="B192" s="44"/>
      <c r="C192" s="253" t="s">
        <v>351</v>
      </c>
      <c r="D192" s="253" t="s">
        <v>250</v>
      </c>
      <c r="E192" s="254" t="s">
        <v>352</v>
      </c>
      <c r="F192" s="255" t="s">
        <v>353</v>
      </c>
      <c r="G192" s="256" t="s">
        <v>247</v>
      </c>
      <c r="H192" s="257">
        <v>2352</v>
      </c>
      <c r="I192" s="258"/>
      <c r="J192" s="259">
        <f>ROUND(I192*H192,2)</f>
        <v>0</v>
      </c>
      <c r="K192" s="255" t="s">
        <v>150</v>
      </c>
      <c r="L192" s="260"/>
      <c r="M192" s="261" t="s">
        <v>23</v>
      </c>
      <c r="N192" s="262" t="s">
        <v>47</v>
      </c>
      <c r="O192" s="45"/>
      <c r="P192" s="225">
        <f>O192*H192</f>
        <v>0</v>
      </c>
      <c r="Q192" s="225">
        <v>1.0000000000000001E-05</v>
      </c>
      <c r="R192" s="225">
        <f>Q192*H192</f>
        <v>0.023520000000000003</v>
      </c>
      <c r="S192" s="225">
        <v>0</v>
      </c>
      <c r="T192" s="226">
        <f>S192*H192</f>
        <v>0</v>
      </c>
      <c r="AR192" s="22" t="s">
        <v>253</v>
      </c>
      <c r="AT192" s="22" t="s">
        <v>250</v>
      </c>
      <c r="AU192" s="22" t="s">
        <v>87</v>
      </c>
      <c r="AY192" s="22" t="s">
        <v>136</v>
      </c>
      <c r="BE192" s="227">
        <f>IF(N192="základní",J192,0)</f>
        <v>0</v>
      </c>
      <c r="BF192" s="227">
        <f>IF(N192="snížená",J192,0)</f>
        <v>0</v>
      </c>
      <c r="BG192" s="227">
        <f>IF(N192="zákl. přenesená",J192,0)</f>
        <v>0</v>
      </c>
      <c r="BH192" s="227">
        <f>IF(N192="sníž. přenesená",J192,0)</f>
        <v>0</v>
      </c>
      <c r="BI192" s="227">
        <f>IF(N192="nulová",J192,0)</f>
        <v>0</v>
      </c>
      <c r="BJ192" s="22" t="s">
        <v>81</v>
      </c>
      <c r="BK192" s="227">
        <f>ROUND(I192*H192,2)</f>
        <v>0</v>
      </c>
      <c r="BL192" s="22" t="s">
        <v>229</v>
      </c>
      <c r="BM192" s="22" t="s">
        <v>354</v>
      </c>
    </row>
    <row r="193" s="1" customFormat="1" ht="25.5" customHeight="1">
      <c r="B193" s="44"/>
      <c r="C193" s="253" t="s">
        <v>355</v>
      </c>
      <c r="D193" s="253" t="s">
        <v>250</v>
      </c>
      <c r="E193" s="254" t="s">
        <v>356</v>
      </c>
      <c r="F193" s="255" t="s">
        <v>357</v>
      </c>
      <c r="G193" s="256" t="s">
        <v>358</v>
      </c>
      <c r="H193" s="257">
        <v>2352</v>
      </c>
      <c r="I193" s="258"/>
      <c r="J193" s="259">
        <f>ROUND(I193*H193,2)</f>
        <v>0</v>
      </c>
      <c r="K193" s="255" t="s">
        <v>150</v>
      </c>
      <c r="L193" s="260"/>
      <c r="M193" s="261" t="s">
        <v>23</v>
      </c>
      <c r="N193" s="262" t="s">
        <v>47</v>
      </c>
      <c r="O193" s="45"/>
      <c r="P193" s="225">
        <f>O193*H193</f>
        <v>0</v>
      </c>
      <c r="Q193" s="225">
        <v>0</v>
      </c>
      <c r="R193" s="225">
        <f>Q193*H193</f>
        <v>0</v>
      </c>
      <c r="S193" s="225">
        <v>0</v>
      </c>
      <c r="T193" s="226">
        <f>S193*H193</f>
        <v>0</v>
      </c>
      <c r="AR193" s="22" t="s">
        <v>253</v>
      </c>
      <c r="AT193" s="22" t="s">
        <v>250</v>
      </c>
      <c r="AU193" s="22" t="s">
        <v>87</v>
      </c>
      <c r="AY193" s="22" t="s">
        <v>136</v>
      </c>
      <c r="BE193" s="227">
        <f>IF(N193="základní",J193,0)</f>
        <v>0</v>
      </c>
      <c r="BF193" s="227">
        <f>IF(N193="snížená",J193,0)</f>
        <v>0</v>
      </c>
      <c r="BG193" s="227">
        <f>IF(N193="zákl. přenesená",J193,0)</f>
        <v>0</v>
      </c>
      <c r="BH193" s="227">
        <f>IF(N193="sníž. přenesená",J193,0)</f>
        <v>0</v>
      </c>
      <c r="BI193" s="227">
        <f>IF(N193="nulová",J193,0)</f>
        <v>0</v>
      </c>
      <c r="BJ193" s="22" t="s">
        <v>81</v>
      </c>
      <c r="BK193" s="227">
        <f>ROUND(I193*H193,2)</f>
        <v>0</v>
      </c>
      <c r="BL193" s="22" t="s">
        <v>229</v>
      </c>
      <c r="BM193" s="22" t="s">
        <v>359</v>
      </c>
    </row>
    <row r="194" s="1" customFormat="1" ht="25.5" customHeight="1">
      <c r="B194" s="44"/>
      <c r="C194" s="216" t="s">
        <v>360</v>
      </c>
      <c r="D194" s="216" t="s">
        <v>139</v>
      </c>
      <c r="E194" s="217" t="s">
        <v>361</v>
      </c>
      <c r="F194" s="218" t="s">
        <v>362</v>
      </c>
      <c r="G194" s="219" t="s">
        <v>258</v>
      </c>
      <c r="H194" s="263"/>
      <c r="I194" s="221"/>
      <c r="J194" s="222">
        <f>ROUND(I194*H194,2)</f>
        <v>0</v>
      </c>
      <c r="K194" s="218" t="s">
        <v>150</v>
      </c>
      <c r="L194" s="70"/>
      <c r="M194" s="223" t="s">
        <v>23</v>
      </c>
      <c r="N194" s="224" t="s">
        <v>47</v>
      </c>
      <c r="O194" s="45"/>
      <c r="P194" s="225">
        <f>O194*H194</f>
        <v>0</v>
      </c>
      <c r="Q194" s="225">
        <v>0</v>
      </c>
      <c r="R194" s="225">
        <f>Q194*H194</f>
        <v>0</v>
      </c>
      <c r="S194" s="225">
        <v>0</v>
      </c>
      <c r="T194" s="226">
        <f>S194*H194</f>
        <v>0</v>
      </c>
      <c r="AR194" s="22" t="s">
        <v>229</v>
      </c>
      <c r="AT194" s="22" t="s">
        <v>139</v>
      </c>
      <c r="AU194" s="22" t="s">
        <v>87</v>
      </c>
      <c r="AY194" s="22" t="s">
        <v>136</v>
      </c>
      <c r="BE194" s="227">
        <f>IF(N194="základní",J194,0)</f>
        <v>0</v>
      </c>
      <c r="BF194" s="227">
        <f>IF(N194="snížená",J194,0)</f>
        <v>0</v>
      </c>
      <c r="BG194" s="227">
        <f>IF(N194="zákl. přenesená",J194,0)</f>
        <v>0</v>
      </c>
      <c r="BH194" s="227">
        <f>IF(N194="sníž. přenesená",J194,0)</f>
        <v>0</v>
      </c>
      <c r="BI194" s="227">
        <f>IF(N194="nulová",J194,0)</f>
        <v>0</v>
      </c>
      <c r="BJ194" s="22" t="s">
        <v>81</v>
      </c>
      <c r="BK194" s="227">
        <f>ROUND(I194*H194,2)</f>
        <v>0</v>
      </c>
      <c r="BL194" s="22" t="s">
        <v>229</v>
      </c>
      <c r="BM194" s="22" t="s">
        <v>363</v>
      </c>
    </row>
    <row r="195" s="1" customFormat="1">
      <c r="B195" s="44"/>
      <c r="C195" s="72"/>
      <c r="D195" s="228" t="s">
        <v>152</v>
      </c>
      <c r="E195" s="72"/>
      <c r="F195" s="229" t="s">
        <v>364</v>
      </c>
      <c r="G195" s="72"/>
      <c r="H195" s="72"/>
      <c r="I195" s="187"/>
      <c r="J195" s="72"/>
      <c r="K195" s="72"/>
      <c r="L195" s="70"/>
      <c r="M195" s="230"/>
      <c r="N195" s="45"/>
      <c r="O195" s="45"/>
      <c r="P195" s="45"/>
      <c r="Q195" s="45"/>
      <c r="R195" s="45"/>
      <c r="S195" s="45"/>
      <c r="T195" s="93"/>
      <c r="AT195" s="22" t="s">
        <v>152</v>
      </c>
      <c r="AU195" s="22" t="s">
        <v>87</v>
      </c>
    </row>
    <row r="196" s="10" customFormat="1" ht="29.88" customHeight="1">
      <c r="B196" s="200"/>
      <c r="C196" s="201"/>
      <c r="D196" s="202" t="s">
        <v>75</v>
      </c>
      <c r="E196" s="214" t="s">
        <v>365</v>
      </c>
      <c r="F196" s="214" t="s">
        <v>366</v>
      </c>
      <c r="G196" s="201"/>
      <c r="H196" s="201"/>
      <c r="I196" s="204"/>
      <c r="J196" s="215">
        <f>BK196</f>
        <v>0</v>
      </c>
      <c r="K196" s="201"/>
      <c r="L196" s="206"/>
      <c r="M196" s="207"/>
      <c r="N196" s="208"/>
      <c r="O196" s="208"/>
      <c r="P196" s="209">
        <f>SUM(P197:P233)</f>
        <v>0</v>
      </c>
      <c r="Q196" s="208"/>
      <c r="R196" s="209">
        <f>SUM(R197:R233)</f>
        <v>10.714521000000001</v>
      </c>
      <c r="S196" s="208"/>
      <c r="T196" s="210">
        <f>SUM(T197:T233)</f>
        <v>2.4936500000000001</v>
      </c>
      <c r="AR196" s="211" t="s">
        <v>87</v>
      </c>
      <c r="AT196" s="212" t="s">
        <v>75</v>
      </c>
      <c r="AU196" s="212" t="s">
        <v>81</v>
      </c>
      <c r="AY196" s="211" t="s">
        <v>136</v>
      </c>
      <c r="BK196" s="213">
        <f>SUM(BK197:BK233)</f>
        <v>0</v>
      </c>
    </row>
    <row r="197" s="1" customFormat="1" ht="38.25" customHeight="1">
      <c r="B197" s="44"/>
      <c r="C197" s="216" t="s">
        <v>367</v>
      </c>
      <c r="D197" s="216" t="s">
        <v>139</v>
      </c>
      <c r="E197" s="217" t="s">
        <v>368</v>
      </c>
      <c r="F197" s="218" t="s">
        <v>369</v>
      </c>
      <c r="G197" s="219" t="s">
        <v>142</v>
      </c>
      <c r="H197" s="220">
        <v>470.5</v>
      </c>
      <c r="I197" s="221"/>
      <c r="J197" s="222">
        <f>ROUND(I197*H197,2)</f>
        <v>0</v>
      </c>
      <c r="K197" s="218" t="s">
        <v>150</v>
      </c>
      <c r="L197" s="70"/>
      <c r="M197" s="223" t="s">
        <v>23</v>
      </c>
      <c r="N197" s="224" t="s">
        <v>47</v>
      </c>
      <c r="O197" s="45"/>
      <c r="P197" s="225">
        <f>O197*H197</f>
        <v>0</v>
      </c>
      <c r="Q197" s="225">
        <v>0</v>
      </c>
      <c r="R197" s="225">
        <f>Q197*H197</f>
        <v>0</v>
      </c>
      <c r="S197" s="225">
        <v>0.0053</v>
      </c>
      <c r="T197" s="226">
        <f>S197*H197</f>
        <v>2.4936500000000001</v>
      </c>
      <c r="AR197" s="22" t="s">
        <v>229</v>
      </c>
      <c r="AT197" s="22" t="s">
        <v>139</v>
      </c>
      <c r="AU197" s="22" t="s">
        <v>87</v>
      </c>
      <c r="AY197" s="22" t="s">
        <v>136</v>
      </c>
      <c r="BE197" s="227">
        <f>IF(N197="základní",J197,0)</f>
        <v>0</v>
      </c>
      <c r="BF197" s="227">
        <f>IF(N197="snížená",J197,0)</f>
        <v>0</v>
      </c>
      <c r="BG197" s="227">
        <f>IF(N197="zákl. přenesená",J197,0)</f>
        <v>0</v>
      </c>
      <c r="BH197" s="227">
        <f>IF(N197="sníž. přenesená",J197,0)</f>
        <v>0</v>
      </c>
      <c r="BI197" s="227">
        <f>IF(N197="nulová",J197,0)</f>
        <v>0</v>
      </c>
      <c r="BJ197" s="22" t="s">
        <v>81</v>
      </c>
      <c r="BK197" s="227">
        <f>ROUND(I197*H197,2)</f>
        <v>0</v>
      </c>
      <c r="BL197" s="22" t="s">
        <v>229</v>
      </c>
      <c r="BM197" s="22" t="s">
        <v>370</v>
      </c>
    </row>
    <row r="198" s="1" customFormat="1">
      <c r="B198" s="44"/>
      <c r="C198" s="72"/>
      <c r="D198" s="228" t="s">
        <v>152</v>
      </c>
      <c r="E198" s="72"/>
      <c r="F198" s="229" t="s">
        <v>371</v>
      </c>
      <c r="G198" s="72"/>
      <c r="H198" s="72"/>
      <c r="I198" s="187"/>
      <c r="J198" s="72"/>
      <c r="K198" s="72"/>
      <c r="L198" s="70"/>
      <c r="M198" s="230"/>
      <c r="N198" s="45"/>
      <c r="O198" s="45"/>
      <c r="P198" s="45"/>
      <c r="Q198" s="45"/>
      <c r="R198" s="45"/>
      <c r="S198" s="45"/>
      <c r="T198" s="93"/>
      <c r="AT198" s="22" t="s">
        <v>152</v>
      </c>
      <c r="AU198" s="22" t="s">
        <v>87</v>
      </c>
    </row>
    <row r="199" s="1" customFormat="1" ht="25.5" customHeight="1">
      <c r="B199" s="44"/>
      <c r="C199" s="216" t="s">
        <v>372</v>
      </c>
      <c r="D199" s="216" t="s">
        <v>139</v>
      </c>
      <c r="E199" s="217" t="s">
        <v>373</v>
      </c>
      <c r="F199" s="218" t="s">
        <v>374</v>
      </c>
      <c r="G199" s="219" t="s">
        <v>142</v>
      </c>
      <c r="H199" s="220">
        <v>31.5</v>
      </c>
      <c r="I199" s="221"/>
      <c r="J199" s="222">
        <f>ROUND(I199*H199,2)</f>
        <v>0</v>
      </c>
      <c r="K199" s="218" t="s">
        <v>150</v>
      </c>
      <c r="L199" s="70"/>
      <c r="M199" s="223" t="s">
        <v>23</v>
      </c>
      <c r="N199" s="224" t="s">
        <v>47</v>
      </c>
      <c r="O199" s="45"/>
      <c r="P199" s="225">
        <f>O199*H199</f>
        <v>0</v>
      </c>
      <c r="Q199" s="225">
        <v>0.00116</v>
      </c>
      <c r="R199" s="225">
        <f>Q199*H199</f>
        <v>0.036540000000000003</v>
      </c>
      <c r="S199" s="225">
        <v>0</v>
      </c>
      <c r="T199" s="226">
        <f>S199*H199</f>
        <v>0</v>
      </c>
      <c r="AR199" s="22" t="s">
        <v>229</v>
      </c>
      <c r="AT199" s="22" t="s">
        <v>139</v>
      </c>
      <c r="AU199" s="22" t="s">
        <v>87</v>
      </c>
      <c r="AY199" s="22" t="s">
        <v>136</v>
      </c>
      <c r="BE199" s="227">
        <f>IF(N199="základní",J199,0)</f>
        <v>0</v>
      </c>
      <c r="BF199" s="227">
        <f>IF(N199="snížená",J199,0)</f>
        <v>0</v>
      </c>
      <c r="BG199" s="227">
        <f>IF(N199="zákl. přenesená",J199,0)</f>
        <v>0</v>
      </c>
      <c r="BH199" s="227">
        <f>IF(N199="sníž. přenesená",J199,0)</f>
        <v>0</v>
      </c>
      <c r="BI199" s="227">
        <f>IF(N199="nulová",J199,0)</f>
        <v>0</v>
      </c>
      <c r="BJ199" s="22" t="s">
        <v>81</v>
      </c>
      <c r="BK199" s="227">
        <f>ROUND(I199*H199,2)</f>
        <v>0</v>
      </c>
      <c r="BL199" s="22" t="s">
        <v>229</v>
      </c>
      <c r="BM199" s="22" t="s">
        <v>375</v>
      </c>
    </row>
    <row r="200" s="1" customFormat="1">
      <c r="B200" s="44"/>
      <c r="C200" s="72"/>
      <c r="D200" s="228" t="s">
        <v>152</v>
      </c>
      <c r="E200" s="72"/>
      <c r="F200" s="229" t="s">
        <v>376</v>
      </c>
      <c r="G200" s="72"/>
      <c r="H200" s="72"/>
      <c r="I200" s="187"/>
      <c r="J200" s="72"/>
      <c r="K200" s="72"/>
      <c r="L200" s="70"/>
      <c r="M200" s="230"/>
      <c r="N200" s="45"/>
      <c r="O200" s="45"/>
      <c r="P200" s="45"/>
      <c r="Q200" s="45"/>
      <c r="R200" s="45"/>
      <c r="S200" s="45"/>
      <c r="T200" s="93"/>
      <c r="AT200" s="22" t="s">
        <v>152</v>
      </c>
      <c r="AU200" s="22" t="s">
        <v>87</v>
      </c>
    </row>
    <row r="201" s="1" customFormat="1">
      <c r="B201" s="44"/>
      <c r="C201" s="72"/>
      <c r="D201" s="228" t="s">
        <v>154</v>
      </c>
      <c r="E201" s="72"/>
      <c r="F201" s="229" t="s">
        <v>377</v>
      </c>
      <c r="G201" s="72"/>
      <c r="H201" s="72"/>
      <c r="I201" s="187"/>
      <c r="J201" s="72"/>
      <c r="K201" s="72"/>
      <c r="L201" s="70"/>
      <c r="M201" s="230"/>
      <c r="N201" s="45"/>
      <c r="O201" s="45"/>
      <c r="P201" s="45"/>
      <c r="Q201" s="45"/>
      <c r="R201" s="45"/>
      <c r="S201" s="45"/>
      <c r="T201" s="93"/>
      <c r="AT201" s="22" t="s">
        <v>154</v>
      </c>
      <c r="AU201" s="22" t="s">
        <v>87</v>
      </c>
    </row>
    <row r="202" s="1" customFormat="1" ht="25.5" customHeight="1">
      <c r="B202" s="44"/>
      <c r="C202" s="253" t="s">
        <v>378</v>
      </c>
      <c r="D202" s="253" t="s">
        <v>250</v>
      </c>
      <c r="E202" s="254" t="s">
        <v>379</v>
      </c>
      <c r="F202" s="255" t="s">
        <v>380</v>
      </c>
      <c r="G202" s="256" t="s">
        <v>149</v>
      </c>
      <c r="H202" s="257">
        <v>32.130000000000003</v>
      </c>
      <c r="I202" s="258"/>
      <c r="J202" s="259">
        <f>ROUND(I202*H202,2)</f>
        <v>0</v>
      </c>
      <c r="K202" s="255" t="s">
        <v>150</v>
      </c>
      <c r="L202" s="260"/>
      <c r="M202" s="261" t="s">
        <v>23</v>
      </c>
      <c r="N202" s="262" t="s">
        <v>47</v>
      </c>
      <c r="O202" s="45"/>
      <c r="P202" s="225">
        <f>O202*H202</f>
        <v>0</v>
      </c>
      <c r="Q202" s="225">
        <v>0.029999999999999999</v>
      </c>
      <c r="R202" s="225">
        <f>Q202*H202</f>
        <v>0.96390000000000009</v>
      </c>
      <c r="S202" s="225">
        <v>0</v>
      </c>
      <c r="T202" s="226">
        <f>S202*H202</f>
        <v>0</v>
      </c>
      <c r="AR202" s="22" t="s">
        <v>253</v>
      </c>
      <c r="AT202" s="22" t="s">
        <v>250</v>
      </c>
      <c r="AU202" s="22" t="s">
        <v>87</v>
      </c>
      <c r="AY202" s="22" t="s">
        <v>136</v>
      </c>
      <c r="BE202" s="227">
        <f>IF(N202="základní",J202,0)</f>
        <v>0</v>
      </c>
      <c r="BF202" s="227">
        <f>IF(N202="snížená",J202,0)</f>
        <v>0</v>
      </c>
      <c r="BG202" s="227">
        <f>IF(N202="zákl. přenesená",J202,0)</f>
        <v>0</v>
      </c>
      <c r="BH202" s="227">
        <f>IF(N202="sníž. přenesená",J202,0)</f>
        <v>0</v>
      </c>
      <c r="BI202" s="227">
        <f>IF(N202="nulová",J202,0)</f>
        <v>0</v>
      </c>
      <c r="BJ202" s="22" t="s">
        <v>81</v>
      </c>
      <c r="BK202" s="227">
        <f>ROUND(I202*H202,2)</f>
        <v>0</v>
      </c>
      <c r="BL202" s="22" t="s">
        <v>229</v>
      </c>
      <c r="BM202" s="22" t="s">
        <v>381</v>
      </c>
    </row>
    <row r="203" s="11" customFormat="1">
      <c r="B203" s="231"/>
      <c r="C203" s="232"/>
      <c r="D203" s="228" t="s">
        <v>176</v>
      </c>
      <c r="E203" s="232"/>
      <c r="F203" s="234" t="s">
        <v>382</v>
      </c>
      <c r="G203" s="232"/>
      <c r="H203" s="235">
        <v>32.130000000000003</v>
      </c>
      <c r="I203" s="236"/>
      <c r="J203" s="232"/>
      <c r="K203" s="232"/>
      <c r="L203" s="237"/>
      <c r="M203" s="238"/>
      <c r="N203" s="239"/>
      <c r="O203" s="239"/>
      <c r="P203" s="239"/>
      <c r="Q203" s="239"/>
      <c r="R203" s="239"/>
      <c r="S203" s="239"/>
      <c r="T203" s="240"/>
      <c r="AT203" s="241" t="s">
        <v>176</v>
      </c>
      <c r="AU203" s="241" t="s">
        <v>87</v>
      </c>
      <c r="AV203" s="11" t="s">
        <v>87</v>
      </c>
      <c r="AW203" s="11" t="s">
        <v>6</v>
      </c>
      <c r="AX203" s="11" t="s">
        <v>81</v>
      </c>
      <c r="AY203" s="241" t="s">
        <v>136</v>
      </c>
    </row>
    <row r="204" s="1" customFormat="1" ht="25.5" customHeight="1">
      <c r="B204" s="44"/>
      <c r="C204" s="216" t="s">
        <v>383</v>
      </c>
      <c r="D204" s="216" t="s">
        <v>139</v>
      </c>
      <c r="E204" s="217" t="s">
        <v>373</v>
      </c>
      <c r="F204" s="218" t="s">
        <v>374</v>
      </c>
      <c r="G204" s="219" t="s">
        <v>142</v>
      </c>
      <c r="H204" s="220">
        <v>35.5</v>
      </c>
      <c r="I204" s="221"/>
      <c r="J204" s="222">
        <f>ROUND(I204*H204,2)</f>
        <v>0</v>
      </c>
      <c r="K204" s="218" t="s">
        <v>150</v>
      </c>
      <c r="L204" s="70"/>
      <c r="M204" s="223" t="s">
        <v>23</v>
      </c>
      <c r="N204" s="224" t="s">
        <v>47</v>
      </c>
      <c r="O204" s="45"/>
      <c r="P204" s="225">
        <f>O204*H204</f>
        <v>0</v>
      </c>
      <c r="Q204" s="225">
        <v>0.00116</v>
      </c>
      <c r="R204" s="225">
        <f>Q204*H204</f>
        <v>0.041180000000000001</v>
      </c>
      <c r="S204" s="225">
        <v>0</v>
      </c>
      <c r="T204" s="226">
        <f>S204*H204</f>
        <v>0</v>
      </c>
      <c r="AR204" s="22" t="s">
        <v>229</v>
      </c>
      <c r="AT204" s="22" t="s">
        <v>139</v>
      </c>
      <c r="AU204" s="22" t="s">
        <v>87</v>
      </c>
      <c r="AY204" s="22" t="s">
        <v>136</v>
      </c>
      <c r="BE204" s="227">
        <f>IF(N204="základní",J204,0)</f>
        <v>0</v>
      </c>
      <c r="BF204" s="227">
        <f>IF(N204="snížená",J204,0)</f>
        <v>0</v>
      </c>
      <c r="BG204" s="227">
        <f>IF(N204="zákl. přenesená",J204,0)</f>
        <v>0</v>
      </c>
      <c r="BH204" s="227">
        <f>IF(N204="sníž. přenesená",J204,0)</f>
        <v>0</v>
      </c>
      <c r="BI204" s="227">
        <f>IF(N204="nulová",J204,0)</f>
        <v>0</v>
      </c>
      <c r="BJ204" s="22" t="s">
        <v>81</v>
      </c>
      <c r="BK204" s="227">
        <f>ROUND(I204*H204,2)</f>
        <v>0</v>
      </c>
      <c r="BL204" s="22" t="s">
        <v>229</v>
      </c>
      <c r="BM204" s="22" t="s">
        <v>384</v>
      </c>
    </row>
    <row r="205" s="1" customFormat="1">
      <c r="B205" s="44"/>
      <c r="C205" s="72"/>
      <c r="D205" s="228" t="s">
        <v>152</v>
      </c>
      <c r="E205" s="72"/>
      <c r="F205" s="229" t="s">
        <v>376</v>
      </c>
      <c r="G205" s="72"/>
      <c r="H205" s="72"/>
      <c r="I205" s="187"/>
      <c r="J205" s="72"/>
      <c r="K205" s="72"/>
      <c r="L205" s="70"/>
      <c r="M205" s="230"/>
      <c r="N205" s="45"/>
      <c r="O205" s="45"/>
      <c r="P205" s="45"/>
      <c r="Q205" s="45"/>
      <c r="R205" s="45"/>
      <c r="S205" s="45"/>
      <c r="T205" s="93"/>
      <c r="AT205" s="22" t="s">
        <v>152</v>
      </c>
      <c r="AU205" s="22" t="s">
        <v>87</v>
      </c>
    </row>
    <row r="206" s="1" customFormat="1">
      <c r="B206" s="44"/>
      <c r="C206" s="72"/>
      <c r="D206" s="228" t="s">
        <v>154</v>
      </c>
      <c r="E206" s="72"/>
      <c r="F206" s="229" t="s">
        <v>385</v>
      </c>
      <c r="G206" s="72"/>
      <c r="H206" s="72"/>
      <c r="I206" s="187"/>
      <c r="J206" s="72"/>
      <c r="K206" s="72"/>
      <c r="L206" s="70"/>
      <c r="M206" s="230"/>
      <c r="N206" s="45"/>
      <c r="O206" s="45"/>
      <c r="P206" s="45"/>
      <c r="Q206" s="45"/>
      <c r="R206" s="45"/>
      <c r="S206" s="45"/>
      <c r="T206" s="93"/>
      <c r="AT206" s="22" t="s">
        <v>154</v>
      </c>
      <c r="AU206" s="22" t="s">
        <v>87</v>
      </c>
    </row>
    <row r="207" s="11" customFormat="1">
      <c r="B207" s="231"/>
      <c r="C207" s="232"/>
      <c r="D207" s="228" t="s">
        <v>176</v>
      </c>
      <c r="E207" s="233" t="s">
        <v>23</v>
      </c>
      <c r="F207" s="234" t="s">
        <v>386</v>
      </c>
      <c r="G207" s="232"/>
      <c r="H207" s="235">
        <v>35.5</v>
      </c>
      <c r="I207" s="236"/>
      <c r="J207" s="232"/>
      <c r="K207" s="232"/>
      <c r="L207" s="237"/>
      <c r="M207" s="238"/>
      <c r="N207" s="239"/>
      <c r="O207" s="239"/>
      <c r="P207" s="239"/>
      <c r="Q207" s="239"/>
      <c r="R207" s="239"/>
      <c r="S207" s="239"/>
      <c r="T207" s="240"/>
      <c r="AT207" s="241" t="s">
        <v>176</v>
      </c>
      <c r="AU207" s="241" t="s">
        <v>87</v>
      </c>
      <c r="AV207" s="11" t="s">
        <v>87</v>
      </c>
      <c r="AW207" s="11" t="s">
        <v>39</v>
      </c>
      <c r="AX207" s="11" t="s">
        <v>76</v>
      </c>
      <c r="AY207" s="241" t="s">
        <v>136</v>
      </c>
    </row>
    <row r="208" s="12" customFormat="1">
      <c r="B208" s="242"/>
      <c r="C208" s="243"/>
      <c r="D208" s="228" t="s">
        <v>176</v>
      </c>
      <c r="E208" s="244" t="s">
        <v>23</v>
      </c>
      <c r="F208" s="245" t="s">
        <v>178</v>
      </c>
      <c r="G208" s="243"/>
      <c r="H208" s="246">
        <v>35.5</v>
      </c>
      <c r="I208" s="247"/>
      <c r="J208" s="243"/>
      <c r="K208" s="243"/>
      <c r="L208" s="248"/>
      <c r="M208" s="249"/>
      <c r="N208" s="250"/>
      <c r="O208" s="250"/>
      <c r="P208" s="250"/>
      <c r="Q208" s="250"/>
      <c r="R208" s="250"/>
      <c r="S208" s="250"/>
      <c r="T208" s="251"/>
      <c r="AT208" s="252" t="s">
        <v>176</v>
      </c>
      <c r="AU208" s="252" t="s">
        <v>87</v>
      </c>
      <c r="AV208" s="12" t="s">
        <v>143</v>
      </c>
      <c r="AW208" s="12" t="s">
        <v>39</v>
      </c>
      <c r="AX208" s="12" t="s">
        <v>81</v>
      </c>
      <c r="AY208" s="252" t="s">
        <v>136</v>
      </c>
    </row>
    <row r="209" s="1" customFormat="1" ht="16.5" customHeight="1">
      <c r="B209" s="44"/>
      <c r="C209" s="253" t="s">
        <v>387</v>
      </c>
      <c r="D209" s="253" t="s">
        <v>250</v>
      </c>
      <c r="E209" s="254" t="s">
        <v>388</v>
      </c>
      <c r="F209" s="255" t="s">
        <v>389</v>
      </c>
      <c r="G209" s="256" t="s">
        <v>142</v>
      </c>
      <c r="H209" s="257">
        <v>36.210000000000001</v>
      </c>
      <c r="I209" s="258"/>
      <c r="J209" s="259">
        <f>ROUND(I209*H209,2)</f>
        <v>0</v>
      </c>
      <c r="K209" s="255" t="s">
        <v>23</v>
      </c>
      <c r="L209" s="260"/>
      <c r="M209" s="261" t="s">
        <v>23</v>
      </c>
      <c r="N209" s="262" t="s">
        <v>47</v>
      </c>
      <c r="O209" s="45"/>
      <c r="P209" s="225">
        <f>O209*H209</f>
        <v>0</v>
      </c>
      <c r="Q209" s="225">
        <v>0.0055999999999999999</v>
      </c>
      <c r="R209" s="225">
        <f>Q209*H209</f>
        <v>0.20277600000000001</v>
      </c>
      <c r="S209" s="225">
        <v>0</v>
      </c>
      <c r="T209" s="226">
        <f>S209*H209</f>
        <v>0</v>
      </c>
      <c r="AR209" s="22" t="s">
        <v>253</v>
      </c>
      <c r="AT209" s="22" t="s">
        <v>250</v>
      </c>
      <c r="AU209" s="22" t="s">
        <v>87</v>
      </c>
      <c r="AY209" s="22" t="s">
        <v>136</v>
      </c>
      <c r="BE209" s="227">
        <f>IF(N209="základní",J209,0)</f>
        <v>0</v>
      </c>
      <c r="BF209" s="227">
        <f>IF(N209="snížená",J209,0)</f>
        <v>0</v>
      </c>
      <c r="BG209" s="227">
        <f>IF(N209="zákl. přenesená",J209,0)</f>
        <v>0</v>
      </c>
      <c r="BH209" s="227">
        <f>IF(N209="sníž. přenesená",J209,0)</f>
        <v>0</v>
      </c>
      <c r="BI209" s="227">
        <f>IF(N209="nulová",J209,0)</f>
        <v>0</v>
      </c>
      <c r="BJ209" s="22" t="s">
        <v>81</v>
      </c>
      <c r="BK209" s="227">
        <f>ROUND(I209*H209,2)</f>
        <v>0</v>
      </c>
      <c r="BL209" s="22" t="s">
        <v>229</v>
      </c>
      <c r="BM209" s="22" t="s">
        <v>390</v>
      </c>
    </row>
    <row r="210" s="11" customFormat="1">
      <c r="B210" s="231"/>
      <c r="C210" s="232"/>
      <c r="D210" s="228" t="s">
        <v>176</v>
      </c>
      <c r="E210" s="232"/>
      <c r="F210" s="234" t="s">
        <v>391</v>
      </c>
      <c r="G210" s="232"/>
      <c r="H210" s="235">
        <v>36.210000000000001</v>
      </c>
      <c r="I210" s="236"/>
      <c r="J210" s="232"/>
      <c r="K210" s="232"/>
      <c r="L210" s="237"/>
      <c r="M210" s="238"/>
      <c r="N210" s="239"/>
      <c r="O210" s="239"/>
      <c r="P210" s="239"/>
      <c r="Q210" s="239"/>
      <c r="R210" s="239"/>
      <c r="S210" s="239"/>
      <c r="T210" s="240"/>
      <c r="AT210" s="241" t="s">
        <v>176</v>
      </c>
      <c r="AU210" s="241" t="s">
        <v>87</v>
      </c>
      <c r="AV210" s="11" t="s">
        <v>87</v>
      </c>
      <c r="AW210" s="11" t="s">
        <v>6</v>
      </c>
      <c r="AX210" s="11" t="s">
        <v>81</v>
      </c>
      <c r="AY210" s="241" t="s">
        <v>136</v>
      </c>
    </row>
    <row r="211" s="1" customFormat="1" ht="25.5" customHeight="1">
      <c r="B211" s="44"/>
      <c r="C211" s="216" t="s">
        <v>392</v>
      </c>
      <c r="D211" s="216" t="s">
        <v>139</v>
      </c>
      <c r="E211" s="217" t="s">
        <v>373</v>
      </c>
      <c r="F211" s="218" t="s">
        <v>374</v>
      </c>
      <c r="G211" s="219" t="s">
        <v>142</v>
      </c>
      <c r="H211" s="220">
        <v>941</v>
      </c>
      <c r="I211" s="221"/>
      <c r="J211" s="222">
        <f>ROUND(I211*H211,2)</f>
        <v>0</v>
      </c>
      <c r="K211" s="218" t="s">
        <v>150</v>
      </c>
      <c r="L211" s="70"/>
      <c r="M211" s="223" t="s">
        <v>23</v>
      </c>
      <c r="N211" s="224" t="s">
        <v>47</v>
      </c>
      <c r="O211" s="45"/>
      <c r="P211" s="225">
        <f>O211*H211</f>
        <v>0</v>
      </c>
      <c r="Q211" s="225">
        <v>0.00116</v>
      </c>
      <c r="R211" s="225">
        <f>Q211*H211</f>
        <v>1.0915600000000001</v>
      </c>
      <c r="S211" s="225">
        <v>0</v>
      </c>
      <c r="T211" s="226">
        <f>S211*H211</f>
        <v>0</v>
      </c>
      <c r="AR211" s="22" t="s">
        <v>229</v>
      </c>
      <c r="AT211" s="22" t="s">
        <v>139</v>
      </c>
      <c r="AU211" s="22" t="s">
        <v>87</v>
      </c>
      <c r="AY211" s="22" t="s">
        <v>136</v>
      </c>
      <c r="BE211" s="227">
        <f>IF(N211="základní",J211,0)</f>
        <v>0</v>
      </c>
      <c r="BF211" s="227">
        <f>IF(N211="snížená",J211,0)</f>
        <v>0</v>
      </c>
      <c r="BG211" s="227">
        <f>IF(N211="zákl. přenesená",J211,0)</f>
        <v>0</v>
      </c>
      <c r="BH211" s="227">
        <f>IF(N211="sníž. přenesená",J211,0)</f>
        <v>0</v>
      </c>
      <c r="BI211" s="227">
        <f>IF(N211="nulová",J211,0)</f>
        <v>0</v>
      </c>
      <c r="BJ211" s="22" t="s">
        <v>81</v>
      </c>
      <c r="BK211" s="227">
        <f>ROUND(I211*H211,2)</f>
        <v>0</v>
      </c>
      <c r="BL211" s="22" t="s">
        <v>229</v>
      </c>
      <c r="BM211" s="22" t="s">
        <v>393</v>
      </c>
    </row>
    <row r="212" s="1" customFormat="1">
      <c r="B212" s="44"/>
      <c r="C212" s="72"/>
      <c r="D212" s="228" t="s">
        <v>152</v>
      </c>
      <c r="E212" s="72"/>
      <c r="F212" s="229" t="s">
        <v>376</v>
      </c>
      <c r="G212" s="72"/>
      <c r="H212" s="72"/>
      <c r="I212" s="187"/>
      <c r="J212" s="72"/>
      <c r="K212" s="72"/>
      <c r="L212" s="70"/>
      <c r="M212" s="230"/>
      <c r="N212" s="45"/>
      <c r="O212" s="45"/>
      <c r="P212" s="45"/>
      <c r="Q212" s="45"/>
      <c r="R212" s="45"/>
      <c r="S212" s="45"/>
      <c r="T212" s="93"/>
      <c r="AT212" s="22" t="s">
        <v>152</v>
      </c>
      <c r="AU212" s="22" t="s">
        <v>87</v>
      </c>
    </row>
    <row r="213" s="11" customFormat="1">
      <c r="B213" s="231"/>
      <c r="C213" s="232"/>
      <c r="D213" s="228" t="s">
        <v>176</v>
      </c>
      <c r="E213" s="233" t="s">
        <v>23</v>
      </c>
      <c r="F213" s="234" t="s">
        <v>394</v>
      </c>
      <c r="G213" s="232"/>
      <c r="H213" s="235">
        <v>941</v>
      </c>
      <c r="I213" s="236"/>
      <c r="J213" s="232"/>
      <c r="K213" s="232"/>
      <c r="L213" s="237"/>
      <c r="M213" s="238"/>
      <c r="N213" s="239"/>
      <c r="O213" s="239"/>
      <c r="P213" s="239"/>
      <c r="Q213" s="239"/>
      <c r="R213" s="239"/>
      <c r="S213" s="239"/>
      <c r="T213" s="240"/>
      <c r="AT213" s="241" t="s">
        <v>176</v>
      </c>
      <c r="AU213" s="241" t="s">
        <v>87</v>
      </c>
      <c r="AV213" s="11" t="s">
        <v>87</v>
      </c>
      <c r="AW213" s="11" t="s">
        <v>39</v>
      </c>
      <c r="AX213" s="11" t="s">
        <v>76</v>
      </c>
      <c r="AY213" s="241" t="s">
        <v>136</v>
      </c>
    </row>
    <row r="214" s="12" customFormat="1">
      <c r="B214" s="242"/>
      <c r="C214" s="243"/>
      <c r="D214" s="228" t="s">
        <v>176</v>
      </c>
      <c r="E214" s="244" t="s">
        <v>23</v>
      </c>
      <c r="F214" s="245" t="s">
        <v>178</v>
      </c>
      <c r="G214" s="243"/>
      <c r="H214" s="246">
        <v>941</v>
      </c>
      <c r="I214" s="247"/>
      <c r="J214" s="243"/>
      <c r="K214" s="243"/>
      <c r="L214" s="248"/>
      <c r="M214" s="249"/>
      <c r="N214" s="250"/>
      <c r="O214" s="250"/>
      <c r="P214" s="250"/>
      <c r="Q214" s="250"/>
      <c r="R214" s="250"/>
      <c r="S214" s="250"/>
      <c r="T214" s="251"/>
      <c r="AT214" s="252" t="s">
        <v>176</v>
      </c>
      <c r="AU214" s="252" t="s">
        <v>87</v>
      </c>
      <c r="AV214" s="12" t="s">
        <v>143</v>
      </c>
      <c r="AW214" s="12" t="s">
        <v>39</v>
      </c>
      <c r="AX214" s="12" t="s">
        <v>81</v>
      </c>
      <c r="AY214" s="252" t="s">
        <v>136</v>
      </c>
    </row>
    <row r="215" s="1" customFormat="1" ht="16.5" customHeight="1">
      <c r="B215" s="44"/>
      <c r="C215" s="253" t="s">
        <v>395</v>
      </c>
      <c r="D215" s="253" t="s">
        <v>250</v>
      </c>
      <c r="E215" s="254" t="s">
        <v>396</v>
      </c>
      <c r="F215" s="255" t="s">
        <v>397</v>
      </c>
      <c r="G215" s="256" t="s">
        <v>142</v>
      </c>
      <c r="H215" s="257">
        <v>470.5</v>
      </c>
      <c r="I215" s="258"/>
      <c r="J215" s="259">
        <f>ROUND(I215*H215,2)</f>
        <v>0</v>
      </c>
      <c r="K215" s="255" t="s">
        <v>150</v>
      </c>
      <c r="L215" s="260"/>
      <c r="M215" s="261" t="s">
        <v>23</v>
      </c>
      <c r="N215" s="262" t="s">
        <v>47</v>
      </c>
      <c r="O215" s="45"/>
      <c r="P215" s="225">
        <f>O215*H215</f>
        <v>0</v>
      </c>
      <c r="Q215" s="225">
        <v>0.0063</v>
      </c>
      <c r="R215" s="225">
        <f>Q215*H215</f>
        <v>2.9641500000000001</v>
      </c>
      <c r="S215" s="225">
        <v>0</v>
      </c>
      <c r="T215" s="226">
        <f>S215*H215</f>
        <v>0</v>
      </c>
      <c r="AR215" s="22" t="s">
        <v>253</v>
      </c>
      <c r="AT215" s="22" t="s">
        <v>250</v>
      </c>
      <c r="AU215" s="22" t="s">
        <v>87</v>
      </c>
      <c r="AY215" s="22" t="s">
        <v>136</v>
      </c>
      <c r="BE215" s="227">
        <f>IF(N215="základní",J215,0)</f>
        <v>0</v>
      </c>
      <c r="BF215" s="227">
        <f>IF(N215="snížená",J215,0)</f>
        <v>0</v>
      </c>
      <c r="BG215" s="227">
        <f>IF(N215="zákl. přenesená",J215,0)</f>
        <v>0</v>
      </c>
      <c r="BH215" s="227">
        <f>IF(N215="sníž. přenesená",J215,0)</f>
        <v>0</v>
      </c>
      <c r="BI215" s="227">
        <f>IF(N215="nulová",J215,0)</f>
        <v>0</v>
      </c>
      <c r="BJ215" s="22" t="s">
        <v>81</v>
      </c>
      <c r="BK215" s="227">
        <f>ROUND(I215*H215,2)</f>
        <v>0</v>
      </c>
      <c r="BL215" s="22" t="s">
        <v>229</v>
      </c>
      <c r="BM215" s="22" t="s">
        <v>398</v>
      </c>
    </row>
    <row r="216" s="11" customFormat="1">
      <c r="B216" s="231"/>
      <c r="C216" s="232"/>
      <c r="D216" s="228" t="s">
        <v>176</v>
      </c>
      <c r="E216" s="232"/>
      <c r="F216" s="234" t="s">
        <v>399</v>
      </c>
      <c r="G216" s="232"/>
      <c r="H216" s="235">
        <v>470.5</v>
      </c>
      <c r="I216" s="236"/>
      <c r="J216" s="232"/>
      <c r="K216" s="232"/>
      <c r="L216" s="237"/>
      <c r="M216" s="238"/>
      <c r="N216" s="239"/>
      <c r="O216" s="239"/>
      <c r="P216" s="239"/>
      <c r="Q216" s="239"/>
      <c r="R216" s="239"/>
      <c r="S216" s="239"/>
      <c r="T216" s="240"/>
      <c r="AT216" s="241" t="s">
        <v>176</v>
      </c>
      <c r="AU216" s="241" t="s">
        <v>87</v>
      </c>
      <c r="AV216" s="11" t="s">
        <v>87</v>
      </c>
      <c r="AW216" s="11" t="s">
        <v>6</v>
      </c>
      <c r="AX216" s="11" t="s">
        <v>81</v>
      </c>
      <c r="AY216" s="241" t="s">
        <v>136</v>
      </c>
    </row>
    <row r="217" s="1" customFormat="1" ht="16.5" customHeight="1">
      <c r="B217" s="44"/>
      <c r="C217" s="253" t="s">
        <v>400</v>
      </c>
      <c r="D217" s="253" t="s">
        <v>250</v>
      </c>
      <c r="E217" s="254" t="s">
        <v>401</v>
      </c>
      <c r="F217" s="255" t="s">
        <v>402</v>
      </c>
      <c r="G217" s="256" t="s">
        <v>149</v>
      </c>
      <c r="H217" s="257">
        <v>80.263999999999996</v>
      </c>
      <c r="I217" s="258"/>
      <c r="J217" s="259">
        <f>ROUND(I217*H217,2)</f>
        <v>0</v>
      </c>
      <c r="K217" s="255" t="s">
        <v>150</v>
      </c>
      <c r="L217" s="260"/>
      <c r="M217" s="261" t="s">
        <v>23</v>
      </c>
      <c r="N217" s="262" t="s">
        <v>47</v>
      </c>
      <c r="O217" s="45"/>
      <c r="P217" s="225">
        <f>O217*H217</f>
        <v>0</v>
      </c>
      <c r="Q217" s="225">
        <v>0.029999999999999999</v>
      </c>
      <c r="R217" s="225">
        <f>Q217*H217</f>
        <v>2.4079199999999998</v>
      </c>
      <c r="S217" s="225">
        <v>0</v>
      </c>
      <c r="T217" s="226">
        <f>S217*H217</f>
        <v>0</v>
      </c>
      <c r="AR217" s="22" t="s">
        <v>253</v>
      </c>
      <c r="AT217" s="22" t="s">
        <v>250</v>
      </c>
      <c r="AU217" s="22" t="s">
        <v>87</v>
      </c>
      <c r="AY217" s="22" t="s">
        <v>136</v>
      </c>
      <c r="BE217" s="227">
        <f>IF(N217="základní",J217,0)</f>
        <v>0</v>
      </c>
      <c r="BF217" s="227">
        <f>IF(N217="snížená",J217,0)</f>
        <v>0</v>
      </c>
      <c r="BG217" s="227">
        <f>IF(N217="zákl. přenesená",J217,0)</f>
        <v>0</v>
      </c>
      <c r="BH217" s="227">
        <f>IF(N217="sníž. přenesená",J217,0)</f>
        <v>0</v>
      </c>
      <c r="BI217" s="227">
        <f>IF(N217="nulová",J217,0)</f>
        <v>0</v>
      </c>
      <c r="BJ217" s="22" t="s">
        <v>81</v>
      </c>
      <c r="BK217" s="227">
        <f>ROUND(I217*H217,2)</f>
        <v>0</v>
      </c>
      <c r="BL217" s="22" t="s">
        <v>229</v>
      </c>
      <c r="BM217" s="22" t="s">
        <v>403</v>
      </c>
    </row>
    <row r="218" s="1" customFormat="1">
      <c r="B218" s="44"/>
      <c r="C218" s="72"/>
      <c r="D218" s="228" t="s">
        <v>154</v>
      </c>
      <c r="E218" s="72"/>
      <c r="F218" s="229" t="s">
        <v>404</v>
      </c>
      <c r="G218" s="72"/>
      <c r="H218" s="72"/>
      <c r="I218" s="187"/>
      <c r="J218" s="72"/>
      <c r="K218" s="72"/>
      <c r="L218" s="70"/>
      <c r="M218" s="230"/>
      <c r="N218" s="45"/>
      <c r="O218" s="45"/>
      <c r="P218" s="45"/>
      <c r="Q218" s="45"/>
      <c r="R218" s="45"/>
      <c r="S218" s="45"/>
      <c r="T218" s="93"/>
      <c r="AT218" s="22" t="s">
        <v>154</v>
      </c>
      <c r="AU218" s="22" t="s">
        <v>87</v>
      </c>
    </row>
    <row r="219" s="11" customFormat="1">
      <c r="B219" s="231"/>
      <c r="C219" s="232"/>
      <c r="D219" s="228" t="s">
        <v>176</v>
      </c>
      <c r="E219" s="233" t="s">
        <v>23</v>
      </c>
      <c r="F219" s="234" t="s">
        <v>405</v>
      </c>
      <c r="G219" s="232"/>
      <c r="H219" s="235">
        <v>78.689999999999998</v>
      </c>
      <c r="I219" s="236"/>
      <c r="J219" s="232"/>
      <c r="K219" s="232"/>
      <c r="L219" s="237"/>
      <c r="M219" s="238"/>
      <c r="N219" s="239"/>
      <c r="O219" s="239"/>
      <c r="P219" s="239"/>
      <c r="Q219" s="239"/>
      <c r="R219" s="239"/>
      <c r="S219" s="239"/>
      <c r="T219" s="240"/>
      <c r="AT219" s="241" t="s">
        <v>176</v>
      </c>
      <c r="AU219" s="241" t="s">
        <v>87</v>
      </c>
      <c r="AV219" s="11" t="s">
        <v>87</v>
      </c>
      <c r="AW219" s="11" t="s">
        <v>39</v>
      </c>
      <c r="AX219" s="11" t="s">
        <v>76</v>
      </c>
      <c r="AY219" s="241" t="s">
        <v>136</v>
      </c>
    </row>
    <row r="220" s="12" customFormat="1">
      <c r="B220" s="242"/>
      <c r="C220" s="243"/>
      <c r="D220" s="228" t="s">
        <v>176</v>
      </c>
      <c r="E220" s="244" t="s">
        <v>23</v>
      </c>
      <c r="F220" s="245" t="s">
        <v>178</v>
      </c>
      <c r="G220" s="243"/>
      <c r="H220" s="246">
        <v>78.689999999999998</v>
      </c>
      <c r="I220" s="247"/>
      <c r="J220" s="243"/>
      <c r="K220" s="243"/>
      <c r="L220" s="248"/>
      <c r="M220" s="249"/>
      <c r="N220" s="250"/>
      <c r="O220" s="250"/>
      <c r="P220" s="250"/>
      <c r="Q220" s="250"/>
      <c r="R220" s="250"/>
      <c r="S220" s="250"/>
      <c r="T220" s="251"/>
      <c r="AT220" s="252" t="s">
        <v>176</v>
      </c>
      <c r="AU220" s="252" t="s">
        <v>87</v>
      </c>
      <c r="AV220" s="12" t="s">
        <v>143</v>
      </c>
      <c r="AW220" s="12" t="s">
        <v>39</v>
      </c>
      <c r="AX220" s="12" t="s">
        <v>81</v>
      </c>
      <c r="AY220" s="252" t="s">
        <v>136</v>
      </c>
    </row>
    <row r="221" s="11" customFormat="1">
      <c r="B221" s="231"/>
      <c r="C221" s="232"/>
      <c r="D221" s="228" t="s">
        <v>176</v>
      </c>
      <c r="E221" s="232"/>
      <c r="F221" s="234" t="s">
        <v>406</v>
      </c>
      <c r="G221" s="232"/>
      <c r="H221" s="235">
        <v>80.263999999999996</v>
      </c>
      <c r="I221" s="236"/>
      <c r="J221" s="232"/>
      <c r="K221" s="232"/>
      <c r="L221" s="237"/>
      <c r="M221" s="238"/>
      <c r="N221" s="239"/>
      <c r="O221" s="239"/>
      <c r="P221" s="239"/>
      <c r="Q221" s="239"/>
      <c r="R221" s="239"/>
      <c r="S221" s="239"/>
      <c r="T221" s="240"/>
      <c r="AT221" s="241" t="s">
        <v>176</v>
      </c>
      <c r="AU221" s="241" t="s">
        <v>87</v>
      </c>
      <c r="AV221" s="11" t="s">
        <v>87</v>
      </c>
      <c r="AW221" s="11" t="s">
        <v>6</v>
      </c>
      <c r="AX221" s="11" t="s">
        <v>81</v>
      </c>
      <c r="AY221" s="241" t="s">
        <v>136</v>
      </c>
    </row>
    <row r="222" s="1" customFormat="1" ht="38.25" customHeight="1">
      <c r="B222" s="44"/>
      <c r="C222" s="216" t="s">
        <v>407</v>
      </c>
      <c r="D222" s="216" t="s">
        <v>139</v>
      </c>
      <c r="E222" s="217" t="s">
        <v>408</v>
      </c>
      <c r="F222" s="218" t="s">
        <v>409</v>
      </c>
      <c r="G222" s="219" t="s">
        <v>142</v>
      </c>
      <c r="H222" s="220">
        <v>470.5</v>
      </c>
      <c r="I222" s="221"/>
      <c r="J222" s="222">
        <f>ROUND(I222*H222,2)</f>
        <v>0</v>
      </c>
      <c r="K222" s="218" t="s">
        <v>150</v>
      </c>
      <c r="L222" s="70"/>
      <c r="M222" s="223" t="s">
        <v>23</v>
      </c>
      <c r="N222" s="224" t="s">
        <v>47</v>
      </c>
      <c r="O222" s="45"/>
      <c r="P222" s="225">
        <f>O222*H222</f>
        <v>0</v>
      </c>
      <c r="Q222" s="225">
        <v>9.0000000000000006E-05</v>
      </c>
      <c r="R222" s="225">
        <f>Q222*H222</f>
        <v>0.042345000000000001</v>
      </c>
      <c r="S222" s="225">
        <v>0</v>
      </c>
      <c r="T222" s="226">
        <f>S222*H222</f>
        <v>0</v>
      </c>
      <c r="AR222" s="22" t="s">
        <v>229</v>
      </c>
      <c r="AT222" s="22" t="s">
        <v>139</v>
      </c>
      <c r="AU222" s="22" t="s">
        <v>87</v>
      </c>
      <c r="AY222" s="22" t="s">
        <v>136</v>
      </c>
      <c r="BE222" s="227">
        <f>IF(N222="základní",J222,0)</f>
        <v>0</v>
      </c>
      <c r="BF222" s="227">
        <f>IF(N222="snížená",J222,0)</f>
        <v>0</v>
      </c>
      <c r="BG222" s="227">
        <f>IF(N222="zákl. přenesená",J222,0)</f>
        <v>0</v>
      </c>
      <c r="BH222" s="227">
        <f>IF(N222="sníž. přenesená",J222,0)</f>
        <v>0</v>
      </c>
      <c r="BI222" s="227">
        <f>IF(N222="nulová",J222,0)</f>
        <v>0</v>
      </c>
      <c r="BJ222" s="22" t="s">
        <v>81</v>
      </c>
      <c r="BK222" s="227">
        <f>ROUND(I222*H222,2)</f>
        <v>0</v>
      </c>
      <c r="BL222" s="22" t="s">
        <v>229</v>
      </c>
      <c r="BM222" s="22" t="s">
        <v>410</v>
      </c>
    </row>
    <row r="223" s="1" customFormat="1">
      <c r="B223" s="44"/>
      <c r="C223" s="72"/>
      <c r="D223" s="228" t="s">
        <v>152</v>
      </c>
      <c r="E223" s="72"/>
      <c r="F223" s="229" t="s">
        <v>376</v>
      </c>
      <c r="G223" s="72"/>
      <c r="H223" s="72"/>
      <c r="I223" s="187"/>
      <c r="J223" s="72"/>
      <c r="K223" s="72"/>
      <c r="L223" s="70"/>
      <c r="M223" s="230"/>
      <c r="N223" s="45"/>
      <c r="O223" s="45"/>
      <c r="P223" s="45"/>
      <c r="Q223" s="45"/>
      <c r="R223" s="45"/>
      <c r="S223" s="45"/>
      <c r="T223" s="93"/>
      <c r="AT223" s="22" t="s">
        <v>152</v>
      </c>
      <c r="AU223" s="22" t="s">
        <v>87</v>
      </c>
    </row>
    <row r="224" s="11" customFormat="1">
      <c r="B224" s="231"/>
      <c r="C224" s="232"/>
      <c r="D224" s="228" t="s">
        <v>176</v>
      </c>
      <c r="E224" s="233" t="s">
        <v>23</v>
      </c>
      <c r="F224" s="234" t="s">
        <v>411</v>
      </c>
      <c r="G224" s="232"/>
      <c r="H224" s="235">
        <v>360.39999999999998</v>
      </c>
      <c r="I224" s="236"/>
      <c r="J224" s="232"/>
      <c r="K224" s="232"/>
      <c r="L224" s="237"/>
      <c r="M224" s="238"/>
      <c r="N224" s="239"/>
      <c r="O224" s="239"/>
      <c r="P224" s="239"/>
      <c r="Q224" s="239"/>
      <c r="R224" s="239"/>
      <c r="S224" s="239"/>
      <c r="T224" s="240"/>
      <c r="AT224" s="241" t="s">
        <v>176</v>
      </c>
      <c r="AU224" s="241" t="s">
        <v>87</v>
      </c>
      <c r="AV224" s="11" t="s">
        <v>87</v>
      </c>
      <c r="AW224" s="11" t="s">
        <v>39</v>
      </c>
      <c r="AX224" s="11" t="s">
        <v>76</v>
      </c>
      <c r="AY224" s="241" t="s">
        <v>136</v>
      </c>
    </row>
    <row r="225" s="11" customFormat="1">
      <c r="B225" s="231"/>
      <c r="C225" s="232"/>
      <c r="D225" s="228" t="s">
        <v>176</v>
      </c>
      <c r="E225" s="233" t="s">
        <v>23</v>
      </c>
      <c r="F225" s="234" t="s">
        <v>412</v>
      </c>
      <c r="G225" s="232"/>
      <c r="H225" s="235">
        <v>86.099999999999994</v>
      </c>
      <c r="I225" s="236"/>
      <c r="J225" s="232"/>
      <c r="K225" s="232"/>
      <c r="L225" s="237"/>
      <c r="M225" s="238"/>
      <c r="N225" s="239"/>
      <c r="O225" s="239"/>
      <c r="P225" s="239"/>
      <c r="Q225" s="239"/>
      <c r="R225" s="239"/>
      <c r="S225" s="239"/>
      <c r="T225" s="240"/>
      <c r="AT225" s="241" t="s">
        <v>176</v>
      </c>
      <c r="AU225" s="241" t="s">
        <v>87</v>
      </c>
      <c r="AV225" s="11" t="s">
        <v>87</v>
      </c>
      <c r="AW225" s="11" t="s">
        <v>39</v>
      </c>
      <c r="AX225" s="11" t="s">
        <v>76</v>
      </c>
      <c r="AY225" s="241" t="s">
        <v>136</v>
      </c>
    </row>
    <row r="226" s="11" customFormat="1">
      <c r="B226" s="231"/>
      <c r="C226" s="232"/>
      <c r="D226" s="228" t="s">
        <v>176</v>
      </c>
      <c r="E226" s="233" t="s">
        <v>23</v>
      </c>
      <c r="F226" s="234" t="s">
        <v>413</v>
      </c>
      <c r="G226" s="232"/>
      <c r="H226" s="235">
        <v>24</v>
      </c>
      <c r="I226" s="236"/>
      <c r="J226" s="232"/>
      <c r="K226" s="232"/>
      <c r="L226" s="237"/>
      <c r="M226" s="238"/>
      <c r="N226" s="239"/>
      <c r="O226" s="239"/>
      <c r="P226" s="239"/>
      <c r="Q226" s="239"/>
      <c r="R226" s="239"/>
      <c r="S226" s="239"/>
      <c r="T226" s="240"/>
      <c r="AT226" s="241" t="s">
        <v>176</v>
      </c>
      <c r="AU226" s="241" t="s">
        <v>87</v>
      </c>
      <c r="AV226" s="11" t="s">
        <v>87</v>
      </c>
      <c r="AW226" s="11" t="s">
        <v>39</v>
      </c>
      <c r="AX226" s="11" t="s">
        <v>76</v>
      </c>
      <c r="AY226" s="241" t="s">
        <v>136</v>
      </c>
    </row>
    <row r="227" s="12" customFormat="1">
      <c r="B227" s="242"/>
      <c r="C227" s="243"/>
      <c r="D227" s="228" t="s">
        <v>176</v>
      </c>
      <c r="E227" s="244" t="s">
        <v>23</v>
      </c>
      <c r="F227" s="245" t="s">
        <v>178</v>
      </c>
      <c r="G227" s="243"/>
      <c r="H227" s="246">
        <v>470.5</v>
      </c>
      <c r="I227" s="247"/>
      <c r="J227" s="243"/>
      <c r="K227" s="243"/>
      <c r="L227" s="248"/>
      <c r="M227" s="249"/>
      <c r="N227" s="250"/>
      <c r="O227" s="250"/>
      <c r="P227" s="250"/>
      <c r="Q227" s="250"/>
      <c r="R227" s="250"/>
      <c r="S227" s="250"/>
      <c r="T227" s="251"/>
      <c r="AT227" s="252" t="s">
        <v>176</v>
      </c>
      <c r="AU227" s="252" t="s">
        <v>87</v>
      </c>
      <c r="AV227" s="12" t="s">
        <v>143</v>
      </c>
      <c r="AW227" s="12" t="s">
        <v>39</v>
      </c>
      <c r="AX227" s="12" t="s">
        <v>81</v>
      </c>
      <c r="AY227" s="252" t="s">
        <v>136</v>
      </c>
    </row>
    <row r="228" s="1" customFormat="1" ht="16.5" customHeight="1">
      <c r="B228" s="44"/>
      <c r="C228" s="253" t="s">
        <v>414</v>
      </c>
      <c r="D228" s="253" t="s">
        <v>250</v>
      </c>
      <c r="E228" s="254" t="s">
        <v>396</v>
      </c>
      <c r="F228" s="255" t="s">
        <v>397</v>
      </c>
      <c r="G228" s="256" t="s">
        <v>142</v>
      </c>
      <c r="H228" s="257">
        <v>470.5</v>
      </c>
      <c r="I228" s="258"/>
      <c r="J228" s="259">
        <f>ROUND(I228*H228,2)</f>
        <v>0</v>
      </c>
      <c r="K228" s="255" t="s">
        <v>150</v>
      </c>
      <c r="L228" s="260"/>
      <c r="M228" s="261" t="s">
        <v>23</v>
      </c>
      <c r="N228" s="262" t="s">
        <v>47</v>
      </c>
      <c r="O228" s="45"/>
      <c r="P228" s="225">
        <f>O228*H228</f>
        <v>0</v>
      </c>
      <c r="Q228" s="225">
        <v>0.0063</v>
      </c>
      <c r="R228" s="225">
        <f>Q228*H228</f>
        <v>2.9641500000000001</v>
      </c>
      <c r="S228" s="225">
        <v>0</v>
      </c>
      <c r="T228" s="226">
        <f>S228*H228</f>
        <v>0</v>
      </c>
      <c r="AR228" s="22" t="s">
        <v>253</v>
      </c>
      <c r="AT228" s="22" t="s">
        <v>250</v>
      </c>
      <c r="AU228" s="22" t="s">
        <v>87</v>
      </c>
      <c r="AY228" s="22" t="s">
        <v>136</v>
      </c>
      <c r="BE228" s="227">
        <f>IF(N228="základní",J228,0)</f>
        <v>0</v>
      </c>
      <c r="BF228" s="227">
        <f>IF(N228="snížená",J228,0)</f>
        <v>0</v>
      </c>
      <c r="BG228" s="227">
        <f>IF(N228="zákl. přenesená",J228,0)</f>
        <v>0</v>
      </c>
      <c r="BH228" s="227">
        <f>IF(N228="sníž. přenesená",J228,0)</f>
        <v>0</v>
      </c>
      <c r="BI228" s="227">
        <f>IF(N228="nulová",J228,0)</f>
        <v>0</v>
      </c>
      <c r="BJ228" s="22" t="s">
        <v>81</v>
      </c>
      <c r="BK228" s="227">
        <f>ROUND(I228*H228,2)</f>
        <v>0</v>
      </c>
      <c r="BL228" s="22" t="s">
        <v>229</v>
      </c>
      <c r="BM228" s="22" t="s">
        <v>415</v>
      </c>
    </row>
    <row r="229" s="1" customFormat="1">
      <c r="B229" s="44"/>
      <c r="C229" s="72"/>
      <c r="D229" s="228" t="s">
        <v>154</v>
      </c>
      <c r="E229" s="72"/>
      <c r="F229" s="229" t="s">
        <v>416</v>
      </c>
      <c r="G229" s="72"/>
      <c r="H229" s="72"/>
      <c r="I229" s="187"/>
      <c r="J229" s="72"/>
      <c r="K229" s="72"/>
      <c r="L229" s="70"/>
      <c r="M229" s="230"/>
      <c r="N229" s="45"/>
      <c r="O229" s="45"/>
      <c r="P229" s="45"/>
      <c r="Q229" s="45"/>
      <c r="R229" s="45"/>
      <c r="S229" s="45"/>
      <c r="T229" s="93"/>
      <c r="AT229" s="22" t="s">
        <v>154</v>
      </c>
      <c r="AU229" s="22" t="s">
        <v>87</v>
      </c>
    </row>
    <row r="230" s="11" customFormat="1">
      <c r="B230" s="231"/>
      <c r="C230" s="232"/>
      <c r="D230" s="228" t="s">
        <v>176</v>
      </c>
      <c r="E230" s="233" t="s">
        <v>23</v>
      </c>
      <c r="F230" s="234" t="s">
        <v>417</v>
      </c>
      <c r="G230" s="232"/>
      <c r="H230" s="235">
        <v>470.5</v>
      </c>
      <c r="I230" s="236"/>
      <c r="J230" s="232"/>
      <c r="K230" s="232"/>
      <c r="L230" s="237"/>
      <c r="M230" s="238"/>
      <c r="N230" s="239"/>
      <c r="O230" s="239"/>
      <c r="P230" s="239"/>
      <c r="Q230" s="239"/>
      <c r="R230" s="239"/>
      <c r="S230" s="239"/>
      <c r="T230" s="240"/>
      <c r="AT230" s="241" t="s">
        <v>176</v>
      </c>
      <c r="AU230" s="241" t="s">
        <v>87</v>
      </c>
      <c r="AV230" s="11" t="s">
        <v>87</v>
      </c>
      <c r="AW230" s="11" t="s">
        <v>39</v>
      </c>
      <c r="AX230" s="11" t="s">
        <v>76</v>
      </c>
      <c r="AY230" s="241" t="s">
        <v>136</v>
      </c>
    </row>
    <row r="231" s="12" customFormat="1">
      <c r="B231" s="242"/>
      <c r="C231" s="243"/>
      <c r="D231" s="228" t="s">
        <v>176</v>
      </c>
      <c r="E231" s="244" t="s">
        <v>23</v>
      </c>
      <c r="F231" s="245" t="s">
        <v>178</v>
      </c>
      <c r="G231" s="243"/>
      <c r="H231" s="246">
        <v>470.5</v>
      </c>
      <c r="I231" s="247"/>
      <c r="J231" s="243"/>
      <c r="K231" s="243"/>
      <c r="L231" s="248"/>
      <c r="M231" s="249"/>
      <c r="N231" s="250"/>
      <c r="O231" s="250"/>
      <c r="P231" s="250"/>
      <c r="Q231" s="250"/>
      <c r="R231" s="250"/>
      <c r="S231" s="250"/>
      <c r="T231" s="251"/>
      <c r="AT231" s="252" t="s">
        <v>176</v>
      </c>
      <c r="AU231" s="252" t="s">
        <v>87</v>
      </c>
      <c r="AV231" s="12" t="s">
        <v>143</v>
      </c>
      <c r="AW231" s="12" t="s">
        <v>39</v>
      </c>
      <c r="AX231" s="12" t="s">
        <v>81</v>
      </c>
      <c r="AY231" s="252" t="s">
        <v>136</v>
      </c>
    </row>
    <row r="232" s="1" customFormat="1" ht="25.5" customHeight="1">
      <c r="B232" s="44"/>
      <c r="C232" s="216" t="s">
        <v>418</v>
      </c>
      <c r="D232" s="216" t="s">
        <v>139</v>
      </c>
      <c r="E232" s="217" t="s">
        <v>419</v>
      </c>
      <c r="F232" s="218" t="s">
        <v>420</v>
      </c>
      <c r="G232" s="219" t="s">
        <v>258</v>
      </c>
      <c r="H232" s="263"/>
      <c r="I232" s="221"/>
      <c r="J232" s="222">
        <f>ROUND(I232*H232,2)</f>
        <v>0</v>
      </c>
      <c r="K232" s="218" t="s">
        <v>150</v>
      </c>
      <c r="L232" s="70"/>
      <c r="M232" s="223" t="s">
        <v>23</v>
      </c>
      <c r="N232" s="224" t="s">
        <v>47</v>
      </c>
      <c r="O232" s="45"/>
      <c r="P232" s="225">
        <f>O232*H232</f>
        <v>0</v>
      </c>
      <c r="Q232" s="225">
        <v>0</v>
      </c>
      <c r="R232" s="225">
        <f>Q232*H232</f>
        <v>0</v>
      </c>
      <c r="S232" s="225">
        <v>0</v>
      </c>
      <c r="T232" s="226">
        <f>S232*H232</f>
        <v>0</v>
      </c>
      <c r="AR232" s="22" t="s">
        <v>229</v>
      </c>
      <c r="AT232" s="22" t="s">
        <v>139</v>
      </c>
      <c r="AU232" s="22" t="s">
        <v>87</v>
      </c>
      <c r="AY232" s="22" t="s">
        <v>136</v>
      </c>
      <c r="BE232" s="227">
        <f>IF(N232="základní",J232,0)</f>
        <v>0</v>
      </c>
      <c r="BF232" s="227">
        <f>IF(N232="snížená",J232,0)</f>
        <v>0</v>
      </c>
      <c r="BG232" s="227">
        <f>IF(N232="zákl. přenesená",J232,0)</f>
        <v>0</v>
      </c>
      <c r="BH232" s="227">
        <f>IF(N232="sníž. přenesená",J232,0)</f>
        <v>0</v>
      </c>
      <c r="BI232" s="227">
        <f>IF(N232="nulová",J232,0)</f>
        <v>0</v>
      </c>
      <c r="BJ232" s="22" t="s">
        <v>81</v>
      </c>
      <c r="BK232" s="227">
        <f>ROUND(I232*H232,2)</f>
        <v>0</v>
      </c>
      <c r="BL232" s="22" t="s">
        <v>229</v>
      </c>
      <c r="BM232" s="22" t="s">
        <v>421</v>
      </c>
    </row>
    <row r="233" s="1" customFormat="1">
      <c r="B233" s="44"/>
      <c r="C233" s="72"/>
      <c r="D233" s="228" t="s">
        <v>152</v>
      </c>
      <c r="E233" s="72"/>
      <c r="F233" s="229" t="s">
        <v>422</v>
      </c>
      <c r="G233" s="72"/>
      <c r="H233" s="72"/>
      <c r="I233" s="187"/>
      <c r="J233" s="72"/>
      <c r="K233" s="72"/>
      <c r="L233" s="70"/>
      <c r="M233" s="230"/>
      <c r="N233" s="45"/>
      <c r="O233" s="45"/>
      <c r="P233" s="45"/>
      <c r="Q233" s="45"/>
      <c r="R233" s="45"/>
      <c r="S233" s="45"/>
      <c r="T233" s="93"/>
      <c r="AT233" s="22" t="s">
        <v>152</v>
      </c>
      <c r="AU233" s="22" t="s">
        <v>87</v>
      </c>
    </row>
    <row r="234" s="10" customFormat="1" ht="29.88" customHeight="1">
      <c r="B234" s="200"/>
      <c r="C234" s="201"/>
      <c r="D234" s="202" t="s">
        <v>75</v>
      </c>
      <c r="E234" s="214" t="s">
        <v>423</v>
      </c>
      <c r="F234" s="214" t="s">
        <v>424</v>
      </c>
      <c r="G234" s="201"/>
      <c r="H234" s="201"/>
      <c r="I234" s="204"/>
      <c r="J234" s="215">
        <f>BK234</f>
        <v>0</v>
      </c>
      <c r="K234" s="201"/>
      <c r="L234" s="206"/>
      <c r="M234" s="207"/>
      <c r="N234" s="208"/>
      <c r="O234" s="208"/>
      <c r="P234" s="209">
        <f>SUM(P235:P239)</f>
        <v>0</v>
      </c>
      <c r="Q234" s="208"/>
      <c r="R234" s="209">
        <f>SUM(R235:R239)</f>
        <v>0.0056899999999999997</v>
      </c>
      <c r="S234" s="208"/>
      <c r="T234" s="210">
        <f>SUM(T235:T239)</f>
        <v>0</v>
      </c>
      <c r="AR234" s="211" t="s">
        <v>87</v>
      </c>
      <c r="AT234" s="212" t="s">
        <v>75</v>
      </c>
      <c r="AU234" s="212" t="s">
        <v>81</v>
      </c>
      <c r="AY234" s="211" t="s">
        <v>136</v>
      </c>
      <c r="BK234" s="213">
        <f>SUM(BK235:BK239)</f>
        <v>0</v>
      </c>
    </row>
    <row r="235" s="1" customFormat="1" ht="25.5" customHeight="1">
      <c r="B235" s="44"/>
      <c r="C235" s="216" t="s">
        <v>425</v>
      </c>
      <c r="D235" s="216" t="s">
        <v>139</v>
      </c>
      <c r="E235" s="217" t="s">
        <v>426</v>
      </c>
      <c r="F235" s="218" t="s">
        <v>427</v>
      </c>
      <c r="G235" s="219" t="s">
        <v>247</v>
      </c>
      <c r="H235" s="220">
        <v>2</v>
      </c>
      <c r="I235" s="221"/>
      <c r="J235" s="222">
        <f>ROUND(I235*H235,2)</f>
        <v>0</v>
      </c>
      <c r="K235" s="218" t="s">
        <v>150</v>
      </c>
      <c r="L235" s="70"/>
      <c r="M235" s="223" t="s">
        <v>23</v>
      </c>
      <c r="N235" s="224" t="s">
        <v>47</v>
      </c>
      <c r="O235" s="45"/>
      <c r="P235" s="225">
        <f>O235*H235</f>
        <v>0</v>
      </c>
      <c r="Q235" s="225">
        <v>0.0021199999999999999</v>
      </c>
      <c r="R235" s="225">
        <f>Q235*H235</f>
        <v>0.0042399999999999998</v>
      </c>
      <c r="S235" s="225">
        <v>0</v>
      </c>
      <c r="T235" s="226">
        <f>S235*H235</f>
        <v>0</v>
      </c>
      <c r="AR235" s="22" t="s">
        <v>229</v>
      </c>
      <c r="AT235" s="22" t="s">
        <v>139</v>
      </c>
      <c r="AU235" s="22" t="s">
        <v>87</v>
      </c>
      <c r="AY235" s="22" t="s">
        <v>136</v>
      </c>
      <c r="BE235" s="227">
        <f>IF(N235="základní",J235,0)</f>
        <v>0</v>
      </c>
      <c r="BF235" s="227">
        <f>IF(N235="snížená",J235,0)</f>
        <v>0</v>
      </c>
      <c r="BG235" s="227">
        <f>IF(N235="zákl. přenesená",J235,0)</f>
        <v>0</v>
      </c>
      <c r="BH235" s="227">
        <f>IF(N235="sníž. přenesená",J235,0)</f>
        <v>0</v>
      </c>
      <c r="BI235" s="227">
        <f>IF(N235="nulová",J235,0)</f>
        <v>0</v>
      </c>
      <c r="BJ235" s="22" t="s">
        <v>81</v>
      </c>
      <c r="BK235" s="227">
        <f>ROUND(I235*H235,2)</f>
        <v>0</v>
      </c>
      <c r="BL235" s="22" t="s">
        <v>229</v>
      </c>
      <c r="BM235" s="22" t="s">
        <v>428</v>
      </c>
    </row>
    <row r="236" s="1" customFormat="1">
      <c r="B236" s="44"/>
      <c r="C236" s="72"/>
      <c r="D236" s="228" t="s">
        <v>154</v>
      </c>
      <c r="E236" s="72"/>
      <c r="F236" s="229" t="s">
        <v>429</v>
      </c>
      <c r="G236" s="72"/>
      <c r="H236" s="72"/>
      <c r="I236" s="187"/>
      <c r="J236" s="72"/>
      <c r="K236" s="72"/>
      <c r="L236" s="70"/>
      <c r="M236" s="230"/>
      <c r="N236" s="45"/>
      <c r="O236" s="45"/>
      <c r="P236" s="45"/>
      <c r="Q236" s="45"/>
      <c r="R236" s="45"/>
      <c r="S236" s="45"/>
      <c r="T236" s="93"/>
      <c r="AT236" s="22" t="s">
        <v>154</v>
      </c>
      <c r="AU236" s="22" t="s">
        <v>87</v>
      </c>
    </row>
    <row r="237" s="1" customFormat="1" ht="16.5" customHeight="1">
      <c r="B237" s="44"/>
      <c r="C237" s="216" t="s">
        <v>430</v>
      </c>
      <c r="D237" s="216" t="s">
        <v>139</v>
      </c>
      <c r="E237" s="217" t="s">
        <v>431</v>
      </c>
      <c r="F237" s="218" t="s">
        <v>432</v>
      </c>
      <c r="G237" s="219" t="s">
        <v>247</v>
      </c>
      <c r="H237" s="220">
        <v>5</v>
      </c>
      <c r="I237" s="221"/>
      <c r="J237" s="222">
        <f>ROUND(I237*H237,2)</f>
        <v>0</v>
      </c>
      <c r="K237" s="218" t="s">
        <v>150</v>
      </c>
      <c r="L237" s="70"/>
      <c r="M237" s="223" t="s">
        <v>23</v>
      </c>
      <c r="N237" s="224" t="s">
        <v>47</v>
      </c>
      <c r="O237" s="45"/>
      <c r="P237" s="225">
        <f>O237*H237</f>
        <v>0</v>
      </c>
      <c r="Q237" s="225">
        <v>0.00029</v>
      </c>
      <c r="R237" s="225">
        <f>Q237*H237</f>
        <v>0.0014499999999999999</v>
      </c>
      <c r="S237" s="225">
        <v>0</v>
      </c>
      <c r="T237" s="226">
        <f>S237*H237</f>
        <v>0</v>
      </c>
      <c r="AR237" s="22" t="s">
        <v>229</v>
      </c>
      <c r="AT237" s="22" t="s">
        <v>139</v>
      </c>
      <c r="AU237" s="22" t="s">
        <v>87</v>
      </c>
      <c r="AY237" s="22" t="s">
        <v>136</v>
      </c>
      <c r="BE237" s="227">
        <f>IF(N237="základní",J237,0)</f>
        <v>0</v>
      </c>
      <c r="BF237" s="227">
        <f>IF(N237="snížená",J237,0)</f>
        <v>0</v>
      </c>
      <c r="BG237" s="227">
        <f>IF(N237="zákl. přenesená",J237,0)</f>
        <v>0</v>
      </c>
      <c r="BH237" s="227">
        <f>IF(N237="sníž. přenesená",J237,0)</f>
        <v>0</v>
      </c>
      <c r="BI237" s="227">
        <f>IF(N237="nulová",J237,0)</f>
        <v>0</v>
      </c>
      <c r="BJ237" s="22" t="s">
        <v>81</v>
      </c>
      <c r="BK237" s="227">
        <f>ROUND(I237*H237,2)</f>
        <v>0</v>
      </c>
      <c r="BL237" s="22" t="s">
        <v>229</v>
      </c>
      <c r="BM237" s="22" t="s">
        <v>433</v>
      </c>
    </row>
    <row r="238" s="1" customFormat="1" ht="25.5" customHeight="1">
      <c r="B238" s="44"/>
      <c r="C238" s="216" t="s">
        <v>434</v>
      </c>
      <c r="D238" s="216" t="s">
        <v>139</v>
      </c>
      <c r="E238" s="217" t="s">
        <v>435</v>
      </c>
      <c r="F238" s="218" t="s">
        <v>436</v>
      </c>
      <c r="G238" s="219" t="s">
        <v>258</v>
      </c>
      <c r="H238" s="263"/>
      <c r="I238" s="221"/>
      <c r="J238" s="222">
        <f>ROUND(I238*H238,2)</f>
        <v>0</v>
      </c>
      <c r="K238" s="218" t="s">
        <v>150</v>
      </c>
      <c r="L238" s="70"/>
      <c r="M238" s="223" t="s">
        <v>23</v>
      </c>
      <c r="N238" s="224" t="s">
        <v>47</v>
      </c>
      <c r="O238" s="45"/>
      <c r="P238" s="225">
        <f>O238*H238</f>
        <v>0</v>
      </c>
      <c r="Q238" s="225">
        <v>0</v>
      </c>
      <c r="R238" s="225">
        <f>Q238*H238</f>
        <v>0</v>
      </c>
      <c r="S238" s="225">
        <v>0</v>
      </c>
      <c r="T238" s="226">
        <f>S238*H238</f>
        <v>0</v>
      </c>
      <c r="AR238" s="22" t="s">
        <v>229</v>
      </c>
      <c r="AT238" s="22" t="s">
        <v>139</v>
      </c>
      <c r="AU238" s="22" t="s">
        <v>87</v>
      </c>
      <c r="AY238" s="22" t="s">
        <v>136</v>
      </c>
      <c r="BE238" s="227">
        <f>IF(N238="základní",J238,0)</f>
        <v>0</v>
      </c>
      <c r="BF238" s="227">
        <f>IF(N238="snížená",J238,0)</f>
        <v>0</v>
      </c>
      <c r="BG238" s="227">
        <f>IF(N238="zákl. přenesená",J238,0)</f>
        <v>0</v>
      </c>
      <c r="BH238" s="227">
        <f>IF(N238="sníž. přenesená",J238,0)</f>
        <v>0</v>
      </c>
      <c r="BI238" s="227">
        <f>IF(N238="nulová",J238,0)</f>
        <v>0</v>
      </c>
      <c r="BJ238" s="22" t="s">
        <v>81</v>
      </c>
      <c r="BK238" s="227">
        <f>ROUND(I238*H238,2)</f>
        <v>0</v>
      </c>
      <c r="BL238" s="22" t="s">
        <v>229</v>
      </c>
      <c r="BM238" s="22" t="s">
        <v>437</v>
      </c>
    </row>
    <row r="239" s="1" customFormat="1">
      <c r="B239" s="44"/>
      <c r="C239" s="72"/>
      <c r="D239" s="228" t="s">
        <v>152</v>
      </c>
      <c r="E239" s="72"/>
      <c r="F239" s="229" t="s">
        <v>438</v>
      </c>
      <c r="G239" s="72"/>
      <c r="H239" s="72"/>
      <c r="I239" s="187"/>
      <c r="J239" s="72"/>
      <c r="K239" s="72"/>
      <c r="L239" s="70"/>
      <c r="M239" s="230"/>
      <c r="N239" s="45"/>
      <c r="O239" s="45"/>
      <c r="P239" s="45"/>
      <c r="Q239" s="45"/>
      <c r="R239" s="45"/>
      <c r="S239" s="45"/>
      <c r="T239" s="93"/>
      <c r="AT239" s="22" t="s">
        <v>152</v>
      </c>
      <c r="AU239" s="22" t="s">
        <v>87</v>
      </c>
    </row>
    <row r="240" s="10" customFormat="1" ht="29.88" customHeight="1">
      <c r="B240" s="200"/>
      <c r="C240" s="201"/>
      <c r="D240" s="202" t="s">
        <v>75</v>
      </c>
      <c r="E240" s="214" t="s">
        <v>439</v>
      </c>
      <c r="F240" s="214" t="s">
        <v>440</v>
      </c>
      <c r="G240" s="201"/>
      <c r="H240" s="201"/>
      <c r="I240" s="204"/>
      <c r="J240" s="215">
        <f>BK240</f>
        <v>0</v>
      </c>
      <c r="K240" s="201"/>
      <c r="L240" s="206"/>
      <c r="M240" s="207"/>
      <c r="N240" s="208"/>
      <c r="O240" s="208"/>
      <c r="P240" s="209">
        <f>P241</f>
        <v>0</v>
      </c>
      <c r="Q240" s="208"/>
      <c r="R240" s="209">
        <f>R241</f>
        <v>0</v>
      </c>
      <c r="S240" s="208"/>
      <c r="T240" s="210">
        <f>T241</f>
        <v>0</v>
      </c>
      <c r="AR240" s="211" t="s">
        <v>87</v>
      </c>
      <c r="AT240" s="212" t="s">
        <v>75</v>
      </c>
      <c r="AU240" s="212" t="s">
        <v>81</v>
      </c>
      <c r="AY240" s="211" t="s">
        <v>136</v>
      </c>
      <c r="BK240" s="213">
        <f>BK241</f>
        <v>0</v>
      </c>
    </row>
    <row r="241" s="1" customFormat="1" ht="16.5" customHeight="1">
      <c r="B241" s="44"/>
      <c r="C241" s="216" t="s">
        <v>441</v>
      </c>
      <c r="D241" s="216" t="s">
        <v>139</v>
      </c>
      <c r="E241" s="217" t="s">
        <v>442</v>
      </c>
      <c r="F241" s="218" t="s">
        <v>443</v>
      </c>
      <c r="G241" s="219" t="s">
        <v>444</v>
      </c>
      <c r="H241" s="220">
        <v>1</v>
      </c>
      <c r="I241" s="221"/>
      <c r="J241" s="222">
        <f>ROUND(I241*H241,2)</f>
        <v>0</v>
      </c>
      <c r="K241" s="218" t="s">
        <v>23</v>
      </c>
      <c r="L241" s="70"/>
      <c r="M241" s="223" t="s">
        <v>23</v>
      </c>
      <c r="N241" s="224" t="s">
        <v>47</v>
      </c>
      <c r="O241" s="45"/>
      <c r="P241" s="225">
        <f>O241*H241</f>
        <v>0</v>
      </c>
      <c r="Q241" s="225">
        <v>0</v>
      </c>
      <c r="R241" s="225">
        <f>Q241*H241</f>
        <v>0</v>
      </c>
      <c r="S241" s="225">
        <v>0</v>
      </c>
      <c r="T241" s="226">
        <f>S241*H241</f>
        <v>0</v>
      </c>
      <c r="AR241" s="22" t="s">
        <v>229</v>
      </c>
      <c r="AT241" s="22" t="s">
        <v>139</v>
      </c>
      <c r="AU241" s="22" t="s">
        <v>87</v>
      </c>
      <c r="AY241" s="22" t="s">
        <v>136</v>
      </c>
      <c r="BE241" s="227">
        <f>IF(N241="základní",J241,0)</f>
        <v>0</v>
      </c>
      <c r="BF241" s="227">
        <f>IF(N241="snížená",J241,0)</f>
        <v>0</v>
      </c>
      <c r="BG241" s="227">
        <f>IF(N241="zákl. přenesená",J241,0)</f>
        <v>0</v>
      </c>
      <c r="BH241" s="227">
        <f>IF(N241="sníž. přenesená",J241,0)</f>
        <v>0</v>
      </c>
      <c r="BI241" s="227">
        <f>IF(N241="nulová",J241,0)</f>
        <v>0</v>
      </c>
      <c r="BJ241" s="22" t="s">
        <v>81</v>
      </c>
      <c r="BK241" s="227">
        <f>ROUND(I241*H241,2)</f>
        <v>0</v>
      </c>
      <c r="BL241" s="22" t="s">
        <v>229</v>
      </c>
      <c r="BM241" s="22" t="s">
        <v>445</v>
      </c>
    </row>
    <row r="242" s="10" customFormat="1" ht="29.88" customHeight="1">
      <c r="B242" s="200"/>
      <c r="C242" s="201"/>
      <c r="D242" s="202" t="s">
        <v>75</v>
      </c>
      <c r="E242" s="214" t="s">
        <v>446</v>
      </c>
      <c r="F242" s="214" t="s">
        <v>447</v>
      </c>
      <c r="G242" s="201"/>
      <c r="H242" s="201"/>
      <c r="I242" s="204"/>
      <c r="J242" s="215">
        <f>BK242</f>
        <v>0</v>
      </c>
      <c r="K242" s="201"/>
      <c r="L242" s="206"/>
      <c r="M242" s="207"/>
      <c r="N242" s="208"/>
      <c r="O242" s="208"/>
      <c r="P242" s="209">
        <f>SUM(P243:P251)</f>
        <v>0</v>
      </c>
      <c r="Q242" s="208"/>
      <c r="R242" s="209">
        <f>SUM(R243:R251)</f>
        <v>0.57473214000000006</v>
      </c>
      <c r="S242" s="208"/>
      <c r="T242" s="210">
        <f>SUM(T243:T251)</f>
        <v>0</v>
      </c>
      <c r="AR242" s="211" t="s">
        <v>87</v>
      </c>
      <c r="AT242" s="212" t="s">
        <v>75</v>
      </c>
      <c r="AU242" s="212" t="s">
        <v>81</v>
      </c>
      <c r="AY242" s="211" t="s">
        <v>136</v>
      </c>
      <c r="BK242" s="213">
        <f>SUM(BK243:BK251)</f>
        <v>0</v>
      </c>
    </row>
    <row r="243" s="1" customFormat="1" ht="25.5" customHeight="1">
      <c r="B243" s="44"/>
      <c r="C243" s="216" t="s">
        <v>448</v>
      </c>
      <c r="D243" s="216" t="s">
        <v>139</v>
      </c>
      <c r="E243" s="217" t="s">
        <v>449</v>
      </c>
      <c r="F243" s="218" t="s">
        <v>450</v>
      </c>
      <c r="G243" s="219" t="s">
        <v>149</v>
      </c>
      <c r="H243" s="220">
        <v>1.3500000000000001</v>
      </c>
      <c r="I243" s="221"/>
      <c r="J243" s="222">
        <f>ROUND(I243*H243,2)</f>
        <v>0</v>
      </c>
      <c r="K243" s="218" t="s">
        <v>150</v>
      </c>
      <c r="L243" s="70"/>
      <c r="M243" s="223" t="s">
        <v>23</v>
      </c>
      <c r="N243" s="224" t="s">
        <v>47</v>
      </c>
      <c r="O243" s="45"/>
      <c r="P243" s="225">
        <f>O243*H243</f>
        <v>0</v>
      </c>
      <c r="Q243" s="225">
        <v>0.023369999999999998</v>
      </c>
      <c r="R243" s="225">
        <f>Q243*H243</f>
        <v>0.031549500000000001</v>
      </c>
      <c r="S243" s="225">
        <v>0</v>
      </c>
      <c r="T243" s="226">
        <f>S243*H243</f>
        <v>0</v>
      </c>
      <c r="AR243" s="22" t="s">
        <v>229</v>
      </c>
      <c r="AT243" s="22" t="s">
        <v>139</v>
      </c>
      <c r="AU243" s="22" t="s">
        <v>87</v>
      </c>
      <c r="AY243" s="22" t="s">
        <v>136</v>
      </c>
      <c r="BE243" s="227">
        <f>IF(N243="základní",J243,0)</f>
        <v>0</v>
      </c>
      <c r="BF243" s="227">
        <f>IF(N243="snížená",J243,0)</f>
        <v>0</v>
      </c>
      <c r="BG243" s="227">
        <f>IF(N243="zákl. přenesená",J243,0)</f>
        <v>0</v>
      </c>
      <c r="BH243" s="227">
        <f>IF(N243="sníž. přenesená",J243,0)</f>
        <v>0</v>
      </c>
      <c r="BI243" s="227">
        <f>IF(N243="nulová",J243,0)</f>
        <v>0</v>
      </c>
      <c r="BJ243" s="22" t="s">
        <v>81</v>
      </c>
      <c r="BK243" s="227">
        <f>ROUND(I243*H243,2)</f>
        <v>0</v>
      </c>
      <c r="BL243" s="22" t="s">
        <v>229</v>
      </c>
      <c r="BM243" s="22" t="s">
        <v>451</v>
      </c>
    </row>
    <row r="244" s="1" customFormat="1">
      <c r="B244" s="44"/>
      <c r="C244" s="72"/>
      <c r="D244" s="228" t="s">
        <v>152</v>
      </c>
      <c r="E244" s="72"/>
      <c r="F244" s="229" t="s">
        <v>452</v>
      </c>
      <c r="G244" s="72"/>
      <c r="H244" s="72"/>
      <c r="I244" s="187"/>
      <c r="J244" s="72"/>
      <c r="K244" s="72"/>
      <c r="L244" s="70"/>
      <c r="M244" s="230"/>
      <c r="N244" s="45"/>
      <c r="O244" s="45"/>
      <c r="P244" s="45"/>
      <c r="Q244" s="45"/>
      <c r="R244" s="45"/>
      <c r="S244" s="45"/>
      <c r="T244" s="93"/>
      <c r="AT244" s="22" t="s">
        <v>152</v>
      </c>
      <c r="AU244" s="22" t="s">
        <v>87</v>
      </c>
    </row>
    <row r="245" s="1" customFormat="1" ht="38.25" customHeight="1">
      <c r="B245" s="44"/>
      <c r="C245" s="216" t="s">
        <v>453</v>
      </c>
      <c r="D245" s="216" t="s">
        <v>139</v>
      </c>
      <c r="E245" s="217" t="s">
        <v>454</v>
      </c>
      <c r="F245" s="218" t="s">
        <v>455</v>
      </c>
      <c r="G245" s="219" t="s">
        <v>142</v>
      </c>
      <c r="H245" s="220">
        <v>35.700000000000003</v>
      </c>
      <c r="I245" s="221"/>
      <c r="J245" s="222">
        <f>ROUND(I245*H245,2)</f>
        <v>0</v>
      </c>
      <c r="K245" s="218" t="s">
        <v>150</v>
      </c>
      <c r="L245" s="70"/>
      <c r="M245" s="223" t="s">
        <v>23</v>
      </c>
      <c r="N245" s="224" t="s">
        <v>47</v>
      </c>
      <c r="O245" s="45"/>
      <c r="P245" s="225">
        <f>O245*H245</f>
        <v>0</v>
      </c>
      <c r="Q245" s="225">
        <v>0</v>
      </c>
      <c r="R245" s="225">
        <f>Q245*H245</f>
        <v>0</v>
      </c>
      <c r="S245" s="225">
        <v>0</v>
      </c>
      <c r="T245" s="226">
        <f>S245*H245</f>
        <v>0</v>
      </c>
      <c r="AR245" s="22" t="s">
        <v>229</v>
      </c>
      <c r="AT245" s="22" t="s">
        <v>139</v>
      </c>
      <c r="AU245" s="22" t="s">
        <v>87</v>
      </c>
      <c r="AY245" s="22" t="s">
        <v>136</v>
      </c>
      <c r="BE245" s="227">
        <f>IF(N245="základní",J245,0)</f>
        <v>0</v>
      </c>
      <c r="BF245" s="227">
        <f>IF(N245="snížená",J245,0)</f>
        <v>0</v>
      </c>
      <c r="BG245" s="227">
        <f>IF(N245="zákl. přenesená",J245,0)</f>
        <v>0</v>
      </c>
      <c r="BH245" s="227">
        <f>IF(N245="sníž. přenesená",J245,0)</f>
        <v>0</v>
      </c>
      <c r="BI245" s="227">
        <f>IF(N245="nulová",J245,0)</f>
        <v>0</v>
      </c>
      <c r="BJ245" s="22" t="s">
        <v>81</v>
      </c>
      <c r="BK245" s="227">
        <f>ROUND(I245*H245,2)</f>
        <v>0</v>
      </c>
      <c r="BL245" s="22" t="s">
        <v>229</v>
      </c>
      <c r="BM245" s="22" t="s">
        <v>456</v>
      </c>
    </row>
    <row r="246" s="1" customFormat="1">
      <c r="B246" s="44"/>
      <c r="C246" s="72"/>
      <c r="D246" s="228" t="s">
        <v>152</v>
      </c>
      <c r="E246" s="72"/>
      <c r="F246" s="229" t="s">
        <v>457</v>
      </c>
      <c r="G246" s="72"/>
      <c r="H246" s="72"/>
      <c r="I246" s="187"/>
      <c r="J246" s="72"/>
      <c r="K246" s="72"/>
      <c r="L246" s="70"/>
      <c r="M246" s="230"/>
      <c r="N246" s="45"/>
      <c r="O246" s="45"/>
      <c r="P246" s="45"/>
      <c r="Q246" s="45"/>
      <c r="R246" s="45"/>
      <c r="S246" s="45"/>
      <c r="T246" s="93"/>
      <c r="AT246" s="22" t="s">
        <v>152</v>
      </c>
      <c r="AU246" s="22" t="s">
        <v>87</v>
      </c>
    </row>
    <row r="247" s="1" customFormat="1">
      <c r="B247" s="44"/>
      <c r="C247" s="72"/>
      <c r="D247" s="228" t="s">
        <v>154</v>
      </c>
      <c r="E247" s="72"/>
      <c r="F247" s="229" t="s">
        <v>458</v>
      </c>
      <c r="G247" s="72"/>
      <c r="H247" s="72"/>
      <c r="I247" s="187"/>
      <c r="J247" s="72"/>
      <c r="K247" s="72"/>
      <c r="L247" s="70"/>
      <c r="M247" s="230"/>
      <c r="N247" s="45"/>
      <c r="O247" s="45"/>
      <c r="P247" s="45"/>
      <c r="Q247" s="45"/>
      <c r="R247" s="45"/>
      <c r="S247" s="45"/>
      <c r="T247" s="93"/>
      <c r="AT247" s="22" t="s">
        <v>154</v>
      </c>
      <c r="AU247" s="22" t="s">
        <v>87</v>
      </c>
    </row>
    <row r="248" s="1" customFormat="1" ht="16.5" customHeight="1">
      <c r="B248" s="44"/>
      <c r="C248" s="253" t="s">
        <v>459</v>
      </c>
      <c r="D248" s="253" t="s">
        <v>250</v>
      </c>
      <c r="E248" s="254" t="s">
        <v>460</v>
      </c>
      <c r="F248" s="255" t="s">
        <v>461</v>
      </c>
      <c r="G248" s="256" t="s">
        <v>142</v>
      </c>
      <c r="H248" s="257">
        <v>37.128</v>
      </c>
      <c r="I248" s="258"/>
      <c r="J248" s="259">
        <f>ROUND(I248*H248,2)</f>
        <v>0</v>
      </c>
      <c r="K248" s="255" t="s">
        <v>150</v>
      </c>
      <c r="L248" s="260"/>
      <c r="M248" s="261" t="s">
        <v>23</v>
      </c>
      <c r="N248" s="262" t="s">
        <v>47</v>
      </c>
      <c r="O248" s="45"/>
      <c r="P248" s="225">
        <f>O248*H248</f>
        <v>0</v>
      </c>
      <c r="Q248" s="225">
        <v>0.014630000000000001</v>
      </c>
      <c r="R248" s="225">
        <f>Q248*H248</f>
        <v>0.54318264000000005</v>
      </c>
      <c r="S248" s="225">
        <v>0</v>
      </c>
      <c r="T248" s="226">
        <f>S248*H248</f>
        <v>0</v>
      </c>
      <c r="AR248" s="22" t="s">
        <v>253</v>
      </c>
      <c r="AT248" s="22" t="s">
        <v>250</v>
      </c>
      <c r="AU248" s="22" t="s">
        <v>87</v>
      </c>
      <c r="AY248" s="22" t="s">
        <v>136</v>
      </c>
      <c r="BE248" s="227">
        <f>IF(N248="základní",J248,0)</f>
        <v>0</v>
      </c>
      <c r="BF248" s="227">
        <f>IF(N248="snížená",J248,0)</f>
        <v>0</v>
      </c>
      <c r="BG248" s="227">
        <f>IF(N248="zákl. přenesená",J248,0)</f>
        <v>0</v>
      </c>
      <c r="BH248" s="227">
        <f>IF(N248="sníž. přenesená",J248,0)</f>
        <v>0</v>
      </c>
      <c r="BI248" s="227">
        <f>IF(N248="nulová",J248,0)</f>
        <v>0</v>
      </c>
      <c r="BJ248" s="22" t="s">
        <v>81</v>
      </c>
      <c r="BK248" s="227">
        <f>ROUND(I248*H248,2)</f>
        <v>0</v>
      </c>
      <c r="BL248" s="22" t="s">
        <v>229</v>
      </c>
      <c r="BM248" s="22" t="s">
        <v>462</v>
      </c>
    </row>
    <row r="249" s="11" customFormat="1">
      <c r="B249" s="231"/>
      <c r="C249" s="232"/>
      <c r="D249" s="228" t="s">
        <v>176</v>
      </c>
      <c r="E249" s="232"/>
      <c r="F249" s="234" t="s">
        <v>463</v>
      </c>
      <c r="G249" s="232"/>
      <c r="H249" s="235">
        <v>37.128</v>
      </c>
      <c r="I249" s="236"/>
      <c r="J249" s="232"/>
      <c r="K249" s="232"/>
      <c r="L249" s="237"/>
      <c r="M249" s="238"/>
      <c r="N249" s="239"/>
      <c r="O249" s="239"/>
      <c r="P249" s="239"/>
      <c r="Q249" s="239"/>
      <c r="R249" s="239"/>
      <c r="S249" s="239"/>
      <c r="T249" s="240"/>
      <c r="AT249" s="241" t="s">
        <v>176</v>
      </c>
      <c r="AU249" s="241" t="s">
        <v>87</v>
      </c>
      <c r="AV249" s="11" t="s">
        <v>87</v>
      </c>
      <c r="AW249" s="11" t="s">
        <v>6</v>
      </c>
      <c r="AX249" s="11" t="s">
        <v>81</v>
      </c>
      <c r="AY249" s="241" t="s">
        <v>136</v>
      </c>
    </row>
    <row r="250" s="1" customFormat="1" ht="25.5" customHeight="1">
      <c r="B250" s="44"/>
      <c r="C250" s="216" t="s">
        <v>464</v>
      </c>
      <c r="D250" s="216" t="s">
        <v>139</v>
      </c>
      <c r="E250" s="217" t="s">
        <v>465</v>
      </c>
      <c r="F250" s="218" t="s">
        <v>466</v>
      </c>
      <c r="G250" s="219" t="s">
        <v>258</v>
      </c>
      <c r="H250" s="263"/>
      <c r="I250" s="221"/>
      <c r="J250" s="222">
        <f>ROUND(I250*H250,2)</f>
        <v>0</v>
      </c>
      <c r="K250" s="218" t="s">
        <v>150</v>
      </c>
      <c r="L250" s="70"/>
      <c r="M250" s="223" t="s">
        <v>23</v>
      </c>
      <c r="N250" s="224" t="s">
        <v>47</v>
      </c>
      <c r="O250" s="45"/>
      <c r="P250" s="225">
        <f>O250*H250</f>
        <v>0</v>
      </c>
      <c r="Q250" s="225">
        <v>0</v>
      </c>
      <c r="R250" s="225">
        <f>Q250*H250</f>
        <v>0</v>
      </c>
      <c r="S250" s="225">
        <v>0</v>
      </c>
      <c r="T250" s="226">
        <f>S250*H250</f>
        <v>0</v>
      </c>
      <c r="AR250" s="22" t="s">
        <v>229</v>
      </c>
      <c r="AT250" s="22" t="s">
        <v>139</v>
      </c>
      <c r="AU250" s="22" t="s">
        <v>87</v>
      </c>
      <c r="AY250" s="22" t="s">
        <v>136</v>
      </c>
      <c r="BE250" s="227">
        <f>IF(N250="základní",J250,0)</f>
        <v>0</v>
      </c>
      <c r="BF250" s="227">
        <f>IF(N250="snížená",J250,0)</f>
        <v>0</v>
      </c>
      <c r="BG250" s="227">
        <f>IF(N250="zákl. přenesená",J250,0)</f>
        <v>0</v>
      </c>
      <c r="BH250" s="227">
        <f>IF(N250="sníž. přenesená",J250,0)</f>
        <v>0</v>
      </c>
      <c r="BI250" s="227">
        <f>IF(N250="nulová",J250,0)</f>
        <v>0</v>
      </c>
      <c r="BJ250" s="22" t="s">
        <v>81</v>
      </c>
      <c r="BK250" s="227">
        <f>ROUND(I250*H250,2)</f>
        <v>0</v>
      </c>
      <c r="BL250" s="22" t="s">
        <v>229</v>
      </c>
      <c r="BM250" s="22" t="s">
        <v>467</v>
      </c>
    </row>
    <row r="251" s="1" customFormat="1">
      <c r="B251" s="44"/>
      <c r="C251" s="72"/>
      <c r="D251" s="228" t="s">
        <v>152</v>
      </c>
      <c r="E251" s="72"/>
      <c r="F251" s="229" t="s">
        <v>364</v>
      </c>
      <c r="G251" s="72"/>
      <c r="H251" s="72"/>
      <c r="I251" s="187"/>
      <c r="J251" s="72"/>
      <c r="K251" s="72"/>
      <c r="L251" s="70"/>
      <c r="M251" s="230"/>
      <c r="N251" s="45"/>
      <c r="O251" s="45"/>
      <c r="P251" s="45"/>
      <c r="Q251" s="45"/>
      <c r="R251" s="45"/>
      <c r="S251" s="45"/>
      <c r="T251" s="93"/>
      <c r="AT251" s="22" t="s">
        <v>152</v>
      </c>
      <c r="AU251" s="22" t="s">
        <v>87</v>
      </c>
    </row>
    <row r="252" s="10" customFormat="1" ht="29.88" customHeight="1">
      <c r="B252" s="200"/>
      <c r="C252" s="201"/>
      <c r="D252" s="202" t="s">
        <v>75</v>
      </c>
      <c r="E252" s="214" t="s">
        <v>468</v>
      </c>
      <c r="F252" s="214" t="s">
        <v>469</v>
      </c>
      <c r="G252" s="201"/>
      <c r="H252" s="201"/>
      <c r="I252" s="204"/>
      <c r="J252" s="215">
        <f>BK252</f>
        <v>0</v>
      </c>
      <c r="K252" s="201"/>
      <c r="L252" s="206"/>
      <c r="M252" s="207"/>
      <c r="N252" s="208"/>
      <c r="O252" s="208"/>
      <c r="P252" s="209">
        <f>SUM(P253:P271)</f>
        <v>0</v>
      </c>
      <c r="Q252" s="208"/>
      <c r="R252" s="209">
        <f>SUM(R253:R271)</f>
        <v>0</v>
      </c>
      <c r="S252" s="208"/>
      <c r="T252" s="210">
        <f>SUM(T253:T271)</f>
        <v>0.25541999999999998</v>
      </c>
      <c r="AR252" s="211" t="s">
        <v>87</v>
      </c>
      <c r="AT252" s="212" t="s">
        <v>75</v>
      </c>
      <c r="AU252" s="212" t="s">
        <v>81</v>
      </c>
      <c r="AY252" s="211" t="s">
        <v>136</v>
      </c>
      <c r="BK252" s="213">
        <f>SUM(BK253:BK271)</f>
        <v>0</v>
      </c>
    </row>
    <row r="253" s="1" customFormat="1" ht="16.5" customHeight="1">
      <c r="B253" s="44"/>
      <c r="C253" s="253" t="s">
        <v>470</v>
      </c>
      <c r="D253" s="253" t="s">
        <v>250</v>
      </c>
      <c r="E253" s="254" t="s">
        <v>471</v>
      </c>
      <c r="F253" s="255" t="s">
        <v>472</v>
      </c>
      <c r="G253" s="256" t="s">
        <v>247</v>
      </c>
      <c r="H253" s="257">
        <v>6</v>
      </c>
      <c r="I253" s="258"/>
      <c r="J253" s="259">
        <f>ROUND(I253*H253,2)</f>
        <v>0</v>
      </c>
      <c r="K253" s="255" t="s">
        <v>23</v>
      </c>
      <c r="L253" s="260"/>
      <c r="M253" s="261" t="s">
        <v>23</v>
      </c>
      <c r="N253" s="262" t="s">
        <v>47</v>
      </c>
      <c r="O253" s="45"/>
      <c r="P253" s="225">
        <f>O253*H253</f>
        <v>0</v>
      </c>
      <c r="Q253" s="225">
        <v>0</v>
      </c>
      <c r="R253" s="225">
        <f>Q253*H253</f>
        <v>0</v>
      </c>
      <c r="S253" s="225">
        <v>0</v>
      </c>
      <c r="T253" s="226">
        <f>S253*H253</f>
        <v>0</v>
      </c>
      <c r="AR253" s="22" t="s">
        <v>253</v>
      </c>
      <c r="AT253" s="22" t="s">
        <v>250</v>
      </c>
      <c r="AU253" s="22" t="s">
        <v>87</v>
      </c>
      <c r="AY253" s="22" t="s">
        <v>136</v>
      </c>
      <c r="BE253" s="227">
        <f>IF(N253="základní",J253,0)</f>
        <v>0</v>
      </c>
      <c r="BF253" s="227">
        <f>IF(N253="snížená",J253,0)</f>
        <v>0</v>
      </c>
      <c r="BG253" s="227">
        <f>IF(N253="zákl. přenesená",J253,0)</f>
        <v>0</v>
      </c>
      <c r="BH253" s="227">
        <f>IF(N253="sníž. přenesená",J253,0)</f>
        <v>0</v>
      </c>
      <c r="BI253" s="227">
        <f>IF(N253="nulová",J253,0)</f>
        <v>0</v>
      </c>
      <c r="BJ253" s="22" t="s">
        <v>81</v>
      </c>
      <c r="BK253" s="227">
        <f>ROUND(I253*H253,2)</f>
        <v>0</v>
      </c>
      <c r="BL253" s="22" t="s">
        <v>229</v>
      </c>
      <c r="BM253" s="22" t="s">
        <v>473</v>
      </c>
    </row>
    <row r="254" s="1" customFormat="1" ht="16.5" customHeight="1">
      <c r="B254" s="44"/>
      <c r="C254" s="253" t="s">
        <v>474</v>
      </c>
      <c r="D254" s="253" t="s">
        <v>250</v>
      </c>
      <c r="E254" s="254" t="s">
        <v>475</v>
      </c>
      <c r="F254" s="255" t="s">
        <v>476</v>
      </c>
      <c r="G254" s="256" t="s">
        <v>247</v>
      </c>
      <c r="H254" s="257">
        <v>40</v>
      </c>
      <c r="I254" s="258"/>
      <c r="J254" s="259">
        <f>ROUND(I254*H254,2)</f>
        <v>0</v>
      </c>
      <c r="K254" s="255" t="s">
        <v>23</v>
      </c>
      <c r="L254" s="260"/>
      <c r="M254" s="261" t="s">
        <v>23</v>
      </c>
      <c r="N254" s="262" t="s">
        <v>47</v>
      </c>
      <c r="O254" s="45"/>
      <c r="P254" s="225">
        <f>O254*H254</f>
        <v>0</v>
      </c>
      <c r="Q254" s="225">
        <v>0</v>
      </c>
      <c r="R254" s="225">
        <f>Q254*H254</f>
        <v>0</v>
      </c>
      <c r="S254" s="225">
        <v>0</v>
      </c>
      <c r="T254" s="226">
        <f>S254*H254</f>
        <v>0</v>
      </c>
      <c r="AR254" s="22" t="s">
        <v>253</v>
      </c>
      <c r="AT254" s="22" t="s">
        <v>250</v>
      </c>
      <c r="AU254" s="22" t="s">
        <v>87</v>
      </c>
      <c r="AY254" s="22" t="s">
        <v>136</v>
      </c>
      <c r="BE254" s="227">
        <f>IF(N254="základní",J254,0)</f>
        <v>0</v>
      </c>
      <c r="BF254" s="227">
        <f>IF(N254="snížená",J254,0)</f>
        <v>0</v>
      </c>
      <c r="BG254" s="227">
        <f>IF(N254="zákl. přenesená",J254,0)</f>
        <v>0</v>
      </c>
      <c r="BH254" s="227">
        <f>IF(N254="sníž. přenesená",J254,0)</f>
        <v>0</v>
      </c>
      <c r="BI254" s="227">
        <f>IF(N254="nulová",J254,0)</f>
        <v>0</v>
      </c>
      <c r="BJ254" s="22" t="s">
        <v>81</v>
      </c>
      <c r="BK254" s="227">
        <f>ROUND(I254*H254,2)</f>
        <v>0</v>
      </c>
      <c r="BL254" s="22" t="s">
        <v>229</v>
      </c>
      <c r="BM254" s="22" t="s">
        <v>477</v>
      </c>
    </row>
    <row r="255" s="1" customFormat="1" ht="16.5" customHeight="1">
      <c r="B255" s="44"/>
      <c r="C255" s="253" t="s">
        <v>478</v>
      </c>
      <c r="D255" s="253" t="s">
        <v>250</v>
      </c>
      <c r="E255" s="254" t="s">
        <v>479</v>
      </c>
      <c r="F255" s="255" t="s">
        <v>480</v>
      </c>
      <c r="G255" s="256" t="s">
        <v>247</v>
      </c>
      <c r="H255" s="257">
        <v>141</v>
      </c>
      <c r="I255" s="258"/>
      <c r="J255" s="259">
        <f>ROUND(I255*H255,2)</f>
        <v>0</v>
      </c>
      <c r="K255" s="255" t="s">
        <v>23</v>
      </c>
      <c r="L255" s="260"/>
      <c r="M255" s="261" t="s">
        <v>23</v>
      </c>
      <c r="N255" s="262" t="s">
        <v>47</v>
      </c>
      <c r="O255" s="45"/>
      <c r="P255" s="225">
        <f>O255*H255</f>
        <v>0</v>
      </c>
      <c r="Q255" s="225">
        <v>0</v>
      </c>
      <c r="R255" s="225">
        <f>Q255*H255</f>
        <v>0</v>
      </c>
      <c r="S255" s="225">
        <v>0</v>
      </c>
      <c r="T255" s="226">
        <f>S255*H255</f>
        <v>0</v>
      </c>
      <c r="AR255" s="22" t="s">
        <v>253</v>
      </c>
      <c r="AT255" s="22" t="s">
        <v>250</v>
      </c>
      <c r="AU255" s="22" t="s">
        <v>87</v>
      </c>
      <c r="AY255" s="22" t="s">
        <v>136</v>
      </c>
      <c r="BE255" s="227">
        <f>IF(N255="základní",J255,0)</f>
        <v>0</v>
      </c>
      <c r="BF255" s="227">
        <f>IF(N255="snížená",J255,0)</f>
        <v>0</v>
      </c>
      <c r="BG255" s="227">
        <f>IF(N255="zákl. přenesená",J255,0)</f>
        <v>0</v>
      </c>
      <c r="BH255" s="227">
        <f>IF(N255="sníž. přenesená",J255,0)</f>
        <v>0</v>
      </c>
      <c r="BI255" s="227">
        <f>IF(N255="nulová",J255,0)</f>
        <v>0</v>
      </c>
      <c r="BJ255" s="22" t="s">
        <v>81</v>
      </c>
      <c r="BK255" s="227">
        <f>ROUND(I255*H255,2)</f>
        <v>0</v>
      </c>
      <c r="BL255" s="22" t="s">
        <v>229</v>
      </c>
      <c r="BM255" s="22" t="s">
        <v>481</v>
      </c>
    </row>
    <row r="256" s="1" customFormat="1" ht="16.5" customHeight="1">
      <c r="B256" s="44"/>
      <c r="C256" s="253" t="s">
        <v>482</v>
      </c>
      <c r="D256" s="253" t="s">
        <v>250</v>
      </c>
      <c r="E256" s="254" t="s">
        <v>483</v>
      </c>
      <c r="F256" s="255" t="s">
        <v>484</v>
      </c>
      <c r="G256" s="256" t="s">
        <v>247</v>
      </c>
      <c r="H256" s="257">
        <v>40</v>
      </c>
      <c r="I256" s="258"/>
      <c r="J256" s="259">
        <f>ROUND(I256*H256,2)</f>
        <v>0</v>
      </c>
      <c r="K256" s="255" t="s">
        <v>23</v>
      </c>
      <c r="L256" s="260"/>
      <c r="M256" s="261" t="s">
        <v>23</v>
      </c>
      <c r="N256" s="262" t="s">
        <v>47</v>
      </c>
      <c r="O256" s="45"/>
      <c r="P256" s="225">
        <f>O256*H256</f>
        <v>0</v>
      </c>
      <c r="Q256" s="225">
        <v>0</v>
      </c>
      <c r="R256" s="225">
        <f>Q256*H256</f>
        <v>0</v>
      </c>
      <c r="S256" s="225">
        <v>0</v>
      </c>
      <c r="T256" s="226">
        <f>S256*H256</f>
        <v>0</v>
      </c>
      <c r="AR256" s="22" t="s">
        <v>253</v>
      </c>
      <c r="AT256" s="22" t="s">
        <v>250</v>
      </c>
      <c r="AU256" s="22" t="s">
        <v>87</v>
      </c>
      <c r="AY256" s="22" t="s">
        <v>136</v>
      </c>
      <c r="BE256" s="227">
        <f>IF(N256="základní",J256,0)</f>
        <v>0</v>
      </c>
      <c r="BF256" s="227">
        <f>IF(N256="snížená",J256,0)</f>
        <v>0</v>
      </c>
      <c r="BG256" s="227">
        <f>IF(N256="zákl. přenesená",J256,0)</f>
        <v>0</v>
      </c>
      <c r="BH256" s="227">
        <f>IF(N256="sníž. přenesená",J256,0)</f>
        <v>0</v>
      </c>
      <c r="BI256" s="227">
        <f>IF(N256="nulová",J256,0)</f>
        <v>0</v>
      </c>
      <c r="BJ256" s="22" t="s">
        <v>81</v>
      </c>
      <c r="BK256" s="227">
        <f>ROUND(I256*H256,2)</f>
        <v>0</v>
      </c>
      <c r="BL256" s="22" t="s">
        <v>229</v>
      </c>
      <c r="BM256" s="22" t="s">
        <v>485</v>
      </c>
    </row>
    <row r="257" s="1" customFormat="1" ht="16.5" customHeight="1">
      <c r="B257" s="44"/>
      <c r="C257" s="253" t="s">
        <v>486</v>
      </c>
      <c r="D257" s="253" t="s">
        <v>250</v>
      </c>
      <c r="E257" s="254" t="s">
        <v>487</v>
      </c>
      <c r="F257" s="255" t="s">
        <v>488</v>
      </c>
      <c r="G257" s="256" t="s">
        <v>247</v>
      </c>
      <c r="H257" s="257">
        <v>19</v>
      </c>
      <c r="I257" s="258"/>
      <c r="J257" s="259">
        <f>ROUND(I257*H257,2)</f>
        <v>0</v>
      </c>
      <c r="K257" s="255" t="s">
        <v>23</v>
      </c>
      <c r="L257" s="260"/>
      <c r="M257" s="261" t="s">
        <v>23</v>
      </c>
      <c r="N257" s="262" t="s">
        <v>47</v>
      </c>
      <c r="O257" s="45"/>
      <c r="P257" s="225">
        <f>O257*H257</f>
        <v>0</v>
      </c>
      <c r="Q257" s="225">
        <v>0</v>
      </c>
      <c r="R257" s="225">
        <f>Q257*H257</f>
        <v>0</v>
      </c>
      <c r="S257" s="225">
        <v>0</v>
      </c>
      <c r="T257" s="226">
        <f>S257*H257</f>
        <v>0</v>
      </c>
      <c r="AR257" s="22" t="s">
        <v>253</v>
      </c>
      <c r="AT257" s="22" t="s">
        <v>250</v>
      </c>
      <c r="AU257" s="22" t="s">
        <v>87</v>
      </c>
      <c r="AY257" s="22" t="s">
        <v>136</v>
      </c>
      <c r="BE257" s="227">
        <f>IF(N257="základní",J257,0)</f>
        <v>0</v>
      </c>
      <c r="BF257" s="227">
        <f>IF(N257="snížená",J257,0)</f>
        <v>0</v>
      </c>
      <c r="BG257" s="227">
        <f>IF(N257="zákl. přenesená",J257,0)</f>
        <v>0</v>
      </c>
      <c r="BH257" s="227">
        <f>IF(N257="sníž. přenesená",J257,0)</f>
        <v>0</v>
      </c>
      <c r="BI257" s="227">
        <f>IF(N257="nulová",J257,0)</f>
        <v>0</v>
      </c>
      <c r="BJ257" s="22" t="s">
        <v>81</v>
      </c>
      <c r="BK257" s="227">
        <f>ROUND(I257*H257,2)</f>
        <v>0</v>
      </c>
      <c r="BL257" s="22" t="s">
        <v>229</v>
      </c>
      <c r="BM257" s="22" t="s">
        <v>489</v>
      </c>
    </row>
    <row r="258" s="1" customFormat="1" ht="25.5" customHeight="1">
      <c r="B258" s="44"/>
      <c r="C258" s="216" t="s">
        <v>490</v>
      </c>
      <c r="D258" s="216" t="s">
        <v>139</v>
      </c>
      <c r="E258" s="217" t="s">
        <v>491</v>
      </c>
      <c r="F258" s="218" t="s">
        <v>492</v>
      </c>
      <c r="G258" s="219" t="s">
        <v>206</v>
      </c>
      <c r="H258" s="220">
        <v>36.799999999999997</v>
      </c>
      <c r="I258" s="221"/>
      <c r="J258" s="222">
        <f>ROUND(I258*H258,2)</f>
        <v>0</v>
      </c>
      <c r="K258" s="218" t="s">
        <v>150</v>
      </c>
      <c r="L258" s="70"/>
      <c r="M258" s="223" t="s">
        <v>23</v>
      </c>
      <c r="N258" s="224" t="s">
        <v>47</v>
      </c>
      <c r="O258" s="45"/>
      <c r="P258" s="225">
        <f>O258*H258</f>
        <v>0</v>
      </c>
      <c r="Q258" s="225">
        <v>0</v>
      </c>
      <c r="R258" s="225">
        <f>Q258*H258</f>
        <v>0</v>
      </c>
      <c r="S258" s="225">
        <v>0.00191</v>
      </c>
      <c r="T258" s="226">
        <f>S258*H258</f>
        <v>0.070287999999999989</v>
      </c>
      <c r="AR258" s="22" t="s">
        <v>229</v>
      </c>
      <c r="AT258" s="22" t="s">
        <v>139</v>
      </c>
      <c r="AU258" s="22" t="s">
        <v>87</v>
      </c>
      <c r="AY258" s="22" t="s">
        <v>136</v>
      </c>
      <c r="BE258" s="227">
        <f>IF(N258="základní",J258,0)</f>
        <v>0</v>
      </c>
      <c r="BF258" s="227">
        <f>IF(N258="snížená",J258,0)</f>
        <v>0</v>
      </c>
      <c r="BG258" s="227">
        <f>IF(N258="zákl. přenesená",J258,0)</f>
        <v>0</v>
      </c>
      <c r="BH258" s="227">
        <f>IF(N258="sníž. přenesená",J258,0)</f>
        <v>0</v>
      </c>
      <c r="BI258" s="227">
        <f>IF(N258="nulová",J258,0)</f>
        <v>0</v>
      </c>
      <c r="BJ258" s="22" t="s">
        <v>81</v>
      </c>
      <c r="BK258" s="227">
        <f>ROUND(I258*H258,2)</f>
        <v>0</v>
      </c>
      <c r="BL258" s="22" t="s">
        <v>229</v>
      </c>
      <c r="BM258" s="22" t="s">
        <v>493</v>
      </c>
    </row>
    <row r="259" s="1" customFormat="1">
      <c r="B259" s="44"/>
      <c r="C259" s="72"/>
      <c r="D259" s="228" t="s">
        <v>154</v>
      </c>
      <c r="E259" s="72"/>
      <c r="F259" s="229" t="s">
        <v>494</v>
      </c>
      <c r="G259" s="72"/>
      <c r="H259" s="72"/>
      <c r="I259" s="187"/>
      <c r="J259" s="72"/>
      <c r="K259" s="72"/>
      <c r="L259" s="70"/>
      <c r="M259" s="230"/>
      <c r="N259" s="45"/>
      <c r="O259" s="45"/>
      <c r="P259" s="45"/>
      <c r="Q259" s="45"/>
      <c r="R259" s="45"/>
      <c r="S259" s="45"/>
      <c r="T259" s="93"/>
      <c r="AT259" s="22" t="s">
        <v>154</v>
      </c>
      <c r="AU259" s="22" t="s">
        <v>87</v>
      </c>
    </row>
    <row r="260" s="1" customFormat="1" ht="25.5" customHeight="1">
      <c r="B260" s="44"/>
      <c r="C260" s="216" t="s">
        <v>495</v>
      </c>
      <c r="D260" s="216" t="s">
        <v>139</v>
      </c>
      <c r="E260" s="217" t="s">
        <v>491</v>
      </c>
      <c r="F260" s="218" t="s">
        <v>492</v>
      </c>
      <c r="G260" s="219" t="s">
        <v>206</v>
      </c>
      <c r="H260" s="220">
        <v>79.599999999999994</v>
      </c>
      <c r="I260" s="221"/>
      <c r="J260" s="222">
        <f>ROUND(I260*H260,2)</f>
        <v>0</v>
      </c>
      <c r="K260" s="218" t="s">
        <v>150</v>
      </c>
      <c r="L260" s="70"/>
      <c r="M260" s="223" t="s">
        <v>23</v>
      </c>
      <c r="N260" s="224" t="s">
        <v>47</v>
      </c>
      <c r="O260" s="45"/>
      <c r="P260" s="225">
        <f>O260*H260</f>
        <v>0</v>
      </c>
      <c r="Q260" s="225">
        <v>0</v>
      </c>
      <c r="R260" s="225">
        <f>Q260*H260</f>
        <v>0</v>
      </c>
      <c r="S260" s="225">
        <v>0.00191</v>
      </c>
      <c r="T260" s="226">
        <f>S260*H260</f>
        <v>0.152036</v>
      </c>
      <c r="AR260" s="22" t="s">
        <v>229</v>
      </c>
      <c r="AT260" s="22" t="s">
        <v>139</v>
      </c>
      <c r="AU260" s="22" t="s">
        <v>87</v>
      </c>
      <c r="AY260" s="22" t="s">
        <v>136</v>
      </c>
      <c r="BE260" s="227">
        <f>IF(N260="základní",J260,0)</f>
        <v>0</v>
      </c>
      <c r="BF260" s="227">
        <f>IF(N260="snížená",J260,0)</f>
        <v>0</v>
      </c>
      <c r="BG260" s="227">
        <f>IF(N260="zákl. přenesená",J260,0)</f>
        <v>0</v>
      </c>
      <c r="BH260" s="227">
        <f>IF(N260="sníž. přenesená",J260,0)</f>
        <v>0</v>
      </c>
      <c r="BI260" s="227">
        <f>IF(N260="nulová",J260,0)</f>
        <v>0</v>
      </c>
      <c r="BJ260" s="22" t="s">
        <v>81</v>
      </c>
      <c r="BK260" s="227">
        <f>ROUND(I260*H260,2)</f>
        <v>0</v>
      </c>
      <c r="BL260" s="22" t="s">
        <v>229</v>
      </c>
      <c r="BM260" s="22" t="s">
        <v>496</v>
      </c>
    </row>
    <row r="261" s="1" customFormat="1">
      <c r="B261" s="44"/>
      <c r="C261" s="72"/>
      <c r="D261" s="228" t="s">
        <v>154</v>
      </c>
      <c r="E261" s="72"/>
      <c r="F261" s="229" t="s">
        <v>497</v>
      </c>
      <c r="G261" s="72"/>
      <c r="H261" s="72"/>
      <c r="I261" s="187"/>
      <c r="J261" s="72"/>
      <c r="K261" s="72"/>
      <c r="L261" s="70"/>
      <c r="M261" s="230"/>
      <c r="N261" s="45"/>
      <c r="O261" s="45"/>
      <c r="P261" s="45"/>
      <c r="Q261" s="45"/>
      <c r="R261" s="45"/>
      <c r="S261" s="45"/>
      <c r="T261" s="93"/>
      <c r="AT261" s="22" t="s">
        <v>154</v>
      </c>
      <c r="AU261" s="22" t="s">
        <v>87</v>
      </c>
    </row>
    <row r="262" s="1" customFormat="1" ht="16.5" customHeight="1">
      <c r="B262" s="44"/>
      <c r="C262" s="216" t="s">
        <v>498</v>
      </c>
      <c r="D262" s="216" t="s">
        <v>139</v>
      </c>
      <c r="E262" s="217" t="s">
        <v>499</v>
      </c>
      <c r="F262" s="218" t="s">
        <v>500</v>
      </c>
      <c r="G262" s="219" t="s">
        <v>206</v>
      </c>
      <c r="H262" s="220">
        <v>8.4000000000000004</v>
      </c>
      <c r="I262" s="221"/>
      <c r="J262" s="222">
        <f>ROUND(I262*H262,2)</f>
        <v>0</v>
      </c>
      <c r="K262" s="218" t="s">
        <v>150</v>
      </c>
      <c r="L262" s="70"/>
      <c r="M262" s="223" t="s">
        <v>23</v>
      </c>
      <c r="N262" s="224" t="s">
        <v>47</v>
      </c>
      <c r="O262" s="45"/>
      <c r="P262" s="225">
        <f>O262*H262</f>
        <v>0</v>
      </c>
      <c r="Q262" s="225">
        <v>0</v>
      </c>
      <c r="R262" s="225">
        <f>Q262*H262</f>
        <v>0</v>
      </c>
      <c r="S262" s="225">
        <v>0.0039399999999999999</v>
      </c>
      <c r="T262" s="226">
        <f>S262*H262</f>
        <v>0.033096</v>
      </c>
      <c r="AR262" s="22" t="s">
        <v>229</v>
      </c>
      <c r="AT262" s="22" t="s">
        <v>139</v>
      </c>
      <c r="AU262" s="22" t="s">
        <v>87</v>
      </c>
      <c r="AY262" s="22" t="s">
        <v>136</v>
      </c>
      <c r="BE262" s="227">
        <f>IF(N262="základní",J262,0)</f>
        <v>0</v>
      </c>
      <c r="BF262" s="227">
        <f>IF(N262="snížená",J262,0)</f>
        <v>0</v>
      </c>
      <c r="BG262" s="227">
        <f>IF(N262="zákl. přenesená",J262,0)</f>
        <v>0</v>
      </c>
      <c r="BH262" s="227">
        <f>IF(N262="sníž. přenesená",J262,0)</f>
        <v>0</v>
      </c>
      <c r="BI262" s="227">
        <f>IF(N262="nulová",J262,0)</f>
        <v>0</v>
      </c>
      <c r="BJ262" s="22" t="s">
        <v>81</v>
      </c>
      <c r="BK262" s="227">
        <f>ROUND(I262*H262,2)</f>
        <v>0</v>
      </c>
      <c r="BL262" s="22" t="s">
        <v>229</v>
      </c>
      <c r="BM262" s="22" t="s">
        <v>501</v>
      </c>
    </row>
    <row r="263" s="1" customFormat="1" ht="16.5" customHeight="1">
      <c r="B263" s="44"/>
      <c r="C263" s="216" t="s">
        <v>502</v>
      </c>
      <c r="D263" s="216" t="s">
        <v>139</v>
      </c>
      <c r="E263" s="217" t="s">
        <v>503</v>
      </c>
      <c r="F263" s="218" t="s">
        <v>504</v>
      </c>
      <c r="G263" s="219" t="s">
        <v>206</v>
      </c>
      <c r="H263" s="220">
        <v>7.2000000000000002</v>
      </c>
      <c r="I263" s="221"/>
      <c r="J263" s="222">
        <f>ROUND(I263*H263,2)</f>
        <v>0</v>
      </c>
      <c r="K263" s="218" t="s">
        <v>23</v>
      </c>
      <c r="L263" s="70"/>
      <c r="M263" s="223" t="s">
        <v>23</v>
      </c>
      <c r="N263" s="224" t="s">
        <v>47</v>
      </c>
      <c r="O263" s="45"/>
      <c r="P263" s="225">
        <f>O263*H263</f>
        <v>0</v>
      </c>
      <c r="Q263" s="225">
        <v>0</v>
      </c>
      <c r="R263" s="225">
        <f>Q263*H263</f>
        <v>0</v>
      </c>
      <c r="S263" s="225">
        <v>0</v>
      </c>
      <c r="T263" s="226">
        <f>S263*H263</f>
        <v>0</v>
      </c>
      <c r="AR263" s="22" t="s">
        <v>229</v>
      </c>
      <c r="AT263" s="22" t="s">
        <v>139</v>
      </c>
      <c r="AU263" s="22" t="s">
        <v>87</v>
      </c>
      <c r="AY263" s="22" t="s">
        <v>136</v>
      </c>
      <c r="BE263" s="227">
        <f>IF(N263="základní",J263,0)</f>
        <v>0</v>
      </c>
      <c r="BF263" s="227">
        <f>IF(N263="snížená",J263,0)</f>
        <v>0</v>
      </c>
      <c r="BG263" s="227">
        <f>IF(N263="zákl. přenesená",J263,0)</f>
        <v>0</v>
      </c>
      <c r="BH263" s="227">
        <f>IF(N263="sníž. přenesená",J263,0)</f>
        <v>0</v>
      </c>
      <c r="BI263" s="227">
        <f>IF(N263="nulová",J263,0)</f>
        <v>0</v>
      </c>
      <c r="BJ263" s="22" t="s">
        <v>81</v>
      </c>
      <c r="BK263" s="227">
        <f>ROUND(I263*H263,2)</f>
        <v>0</v>
      </c>
      <c r="BL263" s="22" t="s">
        <v>229</v>
      </c>
      <c r="BM263" s="22" t="s">
        <v>505</v>
      </c>
    </row>
    <row r="264" s="1" customFormat="1" ht="16.5" customHeight="1">
      <c r="B264" s="44"/>
      <c r="C264" s="216" t="s">
        <v>506</v>
      </c>
      <c r="D264" s="216" t="s">
        <v>139</v>
      </c>
      <c r="E264" s="217" t="s">
        <v>507</v>
      </c>
      <c r="F264" s="218" t="s">
        <v>508</v>
      </c>
      <c r="G264" s="219" t="s">
        <v>206</v>
      </c>
      <c r="H264" s="220">
        <v>11.800000000000001</v>
      </c>
      <c r="I264" s="221"/>
      <c r="J264" s="222">
        <f>ROUND(I264*H264,2)</f>
        <v>0</v>
      </c>
      <c r="K264" s="218" t="s">
        <v>23</v>
      </c>
      <c r="L264" s="70"/>
      <c r="M264" s="223" t="s">
        <v>23</v>
      </c>
      <c r="N264" s="224" t="s">
        <v>47</v>
      </c>
      <c r="O264" s="45"/>
      <c r="P264" s="225">
        <f>O264*H264</f>
        <v>0</v>
      </c>
      <c r="Q264" s="225">
        <v>0</v>
      </c>
      <c r="R264" s="225">
        <f>Q264*H264</f>
        <v>0</v>
      </c>
      <c r="S264" s="225">
        <v>0</v>
      </c>
      <c r="T264" s="226">
        <f>S264*H264</f>
        <v>0</v>
      </c>
      <c r="AR264" s="22" t="s">
        <v>229</v>
      </c>
      <c r="AT264" s="22" t="s">
        <v>139</v>
      </c>
      <c r="AU264" s="22" t="s">
        <v>87</v>
      </c>
      <c r="AY264" s="22" t="s">
        <v>136</v>
      </c>
      <c r="BE264" s="227">
        <f>IF(N264="základní",J264,0)</f>
        <v>0</v>
      </c>
      <c r="BF264" s="227">
        <f>IF(N264="snížená",J264,0)</f>
        <v>0</v>
      </c>
      <c r="BG264" s="227">
        <f>IF(N264="zákl. přenesená",J264,0)</f>
        <v>0</v>
      </c>
      <c r="BH264" s="227">
        <f>IF(N264="sníž. přenesená",J264,0)</f>
        <v>0</v>
      </c>
      <c r="BI264" s="227">
        <f>IF(N264="nulová",J264,0)</f>
        <v>0</v>
      </c>
      <c r="BJ264" s="22" t="s">
        <v>81</v>
      </c>
      <c r="BK264" s="227">
        <f>ROUND(I264*H264,2)</f>
        <v>0</v>
      </c>
      <c r="BL264" s="22" t="s">
        <v>229</v>
      </c>
      <c r="BM264" s="22" t="s">
        <v>509</v>
      </c>
    </row>
    <row r="265" s="1" customFormat="1" ht="16.5" customHeight="1">
      <c r="B265" s="44"/>
      <c r="C265" s="216" t="s">
        <v>510</v>
      </c>
      <c r="D265" s="216" t="s">
        <v>139</v>
      </c>
      <c r="E265" s="217" t="s">
        <v>511</v>
      </c>
      <c r="F265" s="218" t="s">
        <v>512</v>
      </c>
      <c r="G265" s="219" t="s">
        <v>206</v>
      </c>
      <c r="H265" s="220">
        <v>360.5</v>
      </c>
      <c r="I265" s="221"/>
      <c r="J265" s="222">
        <f>ROUND(I265*H265,2)</f>
        <v>0</v>
      </c>
      <c r="K265" s="218" t="s">
        <v>23</v>
      </c>
      <c r="L265" s="70"/>
      <c r="M265" s="223" t="s">
        <v>23</v>
      </c>
      <c r="N265" s="224" t="s">
        <v>47</v>
      </c>
      <c r="O265" s="45"/>
      <c r="P265" s="225">
        <f>O265*H265</f>
        <v>0</v>
      </c>
      <c r="Q265" s="225">
        <v>0</v>
      </c>
      <c r="R265" s="225">
        <f>Q265*H265</f>
        <v>0</v>
      </c>
      <c r="S265" s="225">
        <v>0</v>
      </c>
      <c r="T265" s="226">
        <f>S265*H265</f>
        <v>0</v>
      </c>
      <c r="AR265" s="22" t="s">
        <v>229</v>
      </c>
      <c r="AT265" s="22" t="s">
        <v>139</v>
      </c>
      <c r="AU265" s="22" t="s">
        <v>87</v>
      </c>
      <c r="AY265" s="22" t="s">
        <v>136</v>
      </c>
      <c r="BE265" s="227">
        <f>IF(N265="základní",J265,0)</f>
        <v>0</v>
      </c>
      <c r="BF265" s="227">
        <f>IF(N265="snížená",J265,0)</f>
        <v>0</v>
      </c>
      <c r="BG265" s="227">
        <f>IF(N265="zákl. přenesená",J265,0)</f>
        <v>0</v>
      </c>
      <c r="BH265" s="227">
        <f>IF(N265="sníž. přenesená",J265,0)</f>
        <v>0</v>
      </c>
      <c r="BI265" s="227">
        <f>IF(N265="nulová",J265,0)</f>
        <v>0</v>
      </c>
      <c r="BJ265" s="22" t="s">
        <v>81</v>
      </c>
      <c r="BK265" s="227">
        <f>ROUND(I265*H265,2)</f>
        <v>0</v>
      </c>
      <c r="BL265" s="22" t="s">
        <v>229</v>
      </c>
      <c r="BM265" s="22" t="s">
        <v>513</v>
      </c>
    </row>
    <row r="266" s="1" customFormat="1" ht="16.5" customHeight="1">
      <c r="B266" s="44"/>
      <c r="C266" s="216" t="s">
        <v>514</v>
      </c>
      <c r="D266" s="216" t="s">
        <v>139</v>
      </c>
      <c r="E266" s="217" t="s">
        <v>515</v>
      </c>
      <c r="F266" s="218" t="s">
        <v>516</v>
      </c>
      <c r="G266" s="219" t="s">
        <v>206</v>
      </c>
      <c r="H266" s="220">
        <v>36.799999999999997</v>
      </c>
      <c r="I266" s="221"/>
      <c r="J266" s="222">
        <f>ROUND(I266*H266,2)</f>
        <v>0</v>
      </c>
      <c r="K266" s="218" t="s">
        <v>23</v>
      </c>
      <c r="L266" s="70"/>
      <c r="M266" s="223" t="s">
        <v>23</v>
      </c>
      <c r="N266" s="224" t="s">
        <v>47</v>
      </c>
      <c r="O266" s="45"/>
      <c r="P266" s="225">
        <f>O266*H266</f>
        <v>0</v>
      </c>
      <c r="Q266" s="225">
        <v>0</v>
      </c>
      <c r="R266" s="225">
        <f>Q266*H266</f>
        <v>0</v>
      </c>
      <c r="S266" s="225">
        <v>0</v>
      </c>
      <c r="T266" s="226">
        <f>S266*H266</f>
        <v>0</v>
      </c>
      <c r="AR266" s="22" t="s">
        <v>229</v>
      </c>
      <c r="AT266" s="22" t="s">
        <v>139</v>
      </c>
      <c r="AU266" s="22" t="s">
        <v>87</v>
      </c>
      <c r="AY266" s="22" t="s">
        <v>136</v>
      </c>
      <c r="BE266" s="227">
        <f>IF(N266="základní",J266,0)</f>
        <v>0</v>
      </c>
      <c r="BF266" s="227">
        <f>IF(N266="snížená",J266,0)</f>
        <v>0</v>
      </c>
      <c r="BG266" s="227">
        <f>IF(N266="zákl. přenesená",J266,0)</f>
        <v>0</v>
      </c>
      <c r="BH266" s="227">
        <f>IF(N266="sníž. přenesená",J266,0)</f>
        <v>0</v>
      </c>
      <c r="BI266" s="227">
        <f>IF(N266="nulová",J266,0)</f>
        <v>0</v>
      </c>
      <c r="BJ266" s="22" t="s">
        <v>81</v>
      </c>
      <c r="BK266" s="227">
        <f>ROUND(I266*H266,2)</f>
        <v>0</v>
      </c>
      <c r="BL266" s="22" t="s">
        <v>229</v>
      </c>
      <c r="BM266" s="22" t="s">
        <v>517</v>
      </c>
    </row>
    <row r="267" s="1" customFormat="1" ht="16.5" customHeight="1">
      <c r="B267" s="44"/>
      <c r="C267" s="216" t="s">
        <v>518</v>
      </c>
      <c r="D267" s="216" t="s">
        <v>139</v>
      </c>
      <c r="E267" s="217" t="s">
        <v>519</v>
      </c>
      <c r="F267" s="218" t="s">
        <v>520</v>
      </c>
      <c r="G267" s="219" t="s">
        <v>206</v>
      </c>
      <c r="H267" s="220">
        <v>79.599999999999994</v>
      </c>
      <c r="I267" s="221"/>
      <c r="J267" s="222">
        <f>ROUND(I267*H267,2)</f>
        <v>0</v>
      </c>
      <c r="K267" s="218" t="s">
        <v>23</v>
      </c>
      <c r="L267" s="70"/>
      <c r="M267" s="223" t="s">
        <v>23</v>
      </c>
      <c r="N267" s="224" t="s">
        <v>47</v>
      </c>
      <c r="O267" s="45"/>
      <c r="P267" s="225">
        <f>O267*H267</f>
        <v>0</v>
      </c>
      <c r="Q267" s="225">
        <v>0</v>
      </c>
      <c r="R267" s="225">
        <f>Q267*H267</f>
        <v>0</v>
      </c>
      <c r="S267" s="225">
        <v>0</v>
      </c>
      <c r="T267" s="226">
        <f>S267*H267</f>
        <v>0</v>
      </c>
      <c r="AR267" s="22" t="s">
        <v>229</v>
      </c>
      <c r="AT267" s="22" t="s">
        <v>139</v>
      </c>
      <c r="AU267" s="22" t="s">
        <v>87</v>
      </c>
      <c r="AY267" s="22" t="s">
        <v>136</v>
      </c>
      <c r="BE267" s="227">
        <f>IF(N267="základní",J267,0)</f>
        <v>0</v>
      </c>
      <c r="BF267" s="227">
        <f>IF(N267="snížená",J267,0)</f>
        <v>0</v>
      </c>
      <c r="BG267" s="227">
        <f>IF(N267="zákl. přenesená",J267,0)</f>
        <v>0</v>
      </c>
      <c r="BH267" s="227">
        <f>IF(N267="sníž. přenesená",J267,0)</f>
        <v>0</v>
      </c>
      <c r="BI267" s="227">
        <f>IF(N267="nulová",J267,0)</f>
        <v>0</v>
      </c>
      <c r="BJ267" s="22" t="s">
        <v>81</v>
      </c>
      <c r="BK267" s="227">
        <f>ROUND(I267*H267,2)</f>
        <v>0</v>
      </c>
      <c r="BL267" s="22" t="s">
        <v>229</v>
      </c>
      <c r="BM267" s="22" t="s">
        <v>521</v>
      </c>
    </row>
    <row r="268" s="1" customFormat="1" ht="16.5" customHeight="1">
      <c r="B268" s="44"/>
      <c r="C268" s="216" t="s">
        <v>522</v>
      </c>
      <c r="D268" s="216" t="s">
        <v>139</v>
      </c>
      <c r="E268" s="217" t="s">
        <v>523</v>
      </c>
      <c r="F268" s="218" t="s">
        <v>524</v>
      </c>
      <c r="G268" s="219" t="s">
        <v>206</v>
      </c>
      <c r="H268" s="220">
        <v>2</v>
      </c>
      <c r="I268" s="221"/>
      <c r="J268" s="222">
        <f>ROUND(I268*H268,2)</f>
        <v>0</v>
      </c>
      <c r="K268" s="218" t="s">
        <v>23</v>
      </c>
      <c r="L268" s="70"/>
      <c r="M268" s="223" t="s">
        <v>23</v>
      </c>
      <c r="N268" s="224" t="s">
        <v>47</v>
      </c>
      <c r="O268" s="45"/>
      <c r="P268" s="225">
        <f>O268*H268</f>
        <v>0</v>
      </c>
      <c r="Q268" s="225">
        <v>0</v>
      </c>
      <c r="R268" s="225">
        <f>Q268*H268</f>
        <v>0</v>
      </c>
      <c r="S268" s="225">
        <v>0</v>
      </c>
      <c r="T268" s="226">
        <f>S268*H268</f>
        <v>0</v>
      </c>
      <c r="AR268" s="22" t="s">
        <v>229</v>
      </c>
      <c r="AT268" s="22" t="s">
        <v>139</v>
      </c>
      <c r="AU268" s="22" t="s">
        <v>87</v>
      </c>
      <c r="AY268" s="22" t="s">
        <v>136</v>
      </c>
      <c r="BE268" s="227">
        <f>IF(N268="základní",J268,0)</f>
        <v>0</v>
      </c>
      <c r="BF268" s="227">
        <f>IF(N268="snížená",J268,0)</f>
        <v>0</v>
      </c>
      <c r="BG268" s="227">
        <f>IF(N268="zákl. přenesená",J268,0)</f>
        <v>0</v>
      </c>
      <c r="BH268" s="227">
        <f>IF(N268="sníž. přenesená",J268,0)</f>
        <v>0</v>
      </c>
      <c r="BI268" s="227">
        <f>IF(N268="nulová",J268,0)</f>
        <v>0</v>
      </c>
      <c r="BJ268" s="22" t="s">
        <v>81</v>
      </c>
      <c r="BK268" s="227">
        <f>ROUND(I268*H268,2)</f>
        <v>0</v>
      </c>
      <c r="BL268" s="22" t="s">
        <v>229</v>
      </c>
      <c r="BM268" s="22" t="s">
        <v>525</v>
      </c>
    </row>
    <row r="269" s="1" customFormat="1" ht="16.5" customHeight="1">
      <c r="B269" s="44"/>
      <c r="C269" s="216" t="s">
        <v>526</v>
      </c>
      <c r="D269" s="216" t="s">
        <v>139</v>
      </c>
      <c r="E269" s="217" t="s">
        <v>527</v>
      </c>
      <c r="F269" s="218" t="s">
        <v>528</v>
      </c>
      <c r="G269" s="219" t="s">
        <v>142</v>
      </c>
      <c r="H269" s="220">
        <v>3.5</v>
      </c>
      <c r="I269" s="221"/>
      <c r="J269" s="222">
        <f>ROUND(I269*H269,2)</f>
        <v>0</v>
      </c>
      <c r="K269" s="218" t="s">
        <v>23</v>
      </c>
      <c r="L269" s="70"/>
      <c r="M269" s="223" t="s">
        <v>23</v>
      </c>
      <c r="N269" s="224" t="s">
        <v>47</v>
      </c>
      <c r="O269" s="45"/>
      <c r="P269" s="225">
        <f>O269*H269</f>
        <v>0</v>
      </c>
      <c r="Q269" s="225">
        <v>0</v>
      </c>
      <c r="R269" s="225">
        <f>Q269*H269</f>
        <v>0</v>
      </c>
      <c r="S269" s="225">
        <v>0</v>
      </c>
      <c r="T269" s="226">
        <f>S269*H269</f>
        <v>0</v>
      </c>
      <c r="AR269" s="22" t="s">
        <v>229</v>
      </c>
      <c r="AT269" s="22" t="s">
        <v>139</v>
      </c>
      <c r="AU269" s="22" t="s">
        <v>87</v>
      </c>
      <c r="AY269" s="22" t="s">
        <v>136</v>
      </c>
      <c r="BE269" s="227">
        <f>IF(N269="základní",J269,0)</f>
        <v>0</v>
      </c>
      <c r="BF269" s="227">
        <f>IF(N269="snížená",J269,0)</f>
        <v>0</v>
      </c>
      <c r="BG269" s="227">
        <f>IF(N269="zákl. přenesená",J269,0)</f>
        <v>0</v>
      </c>
      <c r="BH269" s="227">
        <f>IF(N269="sníž. přenesená",J269,0)</f>
        <v>0</v>
      </c>
      <c r="BI269" s="227">
        <f>IF(N269="nulová",J269,0)</f>
        <v>0</v>
      </c>
      <c r="BJ269" s="22" t="s">
        <v>81</v>
      </c>
      <c r="BK269" s="227">
        <f>ROUND(I269*H269,2)</f>
        <v>0</v>
      </c>
      <c r="BL269" s="22" t="s">
        <v>229</v>
      </c>
      <c r="BM269" s="22" t="s">
        <v>529</v>
      </c>
    </row>
    <row r="270" s="1" customFormat="1" ht="25.5" customHeight="1">
      <c r="B270" s="44"/>
      <c r="C270" s="216" t="s">
        <v>530</v>
      </c>
      <c r="D270" s="216" t="s">
        <v>139</v>
      </c>
      <c r="E270" s="217" t="s">
        <v>531</v>
      </c>
      <c r="F270" s="218" t="s">
        <v>532</v>
      </c>
      <c r="G270" s="219" t="s">
        <v>258</v>
      </c>
      <c r="H270" s="263"/>
      <c r="I270" s="221"/>
      <c r="J270" s="222">
        <f>ROUND(I270*H270,2)</f>
        <v>0</v>
      </c>
      <c r="K270" s="218" t="s">
        <v>150</v>
      </c>
      <c r="L270" s="70"/>
      <c r="M270" s="223" t="s">
        <v>23</v>
      </c>
      <c r="N270" s="224" t="s">
        <v>47</v>
      </c>
      <c r="O270" s="45"/>
      <c r="P270" s="225">
        <f>O270*H270</f>
        <v>0</v>
      </c>
      <c r="Q270" s="225">
        <v>0</v>
      </c>
      <c r="R270" s="225">
        <f>Q270*H270</f>
        <v>0</v>
      </c>
      <c r="S270" s="225">
        <v>0</v>
      </c>
      <c r="T270" s="226">
        <f>S270*H270</f>
        <v>0</v>
      </c>
      <c r="AR270" s="22" t="s">
        <v>229</v>
      </c>
      <c r="AT270" s="22" t="s">
        <v>139</v>
      </c>
      <c r="AU270" s="22" t="s">
        <v>87</v>
      </c>
      <c r="AY270" s="22" t="s">
        <v>136</v>
      </c>
      <c r="BE270" s="227">
        <f>IF(N270="základní",J270,0)</f>
        <v>0</v>
      </c>
      <c r="BF270" s="227">
        <f>IF(N270="snížená",J270,0)</f>
        <v>0</v>
      </c>
      <c r="BG270" s="227">
        <f>IF(N270="zákl. přenesená",J270,0)</f>
        <v>0</v>
      </c>
      <c r="BH270" s="227">
        <f>IF(N270="sníž. přenesená",J270,0)</f>
        <v>0</v>
      </c>
      <c r="BI270" s="227">
        <f>IF(N270="nulová",J270,0)</f>
        <v>0</v>
      </c>
      <c r="BJ270" s="22" t="s">
        <v>81</v>
      </c>
      <c r="BK270" s="227">
        <f>ROUND(I270*H270,2)</f>
        <v>0</v>
      </c>
      <c r="BL270" s="22" t="s">
        <v>229</v>
      </c>
      <c r="BM270" s="22" t="s">
        <v>533</v>
      </c>
    </row>
    <row r="271" s="1" customFormat="1">
      <c r="B271" s="44"/>
      <c r="C271" s="72"/>
      <c r="D271" s="228" t="s">
        <v>152</v>
      </c>
      <c r="E271" s="72"/>
      <c r="F271" s="229" t="s">
        <v>534</v>
      </c>
      <c r="G271" s="72"/>
      <c r="H271" s="72"/>
      <c r="I271" s="187"/>
      <c r="J271" s="72"/>
      <c r="K271" s="72"/>
      <c r="L271" s="70"/>
      <c r="M271" s="230"/>
      <c r="N271" s="45"/>
      <c r="O271" s="45"/>
      <c r="P271" s="45"/>
      <c r="Q271" s="45"/>
      <c r="R271" s="45"/>
      <c r="S271" s="45"/>
      <c r="T271" s="93"/>
      <c r="AT271" s="22" t="s">
        <v>152</v>
      </c>
      <c r="AU271" s="22" t="s">
        <v>87</v>
      </c>
    </row>
    <row r="272" s="10" customFormat="1" ht="29.88" customHeight="1">
      <c r="B272" s="200"/>
      <c r="C272" s="201"/>
      <c r="D272" s="202" t="s">
        <v>75</v>
      </c>
      <c r="E272" s="214" t="s">
        <v>535</v>
      </c>
      <c r="F272" s="214" t="s">
        <v>536</v>
      </c>
      <c r="G272" s="201"/>
      <c r="H272" s="201"/>
      <c r="I272" s="204"/>
      <c r="J272" s="215">
        <f>BK272</f>
        <v>0</v>
      </c>
      <c r="K272" s="201"/>
      <c r="L272" s="206"/>
      <c r="M272" s="207"/>
      <c r="N272" s="208"/>
      <c r="O272" s="208"/>
      <c r="P272" s="209">
        <f>SUM(P273:P280)</f>
        <v>0</v>
      </c>
      <c r="Q272" s="208"/>
      <c r="R272" s="209">
        <f>SUM(R273:R280)</f>
        <v>0.039</v>
      </c>
      <c r="S272" s="208"/>
      <c r="T272" s="210">
        <f>SUM(T273:T280)</f>
        <v>0</v>
      </c>
      <c r="AR272" s="211" t="s">
        <v>87</v>
      </c>
      <c r="AT272" s="212" t="s">
        <v>75</v>
      </c>
      <c r="AU272" s="212" t="s">
        <v>81</v>
      </c>
      <c r="AY272" s="211" t="s">
        <v>136</v>
      </c>
      <c r="BK272" s="213">
        <f>SUM(BK273:BK280)</f>
        <v>0</v>
      </c>
    </row>
    <row r="273" s="1" customFormat="1" ht="38.25" customHeight="1">
      <c r="B273" s="44"/>
      <c r="C273" s="216" t="s">
        <v>537</v>
      </c>
      <c r="D273" s="216" t="s">
        <v>139</v>
      </c>
      <c r="E273" s="217" t="s">
        <v>538</v>
      </c>
      <c r="F273" s="218" t="s">
        <v>539</v>
      </c>
      <c r="G273" s="219" t="s">
        <v>247</v>
      </c>
      <c r="H273" s="220">
        <v>1</v>
      </c>
      <c r="I273" s="221"/>
      <c r="J273" s="222">
        <f>ROUND(I273*H273,2)</f>
        <v>0</v>
      </c>
      <c r="K273" s="218" t="s">
        <v>150</v>
      </c>
      <c r="L273" s="70"/>
      <c r="M273" s="223" t="s">
        <v>23</v>
      </c>
      <c r="N273" s="224" t="s">
        <v>47</v>
      </c>
      <c r="O273" s="45"/>
      <c r="P273" s="225">
        <f>O273*H273</f>
        <v>0</v>
      </c>
      <c r="Q273" s="225">
        <v>0</v>
      </c>
      <c r="R273" s="225">
        <f>Q273*H273</f>
        <v>0</v>
      </c>
      <c r="S273" s="225">
        <v>0</v>
      </c>
      <c r="T273" s="226">
        <f>S273*H273</f>
        <v>0</v>
      </c>
      <c r="AR273" s="22" t="s">
        <v>229</v>
      </c>
      <c r="AT273" s="22" t="s">
        <v>139</v>
      </c>
      <c r="AU273" s="22" t="s">
        <v>87</v>
      </c>
      <c r="AY273" s="22" t="s">
        <v>136</v>
      </c>
      <c r="BE273" s="227">
        <f>IF(N273="základní",J273,0)</f>
        <v>0</v>
      </c>
      <c r="BF273" s="227">
        <f>IF(N273="snížená",J273,0)</f>
        <v>0</v>
      </c>
      <c r="BG273" s="227">
        <f>IF(N273="zákl. přenesená",J273,0)</f>
        <v>0</v>
      </c>
      <c r="BH273" s="227">
        <f>IF(N273="sníž. přenesená",J273,0)</f>
        <v>0</v>
      </c>
      <c r="BI273" s="227">
        <f>IF(N273="nulová",J273,0)</f>
        <v>0</v>
      </c>
      <c r="BJ273" s="22" t="s">
        <v>81</v>
      </c>
      <c r="BK273" s="227">
        <f>ROUND(I273*H273,2)</f>
        <v>0</v>
      </c>
      <c r="BL273" s="22" t="s">
        <v>229</v>
      </c>
      <c r="BM273" s="22" t="s">
        <v>540</v>
      </c>
    </row>
    <row r="274" s="1" customFormat="1" ht="25.5" customHeight="1">
      <c r="B274" s="44"/>
      <c r="C274" s="216" t="s">
        <v>541</v>
      </c>
      <c r="D274" s="216" t="s">
        <v>139</v>
      </c>
      <c r="E274" s="217" t="s">
        <v>542</v>
      </c>
      <c r="F274" s="218" t="s">
        <v>543</v>
      </c>
      <c r="G274" s="219" t="s">
        <v>544</v>
      </c>
      <c r="H274" s="220">
        <v>780</v>
      </c>
      <c r="I274" s="221"/>
      <c r="J274" s="222">
        <f>ROUND(I274*H274,2)</f>
        <v>0</v>
      </c>
      <c r="K274" s="218" t="s">
        <v>150</v>
      </c>
      <c r="L274" s="70"/>
      <c r="M274" s="223" t="s">
        <v>23</v>
      </c>
      <c r="N274" s="224" t="s">
        <v>47</v>
      </c>
      <c r="O274" s="45"/>
      <c r="P274" s="225">
        <f>O274*H274</f>
        <v>0</v>
      </c>
      <c r="Q274" s="225">
        <v>5.0000000000000002E-05</v>
      </c>
      <c r="R274" s="225">
        <f>Q274*H274</f>
        <v>0.039</v>
      </c>
      <c r="S274" s="225">
        <v>0</v>
      </c>
      <c r="T274" s="226">
        <f>S274*H274</f>
        <v>0</v>
      </c>
      <c r="AR274" s="22" t="s">
        <v>229</v>
      </c>
      <c r="AT274" s="22" t="s">
        <v>139</v>
      </c>
      <c r="AU274" s="22" t="s">
        <v>87</v>
      </c>
      <c r="AY274" s="22" t="s">
        <v>136</v>
      </c>
      <c r="BE274" s="227">
        <f>IF(N274="základní",J274,0)</f>
        <v>0</v>
      </c>
      <c r="BF274" s="227">
        <f>IF(N274="snížená",J274,0)</f>
        <v>0</v>
      </c>
      <c r="BG274" s="227">
        <f>IF(N274="zákl. přenesená",J274,0)</f>
        <v>0</v>
      </c>
      <c r="BH274" s="227">
        <f>IF(N274="sníž. přenesená",J274,0)</f>
        <v>0</v>
      </c>
      <c r="BI274" s="227">
        <f>IF(N274="nulová",J274,0)</f>
        <v>0</v>
      </c>
      <c r="BJ274" s="22" t="s">
        <v>81</v>
      </c>
      <c r="BK274" s="227">
        <f>ROUND(I274*H274,2)</f>
        <v>0</v>
      </c>
      <c r="BL274" s="22" t="s">
        <v>229</v>
      </c>
      <c r="BM274" s="22" t="s">
        <v>545</v>
      </c>
    </row>
    <row r="275" s="1" customFormat="1">
      <c r="B275" s="44"/>
      <c r="C275" s="72"/>
      <c r="D275" s="228" t="s">
        <v>152</v>
      </c>
      <c r="E275" s="72"/>
      <c r="F275" s="229" t="s">
        <v>546</v>
      </c>
      <c r="G275" s="72"/>
      <c r="H275" s="72"/>
      <c r="I275" s="187"/>
      <c r="J275" s="72"/>
      <c r="K275" s="72"/>
      <c r="L275" s="70"/>
      <c r="M275" s="230"/>
      <c r="N275" s="45"/>
      <c r="O275" s="45"/>
      <c r="P275" s="45"/>
      <c r="Q275" s="45"/>
      <c r="R275" s="45"/>
      <c r="S275" s="45"/>
      <c r="T275" s="93"/>
      <c r="AT275" s="22" t="s">
        <v>152</v>
      </c>
      <c r="AU275" s="22" t="s">
        <v>87</v>
      </c>
    </row>
    <row r="276" s="11" customFormat="1">
      <c r="B276" s="231"/>
      <c r="C276" s="232"/>
      <c r="D276" s="228" t="s">
        <v>176</v>
      </c>
      <c r="E276" s="233" t="s">
        <v>23</v>
      </c>
      <c r="F276" s="234" t="s">
        <v>547</v>
      </c>
      <c r="G276" s="232"/>
      <c r="H276" s="235">
        <v>780</v>
      </c>
      <c r="I276" s="236"/>
      <c r="J276" s="232"/>
      <c r="K276" s="232"/>
      <c r="L276" s="237"/>
      <c r="M276" s="238"/>
      <c r="N276" s="239"/>
      <c r="O276" s="239"/>
      <c r="P276" s="239"/>
      <c r="Q276" s="239"/>
      <c r="R276" s="239"/>
      <c r="S276" s="239"/>
      <c r="T276" s="240"/>
      <c r="AT276" s="241" t="s">
        <v>176</v>
      </c>
      <c r="AU276" s="241" t="s">
        <v>87</v>
      </c>
      <c r="AV276" s="11" t="s">
        <v>87</v>
      </c>
      <c r="AW276" s="11" t="s">
        <v>39</v>
      </c>
      <c r="AX276" s="11" t="s">
        <v>76</v>
      </c>
      <c r="AY276" s="241" t="s">
        <v>136</v>
      </c>
    </row>
    <row r="277" s="12" customFormat="1">
      <c r="B277" s="242"/>
      <c r="C277" s="243"/>
      <c r="D277" s="228" t="s">
        <v>176</v>
      </c>
      <c r="E277" s="244" t="s">
        <v>23</v>
      </c>
      <c r="F277" s="245" t="s">
        <v>178</v>
      </c>
      <c r="G277" s="243"/>
      <c r="H277" s="246">
        <v>780</v>
      </c>
      <c r="I277" s="247"/>
      <c r="J277" s="243"/>
      <c r="K277" s="243"/>
      <c r="L277" s="248"/>
      <c r="M277" s="249"/>
      <c r="N277" s="250"/>
      <c r="O277" s="250"/>
      <c r="P277" s="250"/>
      <c r="Q277" s="250"/>
      <c r="R277" s="250"/>
      <c r="S277" s="250"/>
      <c r="T277" s="251"/>
      <c r="AT277" s="252" t="s">
        <v>176</v>
      </c>
      <c r="AU277" s="252" t="s">
        <v>87</v>
      </c>
      <c r="AV277" s="12" t="s">
        <v>143</v>
      </c>
      <c r="AW277" s="12" t="s">
        <v>39</v>
      </c>
      <c r="AX277" s="12" t="s">
        <v>81</v>
      </c>
      <c r="AY277" s="252" t="s">
        <v>136</v>
      </c>
    </row>
    <row r="278" s="1" customFormat="1" ht="16.5" customHeight="1">
      <c r="B278" s="44"/>
      <c r="C278" s="253" t="s">
        <v>548</v>
      </c>
      <c r="D278" s="253" t="s">
        <v>250</v>
      </c>
      <c r="E278" s="254" t="s">
        <v>549</v>
      </c>
      <c r="F278" s="255" t="s">
        <v>550</v>
      </c>
      <c r="G278" s="256" t="s">
        <v>551</v>
      </c>
      <c r="H278" s="257">
        <v>26</v>
      </c>
      <c r="I278" s="258"/>
      <c r="J278" s="259">
        <f>ROUND(I278*H278,2)</f>
        <v>0</v>
      </c>
      <c r="K278" s="255" t="s">
        <v>23</v>
      </c>
      <c r="L278" s="260"/>
      <c r="M278" s="261" t="s">
        <v>23</v>
      </c>
      <c r="N278" s="262" t="s">
        <v>47</v>
      </c>
      <c r="O278" s="45"/>
      <c r="P278" s="225">
        <f>O278*H278</f>
        <v>0</v>
      </c>
      <c r="Q278" s="225">
        <v>0</v>
      </c>
      <c r="R278" s="225">
        <f>Q278*H278</f>
        <v>0</v>
      </c>
      <c r="S278" s="225">
        <v>0</v>
      </c>
      <c r="T278" s="226">
        <f>S278*H278</f>
        <v>0</v>
      </c>
      <c r="AR278" s="22" t="s">
        <v>253</v>
      </c>
      <c r="AT278" s="22" t="s">
        <v>250</v>
      </c>
      <c r="AU278" s="22" t="s">
        <v>87</v>
      </c>
      <c r="AY278" s="22" t="s">
        <v>136</v>
      </c>
      <c r="BE278" s="227">
        <f>IF(N278="základní",J278,0)</f>
        <v>0</v>
      </c>
      <c r="BF278" s="227">
        <f>IF(N278="snížená",J278,0)</f>
        <v>0</v>
      </c>
      <c r="BG278" s="227">
        <f>IF(N278="zákl. přenesená",J278,0)</f>
        <v>0</v>
      </c>
      <c r="BH278" s="227">
        <f>IF(N278="sníž. přenesená",J278,0)</f>
        <v>0</v>
      </c>
      <c r="BI278" s="227">
        <f>IF(N278="nulová",J278,0)</f>
        <v>0</v>
      </c>
      <c r="BJ278" s="22" t="s">
        <v>81</v>
      </c>
      <c r="BK278" s="227">
        <f>ROUND(I278*H278,2)</f>
        <v>0</v>
      </c>
      <c r="BL278" s="22" t="s">
        <v>229</v>
      </c>
      <c r="BM278" s="22" t="s">
        <v>552</v>
      </c>
    </row>
    <row r="279" s="1" customFormat="1" ht="25.5" customHeight="1">
      <c r="B279" s="44"/>
      <c r="C279" s="216" t="s">
        <v>553</v>
      </c>
      <c r="D279" s="216" t="s">
        <v>139</v>
      </c>
      <c r="E279" s="217" t="s">
        <v>554</v>
      </c>
      <c r="F279" s="218" t="s">
        <v>555</v>
      </c>
      <c r="G279" s="219" t="s">
        <v>258</v>
      </c>
      <c r="H279" s="263"/>
      <c r="I279" s="221"/>
      <c r="J279" s="222">
        <f>ROUND(I279*H279,2)</f>
        <v>0</v>
      </c>
      <c r="K279" s="218" t="s">
        <v>150</v>
      </c>
      <c r="L279" s="70"/>
      <c r="M279" s="223" t="s">
        <v>23</v>
      </c>
      <c r="N279" s="224" t="s">
        <v>47</v>
      </c>
      <c r="O279" s="45"/>
      <c r="P279" s="225">
        <f>O279*H279</f>
        <v>0</v>
      </c>
      <c r="Q279" s="225">
        <v>0</v>
      </c>
      <c r="R279" s="225">
        <f>Q279*H279</f>
        <v>0</v>
      </c>
      <c r="S279" s="225">
        <v>0</v>
      </c>
      <c r="T279" s="226">
        <f>S279*H279</f>
        <v>0</v>
      </c>
      <c r="AR279" s="22" t="s">
        <v>229</v>
      </c>
      <c r="AT279" s="22" t="s">
        <v>139</v>
      </c>
      <c r="AU279" s="22" t="s">
        <v>87</v>
      </c>
      <c r="AY279" s="22" t="s">
        <v>136</v>
      </c>
      <c r="BE279" s="227">
        <f>IF(N279="základní",J279,0)</f>
        <v>0</v>
      </c>
      <c r="BF279" s="227">
        <f>IF(N279="snížená",J279,0)</f>
        <v>0</v>
      </c>
      <c r="BG279" s="227">
        <f>IF(N279="zákl. přenesená",J279,0)</f>
        <v>0</v>
      </c>
      <c r="BH279" s="227">
        <f>IF(N279="sníž. přenesená",J279,0)</f>
        <v>0</v>
      </c>
      <c r="BI279" s="227">
        <f>IF(N279="nulová",J279,0)</f>
        <v>0</v>
      </c>
      <c r="BJ279" s="22" t="s">
        <v>81</v>
      </c>
      <c r="BK279" s="227">
        <f>ROUND(I279*H279,2)</f>
        <v>0</v>
      </c>
      <c r="BL279" s="22" t="s">
        <v>229</v>
      </c>
      <c r="BM279" s="22" t="s">
        <v>556</v>
      </c>
    </row>
    <row r="280" s="1" customFormat="1">
      <c r="B280" s="44"/>
      <c r="C280" s="72"/>
      <c r="D280" s="228" t="s">
        <v>152</v>
      </c>
      <c r="E280" s="72"/>
      <c r="F280" s="229" t="s">
        <v>557</v>
      </c>
      <c r="G280" s="72"/>
      <c r="H280" s="72"/>
      <c r="I280" s="187"/>
      <c r="J280" s="72"/>
      <c r="K280" s="72"/>
      <c r="L280" s="70"/>
      <c r="M280" s="230"/>
      <c r="N280" s="45"/>
      <c r="O280" s="45"/>
      <c r="P280" s="45"/>
      <c r="Q280" s="45"/>
      <c r="R280" s="45"/>
      <c r="S280" s="45"/>
      <c r="T280" s="93"/>
      <c r="AT280" s="22" t="s">
        <v>152</v>
      </c>
      <c r="AU280" s="22" t="s">
        <v>87</v>
      </c>
    </row>
    <row r="281" s="10" customFormat="1" ht="37.44001" customHeight="1">
      <c r="B281" s="200"/>
      <c r="C281" s="201"/>
      <c r="D281" s="202" t="s">
        <v>75</v>
      </c>
      <c r="E281" s="203" t="s">
        <v>250</v>
      </c>
      <c r="F281" s="203" t="s">
        <v>558</v>
      </c>
      <c r="G281" s="201"/>
      <c r="H281" s="201"/>
      <c r="I281" s="204"/>
      <c r="J281" s="205">
        <f>BK281</f>
        <v>0</v>
      </c>
      <c r="K281" s="201"/>
      <c r="L281" s="206"/>
      <c r="M281" s="207"/>
      <c r="N281" s="208"/>
      <c r="O281" s="208"/>
      <c r="P281" s="209">
        <f>P282</f>
        <v>0</v>
      </c>
      <c r="Q281" s="208"/>
      <c r="R281" s="209">
        <f>R282</f>
        <v>0</v>
      </c>
      <c r="S281" s="208"/>
      <c r="T281" s="210">
        <f>T282</f>
        <v>0</v>
      </c>
      <c r="AR281" s="211" t="s">
        <v>156</v>
      </c>
      <c r="AT281" s="212" t="s">
        <v>75</v>
      </c>
      <c r="AU281" s="212" t="s">
        <v>76</v>
      </c>
      <c r="AY281" s="211" t="s">
        <v>136</v>
      </c>
      <c r="BK281" s="213">
        <f>BK282</f>
        <v>0</v>
      </c>
    </row>
    <row r="282" s="10" customFormat="1" ht="19.92" customHeight="1">
      <c r="B282" s="200"/>
      <c r="C282" s="201"/>
      <c r="D282" s="202" t="s">
        <v>75</v>
      </c>
      <c r="E282" s="214" t="s">
        <v>559</v>
      </c>
      <c r="F282" s="214" t="s">
        <v>560</v>
      </c>
      <c r="G282" s="201"/>
      <c r="H282" s="201"/>
      <c r="I282" s="204"/>
      <c r="J282" s="215">
        <f>BK282</f>
        <v>0</v>
      </c>
      <c r="K282" s="201"/>
      <c r="L282" s="206"/>
      <c r="M282" s="207"/>
      <c r="N282" s="208"/>
      <c r="O282" s="208"/>
      <c r="P282" s="209">
        <f>P283</f>
        <v>0</v>
      </c>
      <c r="Q282" s="208"/>
      <c r="R282" s="209">
        <f>R283</f>
        <v>0</v>
      </c>
      <c r="S282" s="208"/>
      <c r="T282" s="210">
        <f>T283</f>
        <v>0</v>
      </c>
      <c r="AR282" s="211" t="s">
        <v>156</v>
      </c>
      <c r="AT282" s="212" t="s">
        <v>75</v>
      </c>
      <c r="AU282" s="212" t="s">
        <v>81</v>
      </c>
      <c r="AY282" s="211" t="s">
        <v>136</v>
      </c>
      <c r="BK282" s="213">
        <f>BK283</f>
        <v>0</v>
      </c>
    </row>
    <row r="283" s="1" customFormat="1" ht="16.5" customHeight="1">
      <c r="B283" s="44"/>
      <c r="C283" s="216" t="s">
        <v>561</v>
      </c>
      <c r="D283" s="216" t="s">
        <v>139</v>
      </c>
      <c r="E283" s="217" t="s">
        <v>562</v>
      </c>
      <c r="F283" s="218" t="s">
        <v>563</v>
      </c>
      <c r="G283" s="219" t="s">
        <v>444</v>
      </c>
      <c r="H283" s="220">
        <v>1</v>
      </c>
      <c r="I283" s="221"/>
      <c r="J283" s="222">
        <f>ROUND(I283*H283,2)</f>
        <v>0</v>
      </c>
      <c r="K283" s="218" t="s">
        <v>23</v>
      </c>
      <c r="L283" s="70"/>
      <c r="M283" s="223" t="s">
        <v>23</v>
      </c>
      <c r="N283" s="264" t="s">
        <v>47</v>
      </c>
      <c r="O283" s="265"/>
      <c r="P283" s="266">
        <f>O283*H283</f>
        <v>0</v>
      </c>
      <c r="Q283" s="266">
        <v>0</v>
      </c>
      <c r="R283" s="266">
        <f>Q283*H283</f>
        <v>0</v>
      </c>
      <c r="S283" s="266">
        <v>0</v>
      </c>
      <c r="T283" s="267">
        <f>S283*H283</f>
        <v>0</v>
      </c>
      <c r="AR283" s="22" t="s">
        <v>478</v>
      </c>
      <c r="AT283" s="22" t="s">
        <v>139</v>
      </c>
      <c r="AU283" s="22" t="s">
        <v>87</v>
      </c>
      <c r="AY283" s="22" t="s">
        <v>136</v>
      </c>
      <c r="BE283" s="227">
        <f>IF(N283="základní",J283,0)</f>
        <v>0</v>
      </c>
      <c r="BF283" s="227">
        <f>IF(N283="snížená",J283,0)</f>
        <v>0</v>
      </c>
      <c r="BG283" s="227">
        <f>IF(N283="zákl. přenesená",J283,0)</f>
        <v>0</v>
      </c>
      <c r="BH283" s="227">
        <f>IF(N283="sníž. přenesená",J283,0)</f>
        <v>0</v>
      </c>
      <c r="BI283" s="227">
        <f>IF(N283="nulová",J283,0)</f>
        <v>0</v>
      </c>
      <c r="BJ283" s="22" t="s">
        <v>81</v>
      </c>
      <c r="BK283" s="227">
        <f>ROUND(I283*H283,2)</f>
        <v>0</v>
      </c>
      <c r="BL283" s="22" t="s">
        <v>478</v>
      </c>
      <c r="BM283" s="22" t="s">
        <v>564</v>
      </c>
    </row>
    <row r="284" s="1" customFormat="1" ht="6.96" customHeight="1">
      <c r="B284" s="65"/>
      <c r="C284" s="66"/>
      <c r="D284" s="66"/>
      <c r="E284" s="66"/>
      <c r="F284" s="66"/>
      <c r="G284" s="66"/>
      <c r="H284" s="66"/>
      <c r="I284" s="162"/>
      <c r="J284" s="66"/>
      <c r="K284" s="66"/>
      <c r="L284" s="70"/>
    </row>
  </sheetData>
  <sheetProtection sheet="1" autoFilter="0" formatColumns="0" formatRows="0" objects="1" scenarios="1" spinCount="100000" saltValue="TSv7uml0MK5j71b2dMtGuAosw+KhW70xgfOHl+Y1PIyDGr70IPIKKcT+5NzvoIQBg9YZfoYR1uMLXHTewoaTLg==" hashValue="YkpKlrv3XeInL4e4YI7o368RbVbnGcfj5bhJ9GcM02dKaQ61ADEZVZwfMvf7iw1drRgGh87NQIuejXnE6HAeiQ==" algorithmName="SHA-512" password="CC35"/>
  <autoFilter ref="C90:K283"/>
  <mergeCells count="7">
    <mergeCell ref="E7:H7"/>
    <mergeCell ref="E22:H22"/>
    <mergeCell ref="E43:H43"/>
    <mergeCell ref="J47:J48"/>
    <mergeCell ref="E83:H83"/>
    <mergeCell ref="G1:H1"/>
    <mergeCell ref="L2:V2"/>
  </mergeCells>
  <hyperlinks>
    <hyperlink ref="F1:G1" location="C2" display="1) Krycí list soupisu"/>
    <hyperlink ref="G1:H1" location="C50" display="2) Rekapitulace"/>
    <hyperlink ref="J1" location="C90"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3"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19"/>
      <c r="B1" s="134"/>
      <c r="C1" s="134"/>
      <c r="D1" s="135" t="s">
        <v>1</v>
      </c>
      <c r="E1" s="134"/>
      <c r="F1" s="136" t="s">
        <v>88</v>
      </c>
      <c r="G1" s="136" t="s">
        <v>89</v>
      </c>
      <c r="H1" s="136"/>
      <c r="I1" s="137"/>
      <c r="J1" s="136" t="s">
        <v>90</v>
      </c>
      <c r="K1" s="135" t="s">
        <v>91</v>
      </c>
      <c r="L1" s="136" t="s">
        <v>92</v>
      </c>
      <c r="M1" s="136"/>
      <c r="N1" s="136"/>
      <c r="O1" s="136"/>
      <c r="P1" s="136"/>
      <c r="Q1" s="136"/>
      <c r="R1" s="136"/>
      <c r="S1" s="136"/>
      <c r="T1" s="136"/>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ht="36.96" customHeight="1">
      <c r="L2"/>
      <c r="AT2" s="22" t="s">
        <v>86</v>
      </c>
    </row>
    <row r="3" ht="6.96" customHeight="1">
      <c r="B3" s="23"/>
      <c r="C3" s="24"/>
      <c r="D3" s="24"/>
      <c r="E3" s="24"/>
      <c r="F3" s="24"/>
      <c r="G3" s="24"/>
      <c r="H3" s="24"/>
      <c r="I3" s="138"/>
      <c r="J3" s="24"/>
      <c r="K3" s="25"/>
      <c r="AT3" s="22" t="s">
        <v>87</v>
      </c>
    </row>
    <row r="4" ht="36.96" customHeight="1">
      <c r="B4" s="26"/>
      <c r="C4" s="27"/>
      <c r="D4" s="28" t="s">
        <v>93</v>
      </c>
      <c r="E4" s="27"/>
      <c r="F4" s="27"/>
      <c r="G4" s="27"/>
      <c r="H4" s="27"/>
      <c r="I4" s="139"/>
      <c r="J4" s="27"/>
      <c r="K4" s="29"/>
      <c r="M4" s="30" t="s">
        <v>12</v>
      </c>
      <c r="AT4" s="22" t="s">
        <v>6</v>
      </c>
    </row>
    <row r="5" ht="6.96" customHeight="1">
      <c r="B5" s="26"/>
      <c r="C5" s="27"/>
      <c r="D5" s="27"/>
      <c r="E5" s="27"/>
      <c r="F5" s="27"/>
      <c r="G5" s="27"/>
      <c r="H5" s="27"/>
      <c r="I5" s="139"/>
      <c r="J5" s="27"/>
      <c r="K5" s="29"/>
    </row>
    <row r="6">
      <c r="B6" s="26"/>
      <c r="C6" s="27"/>
      <c r="D6" s="38" t="s">
        <v>18</v>
      </c>
      <c r="E6" s="27"/>
      <c r="F6" s="27"/>
      <c r="G6" s="27"/>
      <c r="H6" s="27"/>
      <c r="I6" s="139"/>
      <c r="J6" s="27"/>
      <c r="K6" s="29"/>
    </row>
    <row r="7" ht="16.5" customHeight="1">
      <c r="B7" s="26"/>
      <c r="C7" s="27"/>
      <c r="D7" s="27"/>
      <c r="E7" s="268" t="str">
        <f>'Rekapitulace stavby'!K6</f>
        <v>B1801 Výměna střešní krytiny ZŠ č.p. 1589, ul. PKH v Litvínově - revize</v>
      </c>
      <c r="F7" s="38"/>
      <c r="G7" s="38"/>
      <c r="H7" s="38"/>
      <c r="I7" s="139"/>
      <c r="J7" s="27"/>
      <c r="K7" s="29"/>
    </row>
    <row r="8" s="1" customFormat="1">
      <c r="B8" s="44"/>
      <c r="C8" s="45"/>
      <c r="D8" s="38" t="s">
        <v>565</v>
      </c>
      <c r="E8" s="45"/>
      <c r="F8" s="45"/>
      <c r="G8" s="45"/>
      <c r="H8" s="45"/>
      <c r="I8" s="140"/>
      <c r="J8" s="45"/>
      <c r="K8" s="49"/>
    </row>
    <row r="9" s="1" customFormat="1" ht="36.96" customHeight="1">
      <c r="B9" s="44"/>
      <c r="C9" s="45"/>
      <c r="D9" s="45"/>
      <c r="E9" s="141" t="s">
        <v>566</v>
      </c>
      <c r="F9" s="45"/>
      <c r="G9" s="45"/>
      <c r="H9" s="45"/>
      <c r="I9" s="140"/>
      <c r="J9" s="45"/>
      <c r="K9" s="49"/>
    </row>
    <row r="10" s="1" customFormat="1">
      <c r="B10" s="44"/>
      <c r="C10" s="45"/>
      <c r="D10" s="45"/>
      <c r="E10" s="45"/>
      <c r="F10" s="45"/>
      <c r="G10" s="45"/>
      <c r="H10" s="45"/>
      <c r="I10" s="140"/>
      <c r="J10" s="45"/>
      <c r="K10" s="49"/>
    </row>
    <row r="11" s="1" customFormat="1" ht="14.4" customHeight="1">
      <c r="B11" s="44"/>
      <c r="C11" s="45"/>
      <c r="D11" s="38" t="s">
        <v>20</v>
      </c>
      <c r="E11" s="45"/>
      <c r="F11" s="33" t="s">
        <v>21</v>
      </c>
      <c r="G11" s="45"/>
      <c r="H11" s="45"/>
      <c r="I11" s="142" t="s">
        <v>22</v>
      </c>
      <c r="J11" s="33" t="s">
        <v>23</v>
      </c>
      <c r="K11" s="49"/>
    </row>
    <row r="12" s="1" customFormat="1" ht="14.4" customHeight="1">
      <c r="B12" s="44"/>
      <c r="C12" s="45"/>
      <c r="D12" s="38" t="s">
        <v>24</v>
      </c>
      <c r="E12" s="45"/>
      <c r="F12" s="33" t="s">
        <v>25</v>
      </c>
      <c r="G12" s="45"/>
      <c r="H12" s="45"/>
      <c r="I12" s="142" t="s">
        <v>26</v>
      </c>
      <c r="J12" s="143" t="str">
        <f>'Rekapitulace stavby'!AN8</f>
        <v>13. 2. 2019</v>
      </c>
      <c r="K12" s="49"/>
    </row>
    <row r="13" s="1" customFormat="1" ht="10.8" customHeight="1">
      <c r="B13" s="44"/>
      <c r="C13" s="45"/>
      <c r="D13" s="45"/>
      <c r="E13" s="45"/>
      <c r="F13" s="45"/>
      <c r="G13" s="45"/>
      <c r="H13" s="45"/>
      <c r="I13" s="140"/>
      <c r="J13" s="45"/>
      <c r="K13" s="49"/>
    </row>
    <row r="14" s="1" customFormat="1" ht="14.4" customHeight="1">
      <c r="B14" s="44"/>
      <c r="C14" s="45"/>
      <c r="D14" s="38" t="s">
        <v>28</v>
      </c>
      <c r="E14" s="45"/>
      <c r="F14" s="45"/>
      <c r="G14" s="45"/>
      <c r="H14" s="45"/>
      <c r="I14" s="142" t="s">
        <v>29</v>
      </c>
      <c r="J14" s="33" t="s">
        <v>30</v>
      </c>
      <c r="K14" s="49"/>
    </row>
    <row r="15" s="1" customFormat="1" ht="18" customHeight="1">
      <c r="B15" s="44"/>
      <c r="C15" s="45"/>
      <c r="D15" s="45"/>
      <c r="E15" s="33" t="s">
        <v>31</v>
      </c>
      <c r="F15" s="45"/>
      <c r="G15" s="45"/>
      <c r="H15" s="45"/>
      <c r="I15" s="142" t="s">
        <v>32</v>
      </c>
      <c r="J15" s="33" t="s">
        <v>23</v>
      </c>
      <c r="K15" s="49"/>
    </row>
    <row r="16" s="1" customFormat="1" ht="6.96" customHeight="1">
      <c r="B16" s="44"/>
      <c r="C16" s="45"/>
      <c r="D16" s="45"/>
      <c r="E16" s="45"/>
      <c r="F16" s="45"/>
      <c r="G16" s="45"/>
      <c r="H16" s="45"/>
      <c r="I16" s="140"/>
      <c r="J16" s="45"/>
      <c r="K16" s="49"/>
    </row>
    <row r="17" s="1" customFormat="1" ht="14.4" customHeight="1">
      <c r="B17" s="44"/>
      <c r="C17" s="45"/>
      <c r="D17" s="38" t="s">
        <v>33</v>
      </c>
      <c r="E17" s="45"/>
      <c r="F17" s="45"/>
      <c r="G17" s="45"/>
      <c r="H17" s="45"/>
      <c r="I17" s="142" t="s">
        <v>29</v>
      </c>
      <c r="J17" s="33" t="str">
        <f>IF('Rekapitulace stavby'!AN13="Vyplň údaj","",IF('Rekapitulace stavby'!AN13="","",'Rekapitulace stavby'!AN13))</f>
        <v/>
      </c>
      <c r="K17" s="49"/>
    </row>
    <row r="18" s="1" customFormat="1" ht="18" customHeight="1">
      <c r="B18" s="44"/>
      <c r="C18" s="45"/>
      <c r="D18" s="45"/>
      <c r="E18" s="33" t="str">
        <f>IF('Rekapitulace stavby'!E14="Vyplň údaj","",IF('Rekapitulace stavby'!E14="","",'Rekapitulace stavby'!E14))</f>
        <v/>
      </c>
      <c r="F18" s="45"/>
      <c r="G18" s="45"/>
      <c r="H18" s="45"/>
      <c r="I18" s="142" t="s">
        <v>32</v>
      </c>
      <c r="J18" s="33" t="str">
        <f>IF('Rekapitulace stavby'!AN14="Vyplň údaj","",IF('Rekapitulace stavby'!AN14="","",'Rekapitulace stavby'!AN14))</f>
        <v/>
      </c>
      <c r="K18" s="49"/>
    </row>
    <row r="19" s="1" customFormat="1" ht="6.96" customHeight="1">
      <c r="B19" s="44"/>
      <c r="C19" s="45"/>
      <c r="D19" s="45"/>
      <c r="E19" s="45"/>
      <c r="F19" s="45"/>
      <c r="G19" s="45"/>
      <c r="H19" s="45"/>
      <c r="I19" s="140"/>
      <c r="J19" s="45"/>
      <c r="K19" s="49"/>
    </row>
    <row r="20" s="1" customFormat="1" ht="14.4" customHeight="1">
      <c r="B20" s="44"/>
      <c r="C20" s="45"/>
      <c r="D20" s="38" t="s">
        <v>35</v>
      </c>
      <c r="E20" s="45"/>
      <c r="F20" s="45"/>
      <c r="G20" s="45"/>
      <c r="H20" s="45"/>
      <c r="I20" s="142" t="s">
        <v>29</v>
      </c>
      <c r="J20" s="33" t="s">
        <v>36</v>
      </c>
      <c r="K20" s="49"/>
    </row>
    <row r="21" s="1" customFormat="1" ht="18" customHeight="1">
      <c r="B21" s="44"/>
      <c r="C21" s="45"/>
      <c r="D21" s="45"/>
      <c r="E21" s="33" t="s">
        <v>37</v>
      </c>
      <c r="F21" s="45"/>
      <c r="G21" s="45"/>
      <c r="H21" s="45"/>
      <c r="I21" s="142" t="s">
        <v>32</v>
      </c>
      <c r="J21" s="33" t="s">
        <v>38</v>
      </c>
      <c r="K21" s="49"/>
    </row>
    <row r="22" s="1" customFormat="1" ht="6.96" customHeight="1">
      <c r="B22" s="44"/>
      <c r="C22" s="45"/>
      <c r="D22" s="45"/>
      <c r="E22" s="45"/>
      <c r="F22" s="45"/>
      <c r="G22" s="45"/>
      <c r="H22" s="45"/>
      <c r="I22" s="140"/>
      <c r="J22" s="45"/>
      <c r="K22" s="49"/>
    </row>
    <row r="23" s="1" customFormat="1" ht="14.4" customHeight="1">
      <c r="B23" s="44"/>
      <c r="C23" s="45"/>
      <c r="D23" s="38" t="s">
        <v>40</v>
      </c>
      <c r="E23" s="45"/>
      <c r="F23" s="45"/>
      <c r="G23" s="45"/>
      <c r="H23" s="45"/>
      <c r="I23" s="140"/>
      <c r="J23" s="45"/>
      <c r="K23" s="49"/>
    </row>
    <row r="24" s="6" customFormat="1" ht="71.25" customHeight="1">
      <c r="B24" s="144"/>
      <c r="C24" s="145"/>
      <c r="D24" s="145"/>
      <c r="E24" s="42" t="s">
        <v>41</v>
      </c>
      <c r="F24" s="42"/>
      <c r="G24" s="42"/>
      <c r="H24" s="42"/>
      <c r="I24" s="146"/>
      <c r="J24" s="145"/>
      <c r="K24" s="147"/>
    </row>
    <row r="25" s="1" customFormat="1" ht="6.96" customHeight="1">
      <c r="B25" s="44"/>
      <c r="C25" s="45"/>
      <c r="D25" s="45"/>
      <c r="E25" s="45"/>
      <c r="F25" s="45"/>
      <c r="G25" s="45"/>
      <c r="H25" s="45"/>
      <c r="I25" s="140"/>
      <c r="J25" s="45"/>
      <c r="K25" s="49"/>
    </row>
    <row r="26" s="1" customFormat="1" ht="6.96" customHeight="1">
      <c r="B26" s="44"/>
      <c r="C26" s="45"/>
      <c r="D26" s="104"/>
      <c r="E26" s="104"/>
      <c r="F26" s="104"/>
      <c r="G26" s="104"/>
      <c r="H26" s="104"/>
      <c r="I26" s="148"/>
      <c r="J26" s="104"/>
      <c r="K26" s="149"/>
    </row>
    <row r="27" s="1" customFormat="1" ht="25.44" customHeight="1">
      <c r="B27" s="44"/>
      <c r="C27" s="45"/>
      <c r="D27" s="150" t="s">
        <v>42</v>
      </c>
      <c r="E27" s="45"/>
      <c r="F27" s="45"/>
      <c r="G27" s="45"/>
      <c r="H27" s="45"/>
      <c r="I27" s="140"/>
      <c r="J27" s="151">
        <f>ROUND(J82,2)</f>
        <v>0</v>
      </c>
      <c r="K27" s="49"/>
    </row>
    <row r="28" s="1" customFormat="1" ht="6.96" customHeight="1">
      <c r="B28" s="44"/>
      <c r="C28" s="45"/>
      <c r="D28" s="104"/>
      <c r="E28" s="104"/>
      <c r="F28" s="104"/>
      <c r="G28" s="104"/>
      <c r="H28" s="104"/>
      <c r="I28" s="148"/>
      <c r="J28" s="104"/>
      <c r="K28" s="149"/>
    </row>
    <row r="29" s="1" customFormat="1" ht="14.4" customHeight="1">
      <c r="B29" s="44"/>
      <c r="C29" s="45"/>
      <c r="D29" s="45"/>
      <c r="E29" s="45"/>
      <c r="F29" s="50" t="s">
        <v>44</v>
      </c>
      <c r="G29" s="45"/>
      <c r="H29" s="45"/>
      <c r="I29" s="152" t="s">
        <v>43</v>
      </c>
      <c r="J29" s="50" t="s">
        <v>45</v>
      </c>
      <c r="K29" s="49"/>
    </row>
    <row r="30" s="1" customFormat="1" ht="14.4" customHeight="1">
      <c r="B30" s="44"/>
      <c r="C30" s="45"/>
      <c r="D30" s="53" t="s">
        <v>46</v>
      </c>
      <c r="E30" s="53" t="s">
        <v>47</v>
      </c>
      <c r="F30" s="153">
        <f>ROUND(SUM(BE82:BE104), 2)</f>
        <v>0</v>
      </c>
      <c r="G30" s="45"/>
      <c r="H30" s="45"/>
      <c r="I30" s="154">
        <v>0.20999999999999999</v>
      </c>
      <c r="J30" s="153">
        <f>ROUND(ROUND((SUM(BE82:BE104)), 2)*I30, 2)</f>
        <v>0</v>
      </c>
      <c r="K30" s="49"/>
    </row>
    <row r="31" s="1" customFormat="1" ht="14.4" customHeight="1">
      <c r="B31" s="44"/>
      <c r="C31" s="45"/>
      <c r="D31" s="45"/>
      <c r="E31" s="53" t="s">
        <v>48</v>
      </c>
      <c r="F31" s="153">
        <f>ROUND(SUM(BF82:BF104), 2)</f>
        <v>0</v>
      </c>
      <c r="G31" s="45"/>
      <c r="H31" s="45"/>
      <c r="I31" s="154">
        <v>0.14999999999999999</v>
      </c>
      <c r="J31" s="153">
        <f>ROUND(ROUND((SUM(BF82:BF104)), 2)*I31, 2)</f>
        <v>0</v>
      </c>
      <c r="K31" s="49"/>
    </row>
    <row r="32" hidden="1" s="1" customFormat="1" ht="14.4" customHeight="1">
      <c r="B32" s="44"/>
      <c r="C32" s="45"/>
      <c r="D32" s="45"/>
      <c r="E32" s="53" t="s">
        <v>49</v>
      </c>
      <c r="F32" s="153">
        <f>ROUND(SUM(BG82:BG104), 2)</f>
        <v>0</v>
      </c>
      <c r="G32" s="45"/>
      <c r="H32" s="45"/>
      <c r="I32" s="154">
        <v>0.20999999999999999</v>
      </c>
      <c r="J32" s="153">
        <v>0</v>
      </c>
      <c r="K32" s="49"/>
    </row>
    <row r="33" hidden="1" s="1" customFormat="1" ht="14.4" customHeight="1">
      <c r="B33" s="44"/>
      <c r="C33" s="45"/>
      <c r="D33" s="45"/>
      <c r="E33" s="53" t="s">
        <v>50</v>
      </c>
      <c r="F33" s="153">
        <f>ROUND(SUM(BH82:BH104), 2)</f>
        <v>0</v>
      </c>
      <c r="G33" s="45"/>
      <c r="H33" s="45"/>
      <c r="I33" s="154">
        <v>0.14999999999999999</v>
      </c>
      <c r="J33" s="153">
        <v>0</v>
      </c>
      <c r="K33" s="49"/>
    </row>
    <row r="34" hidden="1" s="1" customFormat="1" ht="14.4" customHeight="1">
      <c r="B34" s="44"/>
      <c r="C34" s="45"/>
      <c r="D34" s="45"/>
      <c r="E34" s="53" t="s">
        <v>51</v>
      </c>
      <c r="F34" s="153">
        <f>ROUND(SUM(BI82:BI104), 2)</f>
        <v>0</v>
      </c>
      <c r="G34" s="45"/>
      <c r="H34" s="45"/>
      <c r="I34" s="154">
        <v>0</v>
      </c>
      <c r="J34" s="153">
        <v>0</v>
      </c>
      <c r="K34" s="49"/>
    </row>
    <row r="35" s="1" customFormat="1" ht="6.96" customHeight="1">
      <c r="B35" s="44"/>
      <c r="C35" s="45"/>
      <c r="D35" s="45"/>
      <c r="E35" s="45"/>
      <c r="F35" s="45"/>
      <c r="G35" s="45"/>
      <c r="H35" s="45"/>
      <c r="I35" s="140"/>
      <c r="J35" s="45"/>
      <c r="K35" s="49"/>
    </row>
    <row r="36" s="1" customFormat="1" ht="25.44" customHeight="1">
      <c r="B36" s="44"/>
      <c r="C36" s="155"/>
      <c r="D36" s="156" t="s">
        <v>52</v>
      </c>
      <c r="E36" s="96"/>
      <c r="F36" s="96"/>
      <c r="G36" s="157" t="s">
        <v>53</v>
      </c>
      <c r="H36" s="158" t="s">
        <v>54</v>
      </c>
      <c r="I36" s="159"/>
      <c r="J36" s="160">
        <f>SUM(J27:J34)</f>
        <v>0</v>
      </c>
      <c r="K36" s="161"/>
    </row>
    <row r="37" s="1" customFormat="1" ht="14.4" customHeight="1">
      <c r="B37" s="65"/>
      <c r="C37" s="66"/>
      <c r="D37" s="66"/>
      <c r="E37" s="66"/>
      <c r="F37" s="66"/>
      <c r="G37" s="66"/>
      <c r="H37" s="66"/>
      <c r="I37" s="162"/>
      <c r="J37" s="66"/>
      <c r="K37" s="67"/>
    </row>
    <row r="41" s="1" customFormat="1" ht="6.96" customHeight="1">
      <c r="B41" s="163"/>
      <c r="C41" s="164"/>
      <c r="D41" s="164"/>
      <c r="E41" s="164"/>
      <c r="F41" s="164"/>
      <c r="G41" s="164"/>
      <c r="H41" s="164"/>
      <c r="I41" s="165"/>
      <c r="J41" s="164"/>
      <c r="K41" s="166"/>
    </row>
    <row r="42" s="1" customFormat="1" ht="36.96" customHeight="1">
      <c r="B42" s="44"/>
      <c r="C42" s="28" t="s">
        <v>94</v>
      </c>
      <c r="D42" s="45"/>
      <c r="E42" s="45"/>
      <c r="F42" s="45"/>
      <c r="G42" s="45"/>
      <c r="H42" s="45"/>
      <c r="I42" s="140"/>
      <c r="J42" s="45"/>
      <c r="K42" s="49"/>
    </row>
    <row r="43" s="1" customFormat="1" ht="6.96" customHeight="1">
      <c r="B43" s="44"/>
      <c r="C43" s="45"/>
      <c r="D43" s="45"/>
      <c r="E43" s="45"/>
      <c r="F43" s="45"/>
      <c r="G43" s="45"/>
      <c r="H43" s="45"/>
      <c r="I43" s="140"/>
      <c r="J43" s="45"/>
      <c r="K43" s="49"/>
    </row>
    <row r="44" s="1" customFormat="1" ht="14.4" customHeight="1">
      <c r="B44" s="44"/>
      <c r="C44" s="38" t="s">
        <v>18</v>
      </c>
      <c r="D44" s="45"/>
      <c r="E44" s="45"/>
      <c r="F44" s="45"/>
      <c r="G44" s="45"/>
      <c r="H44" s="45"/>
      <c r="I44" s="140"/>
      <c r="J44" s="45"/>
      <c r="K44" s="49"/>
    </row>
    <row r="45" s="1" customFormat="1" ht="16.5" customHeight="1">
      <c r="B45" s="44"/>
      <c r="C45" s="45"/>
      <c r="D45" s="45"/>
      <c r="E45" s="268" t="str">
        <f>E7</f>
        <v>B1801 Výměna střešní krytiny ZŠ č.p. 1589, ul. PKH v Litvínově - revize</v>
      </c>
      <c r="F45" s="38"/>
      <c r="G45" s="38"/>
      <c r="H45" s="38"/>
      <c r="I45" s="140"/>
      <c r="J45" s="45"/>
      <c r="K45" s="49"/>
    </row>
    <row r="46" s="1" customFormat="1" ht="14.4" customHeight="1">
      <c r="B46" s="44"/>
      <c r="C46" s="38" t="s">
        <v>565</v>
      </c>
      <c r="D46" s="45"/>
      <c r="E46" s="45"/>
      <c r="F46" s="45"/>
      <c r="G46" s="45"/>
      <c r="H46" s="45"/>
      <c r="I46" s="140"/>
      <c r="J46" s="45"/>
      <c r="K46" s="49"/>
    </row>
    <row r="47" s="1" customFormat="1" ht="17.25" customHeight="1">
      <c r="B47" s="44"/>
      <c r="C47" s="45"/>
      <c r="D47" s="45"/>
      <c r="E47" s="141" t="str">
        <f>E9</f>
        <v>820a - VRN</v>
      </c>
      <c r="F47" s="45"/>
      <c r="G47" s="45"/>
      <c r="H47" s="45"/>
      <c r="I47" s="140"/>
      <c r="J47" s="45"/>
      <c r="K47" s="49"/>
    </row>
    <row r="48" s="1" customFormat="1" ht="6.96" customHeight="1">
      <c r="B48" s="44"/>
      <c r="C48" s="45"/>
      <c r="D48" s="45"/>
      <c r="E48" s="45"/>
      <c r="F48" s="45"/>
      <c r="G48" s="45"/>
      <c r="H48" s="45"/>
      <c r="I48" s="140"/>
      <c r="J48" s="45"/>
      <c r="K48" s="49"/>
    </row>
    <row r="49" s="1" customFormat="1" ht="18" customHeight="1">
      <c r="B49" s="44"/>
      <c r="C49" s="38" t="s">
        <v>24</v>
      </c>
      <c r="D49" s="45"/>
      <c r="E49" s="45"/>
      <c r="F49" s="33" t="str">
        <f>F12</f>
        <v>Litvínov</v>
      </c>
      <c r="G49" s="45"/>
      <c r="H49" s="45"/>
      <c r="I49" s="142" t="s">
        <v>26</v>
      </c>
      <c r="J49" s="143" t="str">
        <f>IF(J12="","",J12)</f>
        <v>13. 2. 2019</v>
      </c>
      <c r="K49" s="49"/>
    </row>
    <row r="50" s="1" customFormat="1" ht="6.96" customHeight="1">
      <c r="B50" s="44"/>
      <c r="C50" s="45"/>
      <c r="D50" s="45"/>
      <c r="E50" s="45"/>
      <c r="F50" s="45"/>
      <c r="G50" s="45"/>
      <c r="H50" s="45"/>
      <c r="I50" s="140"/>
      <c r="J50" s="45"/>
      <c r="K50" s="49"/>
    </row>
    <row r="51" s="1" customFormat="1">
      <c r="B51" s="44"/>
      <c r="C51" s="38" t="s">
        <v>28</v>
      </c>
      <c r="D51" s="45"/>
      <c r="E51" s="45"/>
      <c r="F51" s="33" t="str">
        <f>E15</f>
        <v>Město Litvínov, MÚ Litvínov</v>
      </c>
      <c r="G51" s="45"/>
      <c r="H51" s="45"/>
      <c r="I51" s="142" t="s">
        <v>35</v>
      </c>
      <c r="J51" s="42" t="str">
        <f>E21</f>
        <v>ENIMA PRO, a.s.</v>
      </c>
      <c r="K51" s="49"/>
    </row>
    <row r="52" s="1" customFormat="1" ht="14.4" customHeight="1">
      <c r="B52" s="44"/>
      <c r="C52" s="38" t="s">
        <v>33</v>
      </c>
      <c r="D52" s="45"/>
      <c r="E52" s="45"/>
      <c r="F52" s="33" t="str">
        <f>IF(E18="","",E18)</f>
        <v/>
      </c>
      <c r="G52" s="45"/>
      <c r="H52" s="45"/>
      <c r="I52" s="140"/>
      <c r="J52" s="167"/>
      <c r="K52" s="49"/>
    </row>
    <row r="53" s="1" customFormat="1" ht="10.32" customHeight="1">
      <c r="B53" s="44"/>
      <c r="C53" s="45"/>
      <c r="D53" s="45"/>
      <c r="E53" s="45"/>
      <c r="F53" s="45"/>
      <c r="G53" s="45"/>
      <c r="H53" s="45"/>
      <c r="I53" s="140"/>
      <c r="J53" s="45"/>
      <c r="K53" s="49"/>
    </row>
    <row r="54" s="1" customFormat="1" ht="29.28" customHeight="1">
      <c r="B54" s="44"/>
      <c r="C54" s="168" t="s">
        <v>95</v>
      </c>
      <c r="D54" s="155"/>
      <c r="E54" s="155"/>
      <c r="F54" s="155"/>
      <c r="G54" s="155"/>
      <c r="H54" s="155"/>
      <c r="I54" s="169"/>
      <c r="J54" s="170" t="s">
        <v>96</v>
      </c>
      <c r="K54" s="171"/>
    </row>
    <row r="55" s="1" customFormat="1" ht="10.32" customHeight="1">
      <c r="B55" s="44"/>
      <c r="C55" s="45"/>
      <c r="D55" s="45"/>
      <c r="E55" s="45"/>
      <c r="F55" s="45"/>
      <c r="G55" s="45"/>
      <c r="H55" s="45"/>
      <c r="I55" s="140"/>
      <c r="J55" s="45"/>
      <c r="K55" s="49"/>
    </row>
    <row r="56" s="1" customFormat="1" ht="29.28" customHeight="1">
      <c r="B56" s="44"/>
      <c r="C56" s="172" t="s">
        <v>97</v>
      </c>
      <c r="D56" s="45"/>
      <c r="E56" s="45"/>
      <c r="F56" s="45"/>
      <c r="G56" s="45"/>
      <c r="H56" s="45"/>
      <c r="I56" s="140"/>
      <c r="J56" s="151">
        <f>J82</f>
        <v>0</v>
      </c>
      <c r="K56" s="49"/>
      <c r="AU56" s="22" t="s">
        <v>98</v>
      </c>
    </row>
    <row r="57" s="7" customFormat="1" ht="24.96" customHeight="1">
      <c r="B57" s="173"/>
      <c r="C57" s="174"/>
      <c r="D57" s="175" t="s">
        <v>567</v>
      </c>
      <c r="E57" s="176"/>
      <c r="F57" s="176"/>
      <c r="G57" s="176"/>
      <c r="H57" s="176"/>
      <c r="I57" s="177"/>
      <c r="J57" s="178">
        <f>J83</f>
        <v>0</v>
      </c>
      <c r="K57" s="179"/>
    </row>
    <row r="58" s="7" customFormat="1" ht="24.96" customHeight="1">
      <c r="B58" s="173"/>
      <c r="C58" s="174"/>
      <c r="D58" s="175" t="s">
        <v>568</v>
      </c>
      <c r="E58" s="176"/>
      <c r="F58" s="176"/>
      <c r="G58" s="176"/>
      <c r="H58" s="176"/>
      <c r="I58" s="177"/>
      <c r="J58" s="178">
        <f>J86</f>
        <v>0</v>
      </c>
      <c r="K58" s="179"/>
    </row>
    <row r="59" s="8" customFormat="1" ht="19.92" customHeight="1">
      <c r="B59" s="180"/>
      <c r="C59" s="181"/>
      <c r="D59" s="182" t="s">
        <v>569</v>
      </c>
      <c r="E59" s="183"/>
      <c r="F59" s="183"/>
      <c r="G59" s="183"/>
      <c r="H59" s="183"/>
      <c r="I59" s="184"/>
      <c r="J59" s="185">
        <f>J87</f>
        <v>0</v>
      </c>
      <c r="K59" s="186"/>
    </row>
    <row r="60" s="8" customFormat="1" ht="19.92" customHeight="1">
      <c r="B60" s="180"/>
      <c r="C60" s="181"/>
      <c r="D60" s="182" t="s">
        <v>570</v>
      </c>
      <c r="E60" s="183"/>
      <c r="F60" s="183"/>
      <c r="G60" s="183"/>
      <c r="H60" s="183"/>
      <c r="I60" s="184"/>
      <c r="J60" s="185">
        <f>J90</f>
        <v>0</v>
      </c>
      <c r="K60" s="186"/>
    </row>
    <row r="61" s="8" customFormat="1" ht="19.92" customHeight="1">
      <c r="B61" s="180"/>
      <c r="C61" s="181"/>
      <c r="D61" s="182" t="s">
        <v>571</v>
      </c>
      <c r="E61" s="183"/>
      <c r="F61" s="183"/>
      <c r="G61" s="183"/>
      <c r="H61" s="183"/>
      <c r="I61" s="184"/>
      <c r="J61" s="185">
        <f>J100</f>
        <v>0</v>
      </c>
      <c r="K61" s="186"/>
    </row>
    <row r="62" s="8" customFormat="1" ht="19.92" customHeight="1">
      <c r="B62" s="180"/>
      <c r="C62" s="181"/>
      <c r="D62" s="182" t="s">
        <v>572</v>
      </c>
      <c r="E62" s="183"/>
      <c r="F62" s="183"/>
      <c r="G62" s="183"/>
      <c r="H62" s="183"/>
      <c r="I62" s="184"/>
      <c r="J62" s="185">
        <f>J103</f>
        <v>0</v>
      </c>
      <c r="K62" s="186"/>
    </row>
    <row r="63" s="1" customFormat="1" ht="21.84" customHeight="1">
      <c r="B63" s="44"/>
      <c r="C63" s="45"/>
      <c r="D63" s="45"/>
      <c r="E63" s="45"/>
      <c r="F63" s="45"/>
      <c r="G63" s="45"/>
      <c r="H63" s="45"/>
      <c r="I63" s="140"/>
      <c r="J63" s="45"/>
      <c r="K63" s="49"/>
    </row>
    <row r="64" s="1" customFormat="1" ht="6.96" customHeight="1">
      <c r="B64" s="65"/>
      <c r="C64" s="66"/>
      <c r="D64" s="66"/>
      <c r="E64" s="66"/>
      <c r="F64" s="66"/>
      <c r="G64" s="66"/>
      <c r="H64" s="66"/>
      <c r="I64" s="162"/>
      <c r="J64" s="66"/>
      <c r="K64" s="67"/>
    </row>
    <row r="68" s="1" customFormat="1" ht="6.96" customHeight="1">
      <c r="B68" s="68"/>
      <c r="C68" s="69"/>
      <c r="D68" s="69"/>
      <c r="E68" s="69"/>
      <c r="F68" s="69"/>
      <c r="G68" s="69"/>
      <c r="H68" s="69"/>
      <c r="I68" s="165"/>
      <c r="J68" s="69"/>
      <c r="K68" s="69"/>
      <c r="L68" s="70"/>
    </row>
    <row r="69" s="1" customFormat="1" ht="36.96" customHeight="1">
      <c r="B69" s="44"/>
      <c r="C69" s="71" t="s">
        <v>120</v>
      </c>
      <c r="D69" s="72"/>
      <c r="E69" s="72"/>
      <c r="F69" s="72"/>
      <c r="G69" s="72"/>
      <c r="H69" s="72"/>
      <c r="I69" s="187"/>
      <c r="J69" s="72"/>
      <c r="K69" s="72"/>
      <c r="L69" s="70"/>
    </row>
    <row r="70" s="1" customFormat="1" ht="6.96" customHeight="1">
      <c r="B70" s="44"/>
      <c r="C70" s="72"/>
      <c r="D70" s="72"/>
      <c r="E70" s="72"/>
      <c r="F70" s="72"/>
      <c r="G70" s="72"/>
      <c r="H70" s="72"/>
      <c r="I70" s="187"/>
      <c r="J70" s="72"/>
      <c r="K70" s="72"/>
      <c r="L70" s="70"/>
    </row>
    <row r="71" s="1" customFormat="1" ht="14.4" customHeight="1">
      <c r="B71" s="44"/>
      <c r="C71" s="74" t="s">
        <v>18</v>
      </c>
      <c r="D71" s="72"/>
      <c r="E71" s="72"/>
      <c r="F71" s="72"/>
      <c r="G71" s="72"/>
      <c r="H71" s="72"/>
      <c r="I71" s="187"/>
      <c r="J71" s="72"/>
      <c r="K71" s="72"/>
      <c r="L71" s="70"/>
    </row>
    <row r="72" s="1" customFormat="1" ht="16.5" customHeight="1">
      <c r="B72" s="44"/>
      <c r="C72" s="72"/>
      <c r="D72" s="72"/>
      <c r="E72" s="269" t="str">
        <f>E7</f>
        <v>B1801 Výměna střešní krytiny ZŠ č.p. 1589, ul. PKH v Litvínově - revize</v>
      </c>
      <c r="F72" s="74"/>
      <c r="G72" s="74"/>
      <c r="H72" s="74"/>
      <c r="I72" s="187"/>
      <c r="J72" s="72"/>
      <c r="K72" s="72"/>
      <c r="L72" s="70"/>
    </row>
    <row r="73" s="1" customFormat="1" ht="14.4" customHeight="1">
      <c r="B73" s="44"/>
      <c r="C73" s="74" t="s">
        <v>565</v>
      </c>
      <c r="D73" s="72"/>
      <c r="E73" s="72"/>
      <c r="F73" s="72"/>
      <c r="G73" s="72"/>
      <c r="H73" s="72"/>
      <c r="I73" s="187"/>
      <c r="J73" s="72"/>
      <c r="K73" s="72"/>
      <c r="L73" s="70"/>
    </row>
    <row r="74" s="1" customFormat="1" ht="17.25" customHeight="1">
      <c r="B74" s="44"/>
      <c r="C74" s="72"/>
      <c r="D74" s="72"/>
      <c r="E74" s="80" t="str">
        <f>E9</f>
        <v>820a - VRN</v>
      </c>
      <c r="F74" s="72"/>
      <c r="G74" s="72"/>
      <c r="H74" s="72"/>
      <c r="I74" s="187"/>
      <c r="J74" s="72"/>
      <c r="K74" s="72"/>
      <c r="L74" s="70"/>
    </row>
    <row r="75" s="1" customFormat="1" ht="6.96" customHeight="1">
      <c r="B75" s="44"/>
      <c r="C75" s="72"/>
      <c r="D75" s="72"/>
      <c r="E75" s="72"/>
      <c r="F75" s="72"/>
      <c r="G75" s="72"/>
      <c r="H75" s="72"/>
      <c r="I75" s="187"/>
      <c r="J75" s="72"/>
      <c r="K75" s="72"/>
      <c r="L75" s="70"/>
    </row>
    <row r="76" s="1" customFormat="1" ht="18" customHeight="1">
      <c r="B76" s="44"/>
      <c r="C76" s="74" t="s">
        <v>24</v>
      </c>
      <c r="D76" s="72"/>
      <c r="E76" s="72"/>
      <c r="F76" s="188" t="str">
        <f>F12</f>
        <v>Litvínov</v>
      </c>
      <c r="G76" s="72"/>
      <c r="H76" s="72"/>
      <c r="I76" s="189" t="s">
        <v>26</v>
      </c>
      <c r="J76" s="83" t="str">
        <f>IF(J12="","",J12)</f>
        <v>13. 2. 2019</v>
      </c>
      <c r="K76" s="72"/>
      <c r="L76" s="70"/>
    </row>
    <row r="77" s="1" customFormat="1" ht="6.96" customHeight="1">
      <c r="B77" s="44"/>
      <c r="C77" s="72"/>
      <c r="D77" s="72"/>
      <c r="E77" s="72"/>
      <c r="F77" s="72"/>
      <c r="G77" s="72"/>
      <c r="H77" s="72"/>
      <c r="I77" s="187"/>
      <c r="J77" s="72"/>
      <c r="K77" s="72"/>
      <c r="L77" s="70"/>
    </row>
    <row r="78" s="1" customFormat="1">
      <c r="B78" s="44"/>
      <c r="C78" s="74" t="s">
        <v>28</v>
      </c>
      <c r="D78" s="72"/>
      <c r="E78" s="72"/>
      <c r="F78" s="188" t="str">
        <f>E15</f>
        <v>Město Litvínov, MÚ Litvínov</v>
      </c>
      <c r="G78" s="72"/>
      <c r="H78" s="72"/>
      <c r="I78" s="189" t="s">
        <v>35</v>
      </c>
      <c r="J78" s="188" t="str">
        <f>E21</f>
        <v>ENIMA PRO, a.s.</v>
      </c>
      <c r="K78" s="72"/>
      <c r="L78" s="70"/>
    </row>
    <row r="79" s="1" customFormat="1" ht="14.4" customHeight="1">
      <c r="B79" s="44"/>
      <c r="C79" s="74" t="s">
        <v>33</v>
      </c>
      <c r="D79" s="72"/>
      <c r="E79" s="72"/>
      <c r="F79" s="188" t="str">
        <f>IF(E18="","",E18)</f>
        <v/>
      </c>
      <c r="G79" s="72"/>
      <c r="H79" s="72"/>
      <c r="I79" s="187"/>
      <c r="J79" s="72"/>
      <c r="K79" s="72"/>
      <c r="L79" s="70"/>
    </row>
    <row r="80" s="1" customFormat="1" ht="10.32" customHeight="1">
      <c r="B80" s="44"/>
      <c r="C80" s="72"/>
      <c r="D80" s="72"/>
      <c r="E80" s="72"/>
      <c r="F80" s="72"/>
      <c r="G80" s="72"/>
      <c r="H80" s="72"/>
      <c r="I80" s="187"/>
      <c r="J80" s="72"/>
      <c r="K80" s="72"/>
      <c r="L80" s="70"/>
    </row>
    <row r="81" s="9" customFormat="1" ht="29.28" customHeight="1">
      <c r="B81" s="190"/>
      <c r="C81" s="191" t="s">
        <v>121</v>
      </c>
      <c r="D81" s="192" t="s">
        <v>61</v>
      </c>
      <c r="E81" s="192" t="s">
        <v>57</v>
      </c>
      <c r="F81" s="192" t="s">
        <v>122</v>
      </c>
      <c r="G81" s="192" t="s">
        <v>123</v>
      </c>
      <c r="H81" s="192" t="s">
        <v>124</v>
      </c>
      <c r="I81" s="193" t="s">
        <v>125</v>
      </c>
      <c r="J81" s="192" t="s">
        <v>96</v>
      </c>
      <c r="K81" s="194" t="s">
        <v>126</v>
      </c>
      <c r="L81" s="195"/>
      <c r="M81" s="100" t="s">
        <v>127</v>
      </c>
      <c r="N81" s="101" t="s">
        <v>46</v>
      </c>
      <c r="O81" s="101" t="s">
        <v>128</v>
      </c>
      <c r="P81" s="101" t="s">
        <v>129</v>
      </c>
      <c r="Q81" s="101" t="s">
        <v>130</v>
      </c>
      <c r="R81" s="101" t="s">
        <v>131</v>
      </c>
      <c r="S81" s="101" t="s">
        <v>132</v>
      </c>
      <c r="T81" s="102" t="s">
        <v>133</v>
      </c>
    </row>
    <row r="82" s="1" customFormat="1" ht="29.28" customHeight="1">
      <c r="B82" s="44"/>
      <c r="C82" s="106" t="s">
        <v>97</v>
      </c>
      <c r="D82" s="72"/>
      <c r="E82" s="72"/>
      <c r="F82" s="72"/>
      <c r="G82" s="72"/>
      <c r="H82" s="72"/>
      <c r="I82" s="187"/>
      <c r="J82" s="196">
        <f>BK82</f>
        <v>0</v>
      </c>
      <c r="K82" s="72"/>
      <c r="L82" s="70"/>
      <c r="M82" s="103"/>
      <c r="N82" s="104"/>
      <c r="O82" s="104"/>
      <c r="P82" s="197">
        <f>P83+P86</f>
        <v>0</v>
      </c>
      <c r="Q82" s="104"/>
      <c r="R82" s="197">
        <f>R83+R86</f>
        <v>0</v>
      </c>
      <c r="S82" s="104"/>
      <c r="T82" s="198">
        <f>T83+T86</f>
        <v>0</v>
      </c>
      <c r="AT82" s="22" t="s">
        <v>75</v>
      </c>
      <c r="AU82" s="22" t="s">
        <v>98</v>
      </c>
      <c r="BK82" s="199">
        <f>BK83+BK86</f>
        <v>0</v>
      </c>
    </row>
    <row r="83" s="10" customFormat="1" ht="37.44001" customHeight="1">
      <c r="B83" s="200"/>
      <c r="C83" s="201"/>
      <c r="D83" s="202" t="s">
        <v>75</v>
      </c>
      <c r="E83" s="203" t="s">
        <v>573</v>
      </c>
      <c r="F83" s="203" t="s">
        <v>574</v>
      </c>
      <c r="G83" s="201"/>
      <c r="H83" s="201"/>
      <c r="I83" s="204"/>
      <c r="J83" s="205">
        <f>BK83</f>
        <v>0</v>
      </c>
      <c r="K83" s="201"/>
      <c r="L83" s="206"/>
      <c r="M83" s="207"/>
      <c r="N83" s="208"/>
      <c r="O83" s="208"/>
      <c r="P83" s="209">
        <f>SUM(P84:P85)</f>
        <v>0</v>
      </c>
      <c r="Q83" s="208"/>
      <c r="R83" s="209">
        <f>SUM(R84:R85)</f>
        <v>0</v>
      </c>
      <c r="S83" s="208"/>
      <c r="T83" s="210">
        <f>SUM(T84:T85)</f>
        <v>0</v>
      </c>
      <c r="AR83" s="211" t="s">
        <v>143</v>
      </c>
      <c r="AT83" s="212" t="s">
        <v>75</v>
      </c>
      <c r="AU83" s="212" t="s">
        <v>76</v>
      </c>
      <c r="AY83" s="211" t="s">
        <v>136</v>
      </c>
      <c r="BK83" s="213">
        <f>SUM(BK84:BK85)</f>
        <v>0</v>
      </c>
    </row>
    <row r="84" s="1" customFormat="1" ht="25.5" customHeight="1">
      <c r="B84" s="44"/>
      <c r="C84" s="216" t="s">
        <v>81</v>
      </c>
      <c r="D84" s="216" t="s">
        <v>139</v>
      </c>
      <c r="E84" s="217" t="s">
        <v>575</v>
      </c>
      <c r="F84" s="218" t="s">
        <v>576</v>
      </c>
      <c r="G84" s="219" t="s">
        <v>577</v>
      </c>
      <c r="H84" s="220">
        <v>5</v>
      </c>
      <c r="I84" s="221"/>
      <c r="J84" s="222">
        <f>ROUND(I84*H84,2)</f>
        <v>0</v>
      </c>
      <c r="K84" s="218" t="s">
        <v>150</v>
      </c>
      <c r="L84" s="70"/>
      <c r="M84" s="223" t="s">
        <v>23</v>
      </c>
      <c r="N84" s="224" t="s">
        <v>47</v>
      </c>
      <c r="O84" s="45"/>
      <c r="P84" s="225">
        <f>O84*H84</f>
        <v>0</v>
      </c>
      <c r="Q84" s="225">
        <v>0</v>
      </c>
      <c r="R84" s="225">
        <f>Q84*H84</f>
        <v>0</v>
      </c>
      <c r="S84" s="225">
        <v>0</v>
      </c>
      <c r="T84" s="226">
        <f>S84*H84</f>
        <v>0</v>
      </c>
      <c r="AR84" s="22" t="s">
        <v>578</v>
      </c>
      <c r="AT84" s="22" t="s">
        <v>139</v>
      </c>
      <c r="AU84" s="22" t="s">
        <v>81</v>
      </c>
      <c r="AY84" s="22" t="s">
        <v>136</v>
      </c>
      <c r="BE84" s="227">
        <f>IF(N84="základní",J84,0)</f>
        <v>0</v>
      </c>
      <c r="BF84" s="227">
        <f>IF(N84="snížená",J84,0)</f>
        <v>0</v>
      </c>
      <c r="BG84" s="227">
        <f>IF(N84="zákl. přenesená",J84,0)</f>
        <v>0</v>
      </c>
      <c r="BH84" s="227">
        <f>IF(N84="sníž. přenesená",J84,0)</f>
        <v>0</v>
      </c>
      <c r="BI84" s="227">
        <f>IF(N84="nulová",J84,0)</f>
        <v>0</v>
      </c>
      <c r="BJ84" s="22" t="s">
        <v>81</v>
      </c>
      <c r="BK84" s="227">
        <f>ROUND(I84*H84,2)</f>
        <v>0</v>
      </c>
      <c r="BL84" s="22" t="s">
        <v>578</v>
      </c>
      <c r="BM84" s="22" t="s">
        <v>579</v>
      </c>
    </row>
    <row r="85" s="1" customFormat="1">
      <c r="B85" s="44"/>
      <c r="C85" s="72"/>
      <c r="D85" s="228" t="s">
        <v>154</v>
      </c>
      <c r="E85" s="72"/>
      <c r="F85" s="229" t="s">
        <v>580</v>
      </c>
      <c r="G85" s="72"/>
      <c r="H85" s="72"/>
      <c r="I85" s="187"/>
      <c r="J85" s="72"/>
      <c r="K85" s="72"/>
      <c r="L85" s="70"/>
      <c r="M85" s="230"/>
      <c r="N85" s="45"/>
      <c r="O85" s="45"/>
      <c r="P85" s="45"/>
      <c r="Q85" s="45"/>
      <c r="R85" s="45"/>
      <c r="S85" s="45"/>
      <c r="T85" s="93"/>
      <c r="AT85" s="22" t="s">
        <v>154</v>
      </c>
      <c r="AU85" s="22" t="s">
        <v>81</v>
      </c>
    </row>
    <row r="86" s="10" customFormat="1" ht="37.44001" customHeight="1">
      <c r="B86" s="200"/>
      <c r="C86" s="201"/>
      <c r="D86" s="202" t="s">
        <v>75</v>
      </c>
      <c r="E86" s="203" t="s">
        <v>84</v>
      </c>
      <c r="F86" s="203" t="s">
        <v>581</v>
      </c>
      <c r="G86" s="201"/>
      <c r="H86" s="201"/>
      <c r="I86" s="204"/>
      <c r="J86" s="205">
        <f>BK86</f>
        <v>0</v>
      </c>
      <c r="K86" s="201"/>
      <c r="L86" s="206"/>
      <c r="M86" s="207"/>
      <c r="N86" s="208"/>
      <c r="O86" s="208"/>
      <c r="P86" s="209">
        <f>P87+P90+P100+P103</f>
        <v>0</v>
      </c>
      <c r="Q86" s="208"/>
      <c r="R86" s="209">
        <f>R87+R90+R100+R103</f>
        <v>0</v>
      </c>
      <c r="S86" s="208"/>
      <c r="T86" s="210">
        <f>T87+T90+T100+T103</f>
        <v>0</v>
      </c>
      <c r="AR86" s="211" t="s">
        <v>167</v>
      </c>
      <c r="AT86" s="212" t="s">
        <v>75</v>
      </c>
      <c r="AU86" s="212" t="s">
        <v>76</v>
      </c>
      <c r="AY86" s="211" t="s">
        <v>136</v>
      </c>
      <c r="BK86" s="213">
        <f>BK87+BK90+BK100+BK103</f>
        <v>0</v>
      </c>
    </row>
    <row r="87" s="10" customFormat="1" ht="19.92" customHeight="1">
      <c r="B87" s="200"/>
      <c r="C87" s="201"/>
      <c r="D87" s="202" t="s">
        <v>75</v>
      </c>
      <c r="E87" s="214" t="s">
        <v>582</v>
      </c>
      <c r="F87" s="214" t="s">
        <v>583</v>
      </c>
      <c r="G87" s="201"/>
      <c r="H87" s="201"/>
      <c r="I87" s="204"/>
      <c r="J87" s="215">
        <f>BK87</f>
        <v>0</v>
      </c>
      <c r="K87" s="201"/>
      <c r="L87" s="206"/>
      <c r="M87" s="207"/>
      <c r="N87" s="208"/>
      <c r="O87" s="208"/>
      <c r="P87" s="209">
        <f>SUM(P88:P89)</f>
        <v>0</v>
      </c>
      <c r="Q87" s="208"/>
      <c r="R87" s="209">
        <f>SUM(R88:R89)</f>
        <v>0</v>
      </c>
      <c r="S87" s="208"/>
      <c r="T87" s="210">
        <f>SUM(T88:T89)</f>
        <v>0</v>
      </c>
      <c r="AR87" s="211" t="s">
        <v>167</v>
      </c>
      <c r="AT87" s="212" t="s">
        <v>75</v>
      </c>
      <c r="AU87" s="212" t="s">
        <v>81</v>
      </c>
      <c r="AY87" s="211" t="s">
        <v>136</v>
      </c>
      <c r="BK87" s="213">
        <f>SUM(BK88:BK89)</f>
        <v>0</v>
      </c>
    </row>
    <row r="88" s="1" customFormat="1" ht="16.5" customHeight="1">
      <c r="B88" s="44"/>
      <c r="C88" s="216" t="s">
        <v>87</v>
      </c>
      <c r="D88" s="216" t="s">
        <v>139</v>
      </c>
      <c r="E88" s="217" t="s">
        <v>584</v>
      </c>
      <c r="F88" s="218" t="s">
        <v>585</v>
      </c>
      <c r="G88" s="219" t="s">
        <v>586</v>
      </c>
      <c r="H88" s="220">
        <v>1</v>
      </c>
      <c r="I88" s="221"/>
      <c r="J88" s="222">
        <f>ROUND(I88*H88,2)</f>
        <v>0</v>
      </c>
      <c r="K88" s="218" t="s">
        <v>150</v>
      </c>
      <c r="L88" s="70"/>
      <c r="M88" s="223" t="s">
        <v>23</v>
      </c>
      <c r="N88" s="224" t="s">
        <v>47</v>
      </c>
      <c r="O88" s="45"/>
      <c r="P88" s="225">
        <f>O88*H88</f>
        <v>0</v>
      </c>
      <c r="Q88" s="225">
        <v>0</v>
      </c>
      <c r="R88" s="225">
        <f>Q88*H88</f>
        <v>0</v>
      </c>
      <c r="S88" s="225">
        <v>0</v>
      </c>
      <c r="T88" s="226">
        <f>S88*H88</f>
        <v>0</v>
      </c>
      <c r="AR88" s="22" t="s">
        <v>587</v>
      </c>
      <c r="AT88" s="22" t="s">
        <v>139</v>
      </c>
      <c r="AU88" s="22" t="s">
        <v>87</v>
      </c>
      <c r="AY88" s="22" t="s">
        <v>136</v>
      </c>
      <c r="BE88" s="227">
        <f>IF(N88="základní",J88,0)</f>
        <v>0</v>
      </c>
      <c r="BF88" s="227">
        <f>IF(N88="snížená",J88,0)</f>
        <v>0</v>
      </c>
      <c r="BG88" s="227">
        <f>IF(N88="zákl. přenesená",J88,0)</f>
        <v>0</v>
      </c>
      <c r="BH88" s="227">
        <f>IF(N88="sníž. přenesená",J88,0)</f>
        <v>0</v>
      </c>
      <c r="BI88" s="227">
        <f>IF(N88="nulová",J88,0)</f>
        <v>0</v>
      </c>
      <c r="BJ88" s="22" t="s">
        <v>81</v>
      </c>
      <c r="BK88" s="227">
        <f>ROUND(I88*H88,2)</f>
        <v>0</v>
      </c>
      <c r="BL88" s="22" t="s">
        <v>587</v>
      </c>
      <c r="BM88" s="22" t="s">
        <v>588</v>
      </c>
    </row>
    <row r="89" s="1" customFormat="1" ht="16.5" customHeight="1">
      <c r="B89" s="44"/>
      <c r="C89" s="216" t="s">
        <v>156</v>
      </c>
      <c r="D89" s="216" t="s">
        <v>139</v>
      </c>
      <c r="E89" s="217" t="s">
        <v>589</v>
      </c>
      <c r="F89" s="218" t="s">
        <v>590</v>
      </c>
      <c r="G89" s="219" t="s">
        <v>586</v>
      </c>
      <c r="H89" s="220">
        <v>1</v>
      </c>
      <c r="I89" s="221"/>
      <c r="J89" s="222">
        <f>ROUND(I89*H89,2)</f>
        <v>0</v>
      </c>
      <c r="K89" s="218" t="s">
        <v>150</v>
      </c>
      <c r="L89" s="70"/>
      <c r="M89" s="223" t="s">
        <v>23</v>
      </c>
      <c r="N89" s="224" t="s">
        <v>47</v>
      </c>
      <c r="O89" s="45"/>
      <c r="P89" s="225">
        <f>O89*H89</f>
        <v>0</v>
      </c>
      <c r="Q89" s="225">
        <v>0</v>
      </c>
      <c r="R89" s="225">
        <f>Q89*H89</f>
        <v>0</v>
      </c>
      <c r="S89" s="225">
        <v>0</v>
      </c>
      <c r="T89" s="226">
        <f>S89*H89</f>
        <v>0</v>
      </c>
      <c r="AR89" s="22" t="s">
        <v>587</v>
      </c>
      <c r="AT89" s="22" t="s">
        <v>139</v>
      </c>
      <c r="AU89" s="22" t="s">
        <v>87</v>
      </c>
      <c r="AY89" s="22" t="s">
        <v>136</v>
      </c>
      <c r="BE89" s="227">
        <f>IF(N89="základní",J89,0)</f>
        <v>0</v>
      </c>
      <c r="BF89" s="227">
        <f>IF(N89="snížená",J89,0)</f>
        <v>0</v>
      </c>
      <c r="BG89" s="227">
        <f>IF(N89="zákl. přenesená",J89,0)</f>
        <v>0</v>
      </c>
      <c r="BH89" s="227">
        <f>IF(N89="sníž. přenesená",J89,0)</f>
        <v>0</v>
      </c>
      <c r="BI89" s="227">
        <f>IF(N89="nulová",J89,0)</f>
        <v>0</v>
      </c>
      <c r="BJ89" s="22" t="s">
        <v>81</v>
      </c>
      <c r="BK89" s="227">
        <f>ROUND(I89*H89,2)</f>
        <v>0</v>
      </c>
      <c r="BL89" s="22" t="s">
        <v>587</v>
      </c>
      <c r="BM89" s="22" t="s">
        <v>591</v>
      </c>
    </row>
    <row r="90" s="10" customFormat="1" ht="29.88" customHeight="1">
      <c r="B90" s="200"/>
      <c r="C90" s="201"/>
      <c r="D90" s="202" t="s">
        <v>75</v>
      </c>
      <c r="E90" s="214" t="s">
        <v>592</v>
      </c>
      <c r="F90" s="214" t="s">
        <v>593</v>
      </c>
      <c r="G90" s="201"/>
      <c r="H90" s="201"/>
      <c r="I90" s="204"/>
      <c r="J90" s="215">
        <f>BK90</f>
        <v>0</v>
      </c>
      <c r="K90" s="201"/>
      <c r="L90" s="206"/>
      <c r="M90" s="207"/>
      <c r="N90" s="208"/>
      <c r="O90" s="208"/>
      <c r="P90" s="209">
        <f>SUM(P91:P99)</f>
        <v>0</v>
      </c>
      <c r="Q90" s="208"/>
      <c r="R90" s="209">
        <f>SUM(R91:R99)</f>
        <v>0</v>
      </c>
      <c r="S90" s="208"/>
      <c r="T90" s="210">
        <f>SUM(T91:T99)</f>
        <v>0</v>
      </c>
      <c r="AR90" s="211" t="s">
        <v>167</v>
      </c>
      <c r="AT90" s="212" t="s">
        <v>75</v>
      </c>
      <c r="AU90" s="212" t="s">
        <v>81</v>
      </c>
      <c r="AY90" s="211" t="s">
        <v>136</v>
      </c>
      <c r="BK90" s="213">
        <f>SUM(BK91:BK99)</f>
        <v>0</v>
      </c>
    </row>
    <row r="91" s="1" customFormat="1" ht="16.5" customHeight="1">
      <c r="B91" s="44"/>
      <c r="C91" s="216" t="s">
        <v>143</v>
      </c>
      <c r="D91" s="216" t="s">
        <v>139</v>
      </c>
      <c r="E91" s="217" t="s">
        <v>594</v>
      </c>
      <c r="F91" s="218" t="s">
        <v>595</v>
      </c>
      <c r="G91" s="219" t="s">
        <v>586</v>
      </c>
      <c r="H91" s="220">
        <v>1</v>
      </c>
      <c r="I91" s="221"/>
      <c r="J91" s="222">
        <f>ROUND(I91*H91,2)</f>
        <v>0</v>
      </c>
      <c r="K91" s="218" t="s">
        <v>150</v>
      </c>
      <c r="L91" s="70"/>
      <c r="M91" s="223" t="s">
        <v>23</v>
      </c>
      <c r="N91" s="224" t="s">
        <v>47</v>
      </c>
      <c r="O91" s="45"/>
      <c r="P91" s="225">
        <f>O91*H91</f>
        <v>0</v>
      </c>
      <c r="Q91" s="225">
        <v>0</v>
      </c>
      <c r="R91" s="225">
        <f>Q91*H91</f>
        <v>0</v>
      </c>
      <c r="S91" s="225">
        <v>0</v>
      </c>
      <c r="T91" s="226">
        <f>S91*H91</f>
        <v>0</v>
      </c>
      <c r="AR91" s="22" t="s">
        <v>587</v>
      </c>
      <c r="AT91" s="22" t="s">
        <v>139</v>
      </c>
      <c r="AU91" s="22" t="s">
        <v>87</v>
      </c>
      <c r="AY91" s="22" t="s">
        <v>136</v>
      </c>
      <c r="BE91" s="227">
        <f>IF(N91="základní",J91,0)</f>
        <v>0</v>
      </c>
      <c r="BF91" s="227">
        <f>IF(N91="snížená",J91,0)</f>
        <v>0</v>
      </c>
      <c r="BG91" s="227">
        <f>IF(N91="zákl. přenesená",J91,0)</f>
        <v>0</v>
      </c>
      <c r="BH91" s="227">
        <f>IF(N91="sníž. přenesená",J91,0)</f>
        <v>0</v>
      </c>
      <c r="BI91" s="227">
        <f>IF(N91="nulová",J91,0)</f>
        <v>0</v>
      </c>
      <c r="BJ91" s="22" t="s">
        <v>81</v>
      </c>
      <c r="BK91" s="227">
        <f>ROUND(I91*H91,2)</f>
        <v>0</v>
      </c>
      <c r="BL91" s="22" t="s">
        <v>587</v>
      </c>
      <c r="BM91" s="22" t="s">
        <v>596</v>
      </c>
    </row>
    <row r="92" s="1" customFormat="1" ht="16.5" customHeight="1">
      <c r="B92" s="44"/>
      <c r="C92" s="216" t="s">
        <v>167</v>
      </c>
      <c r="D92" s="216" t="s">
        <v>139</v>
      </c>
      <c r="E92" s="217" t="s">
        <v>597</v>
      </c>
      <c r="F92" s="218" t="s">
        <v>598</v>
      </c>
      <c r="G92" s="219" t="s">
        <v>586</v>
      </c>
      <c r="H92" s="220">
        <v>1</v>
      </c>
      <c r="I92" s="221"/>
      <c r="J92" s="222">
        <f>ROUND(I92*H92,2)</f>
        <v>0</v>
      </c>
      <c r="K92" s="218" t="s">
        <v>150</v>
      </c>
      <c r="L92" s="70"/>
      <c r="M92" s="223" t="s">
        <v>23</v>
      </c>
      <c r="N92" s="224" t="s">
        <v>47</v>
      </c>
      <c r="O92" s="45"/>
      <c r="P92" s="225">
        <f>O92*H92</f>
        <v>0</v>
      </c>
      <c r="Q92" s="225">
        <v>0</v>
      </c>
      <c r="R92" s="225">
        <f>Q92*H92</f>
        <v>0</v>
      </c>
      <c r="S92" s="225">
        <v>0</v>
      </c>
      <c r="T92" s="226">
        <f>S92*H92</f>
        <v>0</v>
      </c>
      <c r="AR92" s="22" t="s">
        <v>587</v>
      </c>
      <c r="AT92" s="22" t="s">
        <v>139</v>
      </c>
      <c r="AU92" s="22" t="s">
        <v>87</v>
      </c>
      <c r="AY92" s="22" t="s">
        <v>136</v>
      </c>
      <c r="BE92" s="227">
        <f>IF(N92="základní",J92,0)</f>
        <v>0</v>
      </c>
      <c r="BF92" s="227">
        <f>IF(N92="snížená",J92,0)</f>
        <v>0</v>
      </c>
      <c r="BG92" s="227">
        <f>IF(N92="zákl. přenesená",J92,0)</f>
        <v>0</v>
      </c>
      <c r="BH92" s="227">
        <f>IF(N92="sníž. přenesená",J92,0)</f>
        <v>0</v>
      </c>
      <c r="BI92" s="227">
        <f>IF(N92="nulová",J92,0)</f>
        <v>0</v>
      </c>
      <c r="BJ92" s="22" t="s">
        <v>81</v>
      </c>
      <c r="BK92" s="227">
        <f>ROUND(I92*H92,2)</f>
        <v>0</v>
      </c>
      <c r="BL92" s="22" t="s">
        <v>587</v>
      </c>
      <c r="BM92" s="22" t="s">
        <v>599</v>
      </c>
    </row>
    <row r="93" s="1" customFormat="1">
      <c r="B93" s="44"/>
      <c r="C93" s="72"/>
      <c r="D93" s="228" t="s">
        <v>154</v>
      </c>
      <c r="E93" s="72"/>
      <c r="F93" s="229" t="s">
        <v>600</v>
      </c>
      <c r="G93" s="72"/>
      <c r="H93" s="72"/>
      <c r="I93" s="187"/>
      <c r="J93" s="72"/>
      <c r="K93" s="72"/>
      <c r="L93" s="70"/>
      <c r="M93" s="230"/>
      <c r="N93" s="45"/>
      <c r="O93" s="45"/>
      <c r="P93" s="45"/>
      <c r="Q93" s="45"/>
      <c r="R93" s="45"/>
      <c r="S93" s="45"/>
      <c r="T93" s="93"/>
      <c r="AT93" s="22" t="s">
        <v>154</v>
      </c>
      <c r="AU93" s="22" t="s">
        <v>87</v>
      </c>
    </row>
    <row r="94" s="1" customFormat="1" ht="16.5" customHeight="1">
      <c r="B94" s="44"/>
      <c r="C94" s="216" t="s">
        <v>137</v>
      </c>
      <c r="D94" s="216" t="s">
        <v>139</v>
      </c>
      <c r="E94" s="217" t="s">
        <v>601</v>
      </c>
      <c r="F94" s="218" t="s">
        <v>602</v>
      </c>
      <c r="G94" s="219" t="s">
        <v>586</v>
      </c>
      <c r="H94" s="220">
        <v>1</v>
      </c>
      <c r="I94" s="221"/>
      <c r="J94" s="222">
        <f>ROUND(I94*H94,2)</f>
        <v>0</v>
      </c>
      <c r="K94" s="218" t="s">
        <v>150</v>
      </c>
      <c r="L94" s="70"/>
      <c r="M94" s="223" t="s">
        <v>23</v>
      </c>
      <c r="N94" s="224" t="s">
        <v>47</v>
      </c>
      <c r="O94" s="45"/>
      <c r="P94" s="225">
        <f>O94*H94</f>
        <v>0</v>
      </c>
      <c r="Q94" s="225">
        <v>0</v>
      </c>
      <c r="R94" s="225">
        <f>Q94*H94</f>
        <v>0</v>
      </c>
      <c r="S94" s="225">
        <v>0</v>
      </c>
      <c r="T94" s="226">
        <f>S94*H94</f>
        <v>0</v>
      </c>
      <c r="AR94" s="22" t="s">
        <v>587</v>
      </c>
      <c r="AT94" s="22" t="s">
        <v>139</v>
      </c>
      <c r="AU94" s="22" t="s">
        <v>87</v>
      </c>
      <c r="AY94" s="22" t="s">
        <v>136</v>
      </c>
      <c r="BE94" s="227">
        <f>IF(N94="základní",J94,0)</f>
        <v>0</v>
      </c>
      <c r="BF94" s="227">
        <f>IF(N94="snížená",J94,0)</f>
        <v>0</v>
      </c>
      <c r="BG94" s="227">
        <f>IF(N94="zákl. přenesená",J94,0)</f>
        <v>0</v>
      </c>
      <c r="BH94" s="227">
        <f>IF(N94="sníž. přenesená",J94,0)</f>
        <v>0</v>
      </c>
      <c r="BI94" s="227">
        <f>IF(N94="nulová",J94,0)</f>
        <v>0</v>
      </c>
      <c r="BJ94" s="22" t="s">
        <v>81</v>
      </c>
      <c r="BK94" s="227">
        <f>ROUND(I94*H94,2)</f>
        <v>0</v>
      </c>
      <c r="BL94" s="22" t="s">
        <v>587</v>
      </c>
      <c r="BM94" s="22" t="s">
        <v>603</v>
      </c>
    </row>
    <row r="95" s="1" customFormat="1" ht="16.5" customHeight="1">
      <c r="B95" s="44"/>
      <c r="C95" s="216" t="s">
        <v>179</v>
      </c>
      <c r="D95" s="216" t="s">
        <v>139</v>
      </c>
      <c r="E95" s="217" t="s">
        <v>604</v>
      </c>
      <c r="F95" s="218" t="s">
        <v>605</v>
      </c>
      <c r="G95" s="219" t="s">
        <v>586</v>
      </c>
      <c r="H95" s="220">
        <v>1</v>
      </c>
      <c r="I95" s="221"/>
      <c r="J95" s="222">
        <f>ROUND(I95*H95,2)</f>
        <v>0</v>
      </c>
      <c r="K95" s="218" t="s">
        <v>150</v>
      </c>
      <c r="L95" s="70"/>
      <c r="M95" s="223" t="s">
        <v>23</v>
      </c>
      <c r="N95" s="224" t="s">
        <v>47</v>
      </c>
      <c r="O95" s="45"/>
      <c r="P95" s="225">
        <f>O95*H95</f>
        <v>0</v>
      </c>
      <c r="Q95" s="225">
        <v>0</v>
      </c>
      <c r="R95" s="225">
        <f>Q95*H95</f>
        <v>0</v>
      </c>
      <c r="S95" s="225">
        <v>0</v>
      </c>
      <c r="T95" s="226">
        <f>S95*H95</f>
        <v>0</v>
      </c>
      <c r="AR95" s="22" t="s">
        <v>587</v>
      </c>
      <c r="AT95" s="22" t="s">
        <v>139</v>
      </c>
      <c r="AU95" s="22" t="s">
        <v>87</v>
      </c>
      <c r="AY95" s="22" t="s">
        <v>136</v>
      </c>
      <c r="BE95" s="227">
        <f>IF(N95="základní",J95,0)</f>
        <v>0</v>
      </c>
      <c r="BF95" s="227">
        <f>IF(N95="snížená",J95,0)</f>
        <v>0</v>
      </c>
      <c r="BG95" s="227">
        <f>IF(N95="zákl. přenesená",J95,0)</f>
        <v>0</v>
      </c>
      <c r="BH95" s="227">
        <f>IF(N95="sníž. přenesená",J95,0)</f>
        <v>0</v>
      </c>
      <c r="BI95" s="227">
        <f>IF(N95="nulová",J95,0)</f>
        <v>0</v>
      </c>
      <c r="BJ95" s="22" t="s">
        <v>81</v>
      </c>
      <c r="BK95" s="227">
        <f>ROUND(I95*H95,2)</f>
        <v>0</v>
      </c>
      <c r="BL95" s="22" t="s">
        <v>587</v>
      </c>
      <c r="BM95" s="22" t="s">
        <v>606</v>
      </c>
    </row>
    <row r="96" s="1" customFormat="1" ht="16.5" customHeight="1">
      <c r="B96" s="44"/>
      <c r="C96" s="216" t="s">
        <v>187</v>
      </c>
      <c r="D96" s="216" t="s">
        <v>139</v>
      </c>
      <c r="E96" s="217" t="s">
        <v>607</v>
      </c>
      <c r="F96" s="218" t="s">
        <v>608</v>
      </c>
      <c r="G96" s="219" t="s">
        <v>586</v>
      </c>
      <c r="H96" s="220">
        <v>1</v>
      </c>
      <c r="I96" s="221"/>
      <c r="J96" s="222">
        <f>ROUND(I96*H96,2)</f>
        <v>0</v>
      </c>
      <c r="K96" s="218" t="s">
        <v>150</v>
      </c>
      <c r="L96" s="70"/>
      <c r="M96" s="223" t="s">
        <v>23</v>
      </c>
      <c r="N96" s="224" t="s">
        <v>47</v>
      </c>
      <c r="O96" s="45"/>
      <c r="P96" s="225">
        <f>O96*H96</f>
        <v>0</v>
      </c>
      <c r="Q96" s="225">
        <v>0</v>
      </c>
      <c r="R96" s="225">
        <f>Q96*H96</f>
        <v>0</v>
      </c>
      <c r="S96" s="225">
        <v>0</v>
      </c>
      <c r="T96" s="226">
        <f>S96*H96</f>
        <v>0</v>
      </c>
      <c r="AR96" s="22" t="s">
        <v>587</v>
      </c>
      <c r="AT96" s="22" t="s">
        <v>139</v>
      </c>
      <c r="AU96" s="22" t="s">
        <v>87</v>
      </c>
      <c r="AY96" s="22" t="s">
        <v>136</v>
      </c>
      <c r="BE96" s="227">
        <f>IF(N96="základní",J96,0)</f>
        <v>0</v>
      </c>
      <c r="BF96" s="227">
        <f>IF(N96="snížená",J96,0)</f>
        <v>0</v>
      </c>
      <c r="BG96" s="227">
        <f>IF(N96="zákl. přenesená",J96,0)</f>
        <v>0</v>
      </c>
      <c r="BH96" s="227">
        <f>IF(N96="sníž. přenesená",J96,0)</f>
        <v>0</v>
      </c>
      <c r="BI96" s="227">
        <f>IF(N96="nulová",J96,0)</f>
        <v>0</v>
      </c>
      <c r="BJ96" s="22" t="s">
        <v>81</v>
      </c>
      <c r="BK96" s="227">
        <f>ROUND(I96*H96,2)</f>
        <v>0</v>
      </c>
      <c r="BL96" s="22" t="s">
        <v>587</v>
      </c>
      <c r="BM96" s="22" t="s">
        <v>609</v>
      </c>
    </row>
    <row r="97" s="1" customFormat="1" ht="16.5" customHeight="1">
      <c r="B97" s="44"/>
      <c r="C97" s="216" t="s">
        <v>185</v>
      </c>
      <c r="D97" s="216" t="s">
        <v>139</v>
      </c>
      <c r="E97" s="217" t="s">
        <v>610</v>
      </c>
      <c r="F97" s="218" t="s">
        <v>611</v>
      </c>
      <c r="G97" s="219" t="s">
        <v>586</v>
      </c>
      <c r="H97" s="220">
        <v>1</v>
      </c>
      <c r="I97" s="221"/>
      <c r="J97" s="222">
        <f>ROUND(I97*H97,2)</f>
        <v>0</v>
      </c>
      <c r="K97" s="218" t="s">
        <v>150</v>
      </c>
      <c r="L97" s="70"/>
      <c r="M97" s="223" t="s">
        <v>23</v>
      </c>
      <c r="N97" s="224" t="s">
        <v>47</v>
      </c>
      <c r="O97" s="45"/>
      <c r="P97" s="225">
        <f>O97*H97</f>
        <v>0</v>
      </c>
      <c r="Q97" s="225">
        <v>0</v>
      </c>
      <c r="R97" s="225">
        <f>Q97*H97</f>
        <v>0</v>
      </c>
      <c r="S97" s="225">
        <v>0</v>
      </c>
      <c r="T97" s="226">
        <f>S97*H97</f>
        <v>0</v>
      </c>
      <c r="AR97" s="22" t="s">
        <v>587</v>
      </c>
      <c r="AT97" s="22" t="s">
        <v>139</v>
      </c>
      <c r="AU97" s="22" t="s">
        <v>87</v>
      </c>
      <c r="AY97" s="22" t="s">
        <v>136</v>
      </c>
      <c r="BE97" s="227">
        <f>IF(N97="základní",J97,0)</f>
        <v>0</v>
      </c>
      <c r="BF97" s="227">
        <f>IF(N97="snížená",J97,0)</f>
        <v>0</v>
      </c>
      <c r="BG97" s="227">
        <f>IF(N97="zákl. přenesená",J97,0)</f>
        <v>0</v>
      </c>
      <c r="BH97" s="227">
        <f>IF(N97="sníž. přenesená",J97,0)</f>
        <v>0</v>
      </c>
      <c r="BI97" s="227">
        <f>IF(N97="nulová",J97,0)</f>
        <v>0</v>
      </c>
      <c r="BJ97" s="22" t="s">
        <v>81</v>
      </c>
      <c r="BK97" s="227">
        <f>ROUND(I97*H97,2)</f>
        <v>0</v>
      </c>
      <c r="BL97" s="22" t="s">
        <v>587</v>
      </c>
      <c r="BM97" s="22" t="s">
        <v>612</v>
      </c>
    </row>
    <row r="98" s="1" customFormat="1" ht="16.5" customHeight="1">
      <c r="B98" s="44"/>
      <c r="C98" s="216" t="s">
        <v>198</v>
      </c>
      <c r="D98" s="216" t="s">
        <v>139</v>
      </c>
      <c r="E98" s="217" t="s">
        <v>613</v>
      </c>
      <c r="F98" s="218" t="s">
        <v>614</v>
      </c>
      <c r="G98" s="219" t="s">
        <v>586</v>
      </c>
      <c r="H98" s="220">
        <v>1</v>
      </c>
      <c r="I98" s="221"/>
      <c r="J98" s="222">
        <f>ROUND(I98*H98,2)</f>
        <v>0</v>
      </c>
      <c r="K98" s="218" t="s">
        <v>150</v>
      </c>
      <c r="L98" s="70"/>
      <c r="M98" s="223" t="s">
        <v>23</v>
      </c>
      <c r="N98" s="224" t="s">
        <v>47</v>
      </c>
      <c r="O98" s="45"/>
      <c r="P98" s="225">
        <f>O98*H98</f>
        <v>0</v>
      </c>
      <c r="Q98" s="225">
        <v>0</v>
      </c>
      <c r="R98" s="225">
        <f>Q98*H98</f>
        <v>0</v>
      </c>
      <c r="S98" s="225">
        <v>0</v>
      </c>
      <c r="T98" s="226">
        <f>S98*H98</f>
        <v>0</v>
      </c>
      <c r="AR98" s="22" t="s">
        <v>587</v>
      </c>
      <c r="AT98" s="22" t="s">
        <v>139</v>
      </c>
      <c r="AU98" s="22" t="s">
        <v>87</v>
      </c>
      <c r="AY98" s="22" t="s">
        <v>136</v>
      </c>
      <c r="BE98" s="227">
        <f>IF(N98="základní",J98,0)</f>
        <v>0</v>
      </c>
      <c r="BF98" s="227">
        <f>IF(N98="snížená",J98,0)</f>
        <v>0</v>
      </c>
      <c r="BG98" s="227">
        <f>IF(N98="zákl. přenesená",J98,0)</f>
        <v>0</v>
      </c>
      <c r="BH98" s="227">
        <f>IF(N98="sníž. přenesená",J98,0)</f>
        <v>0</v>
      </c>
      <c r="BI98" s="227">
        <f>IF(N98="nulová",J98,0)</f>
        <v>0</v>
      </c>
      <c r="BJ98" s="22" t="s">
        <v>81</v>
      </c>
      <c r="BK98" s="227">
        <f>ROUND(I98*H98,2)</f>
        <v>0</v>
      </c>
      <c r="BL98" s="22" t="s">
        <v>587</v>
      </c>
      <c r="BM98" s="22" t="s">
        <v>615</v>
      </c>
    </row>
    <row r="99" s="1" customFormat="1" ht="16.5" customHeight="1">
      <c r="B99" s="44"/>
      <c r="C99" s="216" t="s">
        <v>203</v>
      </c>
      <c r="D99" s="216" t="s">
        <v>139</v>
      </c>
      <c r="E99" s="217" t="s">
        <v>616</v>
      </c>
      <c r="F99" s="218" t="s">
        <v>617</v>
      </c>
      <c r="G99" s="219" t="s">
        <v>586</v>
      </c>
      <c r="H99" s="220">
        <v>1</v>
      </c>
      <c r="I99" s="221"/>
      <c r="J99" s="222">
        <f>ROUND(I99*H99,2)</f>
        <v>0</v>
      </c>
      <c r="K99" s="218" t="s">
        <v>150</v>
      </c>
      <c r="L99" s="70"/>
      <c r="M99" s="223" t="s">
        <v>23</v>
      </c>
      <c r="N99" s="224" t="s">
        <v>47</v>
      </c>
      <c r="O99" s="45"/>
      <c r="P99" s="225">
        <f>O99*H99</f>
        <v>0</v>
      </c>
      <c r="Q99" s="225">
        <v>0</v>
      </c>
      <c r="R99" s="225">
        <f>Q99*H99</f>
        <v>0</v>
      </c>
      <c r="S99" s="225">
        <v>0</v>
      </c>
      <c r="T99" s="226">
        <f>S99*H99</f>
        <v>0</v>
      </c>
      <c r="AR99" s="22" t="s">
        <v>587</v>
      </c>
      <c r="AT99" s="22" t="s">
        <v>139</v>
      </c>
      <c r="AU99" s="22" t="s">
        <v>87</v>
      </c>
      <c r="AY99" s="22" t="s">
        <v>136</v>
      </c>
      <c r="BE99" s="227">
        <f>IF(N99="základní",J99,0)</f>
        <v>0</v>
      </c>
      <c r="BF99" s="227">
        <f>IF(N99="snížená",J99,0)</f>
        <v>0</v>
      </c>
      <c r="BG99" s="227">
        <f>IF(N99="zákl. přenesená",J99,0)</f>
        <v>0</v>
      </c>
      <c r="BH99" s="227">
        <f>IF(N99="sníž. přenesená",J99,0)</f>
        <v>0</v>
      </c>
      <c r="BI99" s="227">
        <f>IF(N99="nulová",J99,0)</f>
        <v>0</v>
      </c>
      <c r="BJ99" s="22" t="s">
        <v>81</v>
      </c>
      <c r="BK99" s="227">
        <f>ROUND(I99*H99,2)</f>
        <v>0</v>
      </c>
      <c r="BL99" s="22" t="s">
        <v>587</v>
      </c>
      <c r="BM99" s="22" t="s">
        <v>618</v>
      </c>
    </row>
    <row r="100" s="10" customFormat="1" ht="29.88" customHeight="1">
      <c r="B100" s="200"/>
      <c r="C100" s="201"/>
      <c r="D100" s="202" t="s">
        <v>75</v>
      </c>
      <c r="E100" s="214" t="s">
        <v>619</v>
      </c>
      <c r="F100" s="214" t="s">
        <v>620</v>
      </c>
      <c r="G100" s="201"/>
      <c r="H100" s="201"/>
      <c r="I100" s="204"/>
      <c r="J100" s="215">
        <f>BK100</f>
        <v>0</v>
      </c>
      <c r="K100" s="201"/>
      <c r="L100" s="206"/>
      <c r="M100" s="207"/>
      <c r="N100" s="208"/>
      <c r="O100" s="208"/>
      <c r="P100" s="209">
        <f>SUM(P101:P102)</f>
        <v>0</v>
      </c>
      <c r="Q100" s="208"/>
      <c r="R100" s="209">
        <f>SUM(R101:R102)</f>
        <v>0</v>
      </c>
      <c r="S100" s="208"/>
      <c r="T100" s="210">
        <f>SUM(T101:T102)</f>
        <v>0</v>
      </c>
      <c r="AR100" s="211" t="s">
        <v>167</v>
      </c>
      <c r="AT100" s="212" t="s">
        <v>75</v>
      </c>
      <c r="AU100" s="212" t="s">
        <v>81</v>
      </c>
      <c r="AY100" s="211" t="s">
        <v>136</v>
      </c>
      <c r="BK100" s="213">
        <f>SUM(BK101:BK102)</f>
        <v>0</v>
      </c>
    </row>
    <row r="101" s="1" customFormat="1" ht="16.5" customHeight="1">
      <c r="B101" s="44"/>
      <c r="C101" s="216" t="s">
        <v>209</v>
      </c>
      <c r="D101" s="216" t="s">
        <v>139</v>
      </c>
      <c r="E101" s="217" t="s">
        <v>621</v>
      </c>
      <c r="F101" s="218" t="s">
        <v>622</v>
      </c>
      <c r="G101" s="219" t="s">
        <v>586</v>
      </c>
      <c r="H101" s="220">
        <v>1</v>
      </c>
      <c r="I101" s="221"/>
      <c r="J101" s="222">
        <f>ROUND(I101*H101,2)</f>
        <v>0</v>
      </c>
      <c r="K101" s="218" t="s">
        <v>150</v>
      </c>
      <c r="L101" s="70"/>
      <c r="M101" s="223" t="s">
        <v>23</v>
      </c>
      <c r="N101" s="224" t="s">
        <v>47</v>
      </c>
      <c r="O101" s="45"/>
      <c r="P101" s="225">
        <f>O101*H101</f>
        <v>0</v>
      </c>
      <c r="Q101" s="225">
        <v>0</v>
      </c>
      <c r="R101" s="225">
        <f>Q101*H101</f>
        <v>0</v>
      </c>
      <c r="S101" s="225">
        <v>0</v>
      </c>
      <c r="T101" s="226">
        <f>S101*H101</f>
        <v>0</v>
      </c>
      <c r="AR101" s="22" t="s">
        <v>587</v>
      </c>
      <c r="AT101" s="22" t="s">
        <v>139</v>
      </c>
      <c r="AU101" s="22" t="s">
        <v>87</v>
      </c>
      <c r="AY101" s="22" t="s">
        <v>136</v>
      </c>
      <c r="BE101" s="227">
        <f>IF(N101="základní",J101,0)</f>
        <v>0</v>
      </c>
      <c r="BF101" s="227">
        <f>IF(N101="snížená",J101,0)</f>
        <v>0</v>
      </c>
      <c r="BG101" s="227">
        <f>IF(N101="zákl. přenesená",J101,0)</f>
        <v>0</v>
      </c>
      <c r="BH101" s="227">
        <f>IF(N101="sníž. přenesená",J101,0)</f>
        <v>0</v>
      </c>
      <c r="BI101" s="227">
        <f>IF(N101="nulová",J101,0)</f>
        <v>0</v>
      </c>
      <c r="BJ101" s="22" t="s">
        <v>81</v>
      </c>
      <c r="BK101" s="227">
        <f>ROUND(I101*H101,2)</f>
        <v>0</v>
      </c>
      <c r="BL101" s="22" t="s">
        <v>587</v>
      </c>
      <c r="BM101" s="22" t="s">
        <v>623</v>
      </c>
    </row>
    <row r="102" s="1" customFormat="1" ht="16.5" customHeight="1">
      <c r="B102" s="44"/>
      <c r="C102" s="216" t="s">
        <v>214</v>
      </c>
      <c r="D102" s="216" t="s">
        <v>139</v>
      </c>
      <c r="E102" s="217" t="s">
        <v>624</v>
      </c>
      <c r="F102" s="218" t="s">
        <v>625</v>
      </c>
      <c r="G102" s="219" t="s">
        <v>586</v>
      </c>
      <c r="H102" s="220">
        <v>1</v>
      </c>
      <c r="I102" s="221"/>
      <c r="J102" s="222">
        <f>ROUND(I102*H102,2)</f>
        <v>0</v>
      </c>
      <c r="K102" s="218" t="s">
        <v>150</v>
      </c>
      <c r="L102" s="70"/>
      <c r="M102" s="223" t="s">
        <v>23</v>
      </c>
      <c r="N102" s="224" t="s">
        <v>47</v>
      </c>
      <c r="O102" s="45"/>
      <c r="P102" s="225">
        <f>O102*H102</f>
        <v>0</v>
      </c>
      <c r="Q102" s="225">
        <v>0</v>
      </c>
      <c r="R102" s="225">
        <f>Q102*H102</f>
        <v>0</v>
      </c>
      <c r="S102" s="225">
        <v>0</v>
      </c>
      <c r="T102" s="226">
        <f>S102*H102</f>
        <v>0</v>
      </c>
      <c r="AR102" s="22" t="s">
        <v>587</v>
      </c>
      <c r="AT102" s="22" t="s">
        <v>139</v>
      </c>
      <c r="AU102" s="22" t="s">
        <v>87</v>
      </c>
      <c r="AY102" s="22" t="s">
        <v>136</v>
      </c>
      <c r="BE102" s="227">
        <f>IF(N102="základní",J102,0)</f>
        <v>0</v>
      </c>
      <c r="BF102" s="227">
        <f>IF(N102="snížená",J102,0)</f>
        <v>0</v>
      </c>
      <c r="BG102" s="227">
        <f>IF(N102="zákl. přenesená",J102,0)</f>
        <v>0</v>
      </c>
      <c r="BH102" s="227">
        <f>IF(N102="sníž. přenesená",J102,0)</f>
        <v>0</v>
      </c>
      <c r="BI102" s="227">
        <f>IF(N102="nulová",J102,0)</f>
        <v>0</v>
      </c>
      <c r="BJ102" s="22" t="s">
        <v>81</v>
      </c>
      <c r="BK102" s="227">
        <f>ROUND(I102*H102,2)</f>
        <v>0</v>
      </c>
      <c r="BL102" s="22" t="s">
        <v>587</v>
      </c>
      <c r="BM102" s="22" t="s">
        <v>626</v>
      </c>
    </row>
    <row r="103" s="10" customFormat="1" ht="29.88" customHeight="1">
      <c r="B103" s="200"/>
      <c r="C103" s="201"/>
      <c r="D103" s="202" t="s">
        <v>75</v>
      </c>
      <c r="E103" s="214" t="s">
        <v>627</v>
      </c>
      <c r="F103" s="214" t="s">
        <v>628</v>
      </c>
      <c r="G103" s="201"/>
      <c r="H103" s="201"/>
      <c r="I103" s="204"/>
      <c r="J103" s="215">
        <f>BK103</f>
        <v>0</v>
      </c>
      <c r="K103" s="201"/>
      <c r="L103" s="206"/>
      <c r="M103" s="207"/>
      <c r="N103" s="208"/>
      <c r="O103" s="208"/>
      <c r="P103" s="209">
        <f>P104</f>
        <v>0</v>
      </c>
      <c r="Q103" s="208"/>
      <c r="R103" s="209">
        <f>R104</f>
        <v>0</v>
      </c>
      <c r="S103" s="208"/>
      <c r="T103" s="210">
        <f>T104</f>
        <v>0</v>
      </c>
      <c r="AR103" s="211" t="s">
        <v>167</v>
      </c>
      <c r="AT103" s="212" t="s">
        <v>75</v>
      </c>
      <c r="AU103" s="212" t="s">
        <v>81</v>
      </c>
      <c r="AY103" s="211" t="s">
        <v>136</v>
      </c>
      <c r="BK103" s="213">
        <f>BK104</f>
        <v>0</v>
      </c>
    </row>
    <row r="104" s="1" customFormat="1" ht="16.5" customHeight="1">
      <c r="B104" s="44"/>
      <c r="C104" s="216" t="s">
        <v>219</v>
      </c>
      <c r="D104" s="216" t="s">
        <v>139</v>
      </c>
      <c r="E104" s="217" t="s">
        <v>629</v>
      </c>
      <c r="F104" s="218" t="s">
        <v>630</v>
      </c>
      <c r="G104" s="219" t="s">
        <v>586</v>
      </c>
      <c r="H104" s="220">
        <v>1</v>
      </c>
      <c r="I104" s="221"/>
      <c r="J104" s="222">
        <f>ROUND(I104*H104,2)</f>
        <v>0</v>
      </c>
      <c r="K104" s="218" t="s">
        <v>150</v>
      </c>
      <c r="L104" s="70"/>
      <c r="M104" s="223" t="s">
        <v>23</v>
      </c>
      <c r="N104" s="264" t="s">
        <v>47</v>
      </c>
      <c r="O104" s="265"/>
      <c r="P104" s="266">
        <f>O104*H104</f>
        <v>0</v>
      </c>
      <c r="Q104" s="266">
        <v>0</v>
      </c>
      <c r="R104" s="266">
        <f>Q104*H104</f>
        <v>0</v>
      </c>
      <c r="S104" s="266">
        <v>0</v>
      </c>
      <c r="T104" s="267">
        <f>S104*H104</f>
        <v>0</v>
      </c>
      <c r="AR104" s="22" t="s">
        <v>587</v>
      </c>
      <c r="AT104" s="22" t="s">
        <v>139</v>
      </c>
      <c r="AU104" s="22" t="s">
        <v>87</v>
      </c>
      <c r="AY104" s="22" t="s">
        <v>136</v>
      </c>
      <c r="BE104" s="227">
        <f>IF(N104="základní",J104,0)</f>
        <v>0</v>
      </c>
      <c r="BF104" s="227">
        <f>IF(N104="snížená",J104,0)</f>
        <v>0</v>
      </c>
      <c r="BG104" s="227">
        <f>IF(N104="zákl. přenesená",J104,0)</f>
        <v>0</v>
      </c>
      <c r="BH104" s="227">
        <f>IF(N104="sníž. přenesená",J104,0)</f>
        <v>0</v>
      </c>
      <c r="BI104" s="227">
        <f>IF(N104="nulová",J104,0)</f>
        <v>0</v>
      </c>
      <c r="BJ104" s="22" t="s">
        <v>81</v>
      </c>
      <c r="BK104" s="227">
        <f>ROUND(I104*H104,2)</f>
        <v>0</v>
      </c>
      <c r="BL104" s="22" t="s">
        <v>587</v>
      </c>
      <c r="BM104" s="22" t="s">
        <v>631</v>
      </c>
    </row>
    <row r="105" s="1" customFormat="1" ht="6.96" customHeight="1">
      <c r="B105" s="65"/>
      <c r="C105" s="66"/>
      <c r="D105" s="66"/>
      <c r="E105" s="66"/>
      <c r="F105" s="66"/>
      <c r="G105" s="66"/>
      <c r="H105" s="66"/>
      <c r="I105" s="162"/>
      <c r="J105" s="66"/>
      <c r="K105" s="66"/>
      <c r="L105" s="70"/>
    </row>
  </sheetData>
  <sheetProtection sheet="1" autoFilter="0" formatColumns="0" formatRows="0" objects="1" scenarios="1" spinCount="100000" saltValue="a2qlDlXaXlzGHaqKh9EM1g6O/EHTMn+o8Bc9Y61xSsjtzswZ1TIHSn/je2zexcbdGQd21bDJP2zR+rTQnxsSGw==" hashValue="LTgVmp+ph8TAAuP/rY+eMmeoj7MJvCt3lGAbkyqf/P0x6+arWvAU2d7w5jUHPVqg+K7WMVEnP305XyOL+mMD+Q==" algorithmName="SHA-512" password="CC35"/>
  <autoFilter ref="C81:K104"/>
  <mergeCells count="10">
    <mergeCell ref="E7:H7"/>
    <mergeCell ref="E9:H9"/>
    <mergeCell ref="E24:H24"/>
    <mergeCell ref="E45:H45"/>
    <mergeCell ref="E47:H47"/>
    <mergeCell ref="J51:J52"/>
    <mergeCell ref="E72:H72"/>
    <mergeCell ref="E74:H74"/>
    <mergeCell ref="G1:H1"/>
    <mergeCell ref="L2:V2"/>
  </mergeCells>
  <hyperlinks>
    <hyperlink ref="F1:G1" location="C2" display="1) Krycí list soupisu"/>
    <hyperlink ref="G1:H1" location="C54" display="2) Rekapitulace"/>
    <hyperlink ref="J1" location="C81"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zoomScaleNormal="100" zoomScaleSheetLayoutView="60" zoomScalePageLayoutView="100" workbookViewId="0"/>
  </sheetViews>
  <sheetFormatPr defaultRowHeight="13.5"/>
  <cols>
    <col min="1" max="1" width="8.33" style="270" customWidth="1"/>
    <col min="2" max="2" width="1.664063" style="270" customWidth="1"/>
    <col min="3" max="4" width="5" style="270" customWidth="1"/>
    <col min="5" max="5" width="11.67" style="270" customWidth="1"/>
    <col min="6" max="6" width="9.17" style="270" customWidth="1"/>
    <col min="7" max="7" width="5" style="270" customWidth="1"/>
    <col min="8" max="8" width="77.83" style="270" customWidth="1"/>
    <col min="9" max="10" width="20" style="270" customWidth="1"/>
    <col min="11" max="11" width="1.664063" style="270" customWidth="1"/>
  </cols>
  <sheetData>
    <row r="1" ht="37.5" customHeight="1"/>
    <row r="2" ht="7.5" customHeight="1">
      <c r="B2" s="271"/>
      <c r="C2" s="272"/>
      <c r="D2" s="272"/>
      <c r="E2" s="272"/>
      <c r="F2" s="272"/>
      <c r="G2" s="272"/>
      <c r="H2" s="272"/>
      <c r="I2" s="272"/>
      <c r="J2" s="272"/>
      <c r="K2" s="273"/>
    </row>
    <row r="3" s="13" customFormat="1" ht="45" customHeight="1">
      <c r="B3" s="274"/>
      <c r="C3" s="275" t="s">
        <v>632</v>
      </c>
      <c r="D3" s="275"/>
      <c r="E3" s="275"/>
      <c r="F3" s="275"/>
      <c r="G3" s="275"/>
      <c r="H3" s="275"/>
      <c r="I3" s="275"/>
      <c r="J3" s="275"/>
      <c r="K3" s="276"/>
    </row>
    <row r="4" ht="25.5" customHeight="1">
      <c r="B4" s="277"/>
      <c r="C4" s="278" t="s">
        <v>633</v>
      </c>
      <c r="D4" s="278"/>
      <c r="E4" s="278"/>
      <c r="F4" s="278"/>
      <c r="G4" s="278"/>
      <c r="H4" s="278"/>
      <c r="I4" s="278"/>
      <c r="J4" s="278"/>
      <c r="K4" s="279"/>
    </row>
    <row r="5" ht="5.25" customHeight="1">
      <c r="B5" s="277"/>
      <c r="C5" s="280"/>
      <c r="D5" s="280"/>
      <c r="E5" s="280"/>
      <c r="F5" s="280"/>
      <c r="G5" s="280"/>
      <c r="H5" s="280"/>
      <c r="I5" s="280"/>
      <c r="J5" s="280"/>
      <c r="K5" s="279"/>
    </row>
    <row r="6" ht="15" customHeight="1">
      <c r="B6" s="277"/>
      <c r="C6" s="281" t="s">
        <v>634</v>
      </c>
      <c r="D6" s="281"/>
      <c r="E6" s="281"/>
      <c r="F6" s="281"/>
      <c r="G6" s="281"/>
      <c r="H6" s="281"/>
      <c r="I6" s="281"/>
      <c r="J6" s="281"/>
      <c r="K6" s="279"/>
    </row>
    <row r="7" ht="15" customHeight="1">
      <c r="B7" s="282"/>
      <c r="C7" s="281" t="s">
        <v>635</v>
      </c>
      <c r="D7" s="281"/>
      <c r="E7" s="281"/>
      <c r="F7" s="281"/>
      <c r="G7" s="281"/>
      <c r="H7" s="281"/>
      <c r="I7" s="281"/>
      <c r="J7" s="281"/>
      <c r="K7" s="279"/>
    </row>
    <row r="8" ht="12.75" customHeight="1">
      <c r="B8" s="282"/>
      <c r="C8" s="281"/>
      <c r="D8" s="281"/>
      <c r="E8" s="281"/>
      <c r="F8" s="281"/>
      <c r="G8" s="281"/>
      <c r="H8" s="281"/>
      <c r="I8" s="281"/>
      <c r="J8" s="281"/>
      <c r="K8" s="279"/>
    </row>
    <row r="9" ht="15" customHeight="1">
      <c r="B9" s="282"/>
      <c r="C9" s="281" t="s">
        <v>636</v>
      </c>
      <c r="D9" s="281"/>
      <c r="E9" s="281"/>
      <c r="F9" s="281"/>
      <c r="G9" s="281"/>
      <c r="H9" s="281"/>
      <c r="I9" s="281"/>
      <c r="J9" s="281"/>
      <c r="K9" s="279"/>
    </row>
    <row r="10" ht="15" customHeight="1">
      <c r="B10" s="282"/>
      <c r="C10" s="281"/>
      <c r="D10" s="281" t="s">
        <v>637</v>
      </c>
      <c r="E10" s="281"/>
      <c r="F10" s="281"/>
      <c r="G10" s="281"/>
      <c r="H10" s="281"/>
      <c r="I10" s="281"/>
      <c r="J10" s="281"/>
      <c r="K10" s="279"/>
    </row>
    <row r="11" ht="15" customHeight="1">
      <c r="B11" s="282"/>
      <c r="C11" s="283"/>
      <c r="D11" s="281" t="s">
        <v>638</v>
      </c>
      <c r="E11" s="281"/>
      <c r="F11" s="281"/>
      <c r="G11" s="281"/>
      <c r="H11" s="281"/>
      <c r="I11" s="281"/>
      <c r="J11" s="281"/>
      <c r="K11" s="279"/>
    </row>
    <row r="12" ht="12.75" customHeight="1">
      <c r="B12" s="282"/>
      <c r="C12" s="283"/>
      <c r="D12" s="283"/>
      <c r="E12" s="283"/>
      <c r="F12" s="283"/>
      <c r="G12" s="283"/>
      <c r="H12" s="283"/>
      <c r="I12" s="283"/>
      <c r="J12" s="283"/>
      <c r="K12" s="279"/>
    </row>
    <row r="13" ht="15" customHeight="1">
      <c r="B13" s="282"/>
      <c r="C13" s="283"/>
      <c r="D13" s="281" t="s">
        <v>639</v>
      </c>
      <c r="E13" s="281"/>
      <c r="F13" s="281"/>
      <c r="G13" s="281"/>
      <c r="H13" s="281"/>
      <c r="I13" s="281"/>
      <c r="J13" s="281"/>
      <c r="K13" s="279"/>
    </row>
    <row r="14" ht="15" customHeight="1">
      <c r="B14" s="282"/>
      <c r="C14" s="283"/>
      <c r="D14" s="281" t="s">
        <v>640</v>
      </c>
      <c r="E14" s="281"/>
      <c r="F14" s="281"/>
      <c r="G14" s="281"/>
      <c r="H14" s="281"/>
      <c r="I14" s="281"/>
      <c r="J14" s="281"/>
      <c r="K14" s="279"/>
    </row>
    <row r="15" ht="15" customHeight="1">
      <c r="B15" s="282"/>
      <c r="C15" s="283"/>
      <c r="D15" s="281" t="s">
        <v>641</v>
      </c>
      <c r="E15" s="281"/>
      <c r="F15" s="281"/>
      <c r="G15" s="281"/>
      <c r="H15" s="281"/>
      <c r="I15" s="281"/>
      <c r="J15" s="281"/>
      <c r="K15" s="279"/>
    </row>
    <row r="16" ht="15" customHeight="1">
      <c r="B16" s="282"/>
      <c r="C16" s="283"/>
      <c r="D16" s="283"/>
      <c r="E16" s="284" t="s">
        <v>80</v>
      </c>
      <c r="F16" s="281" t="s">
        <v>642</v>
      </c>
      <c r="G16" s="281"/>
      <c r="H16" s="281"/>
      <c r="I16" s="281"/>
      <c r="J16" s="281"/>
      <c r="K16" s="279"/>
    </row>
    <row r="17" ht="15" customHeight="1">
      <c r="B17" s="282"/>
      <c r="C17" s="283"/>
      <c r="D17" s="283"/>
      <c r="E17" s="284" t="s">
        <v>643</v>
      </c>
      <c r="F17" s="281" t="s">
        <v>644</v>
      </c>
      <c r="G17" s="281"/>
      <c r="H17" s="281"/>
      <c r="I17" s="281"/>
      <c r="J17" s="281"/>
      <c r="K17" s="279"/>
    </row>
    <row r="18" ht="15" customHeight="1">
      <c r="B18" s="282"/>
      <c r="C18" s="283"/>
      <c r="D18" s="283"/>
      <c r="E18" s="284" t="s">
        <v>645</v>
      </c>
      <c r="F18" s="281" t="s">
        <v>646</v>
      </c>
      <c r="G18" s="281"/>
      <c r="H18" s="281"/>
      <c r="I18" s="281"/>
      <c r="J18" s="281"/>
      <c r="K18" s="279"/>
    </row>
    <row r="19" ht="15" customHeight="1">
      <c r="B19" s="282"/>
      <c r="C19" s="283"/>
      <c r="D19" s="283"/>
      <c r="E19" s="284" t="s">
        <v>85</v>
      </c>
      <c r="F19" s="281" t="s">
        <v>647</v>
      </c>
      <c r="G19" s="281"/>
      <c r="H19" s="281"/>
      <c r="I19" s="281"/>
      <c r="J19" s="281"/>
      <c r="K19" s="279"/>
    </row>
    <row r="20" ht="15" customHeight="1">
      <c r="B20" s="282"/>
      <c r="C20" s="283"/>
      <c r="D20" s="283"/>
      <c r="E20" s="284" t="s">
        <v>648</v>
      </c>
      <c r="F20" s="281" t="s">
        <v>649</v>
      </c>
      <c r="G20" s="281"/>
      <c r="H20" s="281"/>
      <c r="I20" s="281"/>
      <c r="J20" s="281"/>
      <c r="K20" s="279"/>
    </row>
    <row r="21" ht="15" customHeight="1">
      <c r="B21" s="282"/>
      <c r="C21" s="283"/>
      <c r="D21" s="283"/>
      <c r="E21" s="284" t="s">
        <v>650</v>
      </c>
      <c r="F21" s="281" t="s">
        <v>651</v>
      </c>
      <c r="G21" s="281"/>
      <c r="H21" s="281"/>
      <c r="I21" s="281"/>
      <c r="J21" s="281"/>
      <c r="K21" s="279"/>
    </row>
    <row r="22" ht="12.75" customHeight="1">
      <c r="B22" s="282"/>
      <c r="C22" s="283"/>
      <c r="D22" s="283"/>
      <c r="E22" s="283"/>
      <c r="F22" s="283"/>
      <c r="G22" s="283"/>
      <c r="H22" s="283"/>
      <c r="I22" s="283"/>
      <c r="J22" s="283"/>
      <c r="K22" s="279"/>
    </row>
    <row r="23" ht="15" customHeight="1">
      <c r="B23" s="282"/>
      <c r="C23" s="281" t="s">
        <v>652</v>
      </c>
      <c r="D23" s="281"/>
      <c r="E23" s="281"/>
      <c r="F23" s="281"/>
      <c r="G23" s="281"/>
      <c r="H23" s="281"/>
      <c r="I23" s="281"/>
      <c r="J23" s="281"/>
      <c r="K23" s="279"/>
    </row>
    <row r="24" ht="15" customHeight="1">
      <c r="B24" s="282"/>
      <c r="C24" s="281" t="s">
        <v>653</v>
      </c>
      <c r="D24" s="281"/>
      <c r="E24" s="281"/>
      <c r="F24" s="281"/>
      <c r="G24" s="281"/>
      <c r="H24" s="281"/>
      <c r="I24" s="281"/>
      <c r="J24" s="281"/>
      <c r="K24" s="279"/>
    </row>
    <row r="25" ht="15" customHeight="1">
      <c r="B25" s="282"/>
      <c r="C25" s="281"/>
      <c r="D25" s="281" t="s">
        <v>654</v>
      </c>
      <c r="E25" s="281"/>
      <c r="F25" s="281"/>
      <c r="G25" s="281"/>
      <c r="H25" s="281"/>
      <c r="I25" s="281"/>
      <c r="J25" s="281"/>
      <c r="K25" s="279"/>
    </row>
    <row r="26" ht="15" customHeight="1">
      <c r="B26" s="282"/>
      <c r="C26" s="283"/>
      <c r="D26" s="281" t="s">
        <v>655</v>
      </c>
      <c r="E26" s="281"/>
      <c r="F26" s="281"/>
      <c r="G26" s="281"/>
      <c r="H26" s="281"/>
      <c r="I26" s="281"/>
      <c r="J26" s="281"/>
      <c r="K26" s="279"/>
    </row>
    <row r="27" ht="12.75" customHeight="1">
      <c r="B27" s="282"/>
      <c r="C27" s="283"/>
      <c r="D27" s="283"/>
      <c r="E27" s="283"/>
      <c r="F27" s="283"/>
      <c r="G27" s="283"/>
      <c r="H27" s="283"/>
      <c r="I27" s="283"/>
      <c r="J27" s="283"/>
      <c r="K27" s="279"/>
    </row>
    <row r="28" ht="15" customHeight="1">
      <c r="B28" s="282"/>
      <c r="C28" s="283"/>
      <c r="D28" s="281" t="s">
        <v>656</v>
      </c>
      <c r="E28" s="281"/>
      <c r="F28" s="281"/>
      <c r="G28" s="281"/>
      <c r="H28" s="281"/>
      <c r="I28" s="281"/>
      <c r="J28" s="281"/>
      <c r="K28" s="279"/>
    </row>
    <row r="29" ht="15" customHeight="1">
      <c r="B29" s="282"/>
      <c r="C29" s="283"/>
      <c r="D29" s="281" t="s">
        <v>657</v>
      </c>
      <c r="E29" s="281"/>
      <c r="F29" s="281"/>
      <c r="G29" s="281"/>
      <c r="H29" s="281"/>
      <c r="I29" s="281"/>
      <c r="J29" s="281"/>
      <c r="K29" s="279"/>
    </row>
    <row r="30" ht="12.75" customHeight="1">
      <c r="B30" s="282"/>
      <c r="C30" s="283"/>
      <c r="D30" s="283"/>
      <c r="E30" s="283"/>
      <c r="F30" s="283"/>
      <c r="G30" s="283"/>
      <c r="H30" s="283"/>
      <c r="I30" s="283"/>
      <c r="J30" s="283"/>
      <c r="K30" s="279"/>
    </row>
    <row r="31" ht="15" customHeight="1">
      <c r="B31" s="282"/>
      <c r="C31" s="283"/>
      <c r="D31" s="281" t="s">
        <v>658</v>
      </c>
      <c r="E31" s="281"/>
      <c r="F31" s="281"/>
      <c r="G31" s="281"/>
      <c r="H31" s="281"/>
      <c r="I31" s="281"/>
      <c r="J31" s="281"/>
      <c r="K31" s="279"/>
    </row>
    <row r="32" ht="15" customHeight="1">
      <c r="B32" s="282"/>
      <c r="C32" s="283"/>
      <c r="D32" s="281" t="s">
        <v>659</v>
      </c>
      <c r="E32" s="281"/>
      <c r="F32" s="281"/>
      <c r="G32" s="281"/>
      <c r="H32" s="281"/>
      <c r="I32" s="281"/>
      <c r="J32" s="281"/>
      <c r="K32" s="279"/>
    </row>
    <row r="33" ht="15" customHeight="1">
      <c r="B33" s="282"/>
      <c r="C33" s="283"/>
      <c r="D33" s="281" t="s">
        <v>660</v>
      </c>
      <c r="E33" s="281"/>
      <c r="F33" s="281"/>
      <c r="G33" s="281"/>
      <c r="H33" s="281"/>
      <c r="I33" s="281"/>
      <c r="J33" s="281"/>
      <c r="K33" s="279"/>
    </row>
    <row r="34" ht="15" customHeight="1">
      <c r="B34" s="282"/>
      <c r="C34" s="283"/>
      <c r="D34" s="281"/>
      <c r="E34" s="285" t="s">
        <v>121</v>
      </c>
      <c r="F34" s="281"/>
      <c r="G34" s="281" t="s">
        <v>661</v>
      </c>
      <c r="H34" s="281"/>
      <c r="I34" s="281"/>
      <c r="J34" s="281"/>
      <c r="K34" s="279"/>
    </row>
    <row r="35" ht="30.75" customHeight="1">
      <c r="B35" s="282"/>
      <c r="C35" s="283"/>
      <c r="D35" s="281"/>
      <c r="E35" s="285" t="s">
        <v>662</v>
      </c>
      <c r="F35" s="281"/>
      <c r="G35" s="281" t="s">
        <v>663</v>
      </c>
      <c r="H35" s="281"/>
      <c r="I35" s="281"/>
      <c r="J35" s="281"/>
      <c r="K35" s="279"/>
    </row>
    <row r="36" ht="15" customHeight="1">
      <c r="B36" s="282"/>
      <c r="C36" s="283"/>
      <c r="D36" s="281"/>
      <c r="E36" s="285" t="s">
        <v>57</v>
      </c>
      <c r="F36" s="281"/>
      <c r="G36" s="281" t="s">
        <v>664</v>
      </c>
      <c r="H36" s="281"/>
      <c r="I36" s="281"/>
      <c r="J36" s="281"/>
      <c r="K36" s="279"/>
    </row>
    <row r="37" ht="15" customHeight="1">
      <c r="B37" s="282"/>
      <c r="C37" s="283"/>
      <c r="D37" s="281"/>
      <c r="E37" s="285" t="s">
        <v>122</v>
      </c>
      <c r="F37" s="281"/>
      <c r="G37" s="281" t="s">
        <v>665</v>
      </c>
      <c r="H37" s="281"/>
      <c r="I37" s="281"/>
      <c r="J37" s="281"/>
      <c r="K37" s="279"/>
    </row>
    <row r="38" ht="15" customHeight="1">
      <c r="B38" s="282"/>
      <c r="C38" s="283"/>
      <c r="D38" s="281"/>
      <c r="E38" s="285" t="s">
        <v>123</v>
      </c>
      <c r="F38" s="281"/>
      <c r="G38" s="281" t="s">
        <v>666</v>
      </c>
      <c r="H38" s="281"/>
      <c r="I38" s="281"/>
      <c r="J38" s="281"/>
      <c r="K38" s="279"/>
    </row>
    <row r="39" ht="15" customHeight="1">
      <c r="B39" s="282"/>
      <c r="C39" s="283"/>
      <c r="D39" s="281"/>
      <c r="E39" s="285" t="s">
        <v>124</v>
      </c>
      <c r="F39" s="281"/>
      <c r="G39" s="281" t="s">
        <v>667</v>
      </c>
      <c r="H39" s="281"/>
      <c r="I39" s="281"/>
      <c r="J39" s="281"/>
      <c r="K39" s="279"/>
    </row>
    <row r="40" ht="15" customHeight="1">
      <c r="B40" s="282"/>
      <c r="C40" s="283"/>
      <c r="D40" s="281"/>
      <c r="E40" s="285" t="s">
        <v>668</v>
      </c>
      <c r="F40" s="281"/>
      <c r="G40" s="281" t="s">
        <v>669</v>
      </c>
      <c r="H40" s="281"/>
      <c r="I40" s="281"/>
      <c r="J40" s="281"/>
      <c r="K40" s="279"/>
    </row>
    <row r="41" ht="15" customHeight="1">
      <c r="B41" s="282"/>
      <c r="C41" s="283"/>
      <c r="D41" s="281"/>
      <c r="E41" s="285"/>
      <c r="F41" s="281"/>
      <c r="G41" s="281" t="s">
        <v>670</v>
      </c>
      <c r="H41" s="281"/>
      <c r="I41" s="281"/>
      <c r="J41" s="281"/>
      <c r="K41" s="279"/>
    </row>
    <row r="42" ht="15" customHeight="1">
      <c r="B42" s="282"/>
      <c r="C42" s="283"/>
      <c r="D42" s="281"/>
      <c r="E42" s="285" t="s">
        <v>671</v>
      </c>
      <c r="F42" s="281"/>
      <c r="G42" s="281" t="s">
        <v>672</v>
      </c>
      <c r="H42" s="281"/>
      <c r="I42" s="281"/>
      <c r="J42" s="281"/>
      <c r="K42" s="279"/>
    </row>
    <row r="43" ht="15" customHeight="1">
      <c r="B43" s="282"/>
      <c r="C43" s="283"/>
      <c r="D43" s="281"/>
      <c r="E43" s="285" t="s">
        <v>126</v>
      </c>
      <c r="F43" s="281"/>
      <c r="G43" s="281" t="s">
        <v>673</v>
      </c>
      <c r="H43" s="281"/>
      <c r="I43" s="281"/>
      <c r="J43" s="281"/>
      <c r="K43" s="279"/>
    </row>
    <row r="44" ht="12.75" customHeight="1">
      <c r="B44" s="282"/>
      <c r="C44" s="283"/>
      <c r="D44" s="281"/>
      <c r="E44" s="281"/>
      <c r="F44" s="281"/>
      <c r="G44" s="281"/>
      <c r="H44" s="281"/>
      <c r="I44" s="281"/>
      <c r="J44" s="281"/>
      <c r="K44" s="279"/>
    </row>
    <row r="45" ht="15" customHeight="1">
      <c r="B45" s="282"/>
      <c r="C45" s="283"/>
      <c r="D45" s="281" t="s">
        <v>674</v>
      </c>
      <c r="E45" s="281"/>
      <c r="F45" s="281"/>
      <c r="G45" s="281"/>
      <c r="H45" s="281"/>
      <c r="I45" s="281"/>
      <c r="J45" s="281"/>
      <c r="K45" s="279"/>
    </row>
    <row r="46" ht="15" customHeight="1">
      <c r="B46" s="282"/>
      <c r="C46" s="283"/>
      <c r="D46" s="283"/>
      <c r="E46" s="281" t="s">
        <v>675</v>
      </c>
      <c r="F46" s="281"/>
      <c r="G46" s="281"/>
      <c r="H46" s="281"/>
      <c r="I46" s="281"/>
      <c r="J46" s="281"/>
      <c r="K46" s="279"/>
    </row>
    <row r="47" ht="15" customHeight="1">
      <c r="B47" s="282"/>
      <c r="C47" s="283"/>
      <c r="D47" s="283"/>
      <c r="E47" s="281" t="s">
        <v>676</v>
      </c>
      <c r="F47" s="281"/>
      <c r="G47" s="281"/>
      <c r="H47" s="281"/>
      <c r="I47" s="281"/>
      <c r="J47" s="281"/>
      <c r="K47" s="279"/>
    </row>
    <row r="48" ht="15" customHeight="1">
      <c r="B48" s="282"/>
      <c r="C48" s="283"/>
      <c r="D48" s="283"/>
      <c r="E48" s="281" t="s">
        <v>677</v>
      </c>
      <c r="F48" s="281"/>
      <c r="G48" s="281"/>
      <c r="H48" s="281"/>
      <c r="I48" s="281"/>
      <c r="J48" s="281"/>
      <c r="K48" s="279"/>
    </row>
    <row r="49" ht="15" customHeight="1">
      <c r="B49" s="282"/>
      <c r="C49" s="283"/>
      <c r="D49" s="281" t="s">
        <v>678</v>
      </c>
      <c r="E49" s="281"/>
      <c r="F49" s="281"/>
      <c r="G49" s="281"/>
      <c r="H49" s="281"/>
      <c r="I49" s="281"/>
      <c r="J49" s="281"/>
      <c r="K49" s="279"/>
    </row>
    <row r="50" ht="25.5" customHeight="1">
      <c r="B50" s="277"/>
      <c r="C50" s="278" t="s">
        <v>679</v>
      </c>
      <c r="D50" s="278"/>
      <c r="E50" s="278"/>
      <c r="F50" s="278"/>
      <c r="G50" s="278"/>
      <c r="H50" s="278"/>
      <c r="I50" s="278"/>
      <c r="J50" s="278"/>
      <c r="K50" s="279"/>
    </row>
    <row r="51" ht="5.25" customHeight="1">
      <c r="B51" s="277"/>
      <c r="C51" s="280"/>
      <c r="D51" s="280"/>
      <c r="E51" s="280"/>
      <c r="F51" s="280"/>
      <c r="G51" s="280"/>
      <c r="H51" s="280"/>
      <c r="I51" s="280"/>
      <c r="J51" s="280"/>
      <c r="K51" s="279"/>
    </row>
    <row r="52" ht="15" customHeight="1">
      <c r="B52" s="277"/>
      <c r="C52" s="281" t="s">
        <v>680</v>
      </c>
      <c r="D52" s="281"/>
      <c r="E52" s="281"/>
      <c r="F52" s="281"/>
      <c r="G52" s="281"/>
      <c r="H52" s="281"/>
      <c r="I52" s="281"/>
      <c r="J52" s="281"/>
      <c r="K52" s="279"/>
    </row>
    <row r="53" ht="15" customHeight="1">
      <c r="B53" s="277"/>
      <c r="C53" s="281" t="s">
        <v>681</v>
      </c>
      <c r="D53" s="281"/>
      <c r="E53" s="281"/>
      <c r="F53" s="281"/>
      <c r="G53" s="281"/>
      <c r="H53" s="281"/>
      <c r="I53" s="281"/>
      <c r="J53" s="281"/>
      <c r="K53" s="279"/>
    </row>
    <row r="54" ht="12.75" customHeight="1">
      <c r="B54" s="277"/>
      <c r="C54" s="281"/>
      <c r="D54" s="281"/>
      <c r="E54" s="281"/>
      <c r="F54" s="281"/>
      <c r="G54" s="281"/>
      <c r="H54" s="281"/>
      <c r="I54" s="281"/>
      <c r="J54" s="281"/>
      <c r="K54" s="279"/>
    </row>
    <row r="55" ht="15" customHeight="1">
      <c r="B55" s="277"/>
      <c r="C55" s="281" t="s">
        <v>682</v>
      </c>
      <c r="D55" s="281"/>
      <c r="E55" s="281"/>
      <c r="F55" s="281"/>
      <c r="G55" s="281"/>
      <c r="H55" s="281"/>
      <c r="I55" s="281"/>
      <c r="J55" s="281"/>
      <c r="K55" s="279"/>
    </row>
    <row r="56" ht="15" customHeight="1">
      <c r="B56" s="277"/>
      <c r="C56" s="283"/>
      <c r="D56" s="281" t="s">
        <v>683</v>
      </c>
      <c r="E56" s="281"/>
      <c r="F56" s="281"/>
      <c r="G56" s="281"/>
      <c r="H56" s="281"/>
      <c r="I56" s="281"/>
      <c r="J56" s="281"/>
      <c r="K56" s="279"/>
    </row>
    <row r="57" ht="15" customHeight="1">
      <c r="B57" s="277"/>
      <c r="C57" s="283"/>
      <c r="D57" s="281" t="s">
        <v>684</v>
      </c>
      <c r="E57" s="281"/>
      <c r="F57" s="281"/>
      <c r="G57" s="281"/>
      <c r="H57" s="281"/>
      <c r="I57" s="281"/>
      <c r="J57" s="281"/>
      <c r="K57" s="279"/>
    </row>
    <row r="58" ht="15" customHeight="1">
      <c r="B58" s="277"/>
      <c r="C58" s="283"/>
      <c r="D58" s="281" t="s">
        <v>685</v>
      </c>
      <c r="E58" s="281"/>
      <c r="F58" s="281"/>
      <c r="G58" s="281"/>
      <c r="H58" s="281"/>
      <c r="I58" s="281"/>
      <c r="J58" s="281"/>
      <c r="K58" s="279"/>
    </row>
    <row r="59" ht="15" customHeight="1">
      <c r="B59" s="277"/>
      <c r="C59" s="283"/>
      <c r="D59" s="281" t="s">
        <v>686</v>
      </c>
      <c r="E59" s="281"/>
      <c r="F59" s="281"/>
      <c r="G59" s="281"/>
      <c r="H59" s="281"/>
      <c r="I59" s="281"/>
      <c r="J59" s="281"/>
      <c r="K59" s="279"/>
    </row>
    <row r="60" ht="15" customHeight="1">
      <c r="B60" s="277"/>
      <c r="C60" s="283"/>
      <c r="D60" s="286" t="s">
        <v>687</v>
      </c>
      <c r="E60" s="286"/>
      <c r="F60" s="286"/>
      <c r="G60" s="286"/>
      <c r="H60" s="286"/>
      <c r="I60" s="286"/>
      <c r="J60" s="286"/>
      <c r="K60" s="279"/>
    </row>
    <row r="61" ht="15" customHeight="1">
      <c r="B61" s="277"/>
      <c r="C61" s="283"/>
      <c r="D61" s="281" t="s">
        <v>688</v>
      </c>
      <c r="E61" s="281"/>
      <c r="F61" s="281"/>
      <c r="G61" s="281"/>
      <c r="H61" s="281"/>
      <c r="I61" s="281"/>
      <c r="J61" s="281"/>
      <c r="K61" s="279"/>
    </row>
    <row r="62" ht="12.75" customHeight="1">
      <c r="B62" s="277"/>
      <c r="C62" s="283"/>
      <c r="D62" s="283"/>
      <c r="E62" s="287"/>
      <c r="F62" s="283"/>
      <c r="G62" s="283"/>
      <c r="H62" s="283"/>
      <c r="I62" s="283"/>
      <c r="J62" s="283"/>
      <c r="K62" s="279"/>
    </row>
    <row r="63" ht="15" customHeight="1">
      <c r="B63" s="277"/>
      <c r="C63" s="283"/>
      <c r="D63" s="281" t="s">
        <v>689</v>
      </c>
      <c r="E63" s="281"/>
      <c r="F63" s="281"/>
      <c r="G63" s="281"/>
      <c r="H63" s="281"/>
      <c r="I63" s="281"/>
      <c r="J63" s="281"/>
      <c r="K63" s="279"/>
    </row>
    <row r="64" ht="15" customHeight="1">
      <c r="B64" s="277"/>
      <c r="C64" s="283"/>
      <c r="D64" s="286" t="s">
        <v>690</v>
      </c>
      <c r="E64" s="286"/>
      <c r="F64" s="286"/>
      <c r="G64" s="286"/>
      <c r="H64" s="286"/>
      <c r="I64" s="286"/>
      <c r="J64" s="286"/>
      <c r="K64" s="279"/>
    </row>
    <row r="65" ht="15" customHeight="1">
      <c r="B65" s="277"/>
      <c r="C65" s="283"/>
      <c r="D65" s="281" t="s">
        <v>691</v>
      </c>
      <c r="E65" s="281"/>
      <c r="F65" s="281"/>
      <c r="G65" s="281"/>
      <c r="H65" s="281"/>
      <c r="I65" s="281"/>
      <c r="J65" s="281"/>
      <c r="K65" s="279"/>
    </row>
    <row r="66" ht="15" customHeight="1">
      <c r="B66" s="277"/>
      <c r="C66" s="283"/>
      <c r="D66" s="281" t="s">
        <v>692</v>
      </c>
      <c r="E66" s="281"/>
      <c r="F66" s="281"/>
      <c r="G66" s="281"/>
      <c r="H66" s="281"/>
      <c r="I66" s="281"/>
      <c r="J66" s="281"/>
      <c r="K66" s="279"/>
    </row>
    <row r="67" ht="15" customHeight="1">
      <c r="B67" s="277"/>
      <c r="C67" s="283"/>
      <c r="D67" s="281" t="s">
        <v>693</v>
      </c>
      <c r="E67" s="281"/>
      <c r="F67" s="281"/>
      <c r="G67" s="281"/>
      <c r="H67" s="281"/>
      <c r="I67" s="281"/>
      <c r="J67" s="281"/>
      <c r="K67" s="279"/>
    </row>
    <row r="68" ht="15" customHeight="1">
      <c r="B68" s="277"/>
      <c r="C68" s="283"/>
      <c r="D68" s="281" t="s">
        <v>694</v>
      </c>
      <c r="E68" s="281"/>
      <c r="F68" s="281"/>
      <c r="G68" s="281"/>
      <c r="H68" s="281"/>
      <c r="I68" s="281"/>
      <c r="J68" s="281"/>
      <c r="K68" s="279"/>
    </row>
    <row r="69" ht="12.75" customHeight="1">
      <c r="B69" s="288"/>
      <c r="C69" s="289"/>
      <c r="D69" s="289"/>
      <c r="E69" s="289"/>
      <c r="F69" s="289"/>
      <c r="G69" s="289"/>
      <c r="H69" s="289"/>
      <c r="I69" s="289"/>
      <c r="J69" s="289"/>
      <c r="K69" s="290"/>
    </row>
    <row r="70" ht="18.75" customHeight="1">
      <c r="B70" s="291"/>
      <c r="C70" s="291"/>
      <c r="D70" s="291"/>
      <c r="E70" s="291"/>
      <c r="F70" s="291"/>
      <c r="G70" s="291"/>
      <c r="H70" s="291"/>
      <c r="I70" s="291"/>
      <c r="J70" s="291"/>
      <c r="K70" s="292"/>
    </row>
    <row r="71" ht="18.75" customHeight="1">
      <c r="B71" s="292"/>
      <c r="C71" s="292"/>
      <c r="D71" s="292"/>
      <c r="E71" s="292"/>
      <c r="F71" s="292"/>
      <c r="G71" s="292"/>
      <c r="H71" s="292"/>
      <c r="I71" s="292"/>
      <c r="J71" s="292"/>
      <c r="K71" s="292"/>
    </row>
    <row r="72" ht="7.5" customHeight="1">
      <c r="B72" s="293"/>
      <c r="C72" s="294"/>
      <c r="D72" s="294"/>
      <c r="E72" s="294"/>
      <c r="F72" s="294"/>
      <c r="G72" s="294"/>
      <c r="H72" s="294"/>
      <c r="I72" s="294"/>
      <c r="J72" s="294"/>
      <c r="K72" s="295"/>
    </row>
    <row r="73" ht="45" customHeight="1">
      <c r="B73" s="296"/>
      <c r="C73" s="297" t="s">
        <v>92</v>
      </c>
      <c r="D73" s="297"/>
      <c r="E73" s="297"/>
      <c r="F73" s="297"/>
      <c r="G73" s="297"/>
      <c r="H73" s="297"/>
      <c r="I73" s="297"/>
      <c r="J73" s="297"/>
      <c r="K73" s="298"/>
    </row>
    <row r="74" ht="17.25" customHeight="1">
      <c r="B74" s="296"/>
      <c r="C74" s="299" t="s">
        <v>695</v>
      </c>
      <c r="D74" s="299"/>
      <c r="E74" s="299"/>
      <c r="F74" s="299" t="s">
        <v>696</v>
      </c>
      <c r="G74" s="300"/>
      <c r="H74" s="299" t="s">
        <v>122</v>
      </c>
      <c r="I74" s="299" t="s">
        <v>61</v>
      </c>
      <c r="J74" s="299" t="s">
        <v>697</v>
      </c>
      <c r="K74" s="298"/>
    </row>
    <row r="75" ht="17.25" customHeight="1">
      <c r="B75" s="296"/>
      <c r="C75" s="301" t="s">
        <v>698</v>
      </c>
      <c r="D75" s="301"/>
      <c r="E75" s="301"/>
      <c r="F75" s="302" t="s">
        <v>699</v>
      </c>
      <c r="G75" s="303"/>
      <c r="H75" s="301"/>
      <c r="I75" s="301"/>
      <c r="J75" s="301" t="s">
        <v>700</v>
      </c>
      <c r="K75" s="298"/>
    </row>
    <row r="76" ht="5.25" customHeight="1">
      <c r="B76" s="296"/>
      <c r="C76" s="304"/>
      <c r="D76" s="304"/>
      <c r="E76" s="304"/>
      <c r="F76" s="304"/>
      <c r="G76" s="305"/>
      <c r="H76" s="304"/>
      <c r="I76" s="304"/>
      <c r="J76" s="304"/>
      <c r="K76" s="298"/>
    </row>
    <row r="77" ht="15" customHeight="1">
      <c r="B77" s="296"/>
      <c r="C77" s="285" t="s">
        <v>57</v>
      </c>
      <c r="D77" s="304"/>
      <c r="E77" s="304"/>
      <c r="F77" s="306" t="s">
        <v>701</v>
      </c>
      <c r="G77" s="305"/>
      <c r="H77" s="285" t="s">
        <v>702</v>
      </c>
      <c r="I77" s="285" t="s">
        <v>703</v>
      </c>
      <c r="J77" s="285">
        <v>20</v>
      </c>
      <c r="K77" s="298"/>
    </row>
    <row r="78" ht="15" customHeight="1">
      <c r="B78" s="296"/>
      <c r="C78" s="285" t="s">
        <v>704</v>
      </c>
      <c r="D78" s="285"/>
      <c r="E78" s="285"/>
      <c r="F78" s="306" t="s">
        <v>701</v>
      </c>
      <c r="G78" s="305"/>
      <c r="H78" s="285" t="s">
        <v>705</v>
      </c>
      <c r="I78" s="285" t="s">
        <v>703</v>
      </c>
      <c r="J78" s="285">
        <v>120</v>
      </c>
      <c r="K78" s="298"/>
    </row>
    <row r="79" ht="15" customHeight="1">
      <c r="B79" s="307"/>
      <c r="C79" s="285" t="s">
        <v>706</v>
      </c>
      <c r="D79" s="285"/>
      <c r="E79" s="285"/>
      <c r="F79" s="306" t="s">
        <v>707</v>
      </c>
      <c r="G79" s="305"/>
      <c r="H79" s="285" t="s">
        <v>708</v>
      </c>
      <c r="I79" s="285" t="s">
        <v>703</v>
      </c>
      <c r="J79" s="285">
        <v>50</v>
      </c>
      <c r="K79" s="298"/>
    </row>
    <row r="80" ht="15" customHeight="1">
      <c r="B80" s="307"/>
      <c r="C80" s="285" t="s">
        <v>709</v>
      </c>
      <c r="D80" s="285"/>
      <c r="E80" s="285"/>
      <c r="F80" s="306" t="s">
        <v>701</v>
      </c>
      <c r="G80" s="305"/>
      <c r="H80" s="285" t="s">
        <v>710</v>
      </c>
      <c r="I80" s="285" t="s">
        <v>711</v>
      </c>
      <c r="J80" s="285"/>
      <c r="K80" s="298"/>
    </row>
    <row r="81" ht="15" customHeight="1">
      <c r="B81" s="307"/>
      <c r="C81" s="308" t="s">
        <v>712</v>
      </c>
      <c r="D81" s="308"/>
      <c r="E81" s="308"/>
      <c r="F81" s="309" t="s">
        <v>707</v>
      </c>
      <c r="G81" s="308"/>
      <c r="H81" s="308" t="s">
        <v>713</v>
      </c>
      <c r="I81" s="308" t="s">
        <v>703</v>
      </c>
      <c r="J81" s="308">
        <v>15</v>
      </c>
      <c r="K81" s="298"/>
    </row>
    <row r="82" ht="15" customHeight="1">
      <c r="B82" s="307"/>
      <c r="C82" s="308" t="s">
        <v>714</v>
      </c>
      <c r="D82" s="308"/>
      <c r="E82" s="308"/>
      <c r="F82" s="309" t="s">
        <v>707</v>
      </c>
      <c r="G82" s="308"/>
      <c r="H82" s="308" t="s">
        <v>715</v>
      </c>
      <c r="I82" s="308" t="s">
        <v>703</v>
      </c>
      <c r="J82" s="308">
        <v>15</v>
      </c>
      <c r="K82" s="298"/>
    </row>
    <row r="83" ht="15" customHeight="1">
      <c r="B83" s="307"/>
      <c r="C83" s="308" t="s">
        <v>716</v>
      </c>
      <c r="D83" s="308"/>
      <c r="E83" s="308"/>
      <c r="F83" s="309" t="s">
        <v>707</v>
      </c>
      <c r="G83" s="308"/>
      <c r="H83" s="308" t="s">
        <v>717</v>
      </c>
      <c r="I83" s="308" t="s">
        <v>703</v>
      </c>
      <c r="J83" s="308">
        <v>20</v>
      </c>
      <c r="K83" s="298"/>
    </row>
    <row r="84" ht="15" customHeight="1">
      <c r="B84" s="307"/>
      <c r="C84" s="308" t="s">
        <v>718</v>
      </c>
      <c r="D84" s="308"/>
      <c r="E84" s="308"/>
      <c r="F84" s="309" t="s">
        <v>707</v>
      </c>
      <c r="G84" s="308"/>
      <c r="H84" s="308" t="s">
        <v>719</v>
      </c>
      <c r="I84" s="308" t="s">
        <v>703</v>
      </c>
      <c r="J84" s="308">
        <v>20</v>
      </c>
      <c r="K84" s="298"/>
    </row>
    <row r="85" ht="15" customHeight="1">
      <c r="B85" s="307"/>
      <c r="C85" s="285" t="s">
        <v>720</v>
      </c>
      <c r="D85" s="285"/>
      <c r="E85" s="285"/>
      <c r="F85" s="306" t="s">
        <v>707</v>
      </c>
      <c r="G85" s="305"/>
      <c r="H85" s="285" t="s">
        <v>721</v>
      </c>
      <c r="I85" s="285" t="s">
        <v>703</v>
      </c>
      <c r="J85" s="285">
        <v>50</v>
      </c>
      <c r="K85" s="298"/>
    </row>
    <row r="86" ht="15" customHeight="1">
      <c r="B86" s="307"/>
      <c r="C86" s="285" t="s">
        <v>722</v>
      </c>
      <c r="D86" s="285"/>
      <c r="E86" s="285"/>
      <c r="F86" s="306" t="s">
        <v>707</v>
      </c>
      <c r="G86" s="305"/>
      <c r="H86" s="285" t="s">
        <v>723</v>
      </c>
      <c r="I86" s="285" t="s">
        <v>703</v>
      </c>
      <c r="J86" s="285">
        <v>20</v>
      </c>
      <c r="K86" s="298"/>
    </row>
    <row r="87" ht="15" customHeight="1">
      <c r="B87" s="307"/>
      <c r="C87" s="285" t="s">
        <v>724</v>
      </c>
      <c r="D87" s="285"/>
      <c r="E87" s="285"/>
      <c r="F87" s="306" t="s">
        <v>707</v>
      </c>
      <c r="G87" s="305"/>
      <c r="H87" s="285" t="s">
        <v>725</v>
      </c>
      <c r="I87" s="285" t="s">
        <v>703</v>
      </c>
      <c r="J87" s="285">
        <v>20</v>
      </c>
      <c r="K87" s="298"/>
    </row>
    <row r="88" ht="15" customHeight="1">
      <c r="B88" s="307"/>
      <c r="C88" s="285" t="s">
        <v>726</v>
      </c>
      <c r="D88" s="285"/>
      <c r="E88" s="285"/>
      <c r="F88" s="306" t="s">
        <v>707</v>
      </c>
      <c r="G88" s="305"/>
      <c r="H88" s="285" t="s">
        <v>727</v>
      </c>
      <c r="I88" s="285" t="s">
        <v>703</v>
      </c>
      <c r="J88" s="285">
        <v>50</v>
      </c>
      <c r="K88" s="298"/>
    </row>
    <row r="89" ht="15" customHeight="1">
      <c r="B89" s="307"/>
      <c r="C89" s="285" t="s">
        <v>728</v>
      </c>
      <c r="D89" s="285"/>
      <c r="E89" s="285"/>
      <c r="F89" s="306" t="s">
        <v>707</v>
      </c>
      <c r="G89" s="305"/>
      <c r="H89" s="285" t="s">
        <v>728</v>
      </c>
      <c r="I89" s="285" t="s">
        <v>703</v>
      </c>
      <c r="J89" s="285">
        <v>50</v>
      </c>
      <c r="K89" s="298"/>
    </row>
    <row r="90" ht="15" customHeight="1">
      <c r="B90" s="307"/>
      <c r="C90" s="285" t="s">
        <v>127</v>
      </c>
      <c r="D90" s="285"/>
      <c r="E90" s="285"/>
      <c r="F90" s="306" t="s">
        <v>707</v>
      </c>
      <c r="G90" s="305"/>
      <c r="H90" s="285" t="s">
        <v>729</v>
      </c>
      <c r="I90" s="285" t="s">
        <v>703</v>
      </c>
      <c r="J90" s="285">
        <v>255</v>
      </c>
      <c r="K90" s="298"/>
    </row>
    <row r="91" ht="15" customHeight="1">
      <c r="B91" s="307"/>
      <c r="C91" s="285" t="s">
        <v>730</v>
      </c>
      <c r="D91" s="285"/>
      <c r="E91" s="285"/>
      <c r="F91" s="306" t="s">
        <v>701</v>
      </c>
      <c r="G91" s="305"/>
      <c r="H91" s="285" t="s">
        <v>731</v>
      </c>
      <c r="I91" s="285" t="s">
        <v>732</v>
      </c>
      <c r="J91" s="285"/>
      <c r="K91" s="298"/>
    </row>
    <row r="92" ht="15" customHeight="1">
      <c r="B92" s="307"/>
      <c r="C92" s="285" t="s">
        <v>733</v>
      </c>
      <c r="D92" s="285"/>
      <c r="E92" s="285"/>
      <c r="F92" s="306" t="s">
        <v>701</v>
      </c>
      <c r="G92" s="305"/>
      <c r="H92" s="285" t="s">
        <v>734</v>
      </c>
      <c r="I92" s="285" t="s">
        <v>735</v>
      </c>
      <c r="J92" s="285"/>
      <c r="K92" s="298"/>
    </row>
    <row r="93" ht="15" customHeight="1">
      <c r="B93" s="307"/>
      <c r="C93" s="285" t="s">
        <v>736</v>
      </c>
      <c r="D93" s="285"/>
      <c r="E93" s="285"/>
      <c r="F93" s="306" t="s">
        <v>701</v>
      </c>
      <c r="G93" s="305"/>
      <c r="H93" s="285" t="s">
        <v>736</v>
      </c>
      <c r="I93" s="285" t="s">
        <v>735</v>
      </c>
      <c r="J93" s="285"/>
      <c r="K93" s="298"/>
    </row>
    <row r="94" ht="15" customHeight="1">
      <c r="B94" s="307"/>
      <c r="C94" s="285" t="s">
        <v>42</v>
      </c>
      <c r="D94" s="285"/>
      <c r="E94" s="285"/>
      <c r="F94" s="306" t="s">
        <v>701</v>
      </c>
      <c r="G94" s="305"/>
      <c r="H94" s="285" t="s">
        <v>737</v>
      </c>
      <c r="I94" s="285" t="s">
        <v>735</v>
      </c>
      <c r="J94" s="285"/>
      <c r="K94" s="298"/>
    </row>
    <row r="95" ht="15" customHeight="1">
      <c r="B95" s="307"/>
      <c r="C95" s="285" t="s">
        <v>52</v>
      </c>
      <c r="D95" s="285"/>
      <c r="E95" s="285"/>
      <c r="F95" s="306" t="s">
        <v>701</v>
      </c>
      <c r="G95" s="305"/>
      <c r="H95" s="285" t="s">
        <v>738</v>
      </c>
      <c r="I95" s="285" t="s">
        <v>735</v>
      </c>
      <c r="J95" s="285"/>
      <c r="K95" s="298"/>
    </row>
    <row r="96" ht="15" customHeight="1">
      <c r="B96" s="310"/>
      <c r="C96" s="311"/>
      <c r="D96" s="311"/>
      <c r="E96" s="311"/>
      <c r="F96" s="311"/>
      <c r="G96" s="311"/>
      <c r="H96" s="311"/>
      <c r="I96" s="311"/>
      <c r="J96" s="311"/>
      <c r="K96" s="312"/>
    </row>
    <row r="97" ht="18.75" customHeight="1">
      <c r="B97" s="313"/>
      <c r="C97" s="314"/>
      <c r="D97" s="314"/>
      <c r="E97" s="314"/>
      <c r="F97" s="314"/>
      <c r="G97" s="314"/>
      <c r="H97" s="314"/>
      <c r="I97" s="314"/>
      <c r="J97" s="314"/>
      <c r="K97" s="313"/>
    </row>
    <row r="98" ht="18.75" customHeight="1">
      <c r="B98" s="292"/>
      <c r="C98" s="292"/>
      <c r="D98" s="292"/>
      <c r="E98" s="292"/>
      <c r="F98" s="292"/>
      <c r="G98" s="292"/>
      <c r="H98" s="292"/>
      <c r="I98" s="292"/>
      <c r="J98" s="292"/>
      <c r="K98" s="292"/>
    </row>
    <row r="99" ht="7.5" customHeight="1">
      <c r="B99" s="293"/>
      <c r="C99" s="294"/>
      <c r="D99" s="294"/>
      <c r="E99" s="294"/>
      <c r="F99" s="294"/>
      <c r="G99" s="294"/>
      <c r="H99" s="294"/>
      <c r="I99" s="294"/>
      <c r="J99" s="294"/>
      <c r="K99" s="295"/>
    </row>
    <row r="100" ht="45" customHeight="1">
      <c r="B100" s="296"/>
      <c r="C100" s="297" t="s">
        <v>739</v>
      </c>
      <c r="D100" s="297"/>
      <c r="E100" s="297"/>
      <c r="F100" s="297"/>
      <c r="G100" s="297"/>
      <c r="H100" s="297"/>
      <c r="I100" s="297"/>
      <c r="J100" s="297"/>
      <c r="K100" s="298"/>
    </row>
    <row r="101" ht="17.25" customHeight="1">
      <c r="B101" s="296"/>
      <c r="C101" s="299" t="s">
        <v>695</v>
      </c>
      <c r="D101" s="299"/>
      <c r="E101" s="299"/>
      <c r="F101" s="299" t="s">
        <v>696</v>
      </c>
      <c r="G101" s="300"/>
      <c r="H101" s="299" t="s">
        <v>122</v>
      </c>
      <c r="I101" s="299" t="s">
        <v>61</v>
      </c>
      <c r="J101" s="299" t="s">
        <v>697</v>
      </c>
      <c r="K101" s="298"/>
    </row>
    <row r="102" ht="17.25" customHeight="1">
      <c r="B102" s="296"/>
      <c r="C102" s="301" t="s">
        <v>698</v>
      </c>
      <c r="D102" s="301"/>
      <c r="E102" s="301"/>
      <c r="F102" s="302" t="s">
        <v>699</v>
      </c>
      <c r="G102" s="303"/>
      <c r="H102" s="301"/>
      <c r="I102" s="301"/>
      <c r="J102" s="301" t="s">
        <v>700</v>
      </c>
      <c r="K102" s="298"/>
    </row>
    <row r="103" ht="5.25" customHeight="1">
      <c r="B103" s="296"/>
      <c r="C103" s="299"/>
      <c r="D103" s="299"/>
      <c r="E103" s="299"/>
      <c r="F103" s="299"/>
      <c r="G103" s="315"/>
      <c r="H103" s="299"/>
      <c r="I103" s="299"/>
      <c r="J103" s="299"/>
      <c r="K103" s="298"/>
    </row>
    <row r="104" ht="15" customHeight="1">
      <c r="B104" s="296"/>
      <c r="C104" s="285" t="s">
        <v>57</v>
      </c>
      <c r="D104" s="304"/>
      <c r="E104" s="304"/>
      <c r="F104" s="306" t="s">
        <v>701</v>
      </c>
      <c r="G104" s="315"/>
      <c r="H104" s="285" t="s">
        <v>740</v>
      </c>
      <c r="I104" s="285" t="s">
        <v>703</v>
      </c>
      <c r="J104" s="285">
        <v>20</v>
      </c>
      <c r="K104" s="298"/>
    </row>
    <row r="105" ht="15" customHeight="1">
      <c r="B105" s="296"/>
      <c r="C105" s="285" t="s">
        <v>704</v>
      </c>
      <c r="D105" s="285"/>
      <c r="E105" s="285"/>
      <c r="F105" s="306" t="s">
        <v>701</v>
      </c>
      <c r="G105" s="285"/>
      <c r="H105" s="285" t="s">
        <v>740</v>
      </c>
      <c r="I105" s="285" t="s">
        <v>703</v>
      </c>
      <c r="J105" s="285">
        <v>120</v>
      </c>
      <c r="K105" s="298"/>
    </row>
    <row r="106" ht="15" customHeight="1">
      <c r="B106" s="307"/>
      <c r="C106" s="285" t="s">
        <v>706</v>
      </c>
      <c r="D106" s="285"/>
      <c r="E106" s="285"/>
      <c r="F106" s="306" t="s">
        <v>707</v>
      </c>
      <c r="G106" s="285"/>
      <c r="H106" s="285" t="s">
        <v>740</v>
      </c>
      <c r="I106" s="285" t="s">
        <v>703</v>
      </c>
      <c r="J106" s="285">
        <v>50</v>
      </c>
      <c r="K106" s="298"/>
    </row>
    <row r="107" ht="15" customHeight="1">
      <c r="B107" s="307"/>
      <c r="C107" s="285" t="s">
        <v>709</v>
      </c>
      <c r="D107" s="285"/>
      <c r="E107" s="285"/>
      <c r="F107" s="306" t="s">
        <v>701</v>
      </c>
      <c r="G107" s="285"/>
      <c r="H107" s="285" t="s">
        <v>740</v>
      </c>
      <c r="I107" s="285" t="s">
        <v>711</v>
      </c>
      <c r="J107" s="285"/>
      <c r="K107" s="298"/>
    </row>
    <row r="108" ht="15" customHeight="1">
      <c r="B108" s="307"/>
      <c r="C108" s="285" t="s">
        <v>720</v>
      </c>
      <c r="D108" s="285"/>
      <c r="E108" s="285"/>
      <c r="F108" s="306" t="s">
        <v>707</v>
      </c>
      <c r="G108" s="285"/>
      <c r="H108" s="285" t="s">
        <v>740</v>
      </c>
      <c r="I108" s="285" t="s">
        <v>703</v>
      </c>
      <c r="J108" s="285">
        <v>50</v>
      </c>
      <c r="K108" s="298"/>
    </row>
    <row r="109" ht="15" customHeight="1">
      <c r="B109" s="307"/>
      <c r="C109" s="285" t="s">
        <v>728</v>
      </c>
      <c r="D109" s="285"/>
      <c r="E109" s="285"/>
      <c r="F109" s="306" t="s">
        <v>707</v>
      </c>
      <c r="G109" s="285"/>
      <c r="H109" s="285" t="s">
        <v>740</v>
      </c>
      <c r="I109" s="285" t="s">
        <v>703</v>
      </c>
      <c r="J109" s="285">
        <v>50</v>
      </c>
      <c r="K109" s="298"/>
    </row>
    <row r="110" ht="15" customHeight="1">
      <c r="B110" s="307"/>
      <c r="C110" s="285" t="s">
        <v>726</v>
      </c>
      <c r="D110" s="285"/>
      <c r="E110" s="285"/>
      <c r="F110" s="306" t="s">
        <v>707</v>
      </c>
      <c r="G110" s="285"/>
      <c r="H110" s="285" t="s">
        <v>740</v>
      </c>
      <c r="I110" s="285" t="s">
        <v>703</v>
      </c>
      <c r="J110" s="285">
        <v>50</v>
      </c>
      <c r="K110" s="298"/>
    </row>
    <row r="111" ht="15" customHeight="1">
      <c r="B111" s="307"/>
      <c r="C111" s="285" t="s">
        <v>57</v>
      </c>
      <c r="D111" s="285"/>
      <c r="E111" s="285"/>
      <c r="F111" s="306" t="s">
        <v>701</v>
      </c>
      <c r="G111" s="285"/>
      <c r="H111" s="285" t="s">
        <v>741</v>
      </c>
      <c r="I111" s="285" t="s">
        <v>703</v>
      </c>
      <c r="J111" s="285">
        <v>20</v>
      </c>
      <c r="K111" s="298"/>
    </row>
    <row r="112" ht="15" customHeight="1">
      <c r="B112" s="307"/>
      <c r="C112" s="285" t="s">
        <v>742</v>
      </c>
      <c r="D112" s="285"/>
      <c r="E112" s="285"/>
      <c r="F112" s="306" t="s">
        <v>701</v>
      </c>
      <c r="G112" s="285"/>
      <c r="H112" s="285" t="s">
        <v>743</v>
      </c>
      <c r="I112" s="285" t="s">
        <v>703</v>
      </c>
      <c r="J112" s="285">
        <v>120</v>
      </c>
      <c r="K112" s="298"/>
    </row>
    <row r="113" ht="15" customHeight="1">
      <c r="B113" s="307"/>
      <c r="C113" s="285" t="s">
        <v>42</v>
      </c>
      <c r="D113" s="285"/>
      <c r="E113" s="285"/>
      <c r="F113" s="306" t="s">
        <v>701</v>
      </c>
      <c r="G113" s="285"/>
      <c r="H113" s="285" t="s">
        <v>744</v>
      </c>
      <c r="I113" s="285" t="s">
        <v>735</v>
      </c>
      <c r="J113" s="285"/>
      <c r="K113" s="298"/>
    </row>
    <row r="114" ht="15" customHeight="1">
      <c r="B114" s="307"/>
      <c r="C114" s="285" t="s">
        <v>52</v>
      </c>
      <c r="D114" s="285"/>
      <c r="E114" s="285"/>
      <c r="F114" s="306" t="s">
        <v>701</v>
      </c>
      <c r="G114" s="285"/>
      <c r="H114" s="285" t="s">
        <v>745</v>
      </c>
      <c r="I114" s="285" t="s">
        <v>735</v>
      </c>
      <c r="J114" s="285"/>
      <c r="K114" s="298"/>
    </row>
    <row r="115" ht="15" customHeight="1">
      <c r="B115" s="307"/>
      <c r="C115" s="285" t="s">
        <v>61</v>
      </c>
      <c r="D115" s="285"/>
      <c r="E115" s="285"/>
      <c r="F115" s="306" t="s">
        <v>701</v>
      </c>
      <c r="G115" s="285"/>
      <c r="H115" s="285" t="s">
        <v>746</v>
      </c>
      <c r="I115" s="285" t="s">
        <v>747</v>
      </c>
      <c r="J115" s="285"/>
      <c r="K115" s="298"/>
    </row>
    <row r="116" ht="15" customHeight="1">
      <c r="B116" s="310"/>
      <c r="C116" s="316"/>
      <c r="D116" s="316"/>
      <c r="E116" s="316"/>
      <c r="F116" s="316"/>
      <c r="G116" s="316"/>
      <c r="H116" s="316"/>
      <c r="I116" s="316"/>
      <c r="J116" s="316"/>
      <c r="K116" s="312"/>
    </row>
    <row r="117" ht="18.75" customHeight="1">
      <c r="B117" s="317"/>
      <c r="C117" s="281"/>
      <c r="D117" s="281"/>
      <c r="E117" s="281"/>
      <c r="F117" s="318"/>
      <c r="G117" s="281"/>
      <c r="H117" s="281"/>
      <c r="I117" s="281"/>
      <c r="J117" s="281"/>
      <c r="K117" s="317"/>
    </row>
    <row r="118" ht="18.75" customHeight="1">
      <c r="B118" s="292"/>
      <c r="C118" s="292"/>
      <c r="D118" s="292"/>
      <c r="E118" s="292"/>
      <c r="F118" s="292"/>
      <c r="G118" s="292"/>
      <c r="H118" s="292"/>
      <c r="I118" s="292"/>
      <c r="J118" s="292"/>
      <c r="K118" s="292"/>
    </row>
    <row r="119" ht="7.5" customHeight="1">
      <c r="B119" s="319"/>
      <c r="C119" s="320"/>
      <c r="D119" s="320"/>
      <c r="E119" s="320"/>
      <c r="F119" s="320"/>
      <c r="G119" s="320"/>
      <c r="H119" s="320"/>
      <c r="I119" s="320"/>
      <c r="J119" s="320"/>
      <c r="K119" s="321"/>
    </row>
    <row r="120" ht="45" customHeight="1">
      <c r="B120" s="322"/>
      <c r="C120" s="275" t="s">
        <v>748</v>
      </c>
      <c r="D120" s="275"/>
      <c r="E120" s="275"/>
      <c r="F120" s="275"/>
      <c r="G120" s="275"/>
      <c r="H120" s="275"/>
      <c r="I120" s="275"/>
      <c r="J120" s="275"/>
      <c r="K120" s="323"/>
    </row>
    <row r="121" ht="17.25" customHeight="1">
      <c r="B121" s="324"/>
      <c r="C121" s="299" t="s">
        <v>695</v>
      </c>
      <c r="D121" s="299"/>
      <c r="E121" s="299"/>
      <c r="F121" s="299" t="s">
        <v>696</v>
      </c>
      <c r="G121" s="300"/>
      <c r="H121" s="299" t="s">
        <v>122</v>
      </c>
      <c r="I121" s="299" t="s">
        <v>61</v>
      </c>
      <c r="J121" s="299" t="s">
        <v>697</v>
      </c>
      <c r="K121" s="325"/>
    </row>
    <row r="122" ht="17.25" customHeight="1">
      <c r="B122" s="324"/>
      <c r="C122" s="301" t="s">
        <v>698</v>
      </c>
      <c r="D122" s="301"/>
      <c r="E122" s="301"/>
      <c r="F122" s="302" t="s">
        <v>699</v>
      </c>
      <c r="G122" s="303"/>
      <c r="H122" s="301"/>
      <c r="I122" s="301"/>
      <c r="J122" s="301" t="s">
        <v>700</v>
      </c>
      <c r="K122" s="325"/>
    </row>
    <row r="123" ht="5.25" customHeight="1">
      <c r="B123" s="326"/>
      <c r="C123" s="304"/>
      <c r="D123" s="304"/>
      <c r="E123" s="304"/>
      <c r="F123" s="304"/>
      <c r="G123" s="285"/>
      <c r="H123" s="304"/>
      <c r="I123" s="304"/>
      <c r="J123" s="304"/>
      <c r="K123" s="327"/>
    </row>
    <row r="124" ht="15" customHeight="1">
      <c r="B124" s="326"/>
      <c r="C124" s="285" t="s">
        <v>704</v>
      </c>
      <c r="D124" s="304"/>
      <c r="E124" s="304"/>
      <c r="F124" s="306" t="s">
        <v>701</v>
      </c>
      <c r="G124" s="285"/>
      <c r="H124" s="285" t="s">
        <v>740</v>
      </c>
      <c r="I124" s="285" t="s">
        <v>703</v>
      </c>
      <c r="J124" s="285">
        <v>120</v>
      </c>
      <c r="K124" s="328"/>
    </row>
    <row r="125" ht="15" customHeight="1">
      <c r="B125" s="326"/>
      <c r="C125" s="285" t="s">
        <v>749</v>
      </c>
      <c r="D125" s="285"/>
      <c r="E125" s="285"/>
      <c r="F125" s="306" t="s">
        <v>701</v>
      </c>
      <c r="G125" s="285"/>
      <c r="H125" s="285" t="s">
        <v>750</v>
      </c>
      <c r="I125" s="285" t="s">
        <v>703</v>
      </c>
      <c r="J125" s="285" t="s">
        <v>751</v>
      </c>
      <c r="K125" s="328"/>
    </row>
    <row r="126" ht="15" customHeight="1">
      <c r="B126" s="326"/>
      <c r="C126" s="285" t="s">
        <v>650</v>
      </c>
      <c r="D126" s="285"/>
      <c r="E126" s="285"/>
      <c r="F126" s="306" t="s">
        <v>701</v>
      </c>
      <c r="G126" s="285"/>
      <c r="H126" s="285" t="s">
        <v>752</v>
      </c>
      <c r="I126" s="285" t="s">
        <v>703</v>
      </c>
      <c r="J126" s="285" t="s">
        <v>751</v>
      </c>
      <c r="K126" s="328"/>
    </row>
    <row r="127" ht="15" customHeight="1">
      <c r="B127" s="326"/>
      <c r="C127" s="285" t="s">
        <v>712</v>
      </c>
      <c r="D127" s="285"/>
      <c r="E127" s="285"/>
      <c r="F127" s="306" t="s">
        <v>707</v>
      </c>
      <c r="G127" s="285"/>
      <c r="H127" s="285" t="s">
        <v>713</v>
      </c>
      <c r="I127" s="285" t="s">
        <v>703</v>
      </c>
      <c r="J127" s="285">
        <v>15</v>
      </c>
      <c r="K127" s="328"/>
    </row>
    <row r="128" ht="15" customHeight="1">
      <c r="B128" s="326"/>
      <c r="C128" s="308" t="s">
        <v>714</v>
      </c>
      <c r="D128" s="308"/>
      <c r="E128" s="308"/>
      <c r="F128" s="309" t="s">
        <v>707</v>
      </c>
      <c r="G128" s="308"/>
      <c r="H128" s="308" t="s">
        <v>715</v>
      </c>
      <c r="I128" s="308" t="s">
        <v>703</v>
      </c>
      <c r="J128" s="308">
        <v>15</v>
      </c>
      <c r="K128" s="328"/>
    </row>
    <row r="129" ht="15" customHeight="1">
      <c r="B129" s="326"/>
      <c r="C129" s="308" t="s">
        <v>716</v>
      </c>
      <c r="D129" s="308"/>
      <c r="E129" s="308"/>
      <c r="F129" s="309" t="s">
        <v>707</v>
      </c>
      <c r="G129" s="308"/>
      <c r="H129" s="308" t="s">
        <v>717</v>
      </c>
      <c r="I129" s="308" t="s">
        <v>703</v>
      </c>
      <c r="J129" s="308">
        <v>20</v>
      </c>
      <c r="K129" s="328"/>
    </row>
    <row r="130" ht="15" customHeight="1">
      <c r="B130" s="326"/>
      <c r="C130" s="308" t="s">
        <v>718</v>
      </c>
      <c r="D130" s="308"/>
      <c r="E130" s="308"/>
      <c r="F130" s="309" t="s">
        <v>707</v>
      </c>
      <c r="G130" s="308"/>
      <c r="H130" s="308" t="s">
        <v>719</v>
      </c>
      <c r="I130" s="308" t="s">
        <v>703</v>
      </c>
      <c r="J130" s="308">
        <v>20</v>
      </c>
      <c r="K130" s="328"/>
    </row>
    <row r="131" ht="15" customHeight="1">
      <c r="B131" s="326"/>
      <c r="C131" s="285" t="s">
        <v>706</v>
      </c>
      <c r="D131" s="285"/>
      <c r="E131" s="285"/>
      <c r="F131" s="306" t="s">
        <v>707</v>
      </c>
      <c r="G131" s="285"/>
      <c r="H131" s="285" t="s">
        <v>740</v>
      </c>
      <c r="I131" s="285" t="s">
        <v>703</v>
      </c>
      <c r="J131" s="285">
        <v>50</v>
      </c>
      <c r="K131" s="328"/>
    </row>
    <row r="132" ht="15" customHeight="1">
      <c r="B132" s="326"/>
      <c r="C132" s="285" t="s">
        <v>720</v>
      </c>
      <c r="D132" s="285"/>
      <c r="E132" s="285"/>
      <c r="F132" s="306" t="s">
        <v>707</v>
      </c>
      <c r="G132" s="285"/>
      <c r="H132" s="285" t="s">
        <v>740</v>
      </c>
      <c r="I132" s="285" t="s">
        <v>703</v>
      </c>
      <c r="J132" s="285">
        <v>50</v>
      </c>
      <c r="K132" s="328"/>
    </row>
    <row r="133" ht="15" customHeight="1">
      <c r="B133" s="326"/>
      <c r="C133" s="285" t="s">
        <v>726</v>
      </c>
      <c r="D133" s="285"/>
      <c r="E133" s="285"/>
      <c r="F133" s="306" t="s">
        <v>707</v>
      </c>
      <c r="G133" s="285"/>
      <c r="H133" s="285" t="s">
        <v>740</v>
      </c>
      <c r="I133" s="285" t="s">
        <v>703</v>
      </c>
      <c r="J133" s="285">
        <v>50</v>
      </c>
      <c r="K133" s="328"/>
    </row>
    <row r="134" ht="15" customHeight="1">
      <c r="B134" s="326"/>
      <c r="C134" s="285" t="s">
        <v>728</v>
      </c>
      <c r="D134" s="285"/>
      <c r="E134" s="285"/>
      <c r="F134" s="306" t="s">
        <v>707</v>
      </c>
      <c r="G134" s="285"/>
      <c r="H134" s="285" t="s">
        <v>740</v>
      </c>
      <c r="I134" s="285" t="s">
        <v>703</v>
      </c>
      <c r="J134" s="285">
        <v>50</v>
      </c>
      <c r="K134" s="328"/>
    </row>
    <row r="135" ht="15" customHeight="1">
      <c r="B135" s="326"/>
      <c r="C135" s="285" t="s">
        <v>127</v>
      </c>
      <c r="D135" s="285"/>
      <c r="E135" s="285"/>
      <c r="F135" s="306" t="s">
        <v>707</v>
      </c>
      <c r="G135" s="285"/>
      <c r="H135" s="285" t="s">
        <v>753</v>
      </c>
      <c r="I135" s="285" t="s">
        <v>703</v>
      </c>
      <c r="J135" s="285">
        <v>255</v>
      </c>
      <c r="K135" s="328"/>
    </row>
    <row r="136" ht="15" customHeight="1">
      <c r="B136" s="326"/>
      <c r="C136" s="285" t="s">
        <v>730</v>
      </c>
      <c r="D136" s="285"/>
      <c r="E136" s="285"/>
      <c r="F136" s="306" t="s">
        <v>701</v>
      </c>
      <c r="G136" s="285"/>
      <c r="H136" s="285" t="s">
        <v>754</v>
      </c>
      <c r="I136" s="285" t="s">
        <v>732</v>
      </c>
      <c r="J136" s="285"/>
      <c r="K136" s="328"/>
    </row>
    <row r="137" ht="15" customHeight="1">
      <c r="B137" s="326"/>
      <c r="C137" s="285" t="s">
        <v>733</v>
      </c>
      <c r="D137" s="285"/>
      <c r="E137" s="285"/>
      <c r="F137" s="306" t="s">
        <v>701</v>
      </c>
      <c r="G137" s="285"/>
      <c r="H137" s="285" t="s">
        <v>755</v>
      </c>
      <c r="I137" s="285" t="s">
        <v>735</v>
      </c>
      <c r="J137" s="285"/>
      <c r="K137" s="328"/>
    </row>
    <row r="138" ht="15" customHeight="1">
      <c r="B138" s="326"/>
      <c r="C138" s="285" t="s">
        <v>736</v>
      </c>
      <c r="D138" s="285"/>
      <c r="E138" s="285"/>
      <c r="F138" s="306" t="s">
        <v>701</v>
      </c>
      <c r="G138" s="285"/>
      <c r="H138" s="285" t="s">
        <v>736</v>
      </c>
      <c r="I138" s="285" t="s">
        <v>735</v>
      </c>
      <c r="J138" s="285"/>
      <c r="K138" s="328"/>
    </row>
    <row r="139" ht="15" customHeight="1">
      <c r="B139" s="326"/>
      <c r="C139" s="285" t="s">
        <v>42</v>
      </c>
      <c r="D139" s="285"/>
      <c r="E139" s="285"/>
      <c r="F139" s="306" t="s">
        <v>701</v>
      </c>
      <c r="G139" s="285"/>
      <c r="H139" s="285" t="s">
        <v>756</v>
      </c>
      <c r="I139" s="285" t="s">
        <v>735</v>
      </c>
      <c r="J139" s="285"/>
      <c r="K139" s="328"/>
    </row>
    <row r="140" ht="15" customHeight="1">
      <c r="B140" s="326"/>
      <c r="C140" s="285" t="s">
        <v>757</v>
      </c>
      <c r="D140" s="285"/>
      <c r="E140" s="285"/>
      <c r="F140" s="306" t="s">
        <v>701</v>
      </c>
      <c r="G140" s="285"/>
      <c r="H140" s="285" t="s">
        <v>758</v>
      </c>
      <c r="I140" s="285" t="s">
        <v>735</v>
      </c>
      <c r="J140" s="285"/>
      <c r="K140" s="328"/>
    </row>
    <row r="141" ht="15" customHeight="1">
      <c r="B141" s="329"/>
      <c r="C141" s="330"/>
      <c r="D141" s="330"/>
      <c r="E141" s="330"/>
      <c r="F141" s="330"/>
      <c r="G141" s="330"/>
      <c r="H141" s="330"/>
      <c r="I141" s="330"/>
      <c r="J141" s="330"/>
      <c r="K141" s="331"/>
    </row>
    <row r="142" ht="18.75" customHeight="1">
      <c r="B142" s="281"/>
      <c r="C142" s="281"/>
      <c r="D142" s="281"/>
      <c r="E142" s="281"/>
      <c r="F142" s="318"/>
      <c r="G142" s="281"/>
      <c r="H142" s="281"/>
      <c r="I142" s="281"/>
      <c r="J142" s="281"/>
      <c r="K142" s="281"/>
    </row>
    <row r="143" ht="18.75" customHeight="1">
      <c r="B143" s="292"/>
      <c r="C143" s="292"/>
      <c r="D143" s="292"/>
      <c r="E143" s="292"/>
      <c r="F143" s="292"/>
      <c r="G143" s="292"/>
      <c r="H143" s="292"/>
      <c r="I143" s="292"/>
      <c r="J143" s="292"/>
      <c r="K143" s="292"/>
    </row>
    <row r="144" ht="7.5" customHeight="1">
      <c r="B144" s="293"/>
      <c r="C144" s="294"/>
      <c r="D144" s="294"/>
      <c r="E144" s="294"/>
      <c r="F144" s="294"/>
      <c r="G144" s="294"/>
      <c r="H144" s="294"/>
      <c r="I144" s="294"/>
      <c r="J144" s="294"/>
      <c r="K144" s="295"/>
    </row>
    <row r="145" ht="45" customHeight="1">
      <c r="B145" s="296"/>
      <c r="C145" s="297" t="s">
        <v>759</v>
      </c>
      <c r="D145" s="297"/>
      <c r="E145" s="297"/>
      <c r="F145" s="297"/>
      <c r="G145" s="297"/>
      <c r="H145" s="297"/>
      <c r="I145" s="297"/>
      <c r="J145" s="297"/>
      <c r="K145" s="298"/>
    </row>
    <row r="146" ht="17.25" customHeight="1">
      <c r="B146" s="296"/>
      <c r="C146" s="299" t="s">
        <v>695</v>
      </c>
      <c r="D146" s="299"/>
      <c r="E146" s="299"/>
      <c r="F146" s="299" t="s">
        <v>696</v>
      </c>
      <c r="G146" s="300"/>
      <c r="H146" s="299" t="s">
        <v>122</v>
      </c>
      <c r="I146" s="299" t="s">
        <v>61</v>
      </c>
      <c r="J146" s="299" t="s">
        <v>697</v>
      </c>
      <c r="K146" s="298"/>
    </row>
    <row r="147" ht="17.25" customHeight="1">
      <c r="B147" s="296"/>
      <c r="C147" s="301" t="s">
        <v>698</v>
      </c>
      <c r="D147" s="301"/>
      <c r="E147" s="301"/>
      <c r="F147" s="302" t="s">
        <v>699</v>
      </c>
      <c r="G147" s="303"/>
      <c r="H147" s="301"/>
      <c r="I147" s="301"/>
      <c r="J147" s="301" t="s">
        <v>700</v>
      </c>
      <c r="K147" s="298"/>
    </row>
    <row r="148" ht="5.25" customHeight="1">
      <c r="B148" s="307"/>
      <c r="C148" s="304"/>
      <c r="D148" s="304"/>
      <c r="E148" s="304"/>
      <c r="F148" s="304"/>
      <c r="G148" s="305"/>
      <c r="H148" s="304"/>
      <c r="I148" s="304"/>
      <c r="J148" s="304"/>
      <c r="K148" s="328"/>
    </row>
    <row r="149" ht="15" customHeight="1">
      <c r="B149" s="307"/>
      <c r="C149" s="332" t="s">
        <v>704</v>
      </c>
      <c r="D149" s="285"/>
      <c r="E149" s="285"/>
      <c r="F149" s="333" t="s">
        <v>701</v>
      </c>
      <c r="G149" s="285"/>
      <c r="H149" s="332" t="s">
        <v>740</v>
      </c>
      <c r="I149" s="332" t="s">
        <v>703</v>
      </c>
      <c r="J149" s="332">
        <v>120</v>
      </c>
      <c r="K149" s="328"/>
    </row>
    <row r="150" ht="15" customHeight="1">
      <c r="B150" s="307"/>
      <c r="C150" s="332" t="s">
        <v>749</v>
      </c>
      <c r="D150" s="285"/>
      <c r="E150" s="285"/>
      <c r="F150" s="333" t="s">
        <v>701</v>
      </c>
      <c r="G150" s="285"/>
      <c r="H150" s="332" t="s">
        <v>760</v>
      </c>
      <c r="I150" s="332" t="s">
        <v>703</v>
      </c>
      <c r="J150" s="332" t="s">
        <v>751</v>
      </c>
      <c r="K150" s="328"/>
    </row>
    <row r="151" ht="15" customHeight="1">
      <c r="B151" s="307"/>
      <c r="C151" s="332" t="s">
        <v>650</v>
      </c>
      <c r="D151" s="285"/>
      <c r="E151" s="285"/>
      <c r="F151" s="333" t="s">
        <v>701</v>
      </c>
      <c r="G151" s="285"/>
      <c r="H151" s="332" t="s">
        <v>761</v>
      </c>
      <c r="I151" s="332" t="s">
        <v>703</v>
      </c>
      <c r="J151" s="332" t="s">
        <v>751</v>
      </c>
      <c r="K151" s="328"/>
    </row>
    <row r="152" ht="15" customHeight="1">
      <c r="B152" s="307"/>
      <c r="C152" s="332" t="s">
        <v>706</v>
      </c>
      <c r="D152" s="285"/>
      <c r="E152" s="285"/>
      <c r="F152" s="333" t="s">
        <v>707</v>
      </c>
      <c r="G152" s="285"/>
      <c r="H152" s="332" t="s">
        <v>740</v>
      </c>
      <c r="I152" s="332" t="s">
        <v>703</v>
      </c>
      <c r="J152" s="332">
        <v>50</v>
      </c>
      <c r="K152" s="328"/>
    </row>
    <row r="153" ht="15" customHeight="1">
      <c r="B153" s="307"/>
      <c r="C153" s="332" t="s">
        <v>709</v>
      </c>
      <c r="D153" s="285"/>
      <c r="E153" s="285"/>
      <c r="F153" s="333" t="s">
        <v>701</v>
      </c>
      <c r="G153" s="285"/>
      <c r="H153" s="332" t="s">
        <v>740</v>
      </c>
      <c r="I153" s="332" t="s">
        <v>711</v>
      </c>
      <c r="J153" s="332"/>
      <c r="K153" s="328"/>
    </row>
    <row r="154" ht="15" customHeight="1">
      <c r="B154" s="307"/>
      <c r="C154" s="332" t="s">
        <v>720</v>
      </c>
      <c r="D154" s="285"/>
      <c r="E154" s="285"/>
      <c r="F154" s="333" t="s">
        <v>707</v>
      </c>
      <c r="G154" s="285"/>
      <c r="H154" s="332" t="s">
        <v>740</v>
      </c>
      <c r="I154" s="332" t="s">
        <v>703</v>
      </c>
      <c r="J154" s="332">
        <v>50</v>
      </c>
      <c r="K154" s="328"/>
    </row>
    <row r="155" ht="15" customHeight="1">
      <c r="B155" s="307"/>
      <c r="C155" s="332" t="s">
        <v>728</v>
      </c>
      <c r="D155" s="285"/>
      <c r="E155" s="285"/>
      <c r="F155" s="333" t="s">
        <v>707</v>
      </c>
      <c r="G155" s="285"/>
      <c r="H155" s="332" t="s">
        <v>740</v>
      </c>
      <c r="I155" s="332" t="s">
        <v>703</v>
      </c>
      <c r="J155" s="332">
        <v>50</v>
      </c>
      <c r="K155" s="328"/>
    </row>
    <row r="156" ht="15" customHeight="1">
      <c r="B156" s="307"/>
      <c r="C156" s="332" t="s">
        <v>726</v>
      </c>
      <c r="D156" s="285"/>
      <c r="E156" s="285"/>
      <c r="F156" s="333" t="s">
        <v>707</v>
      </c>
      <c r="G156" s="285"/>
      <c r="H156" s="332" t="s">
        <v>740</v>
      </c>
      <c r="I156" s="332" t="s">
        <v>703</v>
      </c>
      <c r="J156" s="332">
        <v>50</v>
      </c>
      <c r="K156" s="328"/>
    </row>
    <row r="157" ht="15" customHeight="1">
      <c r="B157" s="307"/>
      <c r="C157" s="332" t="s">
        <v>95</v>
      </c>
      <c r="D157" s="285"/>
      <c r="E157" s="285"/>
      <c r="F157" s="333" t="s">
        <v>701</v>
      </c>
      <c r="G157" s="285"/>
      <c r="H157" s="332" t="s">
        <v>762</v>
      </c>
      <c r="I157" s="332" t="s">
        <v>703</v>
      </c>
      <c r="J157" s="332" t="s">
        <v>763</v>
      </c>
      <c r="K157" s="328"/>
    </row>
    <row r="158" ht="15" customHeight="1">
      <c r="B158" s="307"/>
      <c r="C158" s="332" t="s">
        <v>764</v>
      </c>
      <c r="D158" s="285"/>
      <c r="E158" s="285"/>
      <c r="F158" s="333" t="s">
        <v>701</v>
      </c>
      <c r="G158" s="285"/>
      <c r="H158" s="332" t="s">
        <v>765</v>
      </c>
      <c r="I158" s="332" t="s">
        <v>735</v>
      </c>
      <c r="J158" s="332"/>
      <c r="K158" s="328"/>
    </row>
    <row r="159" ht="15" customHeight="1">
      <c r="B159" s="334"/>
      <c r="C159" s="316"/>
      <c r="D159" s="316"/>
      <c r="E159" s="316"/>
      <c r="F159" s="316"/>
      <c r="G159" s="316"/>
      <c r="H159" s="316"/>
      <c r="I159" s="316"/>
      <c r="J159" s="316"/>
      <c r="K159" s="335"/>
    </row>
    <row r="160" ht="18.75" customHeight="1">
      <c r="B160" s="281"/>
      <c r="C160" s="285"/>
      <c r="D160" s="285"/>
      <c r="E160" s="285"/>
      <c r="F160" s="306"/>
      <c r="G160" s="285"/>
      <c r="H160" s="285"/>
      <c r="I160" s="285"/>
      <c r="J160" s="285"/>
      <c r="K160" s="281"/>
    </row>
    <row r="161" ht="18.75" customHeight="1">
      <c r="B161" s="292"/>
      <c r="C161" s="292"/>
      <c r="D161" s="292"/>
      <c r="E161" s="292"/>
      <c r="F161" s="292"/>
      <c r="G161" s="292"/>
      <c r="H161" s="292"/>
      <c r="I161" s="292"/>
      <c r="J161" s="292"/>
      <c r="K161" s="292"/>
    </row>
    <row r="162" ht="7.5" customHeight="1">
      <c r="B162" s="271"/>
      <c r="C162" s="272"/>
      <c r="D162" s="272"/>
      <c r="E162" s="272"/>
      <c r="F162" s="272"/>
      <c r="G162" s="272"/>
      <c r="H162" s="272"/>
      <c r="I162" s="272"/>
      <c r="J162" s="272"/>
      <c r="K162" s="273"/>
    </row>
    <row r="163" ht="45" customHeight="1">
      <c r="B163" s="274"/>
      <c r="C163" s="275" t="s">
        <v>766</v>
      </c>
      <c r="D163" s="275"/>
      <c r="E163" s="275"/>
      <c r="F163" s="275"/>
      <c r="G163" s="275"/>
      <c r="H163" s="275"/>
      <c r="I163" s="275"/>
      <c r="J163" s="275"/>
      <c r="K163" s="276"/>
    </row>
    <row r="164" ht="17.25" customHeight="1">
      <c r="B164" s="274"/>
      <c r="C164" s="299" t="s">
        <v>695</v>
      </c>
      <c r="D164" s="299"/>
      <c r="E164" s="299"/>
      <c r="F164" s="299" t="s">
        <v>696</v>
      </c>
      <c r="G164" s="336"/>
      <c r="H164" s="337" t="s">
        <v>122</v>
      </c>
      <c r="I164" s="337" t="s">
        <v>61</v>
      </c>
      <c r="J164" s="299" t="s">
        <v>697</v>
      </c>
      <c r="K164" s="276"/>
    </row>
    <row r="165" ht="17.25" customHeight="1">
      <c r="B165" s="277"/>
      <c r="C165" s="301" t="s">
        <v>698</v>
      </c>
      <c r="D165" s="301"/>
      <c r="E165" s="301"/>
      <c r="F165" s="302" t="s">
        <v>699</v>
      </c>
      <c r="G165" s="338"/>
      <c r="H165" s="339"/>
      <c r="I165" s="339"/>
      <c r="J165" s="301" t="s">
        <v>700</v>
      </c>
      <c r="K165" s="279"/>
    </row>
    <row r="166" ht="5.25" customHeight="1">
      <c r="B166" s="307"/>
      <c r="C166" s="304"/>
      <c r="D166" s="304"/>
      <c r="E166" s="304"/>
      <c r="F166" s="304"/>
      <c r="G166" s="305"/>
      <c r="H166" s="304"/>
      <c r="I166" s="304"/>
      <c r="J166" s="304"/>
      <c r="K166" s="328"/>
    </row>
    <row r="167" ht="15" customHeight="1">
      <c r="B167" s="307"/>
      <c r="C167" s="285" t="s">
        <v>704</v>
      </c>
      <c r="D167" s="285"/>
      <c r="E167" s="285"/>
      <c r="F167" s="306" t="s">
        <v>701</v>
      </c>
      <c r="G167" s="285"/>
      <c r="H167" s="285" t="s">
        <v>740</v>
      </c>
      <c r="I167" s="285" t="s">
        <v>703</v>
      </c>
      <c r="J167" s="285">
        <v>120</v>
      </c>
      <c r="K167" s="328"/>
    </row>
    <row r="168" ht="15" customHeight="1">
      <c r="B168" s="307"/>
      <c r="C168" s="285" t="s">
        <v>749</v>
      </c>
      <c r="D168" s="285"/>
      <c r="E168" s="285"/>
      <c r="F168" s="306" t="s">
        <v>701</v>
      </c>
      <c r="G168" s="285"/>
      <c r="H168" s="285" t="s">
        <v>750</v>
      </c>
      <c r="I168" s="285" t="s">
        <v>703</v>
      </c>
      <c r="J168" s="285" t="s">
        <v>751</v>
      </c>
      <c r="K168" s="328"/>
    </row>
    <row r="169" ht="15" customHeight="1">
      <c r="B169" s="307"/>
      <c r="C169" s="285" t="s">
        <v>650</v>
      </c>
      <c r="D169" s="285"/>
      <c r="E169" s="285"/>
      <c r="F169" s="306" t="s">
        <v>701</v>
      </c>
      <c r="G169" s="285"/>
      <c r="H169" s="285" t="s">
        <v>767</v>
      </c>
      <c r="I169" s="285" t="s">
        <v>703</v>
      </c>
      <c r="J169" s="285" t="s">
        <v>751</v>
      </c>
      <c r="K169" s="328"/>
    </row>
    <row r="170" ht="15" customHeight="1">
      <c r="B170" s="307"/>
      <c r="C170" s="285" t="s">
        <v>706</v>
      </c>
      <c r="D170" s="285"/>
      <c r="E170" s="285"/>
      <c r="F170" s="306" t="s">
        <v>707</v>
      </c>
      <c r="G170" s="285"/>
      <c r="H170" s="285" t="s">
        <v>767</v>
      </c>
      <c r="I170" s="285" t="s">
        <v>703</v>
      </c>
      <c r="J170" s="285">
        <v>50</v>
      </c>
      <c r="K170" s="328"/>
    </row>
    <row r="171" ht="15" customHeight="1">
      <c r="B171" s="307"/>
      <c r="C171" s="285" t="s">
        <v>709</v>
      </c>
      <c r="D171" s="285"/>
      <c r="E171" s="285"/>
      <c r="F171" s="306" t="s">
        <v>701</v>
      </c>
      <c r="G171" s="285"/>
      <c r="H171" s="285" t="s">
        <v>767</v>
      </c>
      <c r="I171" s="285" t="s">
        <v>711</v>
      </c>
      <c r="J171" s="285"/>
      <c r="K171" s="328"/>
    </row>
    <row r="172" ht="15" customHeight="1">
      <c r="B172" s="307"/>
      <c r="C172" s="285" t="s">
        <v>720</v>
      </c>
      <c r="D172" s="285"/>
      <c r="E172" s="285"/>
      <c r="F172" s="306" t="s">
        <v>707</v>
      </c>
      <c r="G172" s="285"/>
      <c r="H172" s="285" t="s">
        <v>767</v>
      </c>
      <c r="I172" s="285" t="s">
        <v>703</v>
      </c>
      <c r="J172" s="285">
        <v>50</v>
      </c>
      <c r="K172" s="328"/>
    </row>
    <row r="173" ht="15" customHeight="1">
      <c r="B173" s="307"/>
      <c r="C173" s="285" t="s">
        <v>728</v>
      </c>
      <c r="D173" s="285"/>
      <c r="E173" s="285"/>
      <c r="F173" s="306" t="s">
        <v>707</v>
      </c>
      <c r="G173" s="285"/>
      <c r="H173" s="285" t="s">
        <v>767</v>
      </c>
      <c r="I173" s="285" t="s">
        <v>703</v>
      </c>
      <c r="J173" s="285">
        <v>50</v>
      </c>
      <c r="K173" s="328"/>
    </row>
    <row r="174" ht="15" customHeight="1">
      <c r="B174" s="307"/>
      <c r="C174" s="285" t="s">
        <v>726</v>
      </c>
      <c r="D174" s="285"/>
      <c r="E174" s="285"/>
      <c r="F174" s="306" t="s">
        <v>707</v>
      </c>
      <c r="G174" s="285"/>
      <c r="H174" s="285" t="s">
        <v>767</v>
      </c>
      <c r="I174" s="285" t="s">
        <v>703</v>
      </c>
      <c r="J174" s="285">
        <v>50</v>
      </c>
      <c r="K174" s="328"/>
    </row>
    <row r="175" ht="15" customHeight="1">
      <c r="B175" s="307"/>
      <c r="C175" s="285" t="s">
        <v>121</v>
      </c>
      <c r="D175" s="285"/>
      <c r="E175" s="285"/>
      <c r="F175" s="306" t="s">
        <v>701</v>
      </c>
      <c r="G175" s="285"/>
      <c r="H175" s="285" t="s">
        <v>768</v>
      </c>
      <c r="I175" s="285" t="s">
        <v>769</v>
      </c>
      <c r="J175" s="285"/>
      <c r="K175" s="328"/>
    </row>
    <row r="176" ht="15" customHeight="1">
      <c r="B176" s="307"/>
      <c r="C176" s="285" t="s">
        <v>61</v>
      </c>
      <c r="D176" s="285"/>
      <c r="E176" s="285"/>
      <c r="F176" s="306" t="s">
        <v>701</v>
      </c>
      <c r="G176" s="285"/>
      <c r="H176" s="285" t="s">
        <v>770</v>
      </c>
      <c r="I176" s="285" t="s">
        <v>771</v>
      </c>
      <c r="J176" s="285">
        <v>1</v>
      </c>
      <c r="K176" s="328"/>
    </row>
    <row r="177" ht="15" customHeight="1">
      <c r="B177" s="307"/>
      <c r="C177" s="285" t="s">
        <v>57</v>
      </c>
      <c r="D177" s="285"/>
      <c r="E177" s="285"/>
      <c r="F177" s="306" t="s">
        <v>701</v>
      </c>
      <c r="G177" s="285"/>
      <c r="H177" s="285" t="s">
        <v>772</v>
      </c>
      <c r="I177" s="285" t="s">
        <v>703</v>
      </c>
      <c r="J177" s="285">
        <v>20</v>
      </c>
      <c r="K177" s="328"/>
    </row>
    <row r="178" ht="15" customHeight="1">
      <c r="B178" s="307"/>
      <c r="C178" s="285" t="s">
        <v>122</v>
      </c>
      <c r="D178" s="285"/>
      <c r="E178" s="285"/>
      <c r="F178" s="306" t="s">
        <v>701</v>
      </c>
      <c r="G178" s="285"/>
      <c r="H178" s="285" t="s">
        <v>773</v>
      </c>
      <c r="I178" s="285" t="s">
        <v>703</v>
      </c>
      <c r="J178" s="285">
        <v>255</v>
      </c>
      <c r="K178" s="328"/>
    </row>
    <row r="179" ht="15" customHeight="1">
      <c r="B179" s="307"/>
      <c r="C179" s="285" t="s">
        <v>123</v>
      </c>
      <c r="D179" s="285"/>
      <c r="E179" s="285"/>
      <c r="F179" s="306" t="s">
        <v>701</v>
      </c>
      <c r="G179" s="285"/>
      <c r="H179" s="285" t="s">
        <v>666</v>
      </c>
      <c r="I179" s="285" t="s">
        <v>703</v>
      </c>
      <c r="J179" s="285">
        <v>10</v>
      </c>
      <c r="K179" s="328"/>
    </row>
    <row r="180" ht="15" customHeight="1">
      <c r="B180" s="307"/>
      <c r="C180" s="285" t="s">
        <v>124</v>
      </c>
      <c r="D180" s="285"/>
      <c r="E180" s="285"/>
      <c r="F180" s="306" t="s">
        <v>701</v>
      </c>
      <c r="G180" s="285"/>
      <c r="H180" s="285" t="s">
        <v>774</v>
      </c>
      <c r="I180" s="285" t="s">
        <v>735</v>
      </c>
      <c r="J180" s="285"/>
      <c r="K180" s="328"/>
    </row>
    <row r="181" ht="15" customHeight="1">
      <c r="B181" s="307"/>
      <c r="C181" s="285" t="s">
        <v>775</v>
      </c>
      <c r="D181" s="285"/>
      <c r="E181" s="285"/>
      <c r="F181" s="306" t="s">
        <v>701</v>
      </c>
      <c r="G181" s="285"/>
      <c r="H181" s="285" t="s">
        <v>776</v>
      </c>
      <c r="I181" s="285" t="s">
        <v>735</v>
      </c>
      <c r="J181" s="285"/>
      <c r="K181" s="328"/>
    </row>
    <row r="182" ht="15" customHeight="1">
      <c r="B182" s="307"/>
      <c r="C182" s="285" t="s">
        <v>764</v>
      </c>
      <c r="D182" s="285"/>
      <c r="E182" s="285"/>
      <c r="F182" s="306" t="s">
        <v>701</v>
      </c>
      <c r="G182" s="285"/>
      <c r="H182" s="285" t="s">
        <v>777</v>
      </c>
      <c r="I182" s="285" t="s">
        <v>735</v>
      </c>
      <c r="J182" s="285"/>
      <c r="K182" s="328"/>
    </row>
    <row r="183" ht="15" customHeight="1">
      <c r="B183" s="307"/>
      <c r="C183" s="285" t="s">
        <v>126</v>
      </c>
      <c r="D183" s="285"/>
      <c r="E183" s="285"/>
      <c r="F183" s="306" t="s">
        <v>707</v>
      </c>
      <c r="G183" s="285"/>
      <c r="H183" s="285" t="s">
        <v>778</v>
      </c>
      <c r="I183" s="285" t="s">
        <v>703</v>
      </c>
      <c r="J183" s="285">
        <v>50</v>
      </c>
      <c r="K183" s="328"/>
    </row>
    <row r="184" ht="15" customHeight="1">
      <c r="B184" s="307"/>
      <c r="C184" s="285" t="s">
        <v>779</v>
      </c>
      <c r="D184" s="285"/>
      <c r="E184" s="285"/>
      <c r="F184" s="306" t="s">
        <v>707</v>
      </c>
      <c r="G184" s="285"/>
      <c r="H184" s="285" t="s">
        <v>780</v>
      </c>
      <c r="I184" s="285" t="s">
        <v>781</v>
      </c>
      <c r="J184" s="285"/>
      <c r="K184" s="328"/>
    </row>
    <row r="185" ht="15" customHeight="1">
      <c r="B185" s="307"/>
      <c r="C185" s="285" t="s">
        <v>782</v>
      </c>
      <c r="D185" s="285"/>
      <c r="E185" s="285"/>
      <c r="F185" s="306" t="s">
        <v>707</v>
      </c>
      <c r="G185" s="285"/>
      <c r="H185" s="285" t="s">
        <v>783</v>
      </c>
      <c r="I185" s="285" t="s">
        <v>781</v>
      </c>
      <c r="J185" s="285"/>
      <c r="K185" s="328"/>
    </row>
    <row r="186" ht="15" customHeight="1">
      <c r="B186" s="307"/>
      <c r="C186" s="285" t="s">
        <v>784</v>
      </c>
      <c r="D186" s="285"/>
      <c r="E186" s="285"/>
      <c r="F186" s="306" t="s">
        <v>707</v>
      </c>
      <c r="G186" s="285"/>
      <c r="H186" s="285" t="s">
        <v>785</v>
      </c>
      <c r="I186" s="285" t="s">
        <v>781</v>
      </c>
      <c r="J186" s="285"/>
      <c r="K186" s="328"/>
    </row>
    <row r="187" ht="15" customHeight="1">
      <c r="B187" s="307"/>
      <c r="C187" s="340" t="s">
        <v>786</v>
      </c>
      <c r="D187" s="285"/>
      <c r="E187" s="285"/>
      <c r="F187" s="306" t="s">
        <v>707</v>
      </c>
      <c r="G187" s="285"/>
      <c r="H187" s="285" t="s">
        <v>787</v>
      </c>
      <c r="I187" s="285" t="s">
        <v>788</v>
      </c>
      <c r="J187" s="341" t="s">
        <v>789</v>
      </c>
      <c r="K187" s="328"/>
    </row>
    <row r="188" ht="15" customHeight="1">
      <c r="B188" s="307"/>
      <c r="C188" s="291" t="s">
        <v>46</v>
      </c>
      <c r="D188" s="285"/>
      <c r="E188" s="285"/>
      <c r="F188" s="306" t="s">
        <v>701</v>
      </c>
      <c r="G188" s="285"/>
      <c r="H188" s="281" t="s">
        <v>790</v>
      </c>
      <c r="I188" s="285" t="s">
        <v>791</v>
      </c>
      <c r="J188" s="285"/>
      <c r="K188" s="328"/>
    </row>
    <row r="189" ht="15" customHeight="1">
      <c r="B189" s="307"/>
      <c r="C189" s="291" t="s">
        <v>792</v>
      </c>
      <c r="D189" s="285"/>
      <c r="E189" s="285"/>
      <c r="F189" s="306" t="s">
        <v>701</v>
      </c>
      <c r="G189" s="285"/>
      <c r="H189" s="285" t="s">
        <v>793</v>
      </c>
      <c r="I189" s="285" t="s">
        <v>735</v>
      </c>
      <c r="J189" s="285"/>
      <c r="K189" s="328"/>
    </row>
    <row r="190" ht="15" customHeight="1">
      <c r="B190" s="307"/>
      <c r="C190" s="291" t="s">
        <v>794</v>
      </c>
      <c r="D190" s="285"/>
      <c r="E190" s="285"/>
      <c r="F190" s="306" t="s">
        <v>701</v>
      </c>
      <c r="G190" s="285"/>
      <c r="H190" s="285" t="s">
        <v>795</v>
      </c>
      <c r="I190" s="285" t="s">
        <v>735</v>
      </c>
      <c r="J190" s="285"/>
      <c r="K190" s="328"/>
    </row>
    <row r="191" ht="15" customHeight="1">
      <c r="B191" s="307"/>
      <c r="C191" s="291" t="s">
        <v>796</v>
      </c>
      <c r="D191" s="285"/>
      <c r="E191" s="285"/>
      <c r="F191" s="306" t="s">
        <v>707</v>
      </c>
      <c r="G191" s="285"/>
      <c r="H191" s="285" t="s">
        <v>797</v>
      </c>
      <c r="I191" s="285" t="s">
        <v>735</v>
      </c>
      <c r="J191" s="285"/>
      <c r="K191" s="328"/>
    </row>
    <row r="192" ht="15" customHeight="1">
      <c r="B192" s="334"/>
      <c r="C192" s="342"/>
      <c r="D192" s="316"/>
      <c r="E192" s="316"/>
      <c r="F192" s="316"/>
      <c r="G192" s="316"/>
      <c r="H192" s="316"/>
      <c r="I192" s="316"/>
      <c r="J192" s="316"/>
      <c r="K192" s="335"/>
    </row>
    <row r="193" ht="18.75" customHeight="1">
      <c r="B193" s="281"/>
      <c r="C193" s="285"/>
      <c r="D193" s="285"/>
      <c r="E193" s="285"/>
      <c r="F193" s="306"/>
      <c r="G193" s="285"/>
      <c r="H193" s="285"/>
      <c r="I193" s="285"/>
      <c r="J193" s="285"/>
      <c r="K193" s="281"/>
    </row>
    <row r="194" ht="18.75" customHeight="1">
      <c r="B194" s="281"/>
      <c r="C194" s="285"/>
      <c r="D194" s="285"/>
      <c r="E194" s="285"/>
      <c r="F194" s="306"/>
      <c r="G194" s="285"/>
      <c r="H194" s="285"/>
      <c r="I194" s="285"/>
      <c r="J194" s="285"/>
      <c r="K194" s="281"/>
    </row>
    <row r="195" ht="18.75" customHeight="1">
      <c r="B195" s="292"/>
      <c r="C195" s="292"/>
      <c r="D195" s="292"/>
      <c r="E195" s="292"/>
      <c r="F195" s="292"/>
      <c r="G195" s="292"/>
      <c r="H195" s="292"/>
      <c r="I195" s="292"/>
      <c r="J195" s="292"/>
      <c r="K195" s="292"/>
    </row>
    <row r="196" ht="13.5">
      <c r="B196" s="271"/>
      <c r="C196" s="272"/>
      <c r="D196" s="272"/>
      <c r="E196" s="272"/>
      <c r="F196" s="272"/>
      <c r="G196" s="272"/>
      <c r="H196" s="272"/>
      <c r="I196" s="272"/>
      <c r="J196" s="272"/>
      <c r="K196" s="273"/>
    </row>
    <row r="197" ht="21">
      <c r="B197" s="274"/>
      <c r="C197" s="275" t="s">
        <v>798</v>
      </c>
      <c r="D197" s="275"/>
      <c r="E197" s="275"/>
      <c r="F197" s="275"/>
      <c r="G197" s="275"/>
      <c r="H197" s="275"/>
      <c r="I197" s="275"/>
      <c r="J197" s="275"/>
      <c r="K197" s="276"/>
    </row>
    <row r="198" ht="25.5" customHeight="1">
      <c r="B198" s="274"/>
      <c r="C198" s="343" t="s">
        <v>799</v>
      </c>
      <c r="D198" s="343"/>
      <c r="E198" s="343"/>
      <c r="F198" s="343" t="s">
        <v>800</v>
      </c>
      <c r="G198" s="344"/>
      <c r="H198" s="343" t="s">
        <v>801</v>
      </c>
      <c r="I198" s="343"/>
      <c r="J198" s="343"/>
      <c r="K198" s="276"/>
    </row>
    <row r="199" ht="5.25" customHeight="1">
      <c r="B199" s="307"/>
      <c r="C199" s="304"/>
      <c r="D199" s="304"/>
      <c r="E199" s="304"/>
      <c r="F199" s="304"/>
      <c r="G199" s="285"/>
      <c r="H199" s="304"/>
      <c r="I199" s="304"/>
      <c r="J199" s="304"/>
      <c r="K199" s="328"/>
    </row>
    <row r="200" ht="15" customHeight="1">
      <c r="B200" s="307"/>
      <c r="C200" s="285" t="s">
        <v>791</v>
      </c>
      <c r="D200" s="285"/>
      <c r="E200" s="285"/>
      <c r="F200" s="306" t="s">
        <v>47</v>
      </c>
      <c r="G200" s="285"/>
      <c r="H200" s="285" t="s">
        <v>802</v>
      </c>
      <c r="I200" s="285"/>
      <c r="J200" s="285"/>
      <c r="K200" s="328"/>
    </row>
    <row r="201" ht="15" customHeight="1">
      <c r="B201" s="307"/>
      <c r="C201" s="313"/>
      <c r="D201" s="285"/>
      <c r="E201" s="285"/>
      <c r="F201" s="306" t="s">
        <v>48</v>
      </c>
      <c r="G201" s="285"/>
      <c r="H201" s="285" t="s">
        <v>803</v>
      </c>
      <c r="I201" s="285"/>
      <c r="J201" s="285"/>
      <c r="K201" s="328"/>
    </row>
    <row r="202" ht="15" customHeight="1">
      <c r="B202" s="307"/>
      <c r="C202" s="313"/>
      <c r="D202" s="285"/>
      <c r="E202" s="285"/>
      <c r="F202" s="306" t="s">
        <v>51</v>
      </c>
      <c r="G202" s="285"/>
      <c r="H202" s="285" t="s">
        <v>804</v>
      </c>
      <c r="I202" s="285"/>
      <c r="J202" s="285"/>
      <c r="K202" s="328"/>
    </row>
    <row r="203" ht="15" customHeight="1">
      <c r="B203" s="307"/>
      <c r="C203" s="285"/>
      <c r="D203" s="285"/>
      <c r="E203" s="285"/>
      <c r="F203" s="306" t="s">
        <v>49</v>
      </c>
      <c r="G203" s="285"/>
      <c r="H203" s="285" t="s">
        <v>805</v>
      </c>
      <c r="I203" s="285"/>
      <c r="J203" s="285"/>
      <c r="K203" s="328"/>
    </row>
    <row r="204" ht="15" customHeight="1">
      <c r="B204" s="307"/>
      <c r="C204" s="285"/>
      <c r="D204" s="285"/>
      <c r="E204" s="285"/>
      <c r="F204" s="306" t="s">
        <v>50</v>
      </c>
      <c r="G204" s="285"/>
      <c r="H204" s="285" t="s">
        <v>806</v>
      </c>
      <c r="I204" s="285"/>
      <c r="J204" s="285"/>
      <c r="K204" s="328"/>
    </row>
    <row r="205" ht="15" customHeight="1">
      <c r="B205" s="307"/>
      <c r="C205" s="285"/>
      <c r="D205" s="285"/>
      <c r="E205" s="285"/>
      <c r="F205" s="306"/>
      <c r="G205" s="285"/>
      <c r="H205" s="285"/>
      <c r="I205" s="285"/>
      <c r="J205" s="285"/>
      <c r="K205" s="328"/>
    </row>
    <row r="206" ht="15" customHeight="1">
      <c r="B206" s="307"/>
      <c r="C206" s="285" t="s">
        <v>747</v>
      </c>
      <c r="D206" s="285"/>
      <c r="E206" s="285"/>
      <c r="F206" s="306" t="s">
        <v>80</v>
      </c>
      <c r="G206" s="285"/>
      <c r="H206" s="285" t="s">
        <v>807</v>
      </c>
      <c r="I206" s="285"/>
      <c r="J206" s="285"/>
      <c r="K206" s="328"/>
    </row>
    <row r="207" ht="15" customHeight="1">
      <c r="B207" s="307"/>
      <c r="C207" s="313"/>
      <c r="D207" s="285"/>
      <c r="E207" s="285"/>
      <c r="F207" s="306" t="s">
        <v>645</v>
      </c>
      <c r="G207" s="285"/>
      <c r="H207" s="285" t="s">
        <v>646</v>
      </c>
      <c r="I207" s="285"/>
      <c r="J207" s="285"/>
      <c r="K207" s="328"/>
    </row>
    <row r="208" ht="15" customHeight="1">
      <c r="B208" s="307"/>
      <c r="C208" s="285"/>
      <c r="D208" s="285"/>
      <c r="E208" s="285"/>
      <c r="F208" s="306" t="s">
        <v>643</v>
      </c>
      <c r="G208" s="285"/>
      <c r="H208" s="285" t="s">
        <v>808</v>
      </c>
      <c r="I208" s="285"/>
      <c r="J208" s="285"/>
      <c r="K208" s="328"/>
    </row>
    <row r="209" ht="15" customHeight="1">
      <c r="B209" s="345"/>
      <c r="C209" s="313"/>
      <c r="D209" s="313"/>
      <c r="E209" s="313"/>
      <c r="F209" s="306" t="s">
        <v>85</v>
      </c>
      <c r="G209" s="291"/>
      <c r="H209" s="332" t="s">
        <v>647</v>
      </c>
      <c r="I209" s="332"/>
      <c r="J209" s="332"/>
      <c r="K209" s="346"/>
    </row>
    <row r="210" ht="15" customHeight="1">
      <c r="B210" s="345"/>
      <c r="C210" s="313"/>
      <c r="D210" s="313"/>
      <c r="E210" s="313"/>
      <c r="F210" s="306" t="s">
        <v>648</v>
      </c>
      <c r="G210" s="291"/>
      <c r="H210" s="332" t="s">
        <v>809</v>
      </c>
      <c r="I210" s="332"/>
      <c r="J210" s="332"/>
      <c r="K210" s="346"/>
    </row>
    <row r="211" ht="15" customHeight="1">
      <c r="B211" s="345"/>
      <c r="C211" s="313"/>
      <c r="D211" s="313"/>
      <c r="E211" s="313"/>
      <c r="F211" s="347"/>
      <c r="G211" s="291"/>
      <c r="H211" s="348"/>
      <c r="I211" s="348"/>
      <c r="J211" s="348"/>
      <c r="K211" s="346"/>
    </row>
    <row r="212" ht="15" customHeight="1">
      <c r="B212" s="345"/>
      <c r="C212" s="285" t="s">
        <v>771</v>
      </c>
      <c r="D212" s="313"/>
      <c r="E212" s="313"/>
      <c r="F212" s="306">
        <v>1</v>
      </c>
      <c r="G212" s="291"/>
      <c r="H212" s="332" t="s">
        <v>810</v>
      </c>
      <c r="I212" s="332"/>
      <c r="J212" s="332"/>
      <c r="K212" s="346"/>
    </row>
    <row r="213" ht="15" customHeight="1">
      <c r="B213" s="345"/>
      <c r="C213" s="313"/>
      <c r="D213" s="313"/>
      <c r="E213" s="313"/>
      <c r="F213" s="306">
        <v>2</v>
      </c>
      <c r="G213" s="291"/>
      <c r="H213" s="332" t="s">
        <v>811</v>
      </c>
      <c r="I213" s="332"/>
      <c r="J213" s="332"/>
      <c r="K213" s="346"/>
    </row>
    <row r="214" ht="15" customHeight="1">
      <c r="B214" s="345"/>
      <c r="C214" s="313"/>
      <c r="D214" s="313"/>
      <c r="E214" s="313"/>
      <c r="F214" s="306">
        <v>3</v>
      </c>
      <c r="G214" s="291"/>
      <c r="H214" s="332" t="s">
        <v>812</v>
      </c>
      <c r="I214" s="332"/>
      <c r="J214" s="332"/>
      <c r="K214" s="346"/>
    </row>
    <row r="215" ht="15" customHeight="1">
      <c r="B215" s="345"/>
      <c r="C215" s="313"/>
      <c r="D215" s="313"/>
      <c r="E215" s="313"/>
      <c r="F215" s="306">
        <v>4</v>
      </c>
      <c r="G215" s="291"/>
      <c r="H215" s="332" t="s">
        <v>813</v>
      </c>
      <c r="I215" s="332"/>
      <c r="J215" s="332"/>
      <c r="K215" s="346"/>
    </row>
    <row r="216" ht="12.75" customHeight="1">
      <c r="B216" s="349"/>
      <c r="C216" s="350"/>
      <c r="D216" s="350"/>
      <c r="E216" s="350"/>
      <c r="F216" s="350"/>
      <c r="G216" s="350"/>
      <c r="H216" s="350"/>
      <c r="I216" s="350"/>
      <c r="J216" s="350"/>
      <c r="K216" s="351"/>
    </row>
  </sheetData>
  <sheetProtection autoFilter="0" deleteColumns="0" deleteRows="0" formatCells="0" formatColumns="0" formatRows="0" insertColumns="0" insertHyperlinks="0" insertRows="0" pivotTables="0" sort="0"/>
  <mergeCells count="77">
    <mergeCell ref="H215:J215"/>
    <mergeCell ref="H208:J208"/>
    <mergeCell ref="H203:J203"/>
    <mergeCell ref="H201:J201"/>
    <mergeCell ref="H212:J212"/>
    <mergeCell ref="H214:J214"/>
    <mergeCell ref="H213:J213"/>
    <mergeCell ref="H210:J210"/>
    <mergeCell ref="H209:J209"/>
    <mergeCell ref="H207:J207"/>
    <mergeCell ref="H198:J198"/>
    <mergeCell ref="C197:J197"/>
    <mergeCell ref="H206:J206"/>
    <mergeCell ref="H204:J204"/>
    <mergeCell ref="H202:J202"/>
    <mergeCell ref="H200:J200"/>
    <mergeCell ref="C163:J163"/>
    <mergeCell ref="C120:J120"/>
    <mergeCell ref="C145:J145"/>
    <mergeCell ref="C100:J100"/>
    <mergeCell ref="C73:J73"/>
    <mergeCell ref="D68:J68"/>
    <mergeCell ref="D66:J66"/>
    <mergeCell ref="D65:J65"/>
    <mergeCell ref="D67:J67"/>
    <mergeCell ref="D64:J64"/>
    <mergeCell ref="D59:J59"/>
    <mergeCell ref="D60:J60"/>
    <mergeCell ref="D63:J63"/>
    <mergeCell ref="D61:J61"/>
    <mergeCell ref="D58:J58"/>
    <mergeCell ref="D57:J57"/>
    <mergeCell ref="D56:J56"/>
    <mergeCell ref="D45:J45"/>
    <mergeCell ref="C50:J50"/>
    <mergeCell ref="C52:J52"/>
    <mergeCell ref="C53:J53"/>
    <mergeCell ref="C55:J55"/>
    <mergeCell ref="D49:J49"/>
    <mergeCell ref="E48:J48"/>
    <mergeCell ref="E47:J47"/>
    <mergeCell ref="E46:J46"/>
    <mergeCell ref="G43:J43"/>
    <mergeCell ref="G42:J42"/>
    <mergeCell ref="D33:J33"/>
    <mergeCell ref="G38:J38"/>
    <mergeCell ref="G39:J39"/>
    <mergeCell ref="G40:J40"/>
    <mergeCell ref="G41:J41"/>
    <mergeCell ref="G34:J34"/>
    <mergeCell ref="G35:J35"/>
    <mergeCell ref="G36:J36"/>
    <mergeCell ref="G37:J37"/>
    <mergeCell ref="D31:J31"/>
    <mergeCell ref="D32:J32"/>
    <mergeCell ref="D29:J29"/>
    <mergeCell ref="D28:J28"/>
    <mergeCell ref="D26:J26"/>
    <mergeCell ref="C23:J23"/>
    <mergeCell ref="D25:J25"/>
    <mergeCell ref="C24:J24"/>
    <mergeCell ref="F18:J18"/>
    <mergeCell ref="F21:J21"/>
    <mergeCell ref="F19:J19"/>
    <mergeCell ref="F20:J20"/>
    <mergeCell ref="F17:J17"/>
    <mergeCell ref="C3:J3"/>
    <mergeCell ref="C9:J9"/>
    <mergeCell ref="D11:J11"/>
    <mergeCell ref="D14:J14"/>
    <mergeCell ref="D15:J15"/>
    <mergeCell ref="F16:J16"/>
    <mergeCell ref="D10:J10"/>
    <mergeCell ref="D13:J13"/>
    <mergeCell ref="C4:J4"/>
    <mergeCell ref="C6:J6"/>
    <mergeCell ref="C7:J7"/>
  </mergeCells>
  <pageMargins left="0.5902778" right="0.5902778" top="0.5902778" bottom="0.5902778" header="0" footer="0"/>
  <pageSetup r:id="rId1" paperSize="9" orientation="portrait" scale="77"/>
</worksheet>
</file>

<file path=docProps/core.xml><?xml version="1.0" encoding="utf-8"?>
<cp:coreProperties xmlns:dc="http://purl.org/dc/elements/1.1/" xmlns:dcterms="http://purl.org/dc/terms/" xmlns:xsi="http://www.w3.org/2001/XMLSchema-instance" xmlns:cp="http://schemas.openxmlformats.org/package/2006/metadata/core-properties">
  <dc:creator>DESKTOP-423RRKU\Jitule</dc:creator>
  <cp:lastModifiedBy>DESKTOP-423RRKU\Jitule</cp:lastModifiedBy>
  <dcterms:created xsi:type="dcterms:W3CDTF">2019-02-13T09:31:04Z</dcterms:created>
  <dcterms:modified xsi:type="dcterms:W3CDTF">2019-02-13T09:31:08Z</dcterms:modified>
</cp:coreProperties>
</file>